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 activeTab="1"/>
  </bookViews>
  <sheets>
    <sheet name="Registro" sheetId="4" r:id="rId1"/>
    <sheet name="260-263" sheetId="2" r:id="rId2"/>
    <sheet name="26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'[6]204'!$D$46</definedName>
    <definedName name="_d5">'[8]241-243'!$D$5</definedName>
    <definedName name="ficha">#REF!</definedName>
    <definedName name="_Ind137">#REF!</definedName>
    <definedName name="_Ind16">#REF!</definedName>
    <definedName name="_Ind18" localSheetId="0">[9]Cuantitativa!#REF!</definedName>
    <definedName name="_Ind18">#REF!</definedName>
    <definedName name="_Ind204">#REF!</definedName>
    <definedName name="_Ind206">'[6]206-208'!$D$134</definedName>
    <definedName name="_Ind207">'[6]206-208'!$D$178</definedName>
    <definedName name="_Ind208">'[6]206-208'!$J$5</definedName>
    <definedName name="_Ind209">'[7]209'!$J$45</definedName>
    <definedName name="_Ind229">#REF!</definedName>
    <definedName name="_Ind230">#REF!</definedName>
    <definedName name="_Ind231">#REF!</definedName>
    <definedName name="_Ind232" localSheetId="1">'260-263'!#REF!</definedName>
    <definedName name="_Ind232" localSheetId="2">'264'!#REF!</definedName>
    <definedName name="_Ind232">'[1]232-233'!#REF!</definedName>
    <definedName name="_Ind233" localSheetId="1">'260-263'!#REF!</definedName>
    <definedName name="_Ind233" localSheetId="2">'264'!#REF!</definedName>
    <definedName name="_Ind233">'[1]232-233'!#REF!</definedName>
    <definedName name="_Ind234" localSheetId="1">'260-263'!$P$70</definedName>
    <definedName name="_Ind234" localSheetId="2">'264'!#REF!</definedName>
    <definedName name="_Ind234">'[1]234'!$P$71</definedName>
    <definedName name="_Ind235" localSheetId="2">'264'!#REF!</definedName>
    <definedName name="_Ind235">'260-263'!$D$118</definedName>
    <definedName name="_Ind236">'[1]236'!$J$114</definedName>
    <definedName name="_Ind302">[4]Hoja1!#REF!</definedName>
    <definedName name="_Ind303">[3]Hoja1!$AJ$5</definedName>
    <definedName name="_Ind304">[4]Hoja1!#REF!</definedName>
    <definedName name="_Ind305">[4]Hoja1!#REF!</definedName>
    <definedName name="_Ind306">[4]Hoja1!#REF!</definedName>
    <definedName name="_Ind307">[4]Hoja1!#REF!</definedName>
    <definedName name="_Ind35">#REF!</definedName>
    <definedName name="_Ind4">#REF!</definedName>
    <definedName name="_Ind40">#REF!</definedName>
    <definedName name="_Ind45">#REF!</definedName>
    <definedName name="_ind58">[2]Hoja1!$D$53</definedName>
    <definedName name="_Ind82">'[5]82-125'!$D$5</definedName>
    <definedName name="_Ind83">[4]Hoja1!$J$5</definedName>
    <definedName name="_Ind84">[4]Hoja1!$P$5</definedName>
    <definedName name="_Ind85">[4]Hoja1!$V$5</definedName>
    <definedName name="_Ind86">[4]Hoja1!$AB$5</definedName>
    <definedName name="_Ind87">[4]Hoja1!$AH$5</definedName>
    <definedName name="_Ind88">[4]Hoja1!$AN$5</definedName>
    <definedName name="_Ind89">[4]Hoja1!$AT$5</definedName>
    <definedName name="_Ind90">[4]Hoja1!$AZ$5</definedName>
    <definedName name="_Ins303">[4]Hoja1!#REF!</definedName>
    <definedName name="OLE_LINK4" localSheetId="1">'260-263'!$B$36</definedName>
    <definedName name="OLE_LINK4" localSheetId="2">'264'!#REF!</definedName>
  </definedNames>
  <calcPr calcId="125725"/>
</workbook>
</file>

<file path=xl/calcChain.xml><?xml version="1.0" encoding="utf-8"?>
<calcChain xmlns="http://schemas.openxmlformats.org/spreadsheetml/2006/main">
  <c r="A99" i="2"/>
  <c r="B99" s="1"/>
  <c r="B98"/>
  <c r="D96"/>
  <c r="A69"/>
  <c r="B69" s="1"/>
  <c r="B68"/>
  <c r="D66"/>
  <c r="A39"/>
  <c r="A40" s="1"/>
  <c r="B38"/>
  <c r="D36"/>
  <c r="A9"/>
  <c r="A10" s="1"/>
  <c r="B8"/>
  <c r="D6"/>
  <c r="A15" i="3"/>
  <c r="A16" s="1"/>
  <c r="B14"/>
  <c r="B13"/>
  <c r="B12"/>
  <c r="B11"/>
  <c r="B10"/>
  <c r="B9"/>
  <c r="B8"/>
  <c r="D6"/>
  <c r="B40" i="2" l="1"/>
  <c r="A41"/>
  <c r="A11"/>
  <c r="B10"/>
  <c r="B16" i="3"/>
  <c r="A17"/>
  <c r="A100" i="2"/>
  <c r="B15" i="3"/>
  <c r="B9" i="2"/>
  <c r="A70"/>
  <c r="B39"/>
  <c r="B70" l="1"/>
  <c r="A71"/>
  <c r="A42"/>
  <c r="B41"/>
  <c r="A12"/>
  <c r="B11"/>
  <c r="A18" i="3"/>
  <c r="B17"/>
  <c r="B100" i="2"/>
  <c r="A101"/>
  <c r="A72" l="1"/>
  <c r="B71"/>
  <c r="B101"/>
  <c r="A102"/>
  <c r="A43"/>
  <c r="B42"/>
  <c r="A13"/>
  <c r="B12"/>
  <c r="A19" i="3"/>
  <c r="B18"/>
  <c r="B19" l="1"/>
  <c r="A20"/>
  <c r="A73" i="2"/>
  <c r="B72"/>
  <c r="A103"/>
  <c r="B102"/>
  <c r="A44"/>
  <c r="B43"/>
  <c r="B13"/>
  <c r="A14"/>
  <c r="B20" i="3" l="1"/>
  <c r="A21"/>
  <c r="B14" i="2"/>
  <c r="A15"/>
  <c r="A74"/>
  <c r="B73"/>
  <c r="A104"/>
  <c r="B103"/>
  <c r="B44"/>
  <c r="A45"/>
  <c r="A46" l="1"/>
  <c r="B45"/>
  <c r="A22" i="3"/>
  <c r="B21"/>
  <c r="B15" i="2"/>
  <c r="A16"/>
  <c r="B74"/>
  <c r="A75"/>
  <c r="A105"/>
  <c r="B104"/>
  <c r="A23" i="3" l="1"/>
  <c r="B22"/>
  <c r="A17" i="2"/>
  <c r="B16"/>
  <c r="A76"/>
  <c r="B75"/>
  <c r="A106"/>
  <c r="B105"/>
  <c r="A47"/>
  <c r="B46"/>
  <c r="A24" i="3" l="1"/>
  <c r="B23"/>
  <c r="A18" i="2"/>
  <c r="B17"/>
  <c r="A48"/>
  <c r="B47"/>
  <c r="A77"/>
  <c r="B76"/>
  <c r="A107"/>
  <c r="B106"/>
  <c r="B24" i="3" l="1"/>
  <c r="A25"/>
  <c r="B25" s="1"/>
  <c r="A19" i="2"/>
  <c r="B18"/>
  <c r="B48"/>
  <c r="A49"/>
  <c r="A50" s="1"/>
  <c r="A51" s="1"/>
  <c r="A52" s="1"/>
  <c r="A53" s="1"/>
  <c r="A54" s="1"/>
  <c r="A55" s="1"/>
  <c r="A56" s="1"/>
  <c r="A57" s="1"/>
  <c r="A58" s="1"/>
  <c r="B107"/>
  <c r="A108"/>
  <c r="B77"/>
  <c r="A78"/>
  <c r="A79" l="1"/>
  <c r="B78"/>
  <c r="A20"/>
  <c r="B19"/>
  <c r="B108"/>
  <c r="A109"/>
  <c r="A21" l="1"/>
  <c r="B20"/>
  <c r="A80"/>
  <c r="B79"/>
  <c r="B109"/>
  <c r="A110"/>
  <c r="B21" l="1"/>
  <c r="A22"/>
  <c r="A81"/>
  <c r="B80"/>
  <c r="A111"/>
  <c r="B110"/>
  <c r="A82" l="1"/>
  <c r="B81"/>
  <c r="A112"/>
  <c r="B111"/>
  <c r="B22"/>
  <c r="A23"/>
  <c r="A83" l="1"/>
  <c r="B82"/>
  <c r="A113"/>
  <c r="B112"/>
  <c r="B23"/>
  <c r="A24"/>
  <c r="A25" l="1"/>
  <c r="B24"/>
  <c r="A84"/>
  <c r="B83"/>
  <c r="A114"/>
  <c r="B113"/>
  <c r="A26" l="1"/>
  <c r="B25"/>
  <c r="A85"/>
  <c r="B84"/>
  <c r="A115"/>
  <c r="B114"/>
  <c r="A86" l="1"/>
  <c r="B85"/>
  <c r="A27"/>
  <c r="B26"/>
  <c r="B115"/>
  <c r="A116"/>
  <c r="A28" l="1"/>
  <c r="B28" s="1"/>
  <c r="B27"/>
  <c r="A87"/>
  <c r="B86"/>
  <c r="B116"/>
  <c r="A117"/>
  <c r="A88" l="1"/>
  <c r="B88" s="1"/>
  <c r="B87"/>
  <c r="B117"/>
  <c r="A118"/>
  <c r="B118" s="1"/>
</calcChain>
</file>

<file path=xl/sharedStrings.xml><?xml version="1.0" encoding="utf-8"?>
<sst xmlns="http://schemas.openxmlformats.org/spreadsheetml/2006/main" count="100" uniqueCount="44">
  <si>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</si>
  <si>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</si>
  <si>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</si>
  <si>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</si>
  <si>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</si>
  <si>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</si>
  <si>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</si>
  <si>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</si>
  <si>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</si>
  <si>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</si>
  <si>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</si>
  <si>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CA=1E-04x^2</t>
  </si>
  <si>
    <t>0&lt;x&lt;100</t>
  </si>
  <si>
    <t>Variación del valor cultural de la trama urbana, con respecto a la situación sin proyecto</t>
  </si>
  <si>
    <t>0  -  100</t>
  </si>
  <si>
    <t>CA=2,5E-01x</t>
  </si>
  <si>
    <t>0&lt;x&lt;4</t>
  </si>
  <si>
    <t>Indicador semicualitativo de la variación de la accesibilidad y permeabilidad (núcleos sin problemas)</t>
  </si>
  <si>
    <t>CA=1</t>
  </si>
  <si>
    <t>4&lt;x&lt;8</t>
  </si>
  <si>
    <t>0 - 8</t>
  </si>
  <si>
    <t>CA=1,88E-01x</t>
  </si>
  <si>
    <t>Indicador semicualitativo de la variación de la accesibilidad y permeabilidad (núcleos con problemas moderados)</t>
  </si>
  <si>
    <t>CA=6,25E-02x+5E-01</t>
  </si>
  <si>
    <t>CA=1,25E-01x</t>
  </si>
  <si>
    <t>0&lt;x&lt;8</t>
  </si>
  <si>
    <t>Indicador semicualitativo de la variación de la accesibilidad y permeabilidad (núcleos con problemas fuertes)</t>
  </si>
  <si>
    <t>CA=1,78E-01x^2+2E-01</t>
  </si>
  <si>
    <t>0&lt;x&lt;1,5</t>
  </si>
  <si>
    <t>Efecto de la tipología del conjunto sobre la población</t>
  </si>
  <si>
    <t>CA=-1,78E-01x^2+1,07x-6E-01</t>
  </si>
  <si>
    <t>1,5&lt;x&lt;3</t>
  </si>
  <si>
    <t>0 - 3</t>
  </si>
  <si>
    <t>3 (T=0,50)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</si>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</sst>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0.000"/>
    <numFmt numFmtId="195" formatCode="0.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72" fontId="6" fillId="2" borderId="2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2" fontId="6" fillId="2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20" xfId="0" applyFont="1" applyFill="1" applyBorder="1"/>
    <xf numFmtId="172" fontId="6" fillId="2" borderId="23" xfId="0" applyNumberFormat="1" applyFont="1" applyFill="1" applyBorder="1" applyAlignment="1">
      <alignment horizontal="center" vertical="center"/>
    </xf>
    <xf numFmtId="195" fontId="6" fillId="2" borderId="28" xfId="0" applyNumberFormat="1" applyFont="1" applyFill="1" applyBorder="1" applyAlignment="1">
      <alignment horizontal="center" vertical="center" wrapText="1"/>
    </xf>
    <xf numFmtId="1" fontId="6" fillId="2" borderId="29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 wrapText="1"/>
    </xf>
    <xf numFmtId="195" fontId="6" fillId="2" borderId="30" xfId="0" applyNumberFormat="1" applyFont="1" applyFill="1" applyBorder="1" applyAlignment="1">
      <alignment horizontal="center" vertical="center" wrapText="1"/>
    </xf>
    <xf numFmtId="195" fontId="6" fillId="3" borderId="28" xfId="0" applyNumberFormat="1" applyFont="1" applyFill="1" applyBorder="1" applyAlignment="1">
      <alignment horizontal="center" vertical="center" wrapText="1"/>
    </xf>
    <xf numFmtId="195" fontId="6" fillId="3" borderId="30" xfId="0" applyNumberFormat="1" applyFont="1" applyFill="1" applyBorder="1" applyAlignment="1">
      <alignment horizontal="center" vertical="center" wrapText="1"/>
    </xf>
    <xf numFmtId="172" fontId="6" fillId="3" borderId="23" xfId="0" applyNumberFormat="1" applyFont="1" applyFill="1" applyBorder="1" applyAlignment="1">
      <alignment horizontal="center" vertical="center" wrapText="1"/>
    </xf>
    <xf numFmtId="172" fontId="6" fillId="3" borderId="25" xfId="0" applyNumberFormat="1" applyFont="1" applyFill="1" applyBorder="1" applyAlignment="1">
      <alignment horizontal="center" vertical="center" wrapText="1"/>
    </xf>
    <xf numFmtId="172" fontId="6" fillId="2" borderId="31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06725806484634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'260-263'!$A$8:$A$28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'260-263'!$B$8:$B$28</c:f>
              <c:numCache>
                <c:formatCode>0.000</c:formatCode>
                <c:ptCount val="21"/>
                <c:pt idx="0">
                  <c:v>0</c:v>
                </c:pt>
                <c:pt idx="1">
                  <c:v>2.5000000000000001E-3</c:v>
                </c:pt>
                <c:pt idx="2">
                  <c:v>0.01</c:v>
                </c:pt>
                <c:pt idx="3">
                  <c:v>2.2500000000000003E-2</c:v>
                </c:pt>
                <c:pt idx="4">
                  <c:v>0.04</c:v>
                </c:pt>
                <c:pt idx="5">
                  <c:v>6.25E-2</c:v>
                </c:pt>
                <c:pt idx="6">
                  <c:v>9.0000000000000011E-2</c:v>
                </c:pt>
                <c:pt idx="7">
                  <c:v>0.12250000000000001</c:v>
                </c:pt>
                <c:pt idx="8">
                  <c:v>0.16</c:v>
                </c:pt>
                <c:pt idx="9">
                  <c:v>0.20250000000000001</c:v>
                </c:pt>
                <c:pt idx="10">
                  <c:v>0.25</c:v>
                </c:pt>
                <c:pt idx="11">
                  <c:v>0.30249999999999999</c:v>
                </c:pt>
                <c:pt idx="12">
                  <c:v>0.36000000000000004</c:v>
                </c:pt>
                <c:pt idx="13">
                  <c:v>0.42250000000000004</c:v>
                </c:pt>
                <c:pt idx="14">
                  <c:v>0.49000000000000005</c:v>
                </c:pt>
                <c:pt idx="15">
                  <c:v>0.5625</c:v>
                </c:pt>
                <c:pt idx="16">
                  <c:v>0.64</c:v>
                </c:pt>
                <c:pt idx="17">
                  <c:v>0.72250000000000003</c:v>
                </c:pt>
                <c:pt idx="18">
                  <c:v>0.81</c:v>
                </c:pt>
                <c:pt idx="19">
                  <c:v>0.90250000000000008</c:v>
                </c:pt>
                <c:pt idx="20">
                  <c:v>1</c:v>
                </c:pt>
              </c:numCache>
            </c:numRef>
          </c:yVal>
        </c:ser>
        <c:axId val="131054976"/>
        <c:axId val="132781568"/>
      </c:scatterChart>
      <c:valAx>
        <c:axId val="13105497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0567042074165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781568"/>
        <c:crosses val="autoZero"/>
        <c:crossBetween val="midCat"/>
      </c:valAx>
      <c:valAx>
        <c:axId val="13278156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05497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'260-263'!$A$38:$A$58</c:f>
              <c:numCache>
                <c:formatCode>0.0</c:formatCode>
                <c:ptCount val="21"/>
                <c:pt idx="0" formatCode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</c:numCache>
            </c:numRef>
          </c:xVal>
          <c:yVal>
            <c:numRef>
              <c:f>'260-263'!$B$38:$B$58</c:f>
              <c:numCache>
                <c:formatCode>0.000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</c:ser>
        <c:axId val="132818432"/>
        <c:axId val="132820352"/>
      </c:scatterChart>
      <c:valAx>
        <c:axId val="132818432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20352"/>
        <c:crosses val="autoZero"/>
        <c:crossBetween val="midCat"/>
      </c:valAx>
      <c:valAx>
        <c:axId val="13282035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184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'260-263'!$A$68:$A$88</c:f>
              <c:numCache>
                <c:formatCode>0.0</c:formatCode>
                <c:ptCount val="21"/>
                <c:pt idx="0" formatCode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</c:numCache>
            </c:numRef>
          </c:xVal>
          <c:yVal>
            <c:numRef>
              <c:f>'260-263'!$B$68:$B$88</c:f>
              <c:numCache>
                <c:formatCode>0.000</c:formatCode>
                <c:ptCount val="21"/>
                <c:pt idx="0">
                  <c:v>0</c:v>
                </c:pt>
                <c:pt idx="1">
                  <c:v>7.5200000000000003E-2</c:v>
                </c:pt>
                <c:pt idx="2">
                  <c:v>0.15040000000000001</c:v>
                </c:pt>
                <c:pt idx="3">
                  <c:v>0.22560000000000002</c:v>
                </c:pt>
                <c:pt idx="4">
                  <c:v>0.30080000000000001</c:v>
                </c:pt>
                <c:pt idx="5">
                  <c:v>0.376</c:v>
                </c:pt>
                <c:pt idx="6">
                  <c:v>0.45119999999999999</c:v>
                </c:pt>
                <c:pt idx="7">
                  <c:v>0.52639999999999998</c:v>
                </c:pt>
                <c:pt idx="8">
                  <c:v>0.60159999999999991</c:v>
                </c:pt>
                <c:pt idx="9">
                  <c:v>0.67679999999999996</c:v>
                </c:pt>
                <c:pt idx="10">
                  <c:v>0.75199999999999989</c:v>
                </c:pt>
                <c:pt idx="11">
                  <c:v>0.77499999999999991</c:v>
                </c:pt>
                <c:pt idx="12">
                  <c:v>0.8</c:v>
                </c:pt>
                <c:pt idx="13">
                  <c:v>0.82499999999999996</c:v>
                </c:pt>
                <c:pt idx="14">
                  <c:v>0.85000000000000009</c:v>
                </c:pt>
                <c:pt idx="15">
                  <c:v>0.875</c:v>
                </c:pt>
                <c:pt idx="16">
                  <c:v>0.90000000000000013</c:v>
                </c:pt>
                <c:pt idx="17">
                  <c:v>0.92500000000000004</c:v>
                </c:pt>
                <c:pt idx="18">
                  <c:v>0.95000000000000018</c:v>
                </c:pt>
                <c:pt idx="19">
                  <c:v>0.97500000000000009</c:v>
                </c:pt>
                <c:pt idx="20">
                  <c:v>1</c:v>
                </c:pt>
              </c:numCache>
            </c:numRef>
          </c:yVal>
        </c:ser>
        <c:axId val="132852736"/>
        <c:axId val="132863104"/>
      </c:scatterChart>
      <c:valAx>
        <c:axId val="132852736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63104"/>
        <c:crosses val="autoZero"/>
        <c:crossBetween val="midCat"/>
      </c:valAx>
      <c:valAx>
        <c:axId val="1328631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5273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'260-263'!$A$98:$A$118</c:f>
              <c:numCache>
                <c:formatCode>0.0</c:formatCode>
                <c:ptCount val="21"/>
                <c:pt idx="0" formatCode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</c:numCache>
            </c:numRef>
          </c:xVal>
          <c:yVal>
            <c:numRef>
              <c:f>'260-263'!$B$98:$B$118</c:f>
              <c:numCache>
                <c:formatCode>0.000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yVal>
        </c:ser>
        <c:axId val="132911872"/>
        <c:axId val="132913792"/>
      </c:scatterChart>
      <c:valAx>
        <c:axId val="132911872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913792"/>
        <c:crosses val="autoZero"/>
        <c:crossBetween val="midCat"/>
      </c:valAx>
      <c:valAx>
        <c:axId val="1329137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9118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'264'!$A$8:$A$25</c:f>
              <c:numCache>
                <c:formatCode>0.0</c:formatCode>
                <c:ptCount val="18"/>
                <c:pt idx="0" formatCode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</c:numCache>
            </c:numRef>
          </c:xVal>
          <c:yVal>
            <c:numRef>
              <c:f>'264'!$B$8:$B$25</c:f>
              <c:numCache>
                <c:formatCode>0.000</c:formatCode>
                <c:ptCount val="18"/>
                <c:pt idx="0">
                  <c:v>0.2</c:v>
                </c:pt>
                <c:pt idx="1">
                  <c:v>0.20178000000000001</c:v>
                </c:pt>
                <c:pt idx="2">
                  <c:v>0.20712000000000003</c:v>
                </c:pt>
                <c:pt idx="3">
                  <c:v>0.2445</c:v>
                </c:pt>
                <c:pt idx="4">
                  <c:v>0.26407999999999998</c:v>
                </c:pt>
                <c:pt idx="5">
                  <c:v>0.28721999999999998</c:v>
                </c:pt>
                <c:pt idx="6">
                  <c:v>0.31392000000000003</c:v>
                </c:pt>
                <c:pt idx="7">
                  <c:v>0.378</c:v>
                </c:pt>
                <c:pt idx="8">
                  <c:v>0.45632</c:v>
                </c:pt>
                <c:pt idx="9">
                  <c:v>0.54887999999999992</c:v>
                </c:pt>
                <c:pt idx="10">
                  <c:v>0.65632000000000013</c:v>
                </c:pt>
                <c:pt idx="11">
                  <c:v>0.74928000000000006</c:v>
                </c:pt>
                <c:pt idx="12">
                  <c:v>0.82799999999999996</c:v>
                </c:pt>
                <c:pt idx="13">
                  <c:v>0.89248000000000005</c:v>
                </c:pt>
                <c:pt idx="14">
                  <c:v>0.94272000000000011</c:v>
                </c:pt>
                <c:pt idx="15">
                  <c:v>0.97872000000000037</c:v>
                </c:pt>
                <c:pt idx="16">
                  <c:v>1.00048</c:v>
                </c:pt>
                <c:pt idx="17">
                  <c:v>1.0080000000000005</c:v>
                </c:pt>
              </c:numCache>
            </c:numRef>
          </c:yVal>
        </c:ser>
        <c:axId val="132938368"/>
        <c:axId val="132944640"/>
      </c:scatterChart>
      <c:valAx>
        <c:axId val="132938368"/>
        <c:scaling>
          <c:orientation val="minMax"/>
          <c:max val="3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944640"/>
        <c:crosses val="autoZero"/>
        <c:crossBetween val="midCat"/>
      </c:valAx>
      <c:valAx>
        <c:axId val="1329446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93836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5</xdr:col>
      <xdr:colOff>0</xdr:colOff>
      <xdr:row>27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72025"/>
          <a:ext cx="4533900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 MORFOLOGÍA.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 y estructura de los asentamientos poblacionales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3.4.1.1. TRAMA URBANA.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Estructura del viario urbano y su importancia como configurador de la morfología de los núcleos poblacionales.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676275</xdr:colOff>
      <xdr:row>2</xdr:row>
      <xdr:rowOff>0</xdr:rowOff>
    </xdr:from>
    <xdr:to>
      <xdr:col>1</xdr:col>
      <xdr:colOff>1857375</xdr:colOff>
      <xdr:row>3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0775" y="762000"/>
          <a:ext cx="118110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23</xdr:row>
      <xdr:rowOff>104775</xdr:rowOff>
    </xdr:from>
    <xdr:to>
      <xdr:col>5</xdr:col>
      <xdr:colOff>38100</xdr:colOff>
      <xdr:row>26</xdr:row>
      <xdr:rowOff>95250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13095" b="21730"/>
        <a:stretch>
          <a:fillRect/>
        </a:stretch>
      </xdr:blipFill>
      <xdr:spPr bwMode="auto">
        <a:xfrm>
          <a:off x="4467225" y="5362575"/>
          <a:ext cx="4543425" cy="476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50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50</xdr:row>
      <xdr:rowOff>0</xdr:rowOff>
    </xdr:from>
    <xdr:to>
      <xdr:col>5</xdr:col>
      <xdr:colOff>0</xdr:colOff>
      <xdr:row>57</xdr:row>
      <xdr:rowOff>152400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438650" y="11163300"/>
          <a:ext cx="4533900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 MORFOLOGÍA.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 y estructura de los asentamientos poblacionales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3.4.1.1. TRAMA URBANA.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Estructura del viario urbano y su importancia como configurador de la morfología de los núcleos poblacionales.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123825</xdr:colOff>
      <xdr:row>53</xdr:row>
      <xdr:rowOff>152400</xdr:rowOff>
    </xdr:from>
    <xdr:to>
      <xdr:col>4</xdr:col>
      <xdr:colOff>1476375</xdr:colOff>
      <xdr:row>56</xdr:row>
      <xdr:rowOff>66675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19775" b="26395"/>
        <a:stretch>
          <a:fillRect/>
        </a:stretch>
      </xdr:blipFill>
      <xdr:spPr bwMode="auto">
        <a:xfrm>
          <a:off x="4552950" y="11801475"/>
          <a:ext cx="4381500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80</xdr:row>
      <xdr:rowOff>0</xdr:rowOff>
    </xdr:from>
    <xdr:to>
      <xdr:col>5</xdr:col>
      <xdr:colOff>0</xdr:colOff>
      <xdr:row>87</xdr:row>
      <xdr:rowOff>152400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438650" y="17554575"/>
          <a:ext cx="4533900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 MORFOLOGÍA.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 y estructura de los asentamientos poblacionales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3.4.1.1. TRAMA URBANA.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Estructura del viario urbano y su importancia como configurador de la morfología de los núcleos poblacionales.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123825</xdr:colOff>
      <xdr:row>83</xdr:row>
      <xdr:rowOff>152400</xdr:rowOff>
    </xdr:from>
    <xdr:to>
      <xdr:col>4</xdr:col>
      <xdr:colOff>1476375</xdr:colOff>
      <xdr:row>86</xdr:row>
      <xdr:rowOff>66675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19775" b="26395"/>
        <a:stretch>
          <a:fillRect/>
        </a:stretch>
      </xdr:blipFill>
      <xdr:spPr bwMode="auto">
        <a:xfrm>
          <a:off x="4552950" y="18192750"/>
          <a:ext cx="4381500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5</xdr:col>
      <xdr:colOff>0</xdr:colOff>
      <xdr:row>110</xdr:row>
      <xdr:rowOff>0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110</xdr:row>
      <xdr:rowOff>0</xdr:rowOff>
    </xdr:from>
    <xdr:to>
      <xdr:col>5</xdr:col>
      <xdr:colOff>0</xdr:colOff>
      <xdr:row>117</xdr:row>
      <xdr:rowOff>152400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438650" y="23945850"/>
          <a:ext cx="4533900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 MORFOLOGÍA.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 y estructura de los asentamientos poblacionales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3.4.1.1. TRAMA URBANA.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Estructura del viario urbano y su importancia como configurador de la morfología de los núcleos poblacionales.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123825</xdr:colOff>
      <xdr:row>113</xdr:row>
      <xdr:rowOff>152400</xdr:rowOff>
    </xdr:from>
    <xdr:to>
      <xdr:col>4</xdr:col>
      <xdr:colOff>1476375</xdr:colOff>
      <xdr:row>116</xdr:row>
      <xdr:rowOff>66675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19775" b="26395"/>
        <a:stretch>
          <a:fillRect/>
        </a:stretch>
      </xdr:blipFill>
      <xdr:spPr bwMode="auto">
        <a:xfrm>
          <a:off x="4552950" y="24584025"/>
          <a:ext cx="4381500" cy="400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5</xdr:col>
      <xdr:colOff>0</xdr:colOff>
      <xdr:row>24</xdr:row>
      <xdr:rowOff>152400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72025"/>
          <a:ext cx="4533900" cy="800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 MORFOLOGÍA.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 y estructura de los asentamientos poblacionales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3.4.1.2. TIPOLOGIA Y TIPISMO.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Tipos de edificios propios de la zona.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771525</xdr:colOff>
      <xdr:row>22</xdr:row>
      <xdr:rowOff>47625</xdr:rowOff>
    </xdr:from>
    <xdr:to>
      <xdr:col>4</xdr:col>
      <xdr:colOff>723900</xdr:colOff>
      <xdr:row>24</xdr:row>
      <xdr:rowOff>9525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45834" b="33580"/>
        <a:stretch>
          <a:fillRect/>
        </a:stretch>
      </xdr:blipFill>
      <xdr:spPr bwMode="auto">
        <a:xfrm>
          <a:off x="5200650" y="5143500"/>
          <a:ext cx="2981325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35</v>
      </c>
      <c r="B1" t="s">
        <v>36</v>
      </c>
    </row>
    <row r="3" spans="1:2">
      <c r="A3" t="s">
        <v>37</v>
      </c>
      <c r="B3" t="s">
        <v>38</v>
      </c>
    </row>
    <row r="4" spans="1:2">
      <c r="B4" t="s">
        <v>39</v>
      </c>
    </row>
    <row r="5" spans="1:2">
      <c r="B5" t="s">
        <v>40</v>
      </c>
    </row>
    <row r="6" spans="1:2">
      <c r="B6" t="s">
        <v>41</v>
      </c>
    </row>
    <row r="8" spans="1:2">
      <c r="A8" t="s">
        <v>42</v>
      </c>
      <c r="B8" t="s">
        <v>43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tabSelected="1" topLeftCell="A97" workbookViewId="0">
      <selection activeCell="C125" sqref="C125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260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13</v>
      </c>
      <c r="C2" s="9"/>
      <c r="D2" s="10"/>
      <c r="E2" s="11"/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14</v>
      </c>
      <c r="C5" s="15" t="s">
        <v>6</v>
      </c>
      <c r="D5" s="16">
        <v>50</v>
      </c>
      <c r="E5" s="17"/>
    </row>
    <row r="6" spans="1:5" ht="30" customHeight="1" thickBot="1">
      <c r="A6" s="18" t="s">
        <v>7</v>
      </c>
      <c r="B6" s="51" t="s">
        <v>34</v>
      </c>
      <c r="C6" s="19" t="s">
        <v>8</v>
      </c>
      <c r="D6" s="20">
        <f>IF(D5&lt;0,"valor del indicador fuera de rango",IF(D5&lt;=100,0.0001*D5^2,IF(D5&gt;100,"valor del indicador fuera rango")))</f>
        <v>0.25</v>
      </c>
      <c r="E6" s="21"/>
    </row>
    <row r="7" spans="1:5" ht="30" customHeight="1">
      <c r="A7" s="22" t="s">
        <v>9</v>
      </c>
      <c r="B7" s="23" t="s">
        <v>8</v>
      </c>
      <c r="C7" s="52" t="s">
        <v>10</v>
      </c>
      <c r="D7" s="53"/>
      <c r="E7" s="54"/>
    </row>
    <row r="8" spans="1:5" ht="12.95" customHeight="1">
      <c r="A8" s="42">
        <v>0</v>
      </c>
      <c r="B8" s="24">
        <f t="shared" ref="B8:B28" si="0">0.0001*A8^2</f>
        <v>0</v>
      </c>
      <c r="C8" s="25"/>
      <c r="D8" s="25"/>
      <c r="E8" s="26"/>
    </row>
    <row r="9" spans="1:5" ht="12.95" customHeight="1">
      <c r="A9" s="43">
        <f>+A8+5</f>
        <v>5</v>
      </c>
      <c r="B9" s="24">
        <f t="shared" si="0"/>
        <v>2.5000000000000001E-3</v>
      </c>
      <c r="C9" s="27"/>
      <c r="D9" s="25"/>
      <c r="E9" s="26"/>
    </row>
    <row r="10" spans="1:5" ht="12.95" customHeight="1">
      <c r="A10" s="43">
        <f t="shared" ref="A10:A28" si="1">+A9+5</f>
        <v>10</v>
      </c>
      <c r="B10" s="24">
        <f t="shared" si="0"/>
        <v>0.01</v>
      </c>
      <c r="C10" s="27"/>
      <c r="D10" s="25"/>
      <c r="E10" s="26"/>
    </row>
    <row r="11" spans="1:5" ht="12.95" customHeight="1">
      <c r="A11" s="43">
        <f t="shared" si="1"/>
        <v>15</v>
      </c>
      <c r="B11" s="24">
        <f t="shared" si="0"/>
        <v>2.2500000000000003E-2</v>
      </c>
      <c r="C11" s="27"/>
      <c r="D11" s="25"/>
      <c r="E11" s="26"/>
    </row>
    <row r="12" spans="1:5" ht="12.95" customHeight="1">
      <c r="A12" s="43">
        <f t="shared" si="1"/>
        <v>20</v>
      </c>
      <c r="B12" s="24">
        <f t="shared" si="0"/>
        <v>0.04</v>
      </c>
      <c r="C12" s="27"/>
      <c r="D12" s="25"/>
      <c r="E12" s="26"/>
    </row>
    <row r="13" spans="1:5" ht="12.95" customHeight="1">
      <c r="A13" s="43">
        <f t="shared" si="1"/>
        <v>25</v>
      </c>
      <c r="B13" s="24">
        <f t="shared" si="0"/>
        <v>6.25E-2</v>
      </c>
      <c r="C13" s="27"/>
      <c r="D13" s="25"/>
      <c r="E13" s="26"/>
    </row>
    <row r="14" spans="1:5" ht="12.95" customHeight="1">
      <c r="A14" s="43">
        <f t="shared" si="1"/>
        <v>30</v>
      </c>
      <c r="B14" s="24">
        <f t="shared" si="0"/>
        <v>9.0000000000000011E-2</v>
      </c>
      <c r="C14" s="27"/>
      <c r="D14" s="25"/>
      <c r="E14" s="26"/>
    </row>
    <row r="15" spans="1:5" ht="12.95" customHeight="1">
      <c r="A15" s="43">
        <f t="shared" si="1"/>
        <v>35</v>
      </c>
      <c r="B15" s="24">
        <f t="shared" si="0"/>
        <v>0.12250000000000001</v>
      </c>
      <c r="C15" s="27"/>
      <c r="D15" s="25"/>
      <c r="E15" s="26"/>
    </row>
    <row r="16" spans="1:5" ht="12.95" customHeight="1">
      <c r="A16" s="43">
        <f t="shared" si="1"/>
        <v>40</v>
      </c>
      <c r="B16" s="24">
        <f t="shared" si="0"/>
        <v>0.16</v>
      </c>
      <c r="C16" s="27"/>
      <c r="D16" s="25"/>
      <c r="E16" s="26"/>
    </row>
    <row r="17" spans="1:5" ht="12.95" customHeight="1">
      <c r="A17" s="43">
        <f t="shared" si="1"/>
        <v>45</v>
      </c>
      <c r="B17" s="24">
        <f t="shared" si="0"/>
        <v>0.20250000000000001</v>
      </c>
      <c r="C17" s="27"/>
      <c r="D17" s="25"/>
      <c r="E17" s="26"/>
    </row>
    <row r="18" spans="1:5" ht="12.95" customHeight="1">
      <c r="A18" s="43">
        <f t="shared" si="1"/>
        <v>50</v>
      </c>
      <c r="B18" s="24">
        <f t="shared" si="0"/>
        <v>0.25</v>
      </c>
      <c r="C18" s="27"/>
      <c r="D18" s="25"/>
      <c r="E18" s="26"/>
    </row>
    <row r="19" spans="1:5" ht="12.95" customHeight="1">
      <c r="A19" s="43">
        <f t="shared" si="1"/>
        <v>55</v>
      </c>
      <c r="B19" s="24">
        <f t="shared" si="0"/>
        <v>0.30249999999999999</v>
      </c>
      <c r="C19" s="27"/>
      <c r="D19" s="25"/>
      <c r="E19" s="26"/>
    </row>
    <row r="20" spans="1:5" ht="12.95" customHeight="1">
      <c r="A20" s="43">
        <f t="shared" si="1"/>
        <v>60</v>
      </c>
      <c r="B20" s="24">
        <f t="shared" si="0"/>
        <v>0.36000000000000004</v>
      </c>
      <c r="C20" s="27"/>
      <c r="D20" s="25"/>
      <c r="E20" s="26"/>
    </row>
    <row r="21" spans="1:5" ht="12.95" customHeight="1">
      <c r="A21" s="43">
        <f t="shared" si="1"/>
        <v>65</v>
      </c>
      <c r="B21" s="24">
        <f t="shared" si="0"/>
        <v>0.42250000000000004</v>
      </c>
      <c r="C21" s="27"/>
      <c r="D21" s="25"/>
      <c r="E21" s="26"/>
    </row>
    <row r="22" spans="1:5" ht="12.95" customHeight="1">
      <c r="A22" s="43">
        <f t="shared" si="1"/>
        <v>70</v>
      </c>
      <c r="B22" s="24">
        <f t="shared" si="0"/>
        <v>0.49000000000000005</v>
      </c>
      <c r="C22" s="27"/>
      <c r="D22" s="25"/>
      <c r="E22" s="26"/>
    </row>
    <row r="23" spans="1:5" ht="12.95" customHeight="1">
      <c r="A23" s="43">
        <f t="shared" si="1"/>
        <v>75</v>
      </c>
      <c r="B23" s="24">
        <f t="shared" si="0"/>
        <v>0.5625</v>
      </c>
      <c r="C23" s="27"/>
      <c r="D23" s="25"/>
      <c r="E23" s="26"/>
    </row>
    <row r="24" spans="1:5" ht="12.95" customHeight="1">
      <c r="A24" s="43">
        <f t="shared" si="1"/>
        <v>80</v>
      </c>
      <c r="B24" s="24">
        <f t="shared" si="0"/>
        <v>0.64</v>
      </c>
      <c r="C24" s="27"/>
      <c r="D24" s="25"/>
      <c r="E24" s="26"/>
    </row>
    <row r="25" spans="1:5" ht="12.95" customHeight="1">
      <c r="A25" s="43">
        <f t="shared" si="1"/>
        <v>85</v>
      </c>
      <c r="B25" s="24">
        <f t="shared" si="0"/>
        <v>0.72250000000000003</v>
      </c>
      <c r="C25" s="27"/>
      <c r="D25" s="25"/>
      <c r="E25" s="26"/>
    </row>
    <row r="26" spans="1:5" ht="12.95" customHeight="1">
      <c r="A26" s="43">
        <f t="shared" si="1"/>
        <v>90</v>
      </c>
      <c r="B26" s="24">
        <f t="shared" si="0"/>
        <v>0.81</v>
      </c>
      <c r="C26" s="27"/>
      <c r="D26" s="25"/>
      <c r="E26" s="26"/>
    </row>
    <row r="27" spans="1:5" ht="12.95" customHeight="1">
      <c r="A27" s="43">
        <f t="shared" si="1"/>
        <v>95</v>
      </c>
      <c r="B27" s="24">
        <f t="shared" si="0"/>
        <v>0.90250000000000008</v>
      </c>
      <c r="C27" s="27"/>
      <c r="D27" s="25"/>
      <c r="E27" s="26"/>
    </row>
    <row r="28" spans="1:5" ht="12.95" customHeight="1" thickBot="1">
      <c r="A28" s="44">
        <f t="shared" si="1"/>
        <v>100</v>
      </c>
      <c r="B28" s="28">
        <f t="shared" si="0"/>
        <v>1</v>
      </c>
      <c r="C28" s="29"/>
      <c r="D28" s="30"/>
      <c r="E28" s="31"/>
    </row>
    <row r="29" spans="1:5" ht="12.95" customHeight="1" thickTop="1"/>
    <row r="30" spans="1:5" ht="12.95" customHeight="1" thickBot="1"/>
    <row r="31" spans="1:5" ht="30" customHeight="1" thickTop="1">
      <c r="A31" s="1" t="s">
        <v>0</v>
      </c>
      <c r="B31" s="2">
        <v>261</v>
      </c>
      <c r="C31" s="3" t="s">
        <v>1</v>
      </c>
      <c r="D31" s="4" t="s">
        <v>15</v>
      </c>
      <c r="E31" s="5" t="s">
        <v>16</v>
      </c>
    </row>
    <row r="32" spans="1:5" ht="30" customHeight="1">
      <c r="A32" s="7" t="s">
        <v>2</v>
      </c>
      <c r="B32" s="8" t="s">
        <v>17</v>
      </c>
      <c r="C32" s="9"/>
      <c r="D32" s="10" t="s">
        <v>18</v>
      </c>
      <c r="E32" s="11" t="s">
        <v>19</v>
      </c>
    </row>
    <row r="33" spans="1:5" ht="30" customHeight="1">
      <c r="A33" s="7" t="s">
        <v>3</v>
      </c>
      <c r="B33" s="8"/>
      <c r="C33" s="9"/>
      <c r="D33" s="10"/>
      <c r="E33" s="11"/>
    </row>
    <row r="34" spans="1:5" ht="30" customHeight="1" thickBot="1">
      <c r="A34" s="7" t="s">
        <v>4</v>
      </c>
      <c r="B34" s="8"/>
      <c r="C34" s="12"/>
      <c r="D34" s="13"/>
      <c r="E34" s="14"/>
    </row>
    <row r="35" spans="1:5" ht="30" customHeight="1">
      <c r="A35" s="7" t="s">
        <v>5</v>
      </c>
      <c r="B35" s="8" t="s">
        <v>20</v>
      </c>
      <c r="C35" s="15" t="s">
        <v>6</v>
      </c>
      <c r="D35" s="16">
        <v>7</v>
      </c>
      <c r="E35" s="17"/>
    </row>
    <row r="36" spans="1:5" ht="30" customHeight="1" thickBot="1">
      <c r="A36" s="18" t="s">
        <v>7</v>
      </c>
      <c r="B36" s="51" t="s">
        <v>33</v>
      </c>
      <c r="C36" s="19" t="s">
        <v>8</v>
      </c>
      <c r="D36" s="20">
        <f>IF(D35&lt;0,"valor del indicador fuera de rango",IF(D35&lt;=4,0.25*D35,IF(D35&lt;=8,1,IF(D35&gt;8,"valor del indicador fuera rango"))))</f>
        <v>1</v>
      </c>
      <c r="E36" s="21"/>
    </row>
    <row r="37" spans="1:5" ht="30" customHeight="1">
      <c r="A37" s="22" t="s">
        <v>9</v>
      </c>
      <c r="B37" s="23" t="s">
        <v>8</v>
      </c>
      <c r="C37" s="52" t="s">
        <v>10</v>
      </c>
      <c r="D37" s="53"/>
      <c r="E37" s="54"/>
    </row>
    <row r="38" spans="1:5" ht="12.95" customHeight="1">
      <c r="A38" s="42">
        <v>0</v>
      </c>
      <c r="B38" s="24">
        <f>0.25*A38</f>
        <v>0</v>
      </c>
      <c r="C38" s="25"/>
      <c r="D38" s="25"/>
      <c r="E38" s="26"/>
    </row>
    <row r="39" spans="1:5" ht="12.95" customHeight="1">
      <c r="A39" s="41">
        <f>+A38+0.4</f>
        <v>0.4</v>
      </c>
      <c r="B39" s="24">
        <f t="shared" ref="B39:B48" si="2">0.25*A39</f>
        <v>0.1</v>
      </c>
      <c r="C39" s="27"/>
      <c r="D39" s="25"/>
      <c r="E39" s="26"/>
    </row>
    <row r="40" spans="1:5" ht="12.95" customHeight="1">
      <c r="A40" s="41">
        <f t="shared" ref="A40:A58" si="3">+A39+0.4</f>
        <v>0.8</v>
      </c>
      <c r="B40" s="24">
        <f t="shared" si="2"/>
        <v>0.2</v>
      </c>
      <c r="C40" s="27"/>
      <c r="D40" s="25"/>
      <c r="E40" s="26"/>
    </row>
    <row r="41" spans="1:5" ht="12.95" customHeight="1">
      <c r="A41" s="41">
        <f t="shared" si="3"/>
        <v>1.2000000000000002</v>
      </c>
      <c r="B41" s="24">
        <f t="shared" si="2"/>
        <v>0.30000000000000004</v>
      </c>
      <c r="C41" s="27"/>
      <c r="D41" s="25"/>
      <c r="E41" s="26"/>
    </row>
    <row r="42" spans="1:5" ht="12.95" customHeight="1">
      <c r="A42" s="41">
        <f t="shared" si="3"/>
        <v>1.6</v>
      </c>
      <c r="B42" s="24">
        <f t="shared" si="2"/>
        <v>0.4</v>
      </c>
      <c r="C42" s="27"/>
      <c r="D42" s="25"/>
      <c r="E42" s="26"/>
    </row>
    <row r="43" spans="1:5" ht="12.95" customHeight="1">
      <c r="A43" s="41">
        <f t="shared" si="3"/>
        <v>2</v>
      </c>
      <c r="B43" s="24">
        <f t="shared" si="2"/>
        <v>0.5</v>
      </c>
      <c r="C43" s="27"/>
      <c r="D43" s="25"/>
      <c r="E43" s="26"/>
    </row>
    <row r="44" spans="1:5" ht="12.95" customHeight="1">
      <c r="A44" s="41">
        <f t="shared" si="3"/>
        <v>2.4</v>
      </c>
      <c r="B44" s="24">
        <f t="shared" si="2"/>
        <v>0.6</v>
      </c>
      <c r="C44" s="27"/>
      <c r="D44" s="25"/>
      <c r="E44" s="26"/>
    </row>
    <row r="45" spans="1:5" ht="12.95" customHeight="1">
      <c r="A45" s="41">
        <f t="shared" si="3"/>
        <v>2.8</v>
      </c>
      <c r="B45" s="24">
        <f t="shared" si="2"/>
        <v>0.7</v>
      </c>
      <c r="C45" s="27"/>
      <c r="D45" s="25"/>
      <c r="E45" s="26"/>
    </row>
    <row r="46" spans="1:5" ht="12.95" customHeight="1">
      <c r="A46" s="41">
        <f t="shared" si="3"/>
        <v>3.1999999999999997</v>
      </c>
      <c r="B46" s="24">
        <f t="shared" si="2"/>
        <v>0.79999999999999993</v>
      </c>
      <c r="C46" s="27"/>
      <c r="D46" s="25"/>
      <c r="E46" s="26"/>
    </row>
    <row r="47" spans="1:5" ht="12.95" customHeight="1">
      <c r="A47" s="41">
        <f t="shared" si="3"/>
        <v>3.5999999999999996</v>
      </c>
      <c r="B47" s="24">
        <f t="shared" si="2"/>
        <v>0.89999999999999991</v>
      </c>
      <c r="C47" s="27"/>
      <c r="D47" s="25"/>
      <c r="E47" s="26"/>
    </row>
    <row r="48" spans="1:5" ht="12.95" customHeight="1">
      <c r="A48" s="41">
        <f t="shared" si="3"/>
        <v>3.9999999999999996</v>
      </c>
      <c r="B48" s="24">
        <f t="shared" si="2"/>
        <v>0.99999999999999989</v>
      </c>
      <c r="C48" s="27"/>
      <c r="D48" s="25"/>
      <c r="E48" s="26"/>
    </row>
    <row r="49" spans="1:5" ht="12.95" customHeight="1">
      <c r="A49" s="41">
        <f t="shared" si="3"/>
        <v>4.3999999999999995</v>
      </c>
      <c r="B49" s="24">
        <v>1</v>
      </c>
      <c r="C49" s="27"/>
      <c r="D49" s="25"/>
      <c r="E49" s="26"/>
    </row>
    <row r="50" spans="1:5" ht="12.95" customHeight="1">
      <c r="A50" s="41">
        <f t="shared" si="3"/>
        <v>4.8</v>
      </c>
      <c r="B50" s="24">
        <v>1</v>
      </c>
      <c r="C50" s="27"/>
      <c r="D50" s="25"/>
      <c r="E50" s="26"/>
    </row>
    <row r="51" spans="1:5" ht="12.95" customHeight="1">
      <c r="A51" s="41">
        <f t="shared" si="3"/>
        <v>5.2</v>
      </c>
      <c r="B51" s="24">
        <v>1</v>
      </c>
      <c r="C51" s="27"/>
      <c r="D51" s="25"/>
      <c r="E51" s="26"/>
    </row>
    <row r="52" spans="1:5" ht="12.95" customHeight="1">
      <c r="A52" s="41">
        <f t="shared" si="3"/>
        <v>5.6000000000000005</v>
      </c>
      <c r="B52" s="24">
        <v>1</v>
      </c>
      <c r="C52" s="27"/>
      <c r="D52" s="25"/>
      <c r="E52" s="26"/>
    </row>
    <row r="53" spans="1:5" ht="12.95" customHeight="1">
      <c r="A53" s="41">
        <f t="shared" si="3"/>
        <v>6.0000000000000009</v>
      </c>
      <c r="B53" s="24">
        <v>1</v>
      </c>
      <c r="C53" s="27"/>
      <c r="D53" s="25"/>
      <c r="E53" s="26"/>
    </row>
    <row r="54" spans="1:5" ht="12.95" customHeight="1">
      <c r="A54" s="41">
        <f t="shared" si="3"/>
        <v>6.4000000000000012</v>
      </c>
      <c r="B54" s="24">
        <v>1</v>
      </c>
      <c r="C54" s="27"/>
      <c r="D54" s="25"/>
      <c r="E54" s="26"/>
    </row>
    <row r="55" spans="1:5" ht="12.95" customHeight="1">
      <c r="A55" s="41">
        <f t="shared" si="3"/>
        <v>6.8000000000000016</v>
      </c>
      <c r="B55" s="24">
        <v>1</v>
      </c>
      <c r="C55" s="27"/>
      <c r="D55" s="25"/>
      <c r="E55" s="26"/>
    </row>
    <row r="56" spans="1:5" ht="12.95" customHeight="1">
      <c r="A56" s="41">
        <f t="shared" si="3"/>
        <v>7.200000000000002</v>
      </c>
      <c r="B56" s="24">
        <v>1</v>
      </c>
      <c r="C56" s="27"/>
      <c r="D56" s="25"/>
      <c r="E56" s="26"/>
    </row>
    <row r="57" spans="1:5" ht="12.95" customHeight="1">
      <c r="A57" s="41">
        <f t="shared" si="3"/>
        <v>7.6000000000000023</v>
      </c>
      <c r="B57" s="24">
        <v>1</v>
      </c>
      <c r="C57" s="27"/>
      <c r="D57" s="25"/>
      <c r="E57" s="26"/>
    </row>
    <row r="58" spans="1:5" ht="12.95" customHeight="1" thickBot="1">
      <c r="A58" s="45">
        <f t="shared" si="3"/>
        <v>8.0000000000000018</v>
      </c>
      <c r="B58" s="28">
        <v>1</v>
      </c>
      <c r="C58" s="29"/>
      <c r="D58" s="30"/>
      <c r="E58" s="31"/>
    </row>
    <row r="59" spans="1:5" ht="12.95" customHeight="1" thickTop="1"/>
    <row r="60" spans="1:5" ht="12.95" customHeight="1" thickBot="1"/>
    <row r="61" spans="1:5" ht="30" customHeight="1" thickTop="1">
      <c r="A61" s="1" t="s">
        <v>0</v>
      </c>
      <c r="B61" s="2">
        <v>262</v>
      </c>
      <c r="C61" s="3" t="s">
        <v>1</v>
      </c>
      <c r="D61" s="4" t="s">
        <v>21</v>
      </c>
      <c r="E61" s="5" t="s">
        <v>16</v>
      </c>
    </row>
    <row r="62" spans="1:5" ht="30" customHeight="1">
      <c r="A62" s="7" t="s">
        <v>2</v>
      </c>
      <c r="B62" s="8" t="s">
        <v>22</v>
      </c>
      <c r="C62" s="9"/>
      <c r="D62" s="10" t="s">
        <v>23</v>
      </c>
      <c r="E62" s="11" t="s">
        <v>19</v>
      </c>
    </row>
    <row r="63" spans="1:5" ht="30" customHeight="1">
      <c r="A63" s="7" t="s">
        <v>3</v>
      </c>
      <c r="B63" s="8"/>
      <c r="C63" s="9"/>
      <c r="D63" s="10"/>
      <c r="E63" s="11"/>
    </row>
    <row r="64" spans="1:5" ht="30" customHeight="1" thickBot="1">
      <c r="A64" s="7" t="s">
        <v>4</v>
      </c>
      <c r="B64" s="8"/>
      <c r="C64" s="12"/>
      <c r="D64" s="13"/>
      <c r="E64" s="14"/>
    </row>
    <row r="65" spans="1:5" ht="30" customHeight="1">
      <c r="A65" s="7" t="s">
        <v>5</v>
      </c>
      <c r="B65" s="8" t="s">
        <v>20</v>
      </c>
      <c r="C65" s="15" t="s">
        <v>6</v>
      </c>
      <c r="D65" s="16">
        <v>6</v>
      </c>
      <c r="E65" s="17"/>
    </row>
    <row r="66" spans="1:5" ht="30" customHeight="1" thickBot="1">
      <c r="A66" s="18" t="s">
        <v>7</v>
      </c>
      <c r="B66" s="51" t="s">
        <v>33</v>
      </c>
      <c r="C66" s="19" t="s">
        <v>8</v>
      </c>
      <c r="D66" s="20">
        <f>IF(D65&lt;0,"valor del indicador fuera de rango",IF(D65&lt;=4,0.188*D65,IF(D65&lt;=8,0.0625*D65+0.5,IF(D65&gt;8,"valor del indicador fuera rango"))))</f>
        <v>0.875</v>
      </c>
      <c r="E66" s="21"/>
    </row>
    <row r="67" spans="1:5" ht="30" customHeight="1">
      <c r="A67" s="22" t="s">
        <v>9</v>
      </c>
      <c r="B67" s="23" t="s">
        <v>8</v>
      </c>
      <c r="C67" s="52" t="s">
        <v>10</v>
      </c>
      <c r="D67" s="53"/>
      <c r="E67" s="54"/>
    </row>
    <row r="68" spans="1:5" ht="12.95" customHeight="1">
      <c r="A68" s="42">
        <v>0</v>
      </c>
      <c r="B68" s="24">
        <f t="shared" ref="B68:B77" si="4">0.188*A68</f>
        <v>0</v>
      </c>
      <c r="C68" s="25"/>
      <c r="D68" s="25"/>
      <c r="E68" s="26"/>
    </row>
    <row r="69" spans="1:5" ht="12.95" customHeight="1">
      <c r="A69" s="41">
        <f>+A68+0.4</f>
        <v>0.4</v>
      </c>
      <c r="B69" s="24">
        <f t="shared" si="4"/>
        <v>7.5200000000000003E-2</v>
      </c>
      <c r="C69" s="27"/>
      <c r="D69" s="25"/>
      <c r="E69" s="26"/>
    </row>
    <row r="70" spans="1:5" ht="12.95" customHeight="1">
      <c r="A70" s="41">
        <f t="shared" ref="A70:A88" si="5">+A69+0.4</f>
        <v>0.8</v>
      </c>
      <c r="B70" s="24">
        <f t="shared" si="4"/>
        <v>0.15040000000000001</v>
      </c>
      <c r="C70" s="27"/>
      <c r="D70" s="25"/>
      <c r="E70" s="26"/>
    </row>
    <row r="71" spans="1:5" ht="12.95" customHeight="1">
      <c r="A71" s="41">
        <f t="shared" si="5"/>
        <v>1.2000000000000002</v>
      </c>
      <c r="B71" s="24">
        <f t="shared" si="4"/>
        <v>0.22560000000000002</v>
      </c>
      <c r="C71" s="27"/>
      <c r="D71" s="25"/>
      <c r="E71" s="26"/>
    </row>
    <row r="72" spans="1:5" ht="12.95" customHeight="1">
      <c r="A72" s="41">
        <f t="shared" si="5"/>
        <v>1.6</v>
      </c>
      <c r="B72" s="24">
        <f t="shared" si="4"/>
        <v>0.30080000000000001</v>
      </c>
      <c r="C72" s="27"/>
      <c r="D72" s="25"/>
      <c r="E72" s="26"/>
    </row>
    <row r="73" spans="1:5" ht="12.95" customHeight="1">
      <c r="A73" s="41">
        <f t="shared" si="5"/>
        <v>2</v>
      </c>
      <c r="B73" s="24">
        <f t="shared" si="4"/>
        <v>0.376</v>
      </c>
      <c r="C73" s="27"/>
      <c r="D73" s="25"/>
      <c r="E73" s="26"/>
    </row>
    <row r="74" spans="1:5" ht="12.95" customHeight="1">
      <c r="A74" s="41">
        <f t="shared" si="5"/>
        <v>2.4</v>
      </c>
      <c r="B74" s="24">
        <f t="shared" si="4"/>
        <v>0.45119999999999999</v>
      </c>
      <c r="C74" s="27"/>
      <c r="D74" s="25"/>
      <c r="E74" s="26"/>
    </row>
    <row r="75" spans="1:5" ht="12.95" customHeight="1">
      <c r="A75" s="41">
        <f t="shared" si="5"/>
        <v>2.8</v>
      </c>
      <c r="B75" s="24">
        <f t="shared" si="4"/>
        <v>0.52639999999999998</v>
      </c>
      <c r="C75" s="27"/>
      <c r="D75" s="25"/>
      <c r="E75" s="26"/>
    </row>
    <row r="76" spans="1:5" ht="12.95" customHeight="1">
      <c r="A76" s="41">
        <f t="shared" si="5"/>
        <v>3.1999999999999997</v>
      </c>
      <c r="B76" s="24">
        <f t="shared" si="4"/>
        <v>0.60159999999999991</v>
      </c>
      <c r="C76" s="27"/>
      <c r="D76" s="25"/>
      <c r="E76" s="26"/>
    </row>
    <row r="77" spans="1:5" ht="12.95" customHeight="1">
      <c r="A77" s="41">
        <f t="shared" si="5"/>
        <v>3.5999999999999996</v>
      </c>
      <c r="B77" s="24">
        <f t="shared" si="4"/>
        <v>0.67679999999999996</v>
      </c>
      <c r="C77" s="27"/>
      <c r="D77" s="25"/>
      <c r="E77" s="26"/>
    </row>
    <row r="78" spans="1:5" ht="12.95" customHeight="1">
      <c r="A78" s="41">
        <f t="shared" si="5"/>
        <v>3.9999999999999996</v>
      </c>
      <c r="B78" s="24">
        <f>0.188*A78</f>
        <v>0.75199999999999989</v>
      </c>
      <c r="C78" s="27"/>
      <c r="D78" s="25"/>
      <c r="E78" s="26"/>
    </row>
    <row r="79" spans="1:5" ht="12.95" customHeight="1">
      <c r="A79" s="46">
        <f t="shared" si="5"/>
        <v>4.3999999999999995</v>
      </c>
      <c r="B79" s="48">
        <f>0.0625*A79+0.5</f>
        <v>0.77499999999999991</v>
      </c>
      <c r="C79" s="27"/>
      <c r="D79" s="25"/>
      <c r="E79" s="26"/>
    </row>
    <row r="80" spans="1:5" ht="12.95" customHeight="1">
      <c r="A80" s="46">
        <f t="shared" si="5"/>
        <v>4.8</v>
      </c>
      <c r="B80" s="48">
        <f t="shared" ref="B80:B88" si="6">0.0625*A80+0.5</f>
        <v>0.8</v>
      </c>
      <c r="C80" s="27"/>
      <c r="D80" s="25"/>
      <c r="E80" s="26"/>
    </row>
    <row r="81" spans="1:5" ht="12.95" customHeight="1">
      <c r="A81" s="46">
        <f t="shared" si="5"/>
        <v>5.2</v>
      </c>
      <c r="B81" s="48">
        <f t="shared" si="6"/>
        <v>0.82499999999999996</v>
      </c>
      <c r="C81" s="27"/>
      <c r="D81" s="25"/>
      <c r="E81" s="26"/>
    </row>
    <row r="82" spans="1:5" ht="12.95" customHeight="1">
      <c r="A82" s="46">
        <f t="shared" si="5"/>
        <v>5.6000000000000005</v>
      </c>
      <c r="B82" s="48">
        <f t="shared" si="6"/>
        <v>0.85000000000000009</v>
      </c>
      <c r="C82" s="27"/>
      <c r="D82" s="25"/>
      <c r="E82" s="26"/>
    </row>
    <row r="83" spans="1:5" ht="12.95" customHeight="1">
      <c r="A83" s="46">
        <f t="shared" si="5"/>
        <v>6.0000000000000009</v>
      </c>
      <c r="B83" s="48">
        <f t="shared" si="6"/>
        <v>0.875</v>
      </c>
      <c r="C83" s="27"/>
      <c r="D83" s="25"/>
      <c r="E83" s="26"/>
    </row>
    <row r="84" spans="1:5" ht="12.95" customHeight="1">
      <c r="A84" s="46">
        <f t="shared" si="5"/>
        <v>6.4000000000000012</v>
      </c>
      <c r="B84" s="48">
        <f t="shared" si="6"/>
        <v>0.90000000000000013</v>
      </c>
      <c r="C84" s="27"/>
      <c r="D84" s="25"/>
      <c r="E84" s="26"/>
    </row>
    <row r="85" spans="1:5" ht="12.95" customHeight="1">
      <c r="A85" s="46">
        <f t="shared" si="5"/>
        <v>6.8000000000000016</v>
      </c>
      <c r="B85" s="48">
        <f t="shared" si="6"/>
        <v>0.92500000000000004</v>
      </c>
      <c r="C85" s="27"/>
      <c r="D85" s="25"/>
      <c r="E85" s="26"/>
    </row>
    <row r="86" spans="1:5" ht="12.95" customHeight="1">
      <c r="A86" s="46">
        <f t="shared" si="5"/>
        <v>7.200000000000002</v>
      </c>
      <c r="B86" s="48">
        <f t="shared" si="6"/>
        <v>0.95000000000000018</v>
      </c>
      <c r="C86" s="27"/>
      <c r="D86" s="25"/>
      <c r="E86" s="26"/>
    </row>
    <row r="87" spans="1:5" ht="12.95" customHeight="1">
      <c r="A87" s="46">
        <f t="shared" si="5"/>
        <v>7.6000000000000023</v>
      </c>
      <c r="B87" s="48">
        <f t="shared" si="6"/>
        <v>0.97500000000000009</v>
      </c>
      <c r="C87" s="27"/>
      <c r="D87" s="25"/>
      <c r="E87" s="26"/>
    </row>
    <row r="88" spans="1:5" ht="12.95" customHeight="1" thickBot="1">
      <c r="A88" s="47">
        <f t="shared" si="5"/>
        <v>8.0000000000000018</v>
      </c>
      <c r="B88" s="49">
        <f t="shared" si="6"/>
        <v>1</v>
      </c>
      <c r="C88" s="29"/>
      <c r="D88" s="30"/>
      <c r="E88" s="31"/>
    </row>
    <row r="89" spans="1:5" ht="12.95" customHeight="1" thickTop="1"/>
    <row r="90" spans="1:5" ht="12.95" customHeight="1" thickBot="1"/>
    <row r="91" spans="1:5" ht="30" customHeight="1" thickTop="1">
      <c r="A91" s="1" t="s">
        <v>0</v>
      </c>
      <c r="B91" s="2">
        <v>263</v>
      </c>
      <c r="C91" s="3" t="s">
        <v>1</v>
      </c>
      <c r="D91" s="4" t="s">
        <v>24</v>
      </c>
      <c r="E91" s="5" t="s">
        <v>25</v>
      </c>
    </row>
    <row r="92" spans="1:5" ht="30" customHeight="1">
      <c r="A92" s="7" t="s">
        <v>2</v>
      </c>
      <c r="B92" s="8" t="s">
        <v>26</v>
      </c>
      <c r="C92" s="32"/>
      <c r="D92" s="10"/>
      <c r="E92" s="33"/>
    </row>
    <row r="93" spans="1:5" ht="30" customHeight="1">
      <c r="A93" s="7" t="s">
        <v>3</v>
      </c>
      <c r="B93" s="8"/>
      <c r="C93" s="32"/>
      <c r="D93" s="34"/>
      <c r="E93" s="33"/>
    </row>
    <row r="94" spans="1:5" ht="30" customHeight="1" thickBot="1">
      <c r="A94" s="7" t="s">
        <v>4</v>
      </c>
      <c r="B94" s="8"/>
      <c r="C94" s="35"/>
      <c r="D94" s="36"/>
      <c r="E94" s="37"/>
    </row>
    <row r="95" spans="1:5" ht="30" customHeight="1">
      <c r="A95" s="7" t="s">
        <v>5</v>
      </c>
      <c r="B95" s="8" t="s">
        <v>20</v>
      </c>
      <c r="C95" s="15" t="s">
        <v>6</v>
      </c>
      <c r="D95" s="16">
        <v>3</v>
      </c>
      <c r="E95" s="38"/>
    </row>
    <row r="96" spans="1:5" ht="30" customHeight="1" thickBot="1">
      <c r="A96" s="18" t="s">
        <v>7</v>
      </c>
      <c r="B96" s="51" t="s">
        <v>33</v>
      </c>
      <c r="C96" s="19" t="s">
        <v>8</v>
      </c>
      <c r="D96" s="20">
        <f>IF(D95&lt;0,"valor del indicador fuera de rango",IF(D95&lt;=8,0.125*D95,IF(D95&gt;8,"valor del indicador fuera rango")))</f>
        <v>0.375</v>
      </c>
      <c r="E96" s="39"/>
    </row>
    <row r="97" spans="1:5" ht="30" customHeight="1">
      <c r="A97" s="22" t="s">
        <v>9</v>
      </c>
      <c r="B97" s="23" t="s">
        <v>8</v>
      </c>
      <c r="C97" s="52" t="s">
        <v>10</v>
      </c>
      <c r="D97" s="53"/>
      <c r="E97" s="54"/>
    </row>
    <row r="98" spans="1:5" ht="12.95" customHeight="1">
      <c r="A98" s="42">
        <v>0</v>
      </c>
      <c r="B98" s="40">
        <f t="shared" ref="B98:B118" si="7">0.125*A98</f>
        <v>0</v>
      </c>
      <c r="C98" s="25"/>
      <c r="D98" s="25"/>
      <c r="E98" s="26"/>
    </row>
    <row r="99" spans="1:5" ht="12.95" customHeight="1">
      <c r="A99" s="41">
        <f>+A98+0.4</f>
        <v>0.4</v>
      </c>
      <c r="B99" s="40">
        <f t="shared" si="7"/>
        <v>0.05</v>
      </c>
      <c r="C99" s="27"/>
      <c r="D99" s="25"/>
      <c r="E99" s="26"/>
    </row>
    <row r="100" spans="1:5" ht="12.95" customHeight="1">
      <c r="A100" s="41">
        <f t="shared" ref="A100:A118" si="8">+A99+0.4</f>
        <v>0.8</v>
      </c>
      <c r="B100" s="40">
        <f t="shared" si="7"/>
        <v>0.1</v>
      </c>
      <c r="C100" s="27"/>
      <c r="D100" s="25"/>
      <c r="E100" s="26"/>
    </row>
    <row r="101" spans="1:5" ht="12.95" customHeight="1">
      <c r="A101" s="41">
        <f t="shared" si="8"/>
        <v>1.2000000000000002</v>
      </c>
      <c r="B101" s="40">
        <f t="shared" si="7"/>
        <v>0.15000000000000002</v>
      </c>
      <c r="C101" s="27"/>
      <c r="D101" s="25"/>
      <c r="E101" s="26"/>
    </row>
    <row r="102" spans="1:5" ht="12.95" customHeight="1">
      <c r="A102" s="41">
        <f t="shared" si="8"/>
        <v>1.6</v>
      </c>
      <c r="B102" s="40">
        <f t="shared" si="7"/>
        <v>0.2</v>
      </c>
      <c r="C102" s="27"/>
      <c r="D102" s="25"/>
      <c r="E102" s="26"/>
    </row>
    <row r="103" spans="1:5" ht="12.95" customHeight="1">
      <c r="A103" s="41">
        <f t="shared" si="8"/>
        <v>2</v>
      </c>
      <c r="B103" s="40">
        <f t="shared" si="7"/>
        <v>0.25</v>
      </c>
      <c r="C103" s="27"/>
      <c r="D103" s="25"/>
      <c r="E103" s="26"/>
    </row>
    <row r="104" spans="1:5" ht="12.95" customHeight="1">
      <c r="A104" s="41">
        <f t="shared" si="8"/>
        <v>2.4</v>
      </c>
      <c r="B104" s="40">
        <f t="shared" si="7"/>
        <v>0.3</v>
      </c>
      <c r="C104" s="27"/>
      <c r="D104" s="25"/>
      <c r="E104" s="26"/>
    </row>
    <row r="105" spans="1:5" ht="12.95" customHeight="1">
      <c r="A105" s="41">
        <f t="shared" si="8"/>
        <v>2.8</v>
      </c>
      <c r="B105" s="40">
        <f t="shared" si="7"/>
        <v>0.35</v>
      </c>
      <c r="C105" s="27"/>
      <c r="D105" s="25"/>
      <c r="E105" s="26"/>
    </row>
    <row r="106" spans="1:5" ht="12.95" customHeight="1">
      <c r="A106" s="41">
        <f t="shared" si="8"/>
        <v>3.1999999999999997</v>
      </c>
      <c r="B106" s="40">
        <f t="shared" si="7"/>
        <v>0.39999999999999997</v>
      </c>
      <c r="C106" s="27"/>
      <c r="D106" s="25"/>
      <c r="E106" s="26"/>
    </row>
    <row r="107" spans="1:5" ht="12.95" customHeight="1">
      <c r="A107" s="41">
        <f t="shared" si="8"/>
        <v>3.5999999999999996</v>
      </c>
      <c r="B107" s="40">
        <f t="shared" si="7"/>
        <v>0.44999999999999996</v>
      </c>
      <c r="C107" s="27"/>
      <c r="D107" s="25"/>
      <c r="E107" s="26"/>
    </row>
    <row r="108" spans="1:5" ht="12.95" customHeight="1">
      <c r="A108" s="41">
        <f t="shared" si="8"/>
        <v>3.9999999999999996</v>
      </c>
      <c r="B108" s="40">
        <f t="shared" si="7"/>
        <v>0.49999999999999994</v>
      </c>
      <c r="C108" s="27"/>
      <c r="D108" s="25"/>
      <c r="E108" s="26"/>
    </row>
    <row r="109" spans="1:5" ht="12.95" customHeight="1">
      <c r="A109" s="41">
        <f t="shared" si="8"/>
        <v>4.3999999999999995</v>
      </c>
      <c r="B109" s="40">
        <f t="shared" si="7"/>
        <v>0.54999999999999993</v>
      </c>
      <c r="C109" s="27"/>
      <c r="D109" s="25"/>
      <c r="E109" s="26"/>
    </row>
    <row r="110" spans="1:5" ht="12.95" customHeight="1">
      <c r="A110" s="41">
        <f t="shared" si="8"/>
        <v>4.8</v>
      </c>
      <c r="B110" s="40">
        <f t="shared" si="7"/>
        <v>0.6</v>
      </c>
      <c r="C110" s="27"/>
      <c r="D110" s="25"/>
      <c r="E110" s="26"/>
    </row>
    <row r="111" spans="1:5" ht="12.95" customHeight="1">
      <c r="A111" s="41">
        <f t="shared" si="8"/>
        <v>5.2</v>
      </c>
      <c r="B111" s="40">
        <f t="shared" si="7"/>
        <v>0.65</v>
      </c>
      <c r="C111" s="27"/>
      <c r="D111" s="25"/>
      <c r="E111" s="26"/>
    </row>
    <row r="112" spans="1:5" ht="12.95" customHeight="1">
      <c r="A112" s="41">
        <f t="shared" si="8"/>
        <v>5.6000000000000005</v>
      </c>
      <c r="B112" s="40">
        <f t="shared" si="7"/>
        <v>0.70000000000000007</v>
      </c>
      <c r="C112" s="27"/>
      <c r="D112" s="25"/>
      <c r="E112" s="26"/>
    </row>
    <row r="113" spans="1:5" ht="12.95" customHeight="1">
      <c r="A113" s="41">
        <f t="shared" si="8"/>
        <v>6.0000000000000009</v>
      </c>
      <c r="B113" s="40">
        <f t="shared" si="7"/>
        <v>0.75000000000000011</v>
      </c>
      <c r="C113" s="27"/>
      <c r="D113" s="25"/>
      <c r="E113" s="26"/>
    </row>
    <row r="114" spans="1:5" ht="12.95" customHeight="1">
      <c r="A114" s="41">
        <f t="shared" si="8"/>
        <v>6.4000000000000012</v>
      </c>
      <c r="B114" s="40">
        <f t="shared" si="7"/>
        <v>0.80000000000000016</v>
      </c>
      <c r="C114" s="27"/>
      <c r="D114" s="25"/>
      <c r="E114" s="26"/>
    </row>
    <row r="115" spans="1:5" ht="12.95" customHeight="1">
      <c r="A115" s="41">
        <f t="shared" si="8"/>
        <v>6.8000000000000016</v>
      </c>
      <c r="B115" s="40">
        <f t="shared" si="7"/>
        <v>0.8500000000000002</v>
      </c>
      <c r="C115" s="27"/>
      <c r="D115" s="25"/>
      <c r="E115" s="26"/>
    </row>
    <row r="116" spans="1:5" ht="12.95" customHeight="1">
      <c r="A116" s="41">
        <f t="shared" si="8"/>
        <v>7.200000000000002</v>
      </c>
      <c r="B116" s="40">
        <f t="shared" si="7"/>
        <v>0.90000000000000024</v>
      </c>
      <c r="C116" s="27"/>
      <c r="D116" s="25"/>
      <c r="E116" s="26"/>
    </row>
    <row r="117" spans="1:5" ht="12.95" customHeight="1">
      <c r="A117" s="41">
        <f t="shared" si="8"/>
        <v>7.6000000000000023</v>
      </c>
      <c r="B117" s="40">
        <f t="shared" si="7"/>
        <v>0.95000000000000029</v>
      </c>
      <c r="C117" s="27"/>
      <c r="D117" s="25"/>
      <c r="E117" s="26"/>
    </row>
    <row r="118" spans="1:5" ht="12.95" customHeight="1" thickBot="1">
      <c r="A118" s="45">
        <f t="shared" si="8"/>
        <v>8.0000000000000018</v>
      </c>
      <c r="B118" s="50">
        <f t="shared" si="7"/>
        <v>1.0000000000000002</v>
      </c>
      <c r="C118" s="29"/>
      <c r="D118" s="30"/>
      <c r="E118" s="31"/>
    </row>
    <row r="119" spans="1:5" ht="12.95" customHeight="1" thickTop="1"/>
  </sheetData>
  <mergeCells count="4">
    <mergeCell ref="C7:E7"/>
    <mergeCell ref="C37:E37"/>
    <mergeCell ref="C67:E67"/>
    <mergeCell ref="C97:E9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F7" sqref="F7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264</v>
      </c>
      <c r="C1" s="3" t="s">
        <v>1</v>
      </c>
      <c r="D1" s="4" t="s">
        <v>27</v>
      </c>
      <c r="E1" s="5" t="s">
        <v>28</v>
      </c>
    </row>
    <row r="2" spans="1:5" ht="30" customHeight="1">
      <c r="A2" s="7" t="s">
        <v>2</v>
      </c>
      <c r="B2" s="8" t="s">
        <v>29</v>
      </c>
      <c r="C2" s="9"/>
      <c r="D2" s="10" t="s">
        <v>30</v>
      </c>
      <c r="E2" s="11" t="s">
        <v>31</v>
      </c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32</v>
      </c>
      <c r="C5" s="15" t="s">
        <v>6</v>
      </c>
      <c r="D5" s="16">
        <v>2</v>
      </c>
      <c r="E5" s="17"/>
    </row>
    <row r="6" spans="1:5" ht="30" customHeight="1" thickBot="1">
      <c r="A6" s="18" t="s">
        <v>7</v>
      </c>
      <c r="B6" s="51" t="s">
        <v>33</v>
      </c>
      <c r="C6" s="19" t="s">
        <v>8</v>
      </c>
      <c r="D6" s="20">
        <f>IF(D5&lt;0,"valor del indicador fuera de rango",IF(D5&lt;=1.5,0.178*D5^2+0.2,IF(D5&lt;=3,-0.178*D5^2+1.07*D5-0.6,IF(D5&gt;3,"valor del indicador fuera rango"))))</f>
        <v>0.82800000000000018</v>
      </c>
      <c r="E6" s="21"/>
    </row>
    <row r="7" spans="1:5" ht="30" customHeight="1">
      <c r="A7" s="22" t="s">
        <v>9</v>
      </c>
      <c r="B7" s="23" t="s">
        <v>8</v>
      </c>
      <c r="C7" s="52" t="s">
        <v>10</v>
      </c>
      <c r="D7" s="53"/>
      <c r="E7" s="54"/>
    </row>
    <row r="8" spans="1:5" ht="12.95" customHeight="1">
      <c r="A8" s="42">
        <v>0</v>
      </c>
      <c r="B8" s="24">
        <f t="shared" ref="B8:B17" si="0">0.178*A8^2+0.2</f>
        <v>0.2</v>
      </c>
      <c r="C8" s="25"/>
      <c r="D8" s="25"/>
      <c r="E8" s="26"/>
    </row>
    <row r="9" spans="1:5" ht="12.95" customHeight="1">
      <c r="A9" s="41">
        <v>0.1</v>
      </c>
      <c r="B9" s="24">
        <f t="shared" si="0"/>
        <v>0.20178000000000001</v>
      </c>
      <c r="C9" s="27"/>
      <c r="D9" s="25"/>
      <c r="E9" s="26"/>
    </row>
    <row r="10" spans="1:5" ht="12.95" customHeight="1">
      <c r="A10" s="41">
        <v>0.2</v>
      </c>
      <c r="B10" s="24">
        <f t="shared" si="0"/>
        <v>0.20712000000000003</v>
      </c>
      <c r="C10" s="27"/>
      <c r="D10" s="25"/>
      <c r="E10" s="26"/>
    </row>
    <row r="11" spans="1:5" ht="12.95" customHeight="1">
      <c r="A11" s="41">
        <v>0.5</v>
      </c>
      <c r="B11" s="24">
        <f t="shared" si="0"/>
        <v>0.2445</v>
      </c>
      <c r="C11" s="27"/>
      <c r="D11" s="25"/>
      <c r="E11" s="26"/>
    </row>
    <row r="12" spans="1:5" ht="12.95" customHeight="1">
      <c r="A12" s="41">
        <v>0.6</v>
      </c>
      <c r="B12" s="24">
        <f t="shared" si="0"/>
        <v>0.26407999999999998</v>
      </c>
      <c r="C12" s="27"/>
      <c r="D12" s="25"/>
      <c r="E12" s="26"/>
    </row>
    <row r="13" spans="1:5" ht="12.95" customHeight="1">
      <c r="A13" s="41">
        <v>0.7</v>
      </c>
      <c r="B13" s="24">
        <f t="shared" si="0"/>
        <v>0.28721999999999998</v>
      </c>
      <c r="C13" s="27"/>
      <c r="D13" s="25"/>
      <c r="E13" s="26"/>
    </row>
    <row r="14" spans="1:5" ht="12.95" customHeight="1">
      <c r="A14" s="41">
        <v>0.8</v>
      </c>
      <c r="B14" s="24">
        <f t="shared" si="0"/>
        <v>0.31392000000000003</v>
      </c>
      <c r="C14" s="27"/>
      <c r="D14" s="25"/>
      <c r="E14" s="26"/>
    </row>
    <row r="15" spans="1:5" ht="12.95" customHeight="1">
      <c r="A15" s="41">
        <f t="shared" ref="A15:A25" si="1">+A14+0.2</f>
        <v>1</v>
      </c>
      <c r="B15" s="24">
        <f t="shared" si="0"/>
        <v>0.378</v>
      </c>
      <c r="C15" s="27"/>
      <c r="D15" s="25"/>
      <c r="E15" s="26"/>
    </row>
    <row r="16" spans="1:5" ht="12.95" customHeight="1">
      <c r="A16" s="41">
        <f t="shared" si="1"/>
        <v>1.2</v>
      </c>
      <c r="B16" s="24">
        <f t="shared" si="0"/>
        <v>0.45632</v>
      </c>
      <c r="C16" s="27"/>
      <c r="D16" s="25"/>
      <c r="E16" s="26"/>
    </row>
    <row r="17" spans="1:5" ht="12.95" customHeight="1">
      <c r="A17" s="41">
        <f t="shared" si="1"/>
        <v>1.4</v>
      </c>
      <c r="B17" s="24">
        <f t="shared" si="0"/>
        <v>0.54887999999999992</v>
      </c>
      <c r="C17" s="27"/>
      <c r="D17" s="25"/>
      <c r="E17" s="26"/>
    </row>
    <row r="18" spans="1:5" ht="12.95" customHeight="1">
      <c r="A18" s="46">
        <f t="shared" si="1"/>
        <v>1.5999999999999999</v>
      </c>
      <c r="B18" s="48">
        <f t="shared" ref="B18:B25" si="2">-0.178*A18^2+1.07*A18-0.6</f>
        <v>0.65632000000000013</v>
      </c>
      <c r="C18" s="27"/>
      <c r="D18" s="25"/>
      <c r="E18" s="26"/>
    </row>
    <row r="19" spans="1:5" ht="12.95" customHeight="1">
      <c r="A19" s="46">
        <f t="shared" si="1"/>
        <v>1.7999999999999998</v>
      </c>
      <c r="B19" s="48">
        <f t="shared" si="2"/>
        <v>0.74928000000000006</v>
      </c>
      <c r="C19" s="27"/>
      <c r="D19" s="25"/>
      <c r="E19" s="26"/>
    </row>
    <row r="20" spans="1:5" ht="12.95" customHeight="1">
      <c r="A20" s="46">
        <f t="shared" si="1"/>
        <v>1.9999999999999998</v>
      </c>
      <c r="B20" s="48">
        <f t="shared" si="2"/>
        <v>0.82799999999999996</v>
      </c>
      <c r="C20" s="27"/>
      <c r="D20" s="25"/>
      <c r="E20" s="26"/>
    </row>
    <row r="21" spans="1:5" ht="12.95" customHeight="1">
      <c r="A21" s="46">
        <f t="shared" si="1"/>
        <v>2.1999999999999997</v>
      </c>
      <c r="B21" s="48">
        <f t="shared" si="2"/>
        <v>0.89248000000000005</v>
      </c>
      <c r="C21" s="27"/>
      <c r="D21" s="25"/>
      <c r="E21" s="26"/>
    </row>
    <row r="22" spans="1:5" ht="12.95" customHeight="1">
      <c r="A22" s="46">
        <f t="shared" si="1"/>
        <v>2.4</v>
      </c>
      <c r="B22" s="48">
        <f t="shared" si="2"/>
        <v>0.94272000000000011</v>
      </c>
      <c r="C22" s="27"/>
      <c r="D22" s="25"/>
      <c r="E22" s="26"/>
    </row>
    <row r="23" spans="1:5" ht="12.95" customHeight="1">
      <c r="A23" s="46">
        <f t="shared" si="1"/>
        <v>2.6</v>
      </c>
      <c r="B23" s="48">
        <f t="shared" si="2"/>
        <v>0.97872000000000037</v>
      </c>
      <c r="C23" s="27"/>
      <c r="D23" s="25"/>
      <c r="E23" s="26"/>
    </row>
    <row r="24" spans="1:5" ht="12.95" customHeight="1">
      <c r="A24" s="46">
        <f t="shared" si="1"/>
        <v>2.8000000000000003</v>
      </c>
      <c r="B24" s="48">
        <f t="shared" si="2"/>
        <v>1.00048</v>
      </c>
      <c r="C24" s="27"/>
      <c r="D24" s="25"/>
      <c r="E24" s="26"/>
    </row>
    <row r="25" spans="1:5" ht="12.95" customHeight="1" thickBot="1">
      <c r="A25" s="47">
        <f t="shared" si="1"/>
        <v>3.0000000000000004</v>
      </c>
      <c r="B25" s="49">
        <f t="shared" si="2"/>
        <v>1.0080000000000005</v>
      </c>
      <c r="C25" s="29"/>
      <c r="D25" s="30"/>
      <c r="E25" s="31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260-263</vt:lpstr>
      <vt:lpstr>264</vt:lpstr>
      <vt:lpstr>'260-263'!Ind234</vt:lpstr>
      <vt:lpstr>Ind235</vt:lpstr>
      <vt:lpstr>'260-263'!OLE_LINK4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2007-07-20T09:00:10Z</dcterms:created>
  <dcterms:modified xsi:type="dcterms:W3CDTF">2012-12-04T11:17:17Z</dcterms:modified>
</cp:coreProperties>
</file>