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0"/>
  </bookViews>
  <sheets>
    <sheet name="Registro" sheetId="4" r:id="rId1"/>
    <sheet name="270-274" sheetId="2" r:id="rId2"/>
    <sheet name="275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'[7]204'!$D$46</definedName>
    <definedName name="_d5">'[9]241-243'!$D$5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'[7]206-208'!$D$134</definedName>
    <definedName name="_Ind207">'[7]206-208'!$D$178</definedName>
    <definedName name="_Ind208">'[7]206-208'!$J$5</definedName>
    <definedName name="_Ind209">'[8]209'!$J$45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>#REF!</definedName>
    <definedName name="_Ind233" localSheetId="1">#REF!</definedName>
    <definedName name="_Ind233" localSheetId="2">#REF!</definedName>
    <definedName name="_Ind233">#REF!</definedName>
    <definedName name="_Ind234" localSheetId="1">#REF!</definedName>
    <definedName name="_Ind234" localSheetId="2">#REF!</definedName>
    <definedName name="_Ind234">'[2]234'!$P$71</definedName>
    <definedName name="_Ind235" localSheetId="1">#REF!</definedName>
    <definedName name="_Ind235" localSheetId="2">#REF!</definedName>
    <definedName name="_Ind235">'[1]260-263'!$D$118</definedName>
    <definedName name="_Ind236">'[2]236'!$J$114</definedName>
    <definedName name="_Ind302">#REF!</definedName>
    <definedName name="_Ind303">'[4]Hoja1'!$AJ$5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'[3]Hoja1'!$D$53</definedName>
    <definedName name="_Ind82">'[6]82-125'!$D$5</definedName>
    <definedName name="_Ind83">'[5]Hoja1'!$J$5</definedName>
    <definedName name="_Ind84">'[5]Hoja1'!$P$5</definedName>
    <definedName name="_Ind85">'[5]Hoja1'!$V$5</definedName>
    <definedName name="_Ind86">'[5]Hoja1'!$AB$5</definedName>
    <definedName name="_Ind87">'[5]Hoja1'!$AH$5</definedName>
    <definedName name="_Ind88">'[5]Hoja1'!$AN$5</definedName>
    <definedName name="_Ind89">'[5]Hoja1'!$AT$5</definedName>
    <definedName name="_Ind90">'[5]Hoja1'!$AZ$5</definedName>
    <definedName name="_Ins303">#REF!</definedName>
    <definedName name="OLE_LINK4" localSheetId="1">#REF!</definedName>
    <definedName name="OLE_LINK4" localSheetId="2">#REF!</definedName>
  </definedNames>
  <calcPr calcId="125725"/>
</workbook>
</file>

<file path=xl/sharedStrings.xml><?xml version="1.0" encoding="utf-8"?>
<sst xmlns="http://schemas.openxmlformats.org/spreadsheetml/2006/main" count="115" uniqueCount="45">
  <si>
    <t>nº de indicador:</t>
  </si>
  <si>
    <t>función de transformación:</t>
  </si>
  <si>
    <t>0&lt;I&lt;50</t>
  </si>
  <si>
    <t>Indicador:</t>
  </si>
  <si>
    <t>fórmula del indicador</t>
  </si>
  <si>
    <t>unidad del indicador:</t>
  </si>
  <si>
    <t>rango de valores del indicador:</t>
  </si>
  <si>
    <t>0 - 100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</si>
  <si>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</si>
  <si>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</si>
  <si>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</si>
  <si>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</si>
  <si>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</si>
  <si>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0&lt;I&lt;100</t>
  </si>
  <si>
    <t>CA=(1E-04*I^2) +(2E-02*I) + 1</t>
  </si>
  <si>
    <t xml:space="preserve"> - 100&lt;I&lt;0</t>
  </si>
  <si>
    <t xml:space="preserve">% de disminución del sector agrícola </t>
  </si>
  <si>
    <t>CA=(5E-05*I^2) -(1,5E-02*I) + 1</t>
  </si>
  <si>
    <t>% de aumento del sector industrial</t>
  </si>
  <si>
    <t>% de aumento del sector servicios</t>
  </si>
  <si>
    <t>CA=(-1E-04*I^2) + 1</t>
  </si>
  <si>
    <t>% de aumento del sector construcción</t>
  </si>
  <si>
    <t>CA=(-2E-03*I) + 1</t>
  </si>
  <si>
    <t>CA=(-1,59E-04*I^2) +(1,19E-02*I) + 7,02E-01</t>
  </si>
  <si>
    <t>50&lt;I&lt;95</t>
  </si>
  <si>
    <t>CA=(-8E-02*I) + 8</t>
  </si>
  <si>
    <t>95&lt;I&lt;100</t>
  </si>
  <si>
    <t>CA= I</t>
  </si>
  <si>
    <t>0&lt;I&lt;1</t>
  </si>
  <si>
    <t>% de variación de la población de cada sector (integración)</t>
  </si>
  <si>
    <t>0 - 1</t>
  </si>
  <si>
    <t xml:space="preserve">CA=(-1E-04*I^2) +(2E-02*I) </t>
  </si>
  <si>
    <t>0&lt;I&lt;200</t>
  </si>
  <si>
    <t>% de empleo neto</t>
  </si>
  <si>
    <t>0 - 200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</si>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</sst>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172" fontId="2" fillId="3" borderId="24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3" borderId="20" xfId="0" applyFont="1" applyFill="1" applyBorder="1"/>
    <xf numFmtId="172" fontId="2" fillId="2" borderId="24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172" fontId="2" fillId="2" borderId="30" xfId="0" applyNumberFormat="1" applyFont="1" applyFill="1" applyBorder="1" applyAlignment="1">
      <alignment horizontal="center" vertical="center" wrapText="1"/>
    </xf>
    <xf numFmtId="172" fontId="2" fillId="2" borderId="30" xfId="0" applyNumberFormat="1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172" fontId="2" fillId="5" borderId="24" xfId="0" applyNumberFormat="1" applyFont="1" applyFill="1" applyBorder="1" applyAlignment="1">
      <alignment horizontal="center" vertical="center" wrapText="1"/>
    </xf>
    <xf numFmtId="172" fontId="2" fillId="5" borderId="30" xfId="0" applyNumberFormat="1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 wrapText="1"/>
    </xf>
    <xf numFmtId="2" fontId="2" fillId="2" borderId="26" xfId="0" applyNumberFormat="1" applyFont="1" applyFill="1" applyBorder="1" applyAlignment="1">
      <alignment horizontal="center" vertical="center" wrapText="1"/>
    </xf>
    <xf numFmtId="2" fontId="2" fillId="2" borderId="29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4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'270-274'!$A$8:$A$28</c:f>
              <c:numCache/>
            </c:numRef>
          </c:xVal>
          <c:yVal>
            <c:numRef>
              <c:f>'270-274'!$B$8:$B$28</c:f>
              <c:numCache/>
            </c:numRef>
          </c:yVal>
          <c:smooth val="0"/>
        </c:ser>
        <c:axId val="23438961"/>
        <c:axId val="46154630"/>
      </c:scatterChart>
      <c:valAx>
        <c:axId val="23438961"/>
        <c:scaling>
          <c:orientation val="minMax"/>
          <c:max val="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17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154630"/>
        <c:crosses val="autoZero"/>
        <c:crossBetween val="midCat"/>
        <c:dispUnits/>
      </c:valAx>
      <c:valAx>
        <c:axId val="4615463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438961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'270-274'!$A$38:$A$58</c:f>
              <c:numCache/>
            </c:numRef>
          </c:xVal>
          <c:yVal>
            <c:numRef>
              <c:f>'270-274'!$B$38:$B$58</c:f>
              <c:numCache/>
            </c:numRef>
          </c:yVal>
          <c:smooth val="0"/>
        </c:ser>
        <c:axId val="30829439"/>
        <c:axId val="3256620"/>
      </c:scatterChart>
      <c:valAx>
        <c:axId val="3082943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56620"/>
        <c:crosses val="autoZero"/>
        <c:crossBetween val="midCat"/>
        <c:dispUnits/>
      </c:valAx>
      <c:valAx>
        <c:axId val="325662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829439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'270-274'!$A$68:$A$88</c:f>
              <c:numCache/>
            </c:numRef>
          </c:xVal>
          <c:yVal>
            <c:numRef>
              <c:f>'270-274'!$B$68:$B$88</c:f>
              <c:numCache/>
            </c:numRef>
          </c:yVal>
          <c:smooth val="0"/>
        </c:ser>
        <c:axId val="8377245"/>
        <c:axId val="40977186"/>
      </c:scatterChart>
      <c:valAx>
        <c:axId val="837724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977186"/>
        <c:crosses val="autoZero"/>
        <c:crossBetween val="midCat"/>
        <c:dispUnits/>
      </c:valAx>
      <c:valAx>
        <c:axId val="4097718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377245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'270-274'!$A$98:$A$118</c:f>
              <c:numCache/>
            </c:numRef>
          </c:xVal>
          <c:yVal>
            <c:numRef>
              <c:f>'270-274'!$B$98:$B$118</c:f>
              <c:numCache/>
            </c:numRef>
          </c:yVal>
          <c:smooth val="0"/>
        </c:ser>
        <c:axId val="60508747"/>
        <c:axId val="42969832"/>
      </c:scatterChart>
      <c:valAx>
        <c:axId val="6050874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969832"/>
        <c:crosses val="autoZero"/>
        <c:crossBetween val="midCat"/>
        <c:dispUnits/>
      </c:valAx>
      <c:valAx>
        <c:axId val="4296983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508747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'270-274'!$A$128:$A$146</c:f>
              <c:numCache/>
            </c:numRef>
          </c:xVal>
          <c:yVal>
            <c:numRef>
              <c:f>'270-274'!$B$128:$B$146</c:f>
              <c:numCache/>
            </c:numRef>
          </c:yVal>
          <c:smooth val="0"/>
        </c:ser>
        <c:axId val="28557065"/>
        <c:axId val="11431422"/>
      </c:scatterChart>
      <c:valAx>
        <c:axId val="28557065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431422"/>
        <c:crosses val="autoZero"/>
        <c:crossBetween val="midCat"/>
        <c:dispUnits/>
      </c:valAx>
      <c:valAx>
        <c:axId val="1143142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557065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'275'!$A$8:$A$26</c:f>
              <c:numCache/>
            </c:numRef>
          </c:xVal>
          <c:yVal>
            <c:numRef>
              <c:f>'275'!$B$8:$B$26</c:f>
              <c:numCache/>
            </c:numRef>
          </c:yVal>
          <c:smooth val="0"/>
        </c:ser>
        <c:axId val="32146775"/>
        <c:axId val="48121316"/>
      </c:scatterChart>
      <c:valAx>
        <c:axId val="32146775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121316"/>
        <c:crosses val="autoZero"/>
        <c:crossBetween val="midCat"/>
        <c:dispUnits/>
      </c:valAx>
      <c:valAx>
        <c:axId val="4812131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146775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Relationship Id="rId4" Type="http://schemas.openxmlformats.org/officeDocument/2006/relationships/chart" Target="/xl/charts/chart3.xml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chart" Target="/xl/charts/chart4.xml" /><Relationship Id="rId8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9525</xdr:rowOff>
    </xdr:from>
    <xdr:to>
      <xdr:col>5</xdr:col>
      <xdr:colOff>0</xdr:colOff>
      <xdr:row>28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81550"/>
          <a:ext cx="4533900" cy="12858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 ESTRUCTURA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Impactos sobre la pirámide de población, que se forma disponiendo sobre un sistema de coordenadas, en las abcisas el nº de hombres a un lado y el de mujeres a otro, y en ordenadas el nº de personas existente en un tramo de 5 años.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4.1.2.1. POBLACIÓN OCUPADA POR RAMA DE ACTIVIDAD.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efecto más probable de cualquier proyecto será disminuir la población ocupada en el sector agrícola y aumentar el resto, dependiendo del proyecto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1028" name="Chart 4"/>
        <xdr:cNvGraphicFramePr/>
      </xdr:nvGraphicFramePr>
      <xdr:xfrm>
        <a:off x="4429125" y="9058275"/>
        <a:ext cx="45434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49</xdr:row>
      <xdr:rowOff>152400</xdr:rowOff>
    </xdr:from>
    <xdr:to>
      <xdr:col>5</xdr:col>
      <xdr:colOff>0</xdr:colOff>
      <xdr:row>58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4438650" y="11153775"/>
          <a:ext cx="4533900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 ESTRUCTURA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Impactos sobre la pirámide de población, que se forma disponiendo sobre un sistema de coordenadas, en las abcisas el nº de hombres a un lado y el de mujeres a otro, y en ordenadas el nº de personas existente en un tramo de 5 años.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4.1.2.1. POBLACIÓN OCUPADA POR RAMA DE ACTIVIDAD.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efecto más probable de cualquier proyecto será disminuir la población ocupada en el sector agrícola y aumentar el resto, dependiendo del proyecto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123825</xdr:colOff>
      <xdr:row>2</xdr:row>
      <xdr:rowOff>0</xdr:rowOff>
    </xdr:from>
    <xdr:to>
      <xdr:col>1</xdr:col>
      <xdr:colOff>2628900</xdr:colOff>
      <xdr:row>3</xdr:row>
      <xdr:rowOff>9525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838325" y="762000"/>
          <a:ext cx="25050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67</xdr:row>
      <xdr:rowOff>0</xdr:rowOff>
    </xdr:from>
    <xdr:to>
      <xdr:col>5</xdr:col>
      <xdr:colOff>0</xdr:colOff>
      <xdr:row>80</xdr:row>
      <xdr:rowOff>0</xdr:rowOff>
    </xdr:to>
    <xdr:graphicFrame macro="">
      <xdr:nvGraphicFramePr>
        <xdr:cNvPr id="1031" name="Chart 7"/>
        <xdr:cNvGraphicFramePr/>
      </xdr:nvGraphicFramePr>
      <xdr:xfrm>
        <a:off x="4429125" y="15449550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79</xdr:row>
      <xdr:rowOff>152400</xdr:rowOff>
    </xdr:from>
    <xdr:to>
      <xdr:col>5</xdr:col>
      <xdr:colOff>0</xdr:colOff>
      <xdr:row>88</xdr:row>
      <xdr:rowOff>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4438650" y="17545050"/>
          <a:ext cx="4533900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 ESTRUCTURA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Impactos sobre la pirámide de población, que se forma disponiendo sobre un sistema de coordenadas, en las abcisas el nº de hombres a un lado y el de mujeres a otro, y en ordenadas el nº de personas existente en un tramo de 5 años.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4.1.2.1. POBLACIÓN OCUPADA POR RAMA DE ACTIVIDAD.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efecto más probable de cualquier proyecto será disminuir la población ocupada en el sector agrícola y aumentar el resto, dependiendo del proyecto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114300</xdr:colOff>
      <xdr:row>32</xdr:row>
      <xdr:rowOff>0</xdr:rowOff>
    </xdr:from>
    <xdr:to>
      <xdr:col>1</xdr:col>
      <xdr:colOff>2619375</xdr:colOff>
      <xdr:row>33</xdr:row>
      <xdr:rowOff>9525</xdr:rowOff>
    </xdr:to>
    <xdr:pic>
      <xdr:nvPicPr>
        <xdr:cNvPr id="1033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1828800" y="7153275"/>
          <a:ext cx="25050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104775</xdr:colOff>
      <xdr:row>62</xdr:row>
      <xdr:rowOff>0</xdr:rowOff>
    </xdr:from>
    <xdr:to>
      <xdr:col>1</xdr:col>
      <xdr:colOff>2600325</xdr:colOff>
      <xdr:row>63</xdr:row>
      <xdr:rowOff>9525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819275" y="13544550"/>
          <a:ext cx="24955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97</xdr:row>
      <xdr:rowOff>0</xdr:rowOff>
    </xdr:from>
    <xdr:to>
      <xdr:col>5</xdr:col>
      <xdr:colOff>0</xdr:colOff>
      <xdr:row>110</xdr:row>
      <xdr:rowOff>0</xdr:rowOff>
    </xdr:to>
    <xdr:graphicFrame macro="">
      <xdr:nvGraphicFramePr>
        <xdr:cNvPr id="1035" name="Chart 11"/>
        <xdr:cNvGraphicFramePr/>
      </xdr:nvGraphicFramePr>
      <xdr:xfrm>
        <a:off x="4429125" y="21840825"/>
        <a:ext cx="45434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9525</xdr:colOff>
      <xdr:row>109</xdr:row>
      <xdr:rowOff>152400</xdr:rowOff>
    </xdr:from>
    <xdr:to>
      <xdr:col>5</xdr:col>
      <xdr:colOff>0</xdr:colOff>
      <xdr:row>118</xdr:row>
      <xdr:rowOff>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4438650" y="23936325"/>
          <a:ext cx="4533900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 ESTRUCTURA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Impactos sobre la pirámide de población, que se forma disponiendo sobre un sistema de coordenadas, en las abcisas el nº de hombres a un lado y el de mujeres a otro, y en ordenadas el nº de personas existente en un tramo de 5 años.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4.1.2.1. POBLACIÓN OCUPADA POR RAMA DE ACTIVIDAD.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efecto más probable de cualquier proyecto será disminuir la población ocupada en el sector agrícola y aumentar el resto, dependiendo del proyecto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104775</xdr:colOff>
      <xdr:row>92</xdr:row>
      <xdr:rowOff>0</xdr:rowOff>
    </xdr:from>
    <xdr:to>
      <xdr:col>1</xdr:col>
      <xdr:colOff>2600325</xdr:colOff>
      <xdr:row>93</xdr:row>
      <xdr:rowOff>9525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819275" y="19935825"/>
          <a:ext cx="24955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127</xdr:row>
      <xdr:rowOff>0</xdr:rowOff>
    </xdr:from>
    <xdr:to>
      <xdr:col>5</xdr:col>
      <xdr:colOff>0</xdr:colOff>
      <xdr:row>140</xdr:row>
      <xdr:rowOff>0</xdr:rowOff>
    </xdr:to>
    <xdr:graphicFrame macro="">
      <xdr:nvGraphicFramePr>
        <xdr:cNvPr id="1038" name="Chart 14"/>
        <xdr:cNvGraphicFramePr/>
      </xdr:nvGraphicFramePr>
      <xdr:xfrm>
        <a:off x="4429125" y="28232100"/>
        <a:ext cx="454342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9525</xdr:colOff>
      <xdr:row>139</xdr:row>
      <xdr:rowOff>152400</xdr:rowOff>
    </xdr:from>
    <xdr:to>
      <xdr:col>5</xdr:col>
      <xdr:colOff>0</xdr:colOff>
      <xdr:row>146</xdr:row>
      <xdr:rowOff>0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4438650" y="30327600"/>
          <a:ext cx="4533900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 ESTRUCTURA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Impactos sobre la pirámide de población, que se forma disponiendo sobre un sistema de coordenadas, en las abcisas el nº de hombres a un lado y el de mujeres a otro, y en ordenadas el nº de personas existente en un tramo de 5 años.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4.1.2.1. POBLACIÓN OCUPADA POR RAMA DE ACTIVIDAD.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efecto más probable de cualquier proyecto será disminuir la población ocupada en el sector agrícola y aumentar el resto, dependiendo del proyecto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19050</xdr:rowOff>
    </xdr:from>
    <xdr:to>
      <xdr:col>5</xdr:col>
      <xdr:colOff>0</xdr:colOff>
      <xdr:row>26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438650" y="4791075"/>
          <a:ext cx="4533900" cy="9525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 ESTRUCTURA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Impactos sobre la pirámide de población, que se forma disponiendo sobre un sistema de coordenadas, en las abcisas el nº de hombres a un lado y el de mujeres a otro, y en ordenadas el nº de personas existente en un tramo de 5 años.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4.1.2.2. EMPLEO. 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209550</xdr:colOff>
      <xdr:row>2</xdr:row>
      <xdr:rowOff>0</xdr:rowOff>
    </xdr:from>
    <xdr:to>
      <xdr:col>1</xdr:col>
      <xdr:colOff>2466975</xdr:colOff>
      <xdr:row>3</xdr:row>
      <xdr:rowOff>0</xdr:rowOff>
    </xdr:to>
    <xdr:pic>
      <xdr:nvPicPr>
        <xdr:cNvPr id="20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24050" y="762000"/>
          <a:ext cx="225742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36</v>
      </c>
      <c r="B1" t="s">
        <v>37</v>
      </c>
    </row>
    <row r="3" spans="1:2" ht="12.75">
      <c r="A3" t="s">
        <v>38</v>
      </c>
      <c r="B3" t="s">
        <v>39</v>
      </c>
    </row>
    <row r="4" ht="12.75">
      <c r="B4" t="s">
        <v>40</v>
      </c>
    </row>
    <row r="5" ht="12.75">
      <c r="B5" t="s">
        <v>41</v>
      </c>
    </row>
    <row r="6" ht="12.75">
      <c r="B6" t="s">
        <v>42</v>
      </c>
    </row>
    <row r="8" spans="1:2" ht="12.75">
      <c r="A8" t="s">
        <v>43</v>
      </c>
      <c r="B8" t="s">
        <v>44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6"/>
  <sheetViews>
    <sheetView zoomScale="75" zoomScaleNormal="75" workbookViewId="0" topLeftCell="A130">
      <selection activeCell="B126" sqref="B12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270</v>
      </c>
      <c r="C1" s="3" t="s">
        <v>1</v>
      </c>
      <c r="D1" s="4" t="s">
        <v>14</v>
      </c>
      <c r="E1" s="5" t="s">
        <v>15</v>
      </c>
    </row>
    <row r="2" spans="1:5" ht="30" customHeight="1">
      <c r="A2" s="7" t="s">
        <v>3</v>
      </c>
      <c r="B2" s="8" t="s">
        <v>16</v>
      </c>
      <c r="C2" s="9"/>
      <c r="D2" s="10"/>
      <c r="E2" s="11"/>
    </row>
    <row r="3" spans="1:5" ht="30" customHeight="1">
      <c r="A3" s="7" t="s">
        <v>4</v>
      </c>
      <c r="B3" s="8"/>
      <c r="C3" s="9"/>
      <c r="D3" s="10"/>
      <c r="E3" s="11"/>
    </row>
    <row r="4" spans="1:5" ht="30" customHeight="1" thickBot="1">
      <c r="A4" s="7" t="s">
        <v>5</v>
      </c>
      <c r="B4" s="8"/>
      <c r="C4" s="12"/>
      <c r="D4" s="13"/>
      <c r="E4" s="14"/>
    </row>
    <row r="5" spans="1:5" ht="30" customHeight="1">
      <c r="A5" s="7" t="s">
        <v>6</v>
      </c>
      <c r="B5" s="8" t="s">
        <v>7</v>
      </c>
      <c r="C5" s="15" t="s">
        <v>8</v>
      </c>
      <c r="D5" s="16">
        <v>-12</v>
      </c>
      <c r="E5" s="17"/>
    </row>
    <row r="6" spans="1:5" ht="30" customHeight="1" thickBot="1">
      <c r="A6" s="18" t="s">
        <v>9</v>
      </c>
      <c r="B6" s="54" t="s">
        <v>35</v>
      </c>
      <c r="C6" s="19" t="s">
        <v>10</v>
      </c>
      <c r="D6" s="20">
        <f>IF(D5&lt;(-100),"valor del indicador fuera de rango",IF(D5&lt;=0,0.0001*(D5^2)+(0.02*(D5))+1,"valor del indicador fuera rango"))</f>
        <v>0.7744</v>
      </c>
      <c r="E6" s="21"/>
    </row>
    <row r="7" spans="1:5" ht="30" customHeight="1">
      <c r="A7" s="22" t="s">
        <v>11</v>
      </c>
      <c r="B7" s="23" t="s">
        <v>10</v>
      </c>
      <c r="C7" s="55" t="s">
        <v>12</v>
      </c>
      <c r="D7" s="56"/>
      <c r="E7" s="57"/>
    </row>
    <row r="8" spans="1:5" ht="12.95" customHeight="1">
      <c r="A8" s="24">
        <v>-100</v>
      </c>
      <c r="B8" s="25">
        <f aca="true" t="shared" si="0" ref="B8:B28">0.0001*(A8^2)+(0.02*A8)+1</f>
        <v>0</v>
      </c>
      <c r="C8" s="26"/>
      <c r="D8" s="26"/>
      <c r="E8" s="27"/>
    </row>
    <row r="9" spans="1:5" ht="12.95" customHeight="1">
      <c r="A9" s="28">
        <f aca="true" t="shared" si="1" ref="A9:A27">+A8+5</f>
        <v>-95</v>
      </c>
      <c r="B9" s="25">
        <f t="shared" si="0"/>
        <v>0.0024999999999999467</v>
      </c>
      <c r="C9" s="29"/>
      <c r="D9" s="26"/>
      <c r="E9" s="27"/>
    </row>
    <row r="10" spans="1:5" ht="12.95" customHeight="1">
      <c r="A10" s="28">
        <f t="shared" si="1"/>
        <v>-90</v>
      </c>
      <c r="B10" s="25">
        <f t="shared" si="0"/>
        <v>0.010000000000000009</v>
      </c>
      <c r="C10" s="29"/>
      <c r="D10" s="26"/>
      <c r="E10" s="27"/>
    </row>
    <row r="11" spans="1:5" ht="12.95" customHeight="1">
      <c r="A11" s="28">
        <f t="shared" si="1"/>
        <v>-85</v>
      </c>
      <c r="B11" s="25">
        <f t="shared" si="0"/>
        <v>0.022500000000000075</v>
      </c>
      <c r="C11" s="29"/>
      <c r="D11" s="26"/>
      <c r="E11" s="27"/>
    </row>
    <row r="12" spans="1:5" ht="12.95" customHeight="1">
      <c r="A12" s="28">
        <f t="shared" si="1"/>
        <v>-80</v>
      </c>
      <c r="B12" s="25">
        <f t="shared" si="0"/>
        <v>0.039999999999999925</v>
      </c>
      <c r="C12" s="29"/>
      <c r="D12" s="26"/>
      <c r="E12" s="27"/>
    </row>
    <row r="13" spans="1:5" ht="12.95" customHeight="1">
      <c r="A13" s="28">
        <f t="shared" si="1"/>
        <v>-75</v>
      </c>
      <c r="B13" s="25">
        <f t="shared" si="0"/>
        <v>0.0625</v>
      </c>
      <c r="C13" s="29"/>
      <c r="D13" s="26"/>
      <c r="E13" s="27"/>
    </row>
    <row r="14" spans="1:5" ht="12.95" customHeight="1">
      <c r="A14" s="28">
        <f t="shared" si="1"/>
        <v>-70</v>
      </c>
      <c r="B14" s="25">
        <f t="shared" si="0"/>
        <v>0.08999999999999986</v>
      </c>
      <c r="C14" s="29"/>
      <c r="D14" s="26"/>
      <c r="E14" s="27"/>
    </row>
    <row r="15" spans="1:5" ht="12.95" customHeight="1">
      <c r="A15" s="28">
        <f t="shared" si="1"/>
        <v>-65</v>
      </c>
      <c r="B15" s="25">
        <f t="shared" si="0"/>
        <v>0.12250000000000005</v>
      </c>
      <c r="C15" s="29"/>
      <c r="D15" s="26"/>
      <c r="E15" s="27"/>
    </row>
    <row r="16" spans="1:5" ht="12.95" customHeight="1">
      <c r="A16" s="28">
        <f t="shared" si="1"/>
        <v>-60</v>
      </c>
      <c r="B16" s="25">
        <f t="shared" si="0"/>
        <v>0.16000000000000014</v>
      </c>
      <c r="C16" s="29"/>
      <c r="D16" s="26"/>
      <c r="E16" s="27"/>
    </row>
    <row r="17" spans="1:5" ht="12.95" customHeight="1">
      <c r="A17" s="28">
        <f t="shared" si="1"/>
        <v>-55</v>
      </c>
      <c r="B17" s="25">
        <f t="shared" si="0"/>
        <v>0.2024999999999999</v>
      </c>
      <c r="C17" s="29"/>
      <c r="D17" s="26"/>
      <c r="E17" s="27"/>
    </row>
    <row r="18" spans="1:5" ht="12.95" customHeight="1">
      <c r="A18" s="28">
        <f t="shared" si="1"/>
        <v>-50</v>
      </c>
      <c r="B18" s="25">
        <f t="shared" si="0"/>
        <v>0.25</v>
      </c>
      <c r="C18" s="29"/>
      <c r="D18" s="26"/>
      <c r="E18" s="27"/>
    </row>
    <row r="19" spans="1:5" ht="12.95" customHeight="1">
      <c r="A19" s="28">
        <f t="shared" si="1"/>
        <v>-45</v>
      </c>
      <c r="B19" s="25">
        <f t="shared" si="0"/>
        <v>0.3025</v>
      </c>
      <c r="C19" s="29"/>
      <c r="D19" s="26"/>
      <c r="E19" s="27"/>
    </row>
    <row r="20" spans="1:5" ht="12.95" customHeight="1">
      <c r="A20" s="28">
        <f t="shared" si="1"/>
        <v>-40</v>
      </c>
      <c r="B20" s="25">
        <f t="shared" si="0"/>
        <v>0.36</v>
      </c>
      <c r="C20" s="29"/>
      <c r="D20" s="26"/>
      <c r="E20" s="27"/>
    </row>
    <row r="21" spans="1:5" ht="12.95" customHeight="1">
      <c r="A21" s="28">
        <f t="shared" si="1"/>
        <v>-35</v>
      </c>
      <c r="B21" s="25">
        <f t="shared" si="0"/>
        <v>0.4225</v>
      </c>
      <c r="C21" s="29"/>
      <c r="D21" s="26"/>
      <c r="E21" s="27"/>
    </row>
    <row r="22" spans="1:5" ht="12.95" customHeight="1">
      <c r="A22" s="28">
        <f t="shared" si="1"/>
        <v>-30</v>
      </c>
      <c r="B22" s="25">
        <f t="shared" si="0"/>
        <v>0.49</v>
      </c>
      <c r="C22" s="29"/>
      <c r="D22" s="26"/>
      <c r="E22" s="27"/>
    </row>
    <row r="23" spans="1:5" ht="12.95" customHeight="1">
      <c r="A23" s="28">
        <f t="shared" si="1"/>
        <v>-25</v>
      </c>
      <c r="B23" s="25">
        <f t="shared" si="0"/>
        <v>0.5625</v>
      </c>
      <c r="C23" s="29"/>
      <c r="D23" s="26"/>
      <c r="E23" s="27"/>
    </row>
    <row r="24" spans="1:5" ht="12.95" customHeight="1">
      <c r="A24" s="28">
        <f t="shared" si="1"/>
        <v>-20</v>
      </c>
      <c r="B24" s="25">
        <f t="shared" si="0"/>
        <v>0.6399999999999999</v>
      </c>
      <c r="C24" s="29"/>
      <c r="D24" s="26"/>
      <c r="E24" s="27"/>
    </row>
    <row r="25" spans="1:5" ht="12.95" customHeight="1">
      <c r="A25" s="28">
        <f t="shared" si="1"/>
        <v>-15</v>
      </c>
      <c r="B25" s="25">
        <f t="shared" si="0"/>
        <v>0.7225</v>
      </c>
      <c r="C25" s="29"/>
      <c r="D25" s="26"/>
      <c r="E25" s="27"/>
    </row>
    <row r="26" spans="1:5" ht="12.95" customHeight="1">
      <c r="A26" s="28">
        <f t="shared" si="1"/>
        <v>-10</v>
      </c>
      <c r="B26" s="25">
        <f t="shared" si="0"/>
        <v>0.81</v>
      </c>
      <c r="C26" s="29"/>
      <c r="D26" s="26"/>
      <c r="E26" s="27"/>
    </row>
    <row r="27" spans="1:5" ht="12.95" customHeight="1">
      <c r="A27" s="28">
        <f t="shared" si="1"/>
        <v>-5</v>
      </c>
      <c r="B27" s="25">
        <f t="shared" si="0"/>
        <v>0.9025</v>
      </c>
      <c r="C27" s="29"/>
      <c r="D27" s="26"/>
      <c r="E27" s="27"/>
    </row>
    <row r="28" spans="1:5" ht="12.95" customHeight="1" thickBot="1">
      <c r="A28" s="44">
        <f>+A27+5</f>
        <v>0</v>
      </c>
      <c r="B28" s="45">
        <f t="shared" si="0"/>
        <v>1</v>
      </c>
      <c r="C28" s="32"/>
      <c r="D28" s="33"/>
      <c r="E28" s="34"/>
    </row>
    <row r="29" ht="12.95" customHeight="1" thickTop="1"/>
    <row r="30" ht="12.95" customHeight="1" thickBot="1"/>
    <row r="31" spans="1:5" ht="30" customHeight="1" thickTop="1">
      <c r="A31" s="1" t="s">
        <v>0</v>
      </c>
      <c r="B31" s="2">
        <v>271</v>
      </c>
      <c r="C31" s="3" t="s">
        <v>1</v>
      </c>
      <c r="D31" s="4" t="s">
        <v>17</v>
      </c>
      <c r="E31" s="5" t="s">
        <v>13</v>
      </c>
    </row>
    <row r="32" spans="1:5" ht="30" customHeight="1">
      <c r="A32" s="7" t="s">
        <v>3</v>
      </c>
      <c r="B32" s="8" t="s">
        <v>18</v>
      </c>
      <c r="C32" s="9"/>
      <c r="D32" s="10"/>
      <c r="E32" s="11"/>
    </row>
    <row r="33" spans="1:5" ht="30" customHeight="1">
      <c r="A33" s="7" t="s">
        <v>4</v>
      </c>
      <c r="B33" s="8"/>
      <c r="C33" s="9"/>
      <c r="D33" s="10"/>
      <c r="E33" s="11"/>
    </row>
    <row r="34" spans="1:5" ht="30" customHeight="1" thickBot="1">
      <c r="A34" s="7" t="s">
        <v>5</v>
      </c>
      <c r="B34" s="8"/>
      <c r="C34" s="12"/>
      <c r="D34" s="13"/>
      <c r="E34" s="14"/>
    </row>
    <row r="35" spans="1:5" ht="30" customHeight="1">
      <c r="A35" s="7" t="s">
        <v>6</v>
      </c>
      <c r="B35" s="8" t="s">
        <v>7</v>
      </c>
      <c r="C35" s="15" t="s">
        <v>8</v>
      </c>
      <c r="D35" s="16">
        <v>16</v>
      </c>
      <c r="E35" s="17"/>
    </row>
    <row r="36" spans="1:5" ht="30" customHeight="1" thickBot="1">
      <c r="A36" s="18" t="s">
        <v>9</v>
      </c>
      <c r="B36" s="54" t="s">
        <v>35</v>
      </c>
      <c r="C36" s="19" t="s">
        <v>10</v>
      </c>
      <c r="D36" s="20">
        <f>IF(D35&lt;0,"valor del indicador fuera de rango",IF(D35&lt;=100,0.00005*(D35^2)-(0.015*D35)+1,"valor del indicador fuera rango"))</f>
        <v>0.7728</v>
      </c>
      <c r="E36" s="21"/>
    </row>
    <row r="37" spans="1:5" ht="30" customHeight="1">
      <c r="A37" s="22" t="s">
        <v>11</v>
      </c>
      <c r="B37" s="23" t="s">
        <v>10</v>
      </c>
      <c r="C37" s="55" t="s">
        <v>12</v>
      </c>
      <c r="D37" s="56"/>
      <c r="E37" s="57"/>
    </row>
    <row r="38" spans="1:5" ht="12.95" customHeight="1">
      <c r="A38" s="24">
        <v>0</v>
      </c>
      <c r="B38" s="25">
        <f aca="true" t="shared" si="2" ref="B38:B58">0.00005*(A38^2)-(0.015*A38)+1</f>
        <v>1</v>
      </c>
      <c r="C38" s="26"/>
      <c r="D38" s="26"/>
      <c r="E38" s="27"/>
    </row>
    <row r="39" spans="1:5" ht="12.95" customHeight="1">
      <c r="A39" s="28">
        <f>+A38+5</f>
        <v>5</v>
      </c>
      <c r="B39" s="25">
        <f t="shared" si="2"/>
        <v>0.92625</v>
      </c>
      <c r="C39" s="29"/>
      <c r="D39" s="26"/>
      <c r="E39" s="27"/>
    </row>
    <row r="40" spans="1:5" ht="12.95" customHeight="1">
      <c r="A40" s="28">
        <f aca="true" t="shared" si="3" ref="A40:A58">+A39+5</f>
        <v>10</v>
      </c>
      <c r="B40" s="25">
        <f t="shared" si="2"/>
        <v>0.855</v>
      </c>
      <c r="C40" s="29"/>
      <c r="D40" s="26"/>
      <c r="E40" s="27"/>
    </row>
    <row r="41" spans="1:5" ht="12.95" customHeight="1">
      <c r="A41" s="28">
        <f t="shared" si="3"/>
        <v>15</v>
      </c>
      <c r="B41" s="25">
        <f t="shared" si="2"/>
        <v>0.78625</v>
      </c>
      <c r="C41" s="29"/>
      <c r="D41" s="26"/>
      <c r="E41" s="27"/>
    </row>
    <row r="42" spans="1:5" ht="12.95" customHeight="1">
      <c r="A42" s="28">
        <f t="shared" si="3"/>
        <v>20</v>
      </c>
      <c r="B42" s="25">
        <f t="shared" si="2"/>
        <v>0.72</v>
      </c>
      <c r="C42" s="29"/>
      <c r="D42" s="26"/>
      <c r="E42" s="27"/>
    </row>
    <row r="43" spans="1:5" ht="12.95" customHeight="1">
      <c r="A43" s="28">
        <f t="shared" si="3"/>
        <v>25</v>
      </c>
      <c r="B43" s="25">
        <f t="shared" si="2"/>
        <v>0.65625</v>
      </c>
      <c r="C43" s="29"/>
      <c r="D43" s="26"/>
      <c r="E43" s="27"/>
    </row>
    <row r="44" spans="1:5" ht="12.95" customHeight="1">
      <c r="A44" s="28">
        <f t="shared" si="3"/>
        <v>30</v>
      </c>
      <c r="B44" s="25">
        <f t="shared" si="2"/>
        <v>0.595</v>
      </c>
      <c r="C44" s="29"/>
      <c r="D44" s="26"/>
      <c r="E44" s="27"/>
    </row>
    <row r="45" spans="1:5" ht="12.95" customHeight="1">
      <c r="A45" s="28">
        <f t="shared" si="3"/>
        <v>35</v>
      </c>
      <c r="B45" s="25">
        <f t="shared" si="2"/>
        <v>0.53625</v>
      </c>
      <c r="C45" s="29"/>
      <c r="D45" s="26"/>
      <c r="E45" s="27"/>
    </row>
    <row r="46" spans="1:5" ht="12.95" customHeight="1">
      <c r="A46" s="28">
        <f t="shared" si="3"/>
        <v>40</v>
      </c>
      <c r="B46" s="25">
        <f t="shared" si="2"/>
        <v>0.48</v>
      </c>
      <c r="C46" s="29"/>
      <c r="D46" s="26"/>
      <c r="E46" s="27"/>
    </row>
    <row r="47" spans="1:5" ht="12.95" customHeight="1">
      <c r="A47" s="28">
        <f t="shared" si="3"/>
        <v>45</v>
      </c>
      <c r="B47" s="25">
        <f t="shared" si="2"/>
        <v>0.42625</v>
      </c>
      <c r="C47" s="29"/>
      <c r="D47" s="26"/>
      <c r="E47" s="27"/>
    </row>
    <row r="48" spans="1:5" ht="12.95" customHeight="1">
      <c r="A48" s="28">
        <f t="shared" si="3"/>
        <v>50</v>
      </c>
      <c r="B48" s="25">
        <f t="shared" si="2"/>
        <v>0.375</v>
      </c>
      <c r="C48" s="29"/>
      <c r="D48" s="26"/>
      <c r="E48" s="27"/>
    </row>
    <row r="49" spans="1:5" ht="12.95" customHeight="1">
      <c r="A49" s="28">
        <f t="shared" si="3"/>
        <v>55</v>
      </c>
      <c r="B49" s="25">
        <f t="shared" si="2"/>
        <v>0.32625000000000004</v>
      </c>
      <c r="C49" s="29"/>
      <c r="D49" s="26"/>
      <c r="E49" s="27"/>
    </row>
    <row r="50" spans="1:5" ht="12.95" customHeight="1">
      <c r="A50" s="28">
        <f t="shared" si="3"/>
        <v>60</v>
      </c>
      <c r="B50" s="25">
        <f t="shared" si="2"/>
        <v>0.28000000000000014</v>
      </c>
      <c r="C50" s="29"/>
      <c r="D50" s="26"/>
      <c r="E50" s="27"/>
    </row>
    <row r="51" spans="1:5" ht="12.95" customHeight="1">
      <c r="A51" s="28">
        <f t="shared" si="3"/>
        <v>65</v>
      </c>
      <c r="B51" s="25">
        <f t="shared" si="2"/>
        <v>0.23625000000000007</v>
      </c>
      <c r="C51" s="29"/>
      <c r="D51" s="26"/>
      <c r="E51" s="27"/>
    </row>
    <row r="52" spans="1:5" ht="12.95" customHeight="1">
      <c r="A52" s="28">
        <f t="shared" si="3"/>
        <v>70</v>
      </c>
      <c r="B52" s="25">
        <f t="shared" si="2"/>
        <v>0.19499999999999995</v>
      </c>
      <c r="C52" s="29"/>
      <c r="D52" s="26"/>
      <c r="E52" s="27"/>
    </row>
    <row r="53" spans="1:5" ht="12.95" customHeight="1">
      <c r="A53" s="28">
        <f t="shared" si="3"/>
        <v>75</v>
      </c>
      <c r="B53" s="25">
        <f t="shared" si="2"/>
        <v>0.15625</v>
      </c>
      <c r="C53" s="29"/>
      <c r="D53" s="26"/>
      <c r="E53" s="27"/>
    </row>
    <row r="54" spans="1:5" ht="12.95" customHeight="1">
      <c r="A54" s="28">
        <f t="shared" si="3"/>
        <v>80</v>
      </c>
      <c r="B54" s="25">
        <f t="shared" si="2"/>
        <v>0.1200000000000001</v>
      </c>
      <c r="C54" s="29"/>
      <c r="D54" s="26"/>
      <c r="E54" s="27"/>
    </row>
    <row r="55" spans="1:5" ht="12.95" customHeight="1">
      <c r="A55" s="28">
        <f t="shared" si="3"/>
        <v>85</v>
      </c>
      <c r="B55" s="25">
        <f t="shared" si="2"/>
        <v>0.08625000000000016</v>
      </c>
      <c r="C55" s="29"/>
      <c r="D55" s="26"/>
      <c r="E55" s="27"/>
    </row>
    <row r="56" spans="1:5" ht="12.95" customHeight="1">
      <c r="A56" s="28">
        <f t="shared" si="3"/>
        <v>90</v>
      </c>
      <c r="B56" s="25">
        <f t="shared" si="2"/>
        <v>0.05500000000000016</v>
      </c>
      <c r="C56" s="29"/>
      <c r="D56" s="26"/>
      <c r="E56" s="27"/>
    </row>
    <row r="57" spans="1:5" ht="12.95" customHeight="1">
      <c r="A57" s="28">
        <f t="shared" si="3"/>
        <v>95</v>
      </c>
      <c r="B57" s="25">
        <f t="shared" si="2"/>
        <v>0.026249999999999996</v>
      </c>
      <c r="C57" s="29"/>
      <c r="D57" s="26"/>
      <c r="E57" s="27"/>
    </row>
    <row r="58" spans="1:5" ht="12.95" customHeight="1" thickBot="1">
      <c r="A58" s="44">
        <f t="shared" si="3"/>
        <v>100</v>
      </c>
      <c r="B58" s="45">
        <f t="shared" si="2"/>
        <v>0</v>
      </c>
      <c r="C58" s="32"/>
      <c r="D58" s="33"/>
      <c r="E58" s="34"/>
    </row>
    <row r="59" ht="12.95" customHeight="1" thickTop="1"/>
    <row r="60" ht="12.95" customHeight="1" thickBot="1"/>
    <row r="61" spans="1:5" ht="30" customHeight="1" thickTop="1">
      <c r="A61" s="1" t="s">
        <v>0</v>
      </c>
      <c r="B61" s="2">
        <v>272</v>
      </c>
      <c r="C61" s="3" t="s">
        <v>1</v>
      </c>
      <c r="D61" s="4" t="s">
        <v>20</v>
      </c>
      <c r="E61" s="5" t="s">
        <v>13</v>
      </c>
    </row>
    <row r="62" spans="1:5" ht="30" customHeight="1">
      <c r="A62" s="7" t="s">
        <v>3</v>
      </c>
      <c r="B62" s="8" t="s">
        <v>19</v>
      </c>
      <c r="C62" s="35"/>
      <c r="D62" s="10"/>
      <c r="E62" s="36"/>
    </row>
    <row r="63" spans="1:5" ht="30" customHeight="1">
      <c r="A63" s="7" t="s">
        <v>4</v>
      </c>
      <c r="B63" s="8"/>
      <c r="C63" s="35"/>
      <c r="D63" s="37"/>
      <c r="E63" s="36"/>
    </row>
    <row r="64" spans="1:5" ht="30" customHeight="1" thickBot="1">
      <c r="A64" s="7" t="s">
        <v>5</v>
      </c>
      <c r="B64" s="8"/>
      <c r="C64" s="38"/>
      <c r="D64" s="39"/>
      <c r="E64" s="40"/>
    </row>
    <row r="65" spans="1:5" ht="30" customHeight="1">
      <c r="A65" s="7" t="s">
        <v>6</v>
      </c>
      <c r="B65" s="8" t="s">
        <v>7</v>
      </c>
      <c r="C65" s="15" t="s">
        <v>8</v>
      </c>
      <c r="D65" s="16">
        <v>16</v>
      </c>
      <c r="E65" s="41"/>
    </row>
    <row r="66" spans="1:5" ht="30" customHeight="1" thickBot="1">
      <c r="A66" s="18" t="s">
        <v>9</v>
      </c>
      <c r="B66" s="54" t="s">
        <v>35</v>
      </c>
      <c r="C66" s="19" t="s">
        <v>10</v>
      </c>
      <c r="D66" s="20">
        <f>IF(D65&lt;0,"valor del indicador fuera de rango",IF(D65&lt;=100,-0.0001*(D65^2)+1,"valor del indicador fuera rango"))</f>
        <v>0.9744</v>
      </c>
      <c r="E66" s="42"/>
    </row>
    <row r="67" spans="1:5" ht="30" customHeight="1">
      <c r="A67" s="22" t="s">
        <v>11</v>
      </c>
      <c r="B67" s="23" t="s">
        <v>10</v>
      </c>
      <c r="C67" s="55" t="s">
        <v>12</v>
      </c>
      <c r="D67" s="56"/>
      <c r="E67" s="57"/>
    </row>
    <row r="68" spans="1:5" ht="12.95" customHeight="1">
      <c r="A68" s="24">
        <v>0</v>
      </c>
      <c r="B68" s="43">
        <f aca="true" t="shared" si="4" ref="B68:B88">-0.0001*(A68^2)+1</f>
        <v>1</v>
      </c>
      <c r="C68" s="26"/>
      <c r="D68" s="26"/>
      <c r="E68" s="27"/>
    </row>
    <row r="69" spans="1:5" ht="12.95" customHeight="1">
      <c r="A69" s="28">
        <f>+A68+5</f>
        <v>5</v>
      </c>
      <c r="B69" s="43">
        <f t="shared" si="4"/>
        <v>0.9975</v>
      </c>
      <c r="C69" s="29"/>
      <c r="D69" s="26"/>
      <c r="E69" s="27"/>
    </row>
    <row r="70" spans="1:5" ht="12.95" customHeight="1">
      <c r="A70" s="28">
        <f aca="true" t="shared" si="5" ref="A70:A88">+A69+5</f>
        <v>10</v>
      </c>
      <c r="B70" s="43">
        <f t="shared" si="4"/>
        <v>0.99</v>
      </c>
      <c r="C70" s="29"/>
      <c r="D70" s="26"/>
      <c r="E70" s="27"/>
    </row>
    <row r="71" spans="1:5" ht="12.95" customHeight="1">
      <c r="A71" s="28">
        <f t="shared" si="5"/>
        <v>15</v>
      </c>
      <c r="B71" s="43">
        <f t="shared" si="4"/>
        <v>0.9775</v>
      </c>
      <c r="C71" s="29"/>
      <c r="D71" s="26"/>
      <c r="E71" s="27"/>
    </row>
    <row r="72" spans="1:5" ht="12.95" customHeight="1">
      <c r="A72" s="28">
        <f t="shared" si="5"/>
        <v>20</v>
      </c>
      <c r="B72" s="43">
        <f t="shared" si="4"/>
        <v>0.96</v>
      </c>
      <c r="C72" s="29"/>
      <c r="D72" s="26"/>
      <c r="E72" s="27"/>
    </row>
    <row r="73" spans="1:5" ht="12.95" customHeight="1">
      <c r="A73" s="28">
        <f t="shared" si="5"/>
        <v>25</v>
      </c>
      <c r="B73" s="43">
        <f t="shared" si="4"/>
        <v>0.9375</v>
      </c>
      <c r="C73" s="29"/>
      <c r="D73" s="26"/>
      <c r="E73" s="27"/>
    </row>
    <row r="74" spans="1:5" ht="12.95" customHeight="1">
      <c r="A74" s="28">
        <f t="shared" si="5"/>
        <v>30</v>
      </c>
      <c r="B74" s="43">
        <f t="shared" si="4"/>
        <v>0.91</v>
      </c>
      <c r="C74" s="29"/>
      <c r="D74" s="26"/>
      <c r="E74" s="27"/>
    </row>
    <row r="75" spans="1:5" ht="12.95" customHeight="1">
      <c r="A75" s="28">
        <f t="shared" si="5"/>
        <v>35</v>
      </c>
      <c r="B75" s="43">
        <f t="shared" si="4"/>
        <v>0.8775</v>
      </c>
      <c r="C75" s="29"/>
      <c r="D75" s="26"/>
      <c r="E75" s="27"/>
    </row>
    <row r="76" spans="1:5" ht="12.95" customHeight="1">
      <c r="A76" s="28">
        <f t="shared" si="5"/>
        <v>40</v>
      </c>
      <c r="B76" s="43">
        <f t="shared" si="4"/>
        <v>0.84</v>
      </c>
      <c r="C76" s="29"/>
      <c r="D76" s="26"/>
      <c r="E76" s="27"/>
    </row>
    <row r="77" spans="1:5" ht="12.95" customHeight="1">
      <c r="A77" s="28">
        <f t="shared" si="5"/>
        <v>45</v>
      </c>
      <c r="B77" s="43">
        <f t="shared" si="4"/>
        <v>0.7975</v>
      </c>
      <c r="C77" s="29"/>
      <c r="D77" s="26"/>
      <c r="E77" s="27"/>
    </row>
    <row r="78" spans="1:5" ht="12.95" customHeight="1">
      <c r="A78" s="28">
        <f t="shared" si="5"/>
        <v>50</v>
      </c>
      <c r="B78" s="43">
        <f t="shared" si="4"/>
        <v>0.75</v>
      </c>
      <c r="C78" s="29"/>
      <c r="D78" s="26"/>
      <c r="E78" s="27"/>
    </row>
    <row r="79" spans="1:5" ht="12.95" customHeight="1">
      <c r="A79" s="28">
        <f t="shared" si="5"/>
        <v>55</v>
      </c>
      <c r="B79" s="43">
        <f t="shared" si="4"/>
        <v>0.6975</v>
      </c>
      <c r="C79" s="29"/>
      <c r="D79" s="26"/>
      <c r="E79" s="27"/>
    </row>
    <row r="80" spans="1:5" ht="12.95" customHeight="1">
      <c r="A80" s="28">
        <f t="shared" si="5"/>
        <v>60</v>
      </c>
      <c r="B80" s="43">
        <f t="shared" si="4"/>
        <v>0.6399999999999999</v>
      </c>
      <c r="C80" s="29"/>
      <c r="D80" s="26"/>
      <c r="E80" s="27"/>
    </row>
    <row r="81" spans="1:5" ht="12.95" customHeight="1">
      <c r="A81" s="28">
        <f t="shared" si="5"/>
        <v>65</v>
      </c>
      <c r="B81" s="43">
        <f t="shared" si="4"/>
        <v>0.5774999999999999</v>
      </c>
      <c r="C81" s="29"/>
      <c r="D81" s="26"/>
      <c r="E81" s="27"/>
    </row>
    <row r="82" spans="1:5" ht="12.95" customHeight="1">
      <c r="A82" s="28">
        <f t="shared" si="5"/>
        <v>70</v>
      </c>
      <c r="B82" s="43">
        <f t="shared" si="4"/>
        <v>0.51</v>
      </c>
      <c r="C82" s="29"/>
      <c r="D82" s="26"/>
      <c r="E82" s="27"/>
    </row>
    <row r="83" spans="1:5" ht="12.95" customHeight="1">
      <c r="A83" s="28">
        <f t="shared" si="5"/>
        <v>75</v>
      </c>
      <c r="B83" s="43">
        <f t="shared" si="4"/>
        <v>0.4375</v>
      </c>
      <c r="C83" s="29"/>
      <c r="D83" s="26"/>
      <c r="E83" s="27"/>
    </row>
    <row r="84" spans="1:5" ht="12.95" customHeight="1">
      <c r="A84" s="28">
        <f t="shared" si="5"/>
        <v>80</v>
      </c>
      <c r="B84" s="43">
        <f t="shared" si="4"/>
        <v>0.36</v>
      </c>
      <c r="C84" s="29"/>
      <c r="D84" s="26"/>
      <c r="E84" s="27"/>
    </row>
    <row r="85" spans="1:5" ht="12.95" customHeight="1">
      <c r="A85" s="28">
        <f t="shared" si="5"/>
        <v>85</v>
      </c>
      <c r="B85" s="43">
        <f t="shared" si="4"/>
        <v>0.27749999999999997</v>
      </c>
      <c r="C85" s="29"/>
      <c r="D85" s="26"/>
      <c r="E85" s="27"/>
    </row>
    <row r="86" spans="1:5" ht="12.95" customHeight="1">
      <c r="A86" s="28">
        <f t="shared" si="5"/>
        <v>90</v>
      </c>
      <c r="B86" s="43">
        <f t="shared" si="4"/>
        <v>0.18999999999999995</v>
      </c>
      <c r="C86" s="29"/>
      <c r="D86" s="26"/>
      <c r="E86" s="27"/>
    </row>
    <row r="87" spans="1:5" ht="12.95" customHeight="1">
      <c r="A87" s="28">
        <f t="shared" si="5"/>
        <v>95</v>
      </c>
      <c r="B87" s="43">
        <f t="shared" si="4"/>
        <v>0.09749999999999992</v>
      </c>
      <c r="C87" s="29"/>
      <c r="D87" s="26"/>
      <c r="E87" s="27"/>
    </row>
    <row r="88" spans="1:5" ht="12.95" customHeight="1" thickBot="1">
      <c r="A88" s="44">
        <f t="shared" si="5"/>
        <v>100</v>
      </c>
      <c r="B88" s="46">
        <f t="shared" si="4"/>
        <v>0</v>
      </c>
      <c r="C88" s="32"/>
      <c r="D88" s="33"/>
      <c r="E88" s="34"/>
    </row>
    <row r="89" ht="12.95" customHeight="1" thickTop="1"/>
    <row r="90" ht="12.95" customHeight="1" thickBot="1"/>
    <row r="91" spans="1:5" ht="30" customHeight="1" thickTop="1">
      <c r="A91" s="1" t="s">
        <v>0</v>
      </c>
      <c r="B91" s="2">
        <v>273</v>
      </c>
      <c r="C91" s="3" t="s">
        <v>1</v>
      </c>
      <c r="D91" s="4" t="s">
        <v>22</v>
      </c>
      <c r="E91" s="5" t="s">
        <v>2</v>
      </c>
    </row>
    <row r="92" spans="1:5" ht="30" customHeight="1">
      <c r="A92" s="7" t="s">
        <v>3</v>
      </c>
      <c r="B92" s="8" t="s">
        <v>21</v>
      </c>
      <c r="C92" s="9"/>
      <c r="D92" s="10" t="s">
        <v>23</v>
      </c>
      <c r="E92" s="11" t="s">
        <v>24</v>
      </c>
    </row>
    <row r="93" spans="1:5" ht="30" customHeight="1">
      <c r="A93" s="7" t="s">
        <v>4</v>
      </c>
      <c r="B93" s="8"/>
      <c r="C93" s="9"/>
      <c r="D93" s="10" t="s">
        <v>25</v>
      </c>
      <c r="E93" s="11" t="s">
        <v>26</v>
      </c>
    </row>
    <row r="94" spans="1:5" ht="30" customHeight="1" thickBot="1">
      <c r="A94" s="7" t="s">
        <v>5</v>
      </c>
      <c r="B94" s="8"/>
      <c r="C94" s="12"/>
      <c r="D94" s="13"/>
      <c r="E94" s="14"/>
    </row>
    <row r="95" spans="1:5" ht="30" customHeight="1">
      <c r="A95" s="7" t="s">
        <v>6</v>
      </c>
      <c r="B95" s="8" t="s">
        <v>7</v>
      </c>
      <c r="C95" s="15" t="s">
        <v>8</v>
      </c>
      <c r="D95" s="16">
        <v>98</v>
      </c>
      <c r="E95" s="17"/>
    </row>
    <row r="96" spans="1:5" ht="30" customHeight="1" thickBot="1">
      <c r="A96" s="18" t="s">
        <v>9</v>
      </c>
      <c r="B96" s="54" t="s">
        <v>35</v>
      </c>
      <c r="C96" s="19" t="s">
        <v>10</v>
      </c>
      <c r="D96" s="20">
        <f>IF(D95&lt;0,"valor del indicador fuera de rango",IF(D95&lt;=50,-0.002*(D95)+1,IF(D95&lt;=95,(-0.000159*(D95^2))+(0.0119*D95)+0.702,IF(D95&lt;=100,-0.08*(D95)+8,"valor del indicador fuera rango"))))</f>
        <v>0.16000000000000014</v>
      </c>
      <c r="E96" s="21"/>
    </row>
    <row r="97" spans="1:5" ht="30" customHeight="1">
      <c r="A97" s="22" t="s">
        <v>11</v>
      </c>
      <c r="B97" s="23" t="s">
        <v>10</v>
      </c>
      <c r="C97" s="55" t="s">
        <v>12</v>
      </c>
      <c r="D97" s="56"/>
      <c r="E97" s="57"/>
    </row>
    <row r="98" spans="1:5" ht="12.95" customHeight="1">
      <c r="A98" s="24">
        <v>0</v>
      </c>
      <c r="B98" s="25">
        <f aca="true" t="shared" si="6" ref="B98:B108">(-0.002*A98)+1</f>
        <v>1</v>
      </c>
      <c r="C98" s="26"/>
      <c r="D98" s="26"/>
      <c r="E98" s="27"/>
    </row>
    <row r="99" spans="1:5" ht="12.95" customHeight="1">
      <c r="A99" s="28">
        <f>+A98+5</f>
        <v>5</v>
      </c>
      <c r="B99" s="25">
        <f t="shared" si="6"/>
        <v>0.99</v>
      </c>
      <c r="C99" s="29"/>
      <c r="D99" s="26"/>
      <c r="E99" s="27"/>
    </row>
    <row r="100" spans="1:5" ht="12.95" customHeight="1">
      <c r="A100" s="28">
        <f aca="true" t="shared" si="7" ref="A100:A115">+A99+5</f>
        <v>10</v>
      </c>
      <c r="B100" s="25">
        <f t="shared" si="6"/>
        <v>0.98</v>
      </c>
      <c r="C100" s="29"/>
      <c r="D100" s="26"/>
      <c r="E100" s="27"/>
    </row>
    <row r="101" spans="1:5" ht="12.95" customHeight="1">
      <c r="A101" s="28">
        <f t="shared" si="7"/>
        <v>15</v>
      </c>
      <c r="B101" s="25">
        <f t="shared" si="6"/>
        <v>0.97</v>
      </c>
      <c r="C101" s="29"/>
      <c r="D101" s="26"/>
      <c r="E101" s="27"/>
    </row>
    <row r="102" spans="1:5" ht="12.95" customHeight="1">
      <c r="A102" s="28">
        <f t="shared" si="7"/>
        <v>20</v>
      </c>
      <c r="B102" s="25">
        <f t="shared" si="6"/>
        <v>0.96</v>
      </c>
      <c r="C102" s="29"/>
      <c r="D102" s="26"/>
      <c r="E102" s="27"/>
    </row>
    <row r="103" spans="1:5" ht="12.95" customHeight="1">
      <c r="A103" s="28">
        <f t="shared" si="7"/>
        <v>25</v>
      </c>
      <c r="B103" s="25">
        <f t="shared" si="6"/>
        <v>0.95</v>
      </c>
      <c r="C103" s="29"/>
      <c r="D103" s="26"/>
      <c r="E103" s="27"/>
    </row>
    <row r="104" spans="1:5" ht="12.95" customHeight="1">
      <c r="A104" s="28">
        <f t="shared" si="7"/>
        <v>30</v>
      </c>
      <c r="B104" s="25">
        <f t="shared" si="6"/>
        <v>0.94</v>
      </c>
      <c r="C104" s="29"/>
      <c r="D104" s="26"/>
      <c r="E104" s="27"/>
    </row>
    <row r="105" spans="1:5" ht="12.95" customHeight="1">
      <c r="A105" s="28">
        <f t="shared" si="7"/>
        <v>35</v>
      </c>
      <c r="B105" s="25">
        <f t="shared" si="6"/>
        <v>0.9299999999999999</v>
      </c>
      <c r="C105" s="29"/>
      <c r="D105" s="26"/>
      <c r="E105" s="27"/>
    </row>
    <row r="106" spans="1:5" ht="12.95" customHeight="1">
      <c r="A106" s="28">
        <f t="shared" si="7"/>
        <v>40</v>
      </c>
      <c r="B106" s="25">
        <f t="shared" si="6"/>
        <v>0.92</v>
      </c>
      <c r="C106" s="29"/>
      <c r="D106" s="26"/>
      <c r="E106" s="27"/>
    </row>
    <row r="107" spans="1:5" ht="12.95" customHeight="1">
      <c r="A107" s="28">
        <f t="shared" si="7"/>
        <v>45</v>
      </c>
      <c r="B107" s="25">
        <f t="shared" si="6"/>
        <v>0.91</v>
      </c>
      <c r="C107" s="29"/>
      <c r="D107" s="26"/>
      <c r="E107" s="27"/>
    </row>
    <row r="108" spans="1:5" ht="12.95" customHeight="1">
      <c r="A108" s="28">
        <f t="shared" si="7"/>
        <v>50</v>
      </c>
      <c r="B108" s="25">
        <f t="shared" si="6"/>
        <v>0.9</v>
      </c>
      <c r="C108" s="29"/>
      <c r="D108" s="26"/>
      <c r="E108" s="27"/>
    </row>
    <row r="109" spans="1:5" ht="12.95" customHeight="1">
      <c r="A109" s="30">
        <f t="shared" si="7"/>
        <v>55</v>
      </c>
      <c r="B109" s="31">
        <f aca="true" t="shared" si="8" ref="B109:B116">-0.000159*(A109^2)+(0.0119*A109)+0.702</f>
        <v>0.8755250000000001</v>
      </c>
      <c r="C109" s="29"/>
      <c r="D109" s="26"/>
      <c r="E109" s="27"/>
    </row>
    <row r="110" spans="1:5" ht="12.95" customHeight="1">
      <c r="A110" s="30">
        <f t="shared" si="7"/>
        <v>60</v>
      </c>
      <c r="B110" s="31">
        <f t="shared" si="8"/>
        <v>0.8436000000000001</v>
      </c>
      <c r="C110" s="29"/>
      <c r="D110" s="26"/>
      <c r="E110" s="27"/>
    </row>
    <row r="111" spans="1:5" ht="12.95" customHeight="1">
      <c r="A111" s="30">
        <f t="shared" si="7"/>
        <v>65</v>
      </c>
      <c r="B111" s="31">
        <f t="shared" si="8"/>
        <v>0.8037250000000001</v>
      </c>
      <c r="C111" s="29"/>
      <c r="D111" s="26"/>
      <c r="E111" s="27"/>
    </row>
    <row r="112" spans="1:5" ht="12.95" customHeight="1">
      <c r="A112" s="30">
        <f t="shared" si="7"/>
        <v>70</v>
      </c>
      <c r="B112" s="31">
        <f t="shared" si="8"/>
        <v>0.7559000000000001</v>
      </c>
      <c r="C112" s="29"/>
      <c r="D112" s="26"/>
      <c r="E112" s="27"/>
    </row>
    <row r="113" spans="1:5" ht="12.95" customHeight="1">
      <c r="A113" s="30">
        <f t="shared" si="7"/>
        <v>75</v>
      </c>
      <c r="B113" s="31">
        <f t="shared" si="8"/>
        <v>0.7001250000000001</v>
      </c>
      <c r="C113" s="29"/>
      <c r="D113" s="26"/>
      <c r="E113" s="27"/>
    </row>
    <row r="114" spans="1:5" ht="12.95" customHeight="1">
      <c r="A114" s="30">
        <f t="shared" si="7"/>
        <v>80</v>
      </c>
      <c r="B114" s="31">
        <f t="shared" si="8"/>
        <v>0.6364000000000002</v>
      </c>
      <c r="C114" s="29"/>
      <c r="D114" s="26"/>
      <c r="E114" s="27"/>
    </row>
    <row r="115" spans="1:5" ht="12.95" customHeight="1">
      <c r="A115" s="30">
        <f t="shared" si="7"/>
        <v>85</v>
      </c>
      <c r="B115" s="31">
        <f t="shared" si="8"/>
        <v>0.5647250000000001</v>
      </c>
      <c r="C115" s="29"/>
      <c r="D115" s="26"/>
      <c r="E115" s="27"/>
    </row>
    <row r="116" spans="1:5" ht="12.95" customHeight="1">
      <c r="A116" s="30">
        <v>94</v>
      </c>
      <c r="B116" s="31">
        <f t="shared" si="8"/>
        <v>0.41567600000000016</v>
      </c>
      <c r="C116" s="29"/>
      <c r="D116" s="26"/>
      <c r="E116" s="27"/>
    </row>
    <row r="117" spans="1:5" ht="12.95" customHeight="1">
      <c r="A117" s="47">
        <v>95</v>
      </c>
      <c r="B117" s="49">
        <f>-0.08*A117+8</f>
        <v>0.39999999999999947</v>
      </c>
      <c r="C117" s="29"/>
      <c r="D117" s="26"/>
      <c r="E117" s="27"/>
    </row>
    <row r="118" spans="1:5" ht="12.95" customHeight="1" thickBot="1">
      <c r="A118" s="48">
        <v>100</v>
      </c>
      <c r="B118" s="50">
        <f>-0.08*A118+8</f>
        <v>0</v>
      </c>
      <c r="C118" s="32"/>
      <c r="D118" s="33"/>
      <c r="E118" s="34"/>
    </row>
    <row r="119" ht="12.95" customHeight="1" thickTop="1"/>
    <row r="120" ht="12.95" customHeight="1" thickBot="1"/>
    <row r="121" spans="1:5" ht="30" customHeight="1" thickTop="1">
      <c r="A121" s="1" t="s">
        <v>0</v>
      </c>
      <c r="B121" s="2">
        <v>274</v>
      </c>
      <c r="C121" s="3" t="s">
        <v>1</v>
      </c>
      <c r="D121" s="4" t="s">
        <v>27</v>
      </c>
      <c r="E121" s="5" t="s">
        <v>28</v>
      </c>
    </row>
    <row r="122" spans="1:5" ht="30" customHeight="1">
      <c r="A122" s="7" t="s">
        <v>3</v>
      </c>
      <c r="B122" s="8" t="s">
        <v>29</v>
      </c>
      <c r="C122" s="9"/>
      <c r="D122" s="10"/>
      <c r="E122" s="11"/>
    </row>
    <row r="123" spans="1:5" ht="30" customHeight="1">
      <c r="A123" s="7" t="s">
        <v>4</v>
      </c>
      <c r="B123" s="8"/>
      <c r="C123" s="9"/>
      <c r="D123" s="10"/>
      <c r="E123" s="11"/>
    </row>
    <row r="124" spans="1:5" ht="30" customHeight="1" thickBot="1">
      <c r="A124" s="7" t="s">
        <v>5</v>
      </c>
      <c r="B124" s="8"/>
      <c r="C124" s="12"/>
      <c r="D124" s="13"/>
      <c r="E124" s="14"/>
    </row>
    <row r="125" spans="1:5" ht="30" customHeight="1">
      <c r="A125" s="7" t="s">
        <v>6</v>
      </c>
      <c r="B125" s="8" t="s">
        <v>30</v>
      </c>
      <c r="C125" s="15" t="s">
        <v>8</v>
      </c>
      <c r="D125" s="16">
        <v>0.2</v>
      </c>
      <c r="E125" s="17"/>
    </row>
    <row r="126" spans="1:5" ht="30" customHeight="1" thickBot="1">
      <c r="A126" s="18" t="s">
        <v>9</v>
      </c>
      <c r="B126" s="54" t="s">
        <v>35</v>
      </c>
      <c r="C126" s="19" t="s">
        <v>10</v>
      </c>
      <c r="D126" s="20">
        <f>IF(D125&lt;0,"valor del indicador fuera de rango",IF(D125&lt;=1,1*+D125,"valor del indicador fuera rango"))</f>
        <v>0.2</v>
      </c>
      <c r="E126" s="21"/>
    </row>
    <row r="127" spans="1:5" ht="30" customHeight="1">
      <c r="A127" s="22" t="s">
        <v>11</v>
      </c>
      <c r="B127" s="23" t="s">
        <v>10</v>
      </c>
      <c r="C127" s="55" t="s">
        <v>12</v>
      </c>
      <c r="D127" s="56"/>
      <c r="E127" s="57"/>
    </row>
    <row r="128" spans="1:5" ht="12.95" customHeight="1">
      <c r="A128" s="51">
        <v>0</v>
      </c>
      <c r="B128" s="25">
        <f aca="true" t="shared" si="9" ref="B128:B146">A128</f>
        <v>0</v>
      </c>
      <c r="C128" s="26"/>
      <c r="D128" s="26"/>
      <c r="E128" s="27"/>
    </row>
    <row r="129" spans="1:5" ht="12.95" customHeight="1">
      <c r="A129" s="52">
        <v>0.1</v>
      </c>
      <c r="B129" s="25">
        <f t="shared" si="9"/>
        <v>0.1</v>
      </c>
      <c r="C129" s="29"/>
      <c r="D129" s="26"/>
      <c r="E129" s="27"/>
    </row>
    <row r="130" spans="1:5" ht="12.95" customHeight="1">
      <c r="A130" s="52">
        <v>0.2</v>
      </c>
      <c r="B130" s="25">
        <f t="shared" si="9"/>
        <v>0.2</v>
      </c>
      <c r="C130" s="29"/>
      <c r="D130" s="26"/>
      <c r="E130" s="27"/>
    </row>
    <row r="131" spans="1:5" ht="12.95" customHeight="1">
      <c r="A131" s="52">
        <f aca="true" t="shared" si="10" ref="A131:A146">+A130+0.05</f>
        <v>0.25</v>
      </c>
      <c r="B131" s="25">
        <f t="shared" si="9"/>
        <v>0.25</v>
      </c>
      <c r="C131" s="29"/>
      <c r="D131" s="26"/>
      <c r="E131" s="27"/>
    </row>
    <row r="132" spans="1:5" ht="12.95" customHeight="1">
      <c r="A132" s="52">
        <f t="shared" si="10"/>
        <v>0.3</v>
      </c>
      <c r="B132" s="25">
        <f t="shared" si="9"/>
        <v>0.3</v>
      </c>
      <c r="C132" s="29"/>
      <c r="D132" s="26"/>
      <c r="E132" s="27"/>
    </row>
    <row r="133" spans="1:5" ht="12.95" customHeight="1">
      <c r="A133" s="52">
        <f t="shared" si="10"/>
        <v>0.35</v>
      </c>
      <c r="B133" s="25">
        <f t="shared" si="9"/>
        <v>0.35</v>
      </c>
      <c r="C133" s="29"/>
      <c r="D133" s="26"/>
      <c r="E133" s="27"/>
    </row>
    <row r="134" spans="1:5" ht="12.95" customHeight="1">
      <c r="A134" s="52">
        <f t="shared" si="10"/>
        <v>0.39999999999999997</v>
      </c>
      <c r="B134" s="25">
        <f t="shared" si="9"/>
        <v>0.39999999999999997</v>
      </c>
      <c r="C134" s="29"/>
      <c r="D134" s="26"/>
      <c r="E134" s="27"/>
    </row>
    <row r="135" spans="1:5" ht="12.95" customHeight="1">
      <c r="A135" s="52">
        <f t="shared" si="10"/>
        <v>0.44999999999999996</v>
      </c>
      <c r="B135" s="25">
        <f t="shared" si="9"/>
        <v>0.44999999999999996</v>
      </c>
      <c r="C135" s="29"/>
      <c r="D135" s="26"/>
      <c r="E135" s="27"/>
    </row>
    <row r="136" spans="1:5" ht="12.95" customHeight="1">
      <c r="A136" s="52">
        <f t="shared" si="10"/>
        <v>0.49999999999999994</v>
      </c>
      <c r="B136" s="25">
        <f t="shared" si="9"/>
        <v>0.49999999999999994</v>
      </c>
      <c r="C136" s="29"/>
      <c r="D136" s="26"/>
      <c r="E136" s="27"/>
    </row>
    <row r="137" spans="1:5" ht="12.95" customHeight="1">
      <c r="A137" s="52">
        <f t="shared" si="10"/>
        <v>0.5499999999999999</v>
      </c>
      <c r="B137" s="25">
        <f t="shared" si="9"/>
        <v>0.5499999999999999</v>
      </c>
      <c r="C137" s="29"/>
      <c r="D137" s="26"/>
      <c r="E137" s="27"/>
    </row>
    <row r="138" spans="1:5" ht="12.95" customHeight="1">
      <c r="A138" s="52">
        <f t="shared" si="10"/>
        <v>0.6</v>
      </c>
      <c r="B138" s="25">
        <f t="shared" si="9"/>
        <v>0.6</v>
      </c>
      <c r="C138" s="29"/>
      <c r="D138" s="26"/>
      <c r="E138" s="27"/>
    </row>
    <row r="139" spans="1:5" ht="12.95" customHeight="1">
      <c r="A139" s="52">
        <f t="shared" si="10"/>
        <v>0.65</v>
      </c>
      <c r="B139" s="25">
        <f t="shared" si="9"/>
        <v>0.65</v>
      </c>
      <c r="C139" s="29"/>
      <c r="D139" s="26"/>
      <c r="E139" s="27"/>
    </row>
    <row r="140" spans="1:5" ht="12.95" customHeight="1">
      <c r="A140" s="52">
        <f t="shared" si="10"/>
        <v>0.7000000000000001</v>
      </c>
      <c r="B140" s="25">
        <f t="shared" si="9"/>
        <v>0.7000000000000001</v>
      </c>
      <c r="C140" s="29"/>
      <c r="D140" s="26"/>
      <c r="E140" s="27"/>
    </row>
    <row r="141" spans="1:5" ht="12.95" customHeight="1">
      <c r="A141" s="52">
        <f t="shared" si="10"/>
        <v>0.7500000000000001</v>
      </c>
      <c r="B141" s="25">
        <f t="shared" si="9"/>
        <v>0.7500000000000001</v>
      </c>
      <c r="C141" s="29"/>
      <c r="D141" s="26"/>
      <c r="E141" s="27"/>
    </row>
    <row r="142" spans="1:5" ht="12.95" customHeight="1">
      <c r="A142" s="52">
        <f t="shared" si="10"/>
        <v>0.8000000000000002</v>
      </c>
      <c r="B142" s="25">
        <f t="shared" si="9"/>
        <v>0.8000000000000002</v>
      </c>
      <c r="C142" s="29"/>
      <c r="D142" s="26"/>
      <c r="E142" s="27"/>
    </row>
    <row r="143" spans="1:5" ht="12.95" customHeight="1">
      <c r="A143" s="52">
        <f t="shared" si="10"/>
        <v>0.8500000000000002</v>
      </c>
      <c r="B143" s="25">
        <f t="shared" si="9"/>
        <v>0.8500000000000002</v>
      </c>
      <c r="C143" s="29"/>
      <c r="D143" s="26"/>
      <c r="E143" s="27"/>
    </row>
    <row r="144" spans="1:5" ht="12.95" customHeight="1">
      <c r="A144" s="52">
        <f t="shared" si="10"/>
        <v>0.9000000000000002</v>
      </c>
      <c r="B144" s="25">
        <f t="shared" si="9"/>
        <v>0.9000000000000002</v>
      </c>
      <c r="C144" s="29"/>
      <c r="D144" s="26"/>
      <c r="E144" s="27"/>
    </row>
    <row r="145" spans="1:5" ht="12.95" customHeight="1">
      <c r="A145" s="52">
        <f t="shared" si="10"/>
        <v>0.9500000000000003</v>
      </c>
      <c r="B145" s="25">
        <f t="shared" si="9"/>
        <v>0.9500000000000003</v>
      </c>
      <c r="C145" s="29"/>
      <c r="D145" s="26"/>
      <c r="E145" s="27"/>
    </row>
    <row r="146" spans="1:5" ht="12.95" customHeight="1" thickBot="1">
      <c r="A146" s="53">
        <f t="shared" si="10"/>
        <v>1.0000000000000002</v>
      </c>
      <c r="B146" s="45">
        <f t="shared" si="9"/>
        <v>1.0000000000000002</v>
      </c>
      <c r="C146" s="32"/>
      <c r="D146" s="33"/>
      <c r="E146" s="34"/>
    </row>
    <row r="147" ht="12.95" customHeight="1" thickTop="1"/>
  </sheetData>
  <mergeCells count="5">
    <mergeCell ref="C127:E127"/>
    <mergeCell ref="C7:E7"/>
    <mergeCell ref="C37:E37"/>
    <mergeCell ref="C67:E67"/>
    <mergeCell ref="C97:E9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275</v>
      </c>
      <c r="C1" s="3" t="s">
        <v>1</v>
      </c>
      <c r="D1" s="4" t="s">
        <v>31</v>
      </c>
      <c r="E1" s="5" t="s">
        <v>32</v>
      </c>
    </row>
    <row r="2" spans="1:5" ht="30" customHeight="1">
      <c r="A2" s="7" t="s">
        <v>3</v>
      </c>
      <c r="B2" s="8" t="s">
        <v>33</v>
      </c>
      <c r="C2" s="9"/>
      <c r="D2" s="10"/>
      <c r="E2" s="11"/>
    </row>
    <row r="3" spans="1:5" ht="30" customHeight="1">
      <c r="A3" s="7" t="s">
        <v>4</v>
      </c>
      <c r="B3" s="8"/>
      <c r="C3" s="9"/>
      <c r="D3" s="10"/>
      <c r="E3" s="11"/>
    </row>
    <row r="4" spans="1:5" ht="30" customHeight="1" thickBot="1">
      <c r="A4" s="7" t="s">
        <v>5</v>
      </c>
      <c r="B4" s="8"/>
      <c r="C4" s="12"/>
      <c r="D4" s="13"/>
      <c r="E4" s="14"/>
    </row>
    <row r="5" spans="1:5" ht="30" customHeight="1">
      <c r="A5" s="7" t="s">
        <v>6</v>
      </c>
      <c r="B5" s="8" t="s">
        <v>34</v>
      </c>
      <c r="C5" s="15" t="s">
        <v>8</v>
      </c>
      <c r="D5" s="16">
        <v>50</v>
      </c>
      <c r="E5" s="17"/>
    </row>
    <row r="6" spans="1:5" ht="30" customHeight="1" thickBot="1">
      <c r="A6" s="18" t="s">
        <v>9</v>
      </c>
      <c r="B6" s="54" t="s">
        <v>35</v>
      </c>
      <c r="C6" s="19" t="s">
        <v>10</v>
      </c>
      <c r="D6" s="20">
        <f>IF(D5&lt;0,"valor del indicador fuera de rango",IF(D5&lt;=200,-0.0001*(D5^2)+(0.02*D5),"valor del indicador fuera rango"))</f>
        <v>0.75</v>
      </c>
      <c r="E6" s="21"/>
    </row>
    <row r="7" spans="1:5" ht="30" customHeight="1">
      <c r="A7" s="22" t="s">
        <v>11</v>
      </c>
      <c r="B7" s="23" t="s">
        <v>10</v>
      </c>
      <c r="C7" s="55" t="s">
        <v>12</v>
      </c>
      <c r="D7" s="56"/>
      <c r="E7" s="57"/>
    </row>
    <row r="8" spans="1:5" ht="12.95" customHeight="1">
      <c r="A8" s="24">
        <v>0</v>
      </c>
      <c r="B8" s="25">
        <f aca="true" t="shared" si="0" ref="B8:B26">-0.0001*(A8^2)+(0.02*A8)</f>
        <v>0</v>
      </c>
      <c r="C8" s="26"/>
      <c r="D8" s="26"/>
      <c r="E8" s="27"/>
    </row>
    <row r="9" spans="1:5" ht="12.95" customHeight="1">
      <c r="A9" s="28">
        <v>20</v>
      </c>
      <c r="B9" s="25">
        <f t="shared" si="0"/>
        <v>0.36000000000000004</v>
      </c>
      <c r="C9" s="29"/>
      <c r="D9" s="26"/>
      <c r="E9" s="27"/>
    </row>
    <row r="10" spans="1:5" ht="12.95" customHeight="1">
      <c r="A10" s="28">
        <v>40</v>
      </c>
      <c r="B10" s="25">
        <f t="shared" si="0"/>
        <v>0.64</v>
      </c>
      <c r="C10" s="29"/>
      <c r="D10" s="26"/>
      <c r="E10" s="27"/>
    </row>
    <row r="11" spans="1:5" ht="12.95" customHeight="1">
      <c r="A11" s="28">
        <f aca="true" t="shared" si="1" ref="A11:A26">+A10+10</f>
        <v>50</v>
      </c>
      <c r="B11" s="25">
        <f t="shared" si="0"/>
        <v>0.75</v>
      </c>
      <c r="C11" s="29"/>
      <c r="D11" s="26"/>
      <c r="E11" s="27"/>
    </row>
    <row r="12" spans="1:5" ht="12.95" customHeight="1">
      <c r="A12" s="28">
        <f t="shared" si="1"/>
        <v>60</v>
      </c>
      <c r="B12" s="25">
        <f t="shared" si="0"/>
        <v>0.8399999999999999</v>
      </c>
      <c r="C12" s="29"/>
      <c r="D12" s="26"/>
      <c r="E12" s="27"/>
    </row>
    <row r="13" spans="1:5" ht="12.95" customHeight="1">
      <c r="A13" s="28">
        <f t="shared" si="1"/>
        <v>70</v>
      </c>
      <c r="B13" s="25">
        <f t="shared" si="0"/>
        <v>0.9100000000000001</v>
      </c>
      <c r="C13" s="29"/>
      <c r="D13" s="26"/>
      <c r="E13" s="27"/>
    </row>
    <row r="14" spans="1:5" ht="12.95" customHeight="1">
      <c r="A14" s="28">
        <f t="shared" si="1"/>
        <v>80</v>
      </c>
      <c r="B14" s="25">
        <f t="shared" si="0"/>
        <v>0.9600000000000001</v>
      </c>
      <c r="C14" s="29"/>
      <c r="D14" s="26"/>
      <c r="E14" s="27"/>
    </row>
    <row r="15" spans="1:5" ht="12.95" customHeight="1">
      <c r="A15" s="28">
        <f t="shared" si="1"/>
        <v>90</v>
      </c>
      <c r="B15" s="25">
        <f t="shared" si="0"/>
        <v>0.99</v>
      </c>
      <c r="C15" s="29"/>
      <c r="D15" s="26"/>
      <c r="E15" s="27"/>
    </row>
    <row r="16" spans="1:5" ht="12.95" customHeight="1">
      <c r="A16" s="28">
        <f t="shared" si="1"/>
        <v>100</v>
      </c>
      <c r="B16" s="25">
        <f t="shared" si="0"/>
        <v>1</v>
      </c>
      <c r="C16" s="29"/>
      <c r="D16" s="26"/>
      <c r="E16" s="27"/>
    </row>
    <row r="17" spans="1:5" ht="12.95" customHeight="1">
      <c r="A17" s="28">
        <f t="shared" si="1"/>
        <v>110</v>
      </c>
      <c r="B17" s="25">
        <f t="shared" si="0"/>
        <v>0.9900000000000002</v>
      </c>
      <c r="C17" s="29"/>
      <c r="D17" s="26"/>
      <c r="E17" s="27"/>
    </row>
    <row r="18" spans="1:5" ht="12.95" customHeight="1">
      <c r="A18" s="28">
        <f t="shared" si="1"/>
        <v>120</v>
      </c>
      <c r="B18" s="25">
        <f t="shared" si="0"/>
        <v>0.9599999999999997</v>
      </c>
      <c r="C18" s="29"/>
      <c r="D18" s="26"/>
      <c r="E18" s="27"/>
    </row>
    <row r="19" spans="1:5" ht="12.95" customHeight="1">
      <c r="A19" s="28">
        <f t="shared" si="1"/>
        <v>130</v>
      </c>
      <c r="B19" s="25">
        <f t="shared" si="0"/>
        <v>0.9099999999999999</v>
      </c>
      <c r="C19" s="29"/>
      <c r="D19" s="26"/>
      <c r="E19" s="27"/>
    </row>
    <row r="20" spans="1:5" ht="12.95" customHeight="1">
      <c r="A20" s="28">
        <f t="shared" si="1"/>
        <v>140</v>
      </c>
      <c r="B20" s="25">
        <f t="shared" si="0"/>
        <v>0.8400000000000001</v>
      </c>
      <c r="C20" s="29"/>
      <c r="D20" s="26"/>
      <c r="E20" s="27"/>
    </row>
    <row r="21" spans="1:5" ht="12.95" customHeight="1">
      <c r="A21" s="28">
        <f t="shared" si="1"/>
        <v>150</v>
      </c>
      <c r="B21" s="25">
        <f t="shared" si="0"/>
        <v>0.75</v>
      </c>
      <c r="C21" s="29"/>
      <c r="D21" s="26"/>
      <c r="E21" s="27"/>
    </row>
    <row r="22" spans="1:5" ht="12.95" customHeight="1">
      <c r="A22" s="28">
        <f t="shared" si="1"/>
        <v>160</v>
      </c>
      <c r="B22" s="25">
        <f t="shared" si="0"/>
        <v>0.6400000000000001</v>
      </c>
      <c r="C22" s="29"/>
      <c r="D22" s="26"/>
      <c r="E22" s="27"/>
    </row>
    <row r="23" spans="1:5" ht="12.95" customHeight="1">
      <c r="A23" s="28">
        <f t="shared" si="1"/>
        <v>170</v>
      </c>
      <c r="B23" s="25">
        <f t="shared" si="0"/>
        <v>0.5099999999999998</v>
      </c>
      <c r="C23" s="29"/>
      <c r="D23" s="26"/>
      <c r="E23" s="27"/>
    </row>
    <row r="24" spans="1:5" ht="12.95" customHeight="1">
      <c r="A24" s="28">
        <f t="shared" si="1"/>
        <v>180</v>
      </c>
      <c r="B24" s="25">
        <f t="shared" si="0"/>
        <v>0.3599999999999999</v>
      </c>
      <c r="C24" s="29"/>
      <c r="D24" s="26"/>
      <c r="E24" s="27"/>
    </row>
    <row r="25" spans="1:5" ht="12.95" customHeight="1">
      <c r="A25" s="28">
        <f t="shared" si="1"/>
        <v>190</v>
      </c>
      <c r="B25" s="25">
        <f t="shared" si="0"/>
        <v>0.18999999999999995</v>
      </c>
      <c r="C25" s="29"/>
      <c r="D25" s="26"/>
      <c r="E25" s="27"/>
    </row>
    <row r="26" spans="1:5" ht="12.95" customHeight="1" thickBot="1">
      <c r="A26" s="44">
        <f t="shared" si="1"/>
        <v>200</v>
      </c>
      <c r="B26" s="45">
        <f t="shared" si="0"/>
        <v>0</v>
      </c>
      <c r="C26" s="32"/>
      <c r="D26" s="33"/>
      <c r="E26" s="34"/>
    </row>
    <row r="27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2007-07-20T10:25:33Z</dcterms:created>
  <dcterms:modified xsi:type="dcterms:W3CDTF">2012-12-04T11:16:49Z</dcterms:modified>
  <cp:category/>
  <cp:version/>
  <cp:contentType/>
  <cp:contentStatus/>
</cp:coreProperties>
</file>