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4"/>
  </bookViews>
  <sheets>
    <sheet name="Registro" sheetId="6" r:id="rId1"/>
    <sheet name="284" sheetId="2" r:id="rId2"/>
    <sheet name="285" sheetId="3" r:id="rId3"/>
    <sheet name="286" sheetId="4" r:id="rId4"/>
    <sheet name="287-289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 localSheetId="4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 localSheetId="4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 localSheetId="4">#REF!</definedName>
    <definedName name="_Ind234">'[2]234'!$P$71</definedName>
    <definedName name="_Ind235" localSheetId="1">#REF!</definedName>
    <definedName name="_Ind235" localSheetId="2">#REF!</definedName>
    <definedName name="_Ind235" localSheetId="3">#REF!</definedName>
    <definedName name="_Ind235" localSheetId="4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  <definedName name="OLE_LINK4" localSheetId="3">#REF!</definedName>
    <definedName name="OLE_LINK4" localSheetId="4">#REF!</definedName>
  </definedNames>
  <calcPr calcId="125725"/>
</workbook>
</file>

<file path=xl/sharedStrings.xml><?xml version="1.0" encoding="utf-8"?>
<sst xmlns="http://schemas.openxmlformats.org/spreadsheetml/2006/main" count="125" uniqueCount="54">
  <si>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</si>
  <si>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</si>
  <si>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</si>
  <si>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</si>
  <si>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</si>
  <si>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</si>
  <si>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</si>
  <si>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</si>
  <si>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</si>
  <si>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</si>
  <si>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</si>
  <si>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CA=0</t>
  </si>
  <si>
    <t xml:space="preserve"> -100&lt;I&lt;-20</t>
  </si>
  <si>
    <t>CA=2,5E-02I + 5E-01</t>
  </si>
  <si>
    <t xml:space="preserve"> -20&lt;I&lt;0</t>
  </si>
  <si>
    <t>CA=5E-03I + 5E-01</t>
  </si>
  <si>
    <t>0&lt;I&lt;100</t>
  </si>
  <si>
    <t>Variación del empleo en las actividades afectadas</t>
  </si>
  <si>
    <t xml:space="preserve"> -100 y 100</t>
  </si>
  <si>
    <t>CA=-1E-04I^2 + 2E-02I</t>
  </si>
  <si>
    <t>I&lt;0</t>
  </si>
  <si>
    <t>% de empleo generado</t>
  </si>
  <si>
    <t>0 - 100</t>
  </si>
  <si>
    <t>CA=I</t>
  </si>
  <si>
    <t>0&lt;I&lt;1</t>
  </si>
  <si>
    <t>CA=1</t>
  </si>
  <si>
    <t>1&lt;I&lt;4</t>
  </si>
  <si>
    <t>Aptitud para el uso extractivo</t>
  </si>
  <si>
    <t>0 - 4</t>
  </si>
  <si>
    <t>CA=-2E-05I^2+1</t>
  </si>
  <si>
    <t>% del suelo desarrollado según distintos tipos de densidad (válido para suelo urbano)(densidad débil)</t>
  </si>
  <si>
    <t>CA=-1E-04I^2+1</t>
  </si>
  <si>
    <t>0&lt;I&lt;50</t>
  </si>
  <si>
    <t>CA=1,6E-04I^2-3,2E-02I+1,950</t>
  </si>
  <si>
    <t>50&lt;I&lt;100</t>
  </si>
  <si>
    <t>CA=-3,4E-04I^2+1</t>
  </si>
  <si>
    <t>0&lt;I&lt;25</t>
  </si>
  <si>
    <t>CA=-1,33E-02I+1,130</t>
  </si>
  <si>
    <t>25&lt;I&lt;70</t>
  </si>
  <si>
    <t>CA=8,33E-05I^2-2,08E-02I+1,250</t>
  </si>
  <si>
    <t>70&lt;I&lt;100</t>
  </si>
  <si>
    <t>% del suelo desarrollado según distintos tipos de densidad (válido para suelo urbano)(densidad alta)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</si>
  <si>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</si>
  <si>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</si>
  <si>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</si>
  <si>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</si>
  <si>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</si>
  <si>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</si>
  <si>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</si>
  <si>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</si>
  <si>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</si>
  <si>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</si>
  <si>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</si>
  <si>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% del suelo desarrollado según distintos tipos de densidad (válido para suelo urbano)(densidad media)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</si>
</sst>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ck"/>
      <right style="hair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ck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dotted"/>
      <right style="dotted"/>
      <top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n"/>
    </border>
    <border>
      <left style="dotted"/>
      <right style="medium"/>
      <top/>
      <bottom style="thick"/>
    </border>
    <border>
      <left style="dotted"/>
      <right style="medium"/>
      <top style="thin"/>
      <bottom style="thin"/>
    </border>
    <border>
      <left style="thick"/>
      <right style="dotted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/>
    <xf numFmtId="172" fontId="1" fillId="3" borderId="24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/>
    <xf numFmtId="0" fontId="2" fillId="3" borderId="26" xfId="0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3" borderId="28" xfId="0" applyNumberFormat="1" applyFont="1" applyFill="1" applyBorder="1" applyAlignment="1">
      <alignment horizontal="center" vertical="center" wrapText="1"/>
    </xf>
    <xf numFmtId="1" fontId="2" fillId="5" borderId="28" xfId="0" applyNumberFormat="1" applyFont="1" applyFill="1" applyBorder="1" applyAlignment="1">
      <alignment horizontal="center" vertical="center" wrapText="1"/>
    </xf>
    <xf numFmtId="1" fontId="2" fillId="5" borderId="2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172" fontId="2" fillId="5" borderId="30" xfId="0" applyNumberFormat="1" applyFont="1" applyFill="1" applyBorder="1" applyAlignment="1">
      <alignment horizontal="center" vertical="center" wrapText="1"/>
    </xf>
    <xf numFmtId="172" fontId="2" fillId="5" borderId="31" xfId="0" applyNumberFormat="1" applyFont="1" applyFill="1" applyBorder="1" applyAlignment="1">
      <alignment horizontal="center" vertical="center" wrapText="1"/>
    </xf>
    <xf numFmtId="172" fontId="2" fillId="5" borderId="32" xfId="0" applyNumberFormat="1" applyFont="1" applyFill="1" applyBorder="1" applyAlignment="1">
      <alignment horizontal="center" vertical="center" wrapText="1"/>
    </xf>
    <xf numFmtId="1" fontId="2" fillId="5" borderId="33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1" xfId="0" applyNumberFormat="1" applyFont="1" applyFill="1" applyBorder="1" applyAlignment="1">
      <alignment horizontal="center" vertical="center" wrapText="1"/>
    </xf>
    <xf numFmtId="195" fontId="2" fillId="2" borderId="27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195" fontId="2" fillId="2" borderId="28" xfId="0" applyNumberFormat="1" applyFont="1" applyFill="1" applyBorder="1" applyAlignment="1">
      <alignment horizontal="center" vertical="center"/>
    </xf>
    <xf numFmtId="195" fontId="2" fillId="3" borderId="27" xfId="0" applyNumberFormat="1" applyFont="1" applyFill="1" applyBorder="1" applyAlignment="1">
      <alignment horizontal="center" vertical="center"/>
    </xf>
    <xf numFmtId="2" fontId="2" fillId="3" borderId="30" xfId="0" applyNumberFormat="1" applyFont="1" applyFill="1" applyBorder="1" applyAlignment="1">
      <alignment horizontal="center" vertical="center"/>
    </xf>
    <xf numFmtId="195" fontId="2" fillId="3" borderId="28" xfId="0" applyNumberFormat="1" applyFont="1" applyFill="1" applyBorder="1" applyAlignment="1">
      <alignment horizontal="center" vertical="center"/>
    </xf>
    <xf numFmtId="195" fontId="2" fillId="3" borderId="33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172" fontId="2" fillId="3" borderId="31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4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'284'!$A$8:$A$25</c:f>
              <c:numCache/>
            </c:numRef>
          </c:xVal>
          <c:yVal>
            <c:numRef>
              <c:f>'284'!$B$8:$B$25</c:f>
              <c:numCache/>
            </c:numRef>
          </c:yVal>
          <c:smooth val="0"/>
        </c:ser>
        <c:axId val="14473409"/>
        <c:axId val="17075678"/>
      </c:scatterChart>
      <c:valAx>
        <c:axId val="14473409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075678"/>
        <c:crosses val="autoZero"/>
        <c:crossBetween val="midCat"/>
        <c:dispUnits/>
      </c:valAx>
      <c:valAx>
        <c:axId val="170756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47340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'285'!$A$8:$A$25</c:f>
              <c:numCache/>
            </c:numRef>
          </c:xVal>
          <c:yVal>
            <c:numRef>
              <c:f>'285'!$B$8:$B$25</c:f>
              <c:numCache/>
            </c:numRef>
          </c:yVal>
          <c:smooth val="0"/>
        </c:ser>
        <c:axId val="25432615"/>
        <c:axId val="66457196"/>
      </c:scatterChart>
      <c:valAx>
        <c:axId val="254326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457196"/>
        <c:crosses val="autoZero"/>
        <c:crossBetween val="midCat"/>
        <c:dispUnits/>
      </c:valAx>
      <c:valAx>
        <c:axId val="664571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432615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'286'!$A$8:$A$25</c:f>
              <c:numCache/>
            </c:numRef>
          </c:xVal>
          <c:yVal>
            <c:numRef>
              <c:f>'286'!$B$8:$B$25</c:f>
              <c:numCache/>
            </c:numRef>
          </c:yVal>
          <c:smooth val="0"/>
        </c:ser>
        <c:axId val="48210493"/>
        <c:axId val="55927018"/>
      </c:scatterChart>
      <c:valAx>
        <c:axId val="48210493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927018"/>
        <c:crosses val="autoZero"/>
        <c:crossBetween val="midCat"/>
        <c:dispUnits/>
      </c:valAx>
      <c:valAx>
        <c:axId val="559270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10493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'287-289'!$A$8:$A$22</c:f>
              <c:numCache/>
            </c:numRef>
          </c:xVal>
          <c:yVal>
            <c:numRef>
              <c:f>'287-289'!$B$8:$B$22</c:f>
              <c:numCache/>
            </c:numRef>
          </c:yVal>
          <c:smooth val="0"/>
        </c:ser>
        <c:axId val="11270787"/>
        <c:axId val="58417368"/>
      </c:scatterChart>
      <c:valAx>
        <c:axId val="1127078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417368"/>
        <c:crosses val="autoZero"/>
        <c:crossBetween val="midCat"/>
        <c:dispUnits/>
      </c:valAx>
      <c:valAx>
        <c:axId val="584173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270787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'287-289'!$A$32:$A$46</c:f>
              <c:numCache/>
            </c:numRef>
          </c:xVal>
          <c:yVal>
            <c:numRef>
              <c:f>'287-289'!$B$32:$B$46</c:f>
              <c:numCache/>
            </c:numRef>
          </c:yVal>
          <c:smooth val="0"/>
        </c:ser>
        <c:axId val="16382073"/>
        <c:axId val="5318070"/>
      </c:scatterChart>
      <c:valAx>
        <c:axId val="1638207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18070"/>
        <c:crosses val="autoZero"/>
        <c:crossBetween val="midCat"/>
        <c:dispUnits/>
      </c:valAx>
      <c:valAx>
        <c:axId val="53180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382073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'287-289'!$A$56:$A$70</c:f>
              <c:numCache/>
            </c:numRef>
          </c:xVal>
          <c:yVal>
            <c:numRef>
              <c:f>'287-289'!$B$56:$B$70</c:f>
              <c:numCache/>
            </c:numRef>
          </c:yVal>
          <c:smooth val="0"/>
        </c:ser>
        <c:axId val="20006303"/>
        <c:axId val="43311876"/>
      </c:scatterChart>
      <c:valAx>
        <c:axId val="2000630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311876"/>
        <c:crosses val="autoZero"/>
        <c:crossBetween val="midCat"/>
        <c:dispUnits/>
      </c:valAx>
      <c:valAx>
        <c:axId val="433118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006303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4.2.3.1. ACTIVIDADES ECONÓMICAS AFECTADAS.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Actividades susceptibles de ser alteradas por 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28575</xdr:colOff>
      <xdr:row>2</xdr:row>
      <xdr:rowOff>47625</xdr:rowOff>
    </xdr:from>
    <xdr:to>
      <xdr:col>1</xdr:col>
      <xdr:colOff>2695575</xdr:colOff>
      <xdr:row>2</xdr:row>
      <xdr:rowOff>342900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43075" y="809625"/>
          <a:ext cx="2667000" cy="295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4.2.3.2 ACTIVIDADES ECONÓMICAS INDUCIDAS.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Actividades que pueden ser inducidas por 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2647950</xdr:colOff>
      <xdr:row>3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479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4.2.3.3. USO EXTRACTIVO (MINAS Y CANTERAS).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Áreas destinadas a la extracción industrial de materiales del subsuelo. Zonas acotadas para la explotación minera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533400</xdr:colOff>
      <xdr:row>22</xdr:row>
      <xdr:rowOff>114300</xdr:rowOff>
    </xdr:from>
    <xdr:to>
      <xdr:col>4</xdr:col>
      <xdr:colOff>495300</xdr:colOff>
      <xdr:row>24</xdr:row>
      <xdr:rowOff>76200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2"/>
        <a:srcRect r="45693" b="33578"/>
        <a:stretch>
          <a:fillRect/>
        </a:stretch>
      </xdr:blipFill>
      <xdr:spPr bwMode="auto">
        <a:xfrm>
          <a:off x="4962525" y="521017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22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38650" y="476250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2</xdr:row>
      <xdr:rowOff>0</xdr:rowOff>
    </xdr:from>
    <xdr:to>
      <xdr:col>1</xdr:col>
      <xdr:colOff>2047875</xdr:colOff>
      <xdr:row>2</xdr:row>
      <xdr:rowOff>352425</xdr:rowOff>
    </xdr:to>
    <xdr:pic>
      <xdr:nvPicPr>
        <xdr:cNvPr id="4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762000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4101" name="Chart 5"/>
        <xdr:cNvGraphicFramePr/>
      </xdr:nvGraphicFramePr>
      <xdr:xfrm>
        <a:off x="4429125" y="80867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43</xdr:row>
      <xdr:rowOff>152400</xdr:rowOff>
    </xdr:from>
    <xdr:to>
      <xdr:col>5</xdr:col>
      <xdr:colOff>0</xdr:colOff>
      <xdr:row>46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438650" y="10182225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26</xdr:row>
      <xdr:rowOff>0</xdr:rowOff>
    </xdr:from>
    <xdr:to>
      <xdr:col>1</xdr:col>
      <xdr:colOff>2047875</xdr:colOff>
      <xdr:row>26</xdr:row>
      <xdr:rowOff>352425</xdr:rowOff>
    </xdr:to>
    <xdr:pic>
      <xdr:nvPicPr>
        <xdr:cNvPr id="410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6181725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5</xdr:col>
      <xdr:colOff>0</xdr:colOff>
      <xdr:row>68</xdr:row>
      <xdr:rowOff>0</xdr:rowOff>
    </xdr:to>
    <xdr:graphicFrame macro="">
      <xdr:nvGraphicFramePr>
        <xdr:cNvPr id="4104" name="Chart 8"/>
        <xdr:cNvGraphicFramePr/>
      </xdr:nvGraphicFramePr>
      <xdr:xfrm>
        <a:off x="4429125" y="13506450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67</xdr:row>
      <xdr:rowOff>152400</xdr:rowOff>
    </xdr:from>
    <xdr:to>
      <xdr:col>5</xdr:col>
      <xdr:colOff>0</xdr:colOff>
      <xdr:row>70</xdr:row>
      <xdr:rowOff>0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4438650" y="1560195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50</xdr:row>
      <xdr:rowOff>0</xdr:rowOff>
    </xdr:from>
    <xdr:to>
      <xdr:col>1</xdr:col>
      <xdr:colOff>2047875</xdr:colOff>
      <xdr:row>50</xdr:row>
      <xdr:rowOff>352425</xdr:rowOff>
    </xdr:to>
    <xdr:pic>
      <xdr:nvPicPr>
        <xdr:cNvPr id="410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11601450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44</v>
      </c>
      <c r="B1" t="s">
        <v>45</v>
      </c>
    </row>
    <row r="3" spans="1:2" ht="12.75">
      <c r="A3" t="s">
        <v>46</v>
      </c>
      <c r="B3" t="s">
        <v>47</v>
      </c>
    </row>
    <row r="4" ht="12.75">
      <c r="B4" t="s">
        <v>48</v>
      </c>
    </row>
    <row r="5" ht="12.75">
      <c r="B5" t="s">
        <v>49</v>
      </c>
    </row>
    <row r="6" ht="12.75">
      <c r="B6" t="s">
        <v>50</v>
      </c>
    </row>
    <row r="8" spans="1:2" ht="12.75">
      <c r="A8" t="s">
        <v>51</v>
      </c>
      <c r="B8" t="s">
        <v>52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0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284</v>
      </c>
      <c r="C1" s="2" t="s">
        <v>1</v>
      </c>
      <c r="D1" s="18" t="s">
        <v>11</v>
      </c>
      <c r="E1" s="19" t="s">
        <v>12</v>
      </c>
    </row>
    <row r="2" spans="1:5" ht="30" customHeight="1">
      <c r="A2" s="4" t="s">
        <v>2</v>
      </c>
      <c r="B2" s="20" t="s">
        <v>17</v>
      </c>
      <c r="C2" s="36"/>
      <c r="D2" s="30" t="s">
        <v>13</v>
      </c>
      <c r="E2" s="37" t="s">
        <v>14</v>
      </c>
    </row>
    <row r="3" spans="1:5" ht="30" customHeight="1">
      <c r="A3" s="4" t="s">
        <v>3</v>
      </c>
      <c r="B3" s="20"/>
      <c r="C3" s="36"/>
      <c r="D3" s="38" t="s">
        <v>15</v>
      </c>
      <c r="E3" s="37" t="s">
        <v>16</v>
      </c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18</v>
      </c>
      <c r="C5" s="5" t="s">
        <v>6</v>
      </c>
      <c r="D5" s="6">
        <v>20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IF(D5&lt;-100,"valor del indicador fuera de rango",IF(D5&lt;=-20,0,IF(D5&lt;=0,0.025*D5+0.5,IF(D5&lt;=100,0.005*D5+0.5,IF(D5&gt;100,"valor del indicador fuera rango")))))</f>
        <v>0.6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-100</v>
      </c>
      <c r="B8" s="44">
        <v>0</v>
      </c>
      <c r="C8" s="11"/>
      <c r="D8" s="11"/>
      <c r="E8" s="12"/>
    </row>
    <row r="9" spans="1:5" ht="12.95" customHeight="1">
      <c r="A9" s="32">
        <v>-80</v>
      </c>
      <c r="B9" s="44">
        <v>0</v>
      </c>
      <c r="C9" s="13"/>
      <c r="D9" s="11"/>
      <c r="E9" s="12"/>
    </row>
    <row r="10" spans="1:5" ht="12.95" customHeight="1">
      <c r="A10" s="32">
        <v>-60</v>
      </c>
      <c r="B10" s="44">
        <v>0</v>
      </c>
      <c r="C10" s="13"/>
      <c r="D10" s="11"/>
      <c r="E10" s="12"/>
    </row>
    <row r="11" spans="1:5" ht="12.95" customHeight="1">
      <c r="A11" s="32">
        <v>-40</v>
      </c>
      <c r="B11" s="44">
        <v>0</v>
      </c>
      <c r="C11" s="13"/>
      <c r="D11" s="11"/>
      <c r="E11" s="12"/>
    </row>
    <row r="12" spans="1:5" ht="12.95" customHeight="1">
      <c r="A12" s="32">
        <f aca="true" t="shared" si="0" ref="A12:A25">+A11+10</f>
        <v>-30</v>
      </c>
      <c r="B12" s="44">
        <v>0</v>
      </c>
      <c r="C12" s="13"/>
      <c r="D12" s="11"/>
      <c r="E12" s="12"/>
    </row>
    <row r="13" spans="1:5" ht="12.95" customHeight="1">
      <c r="A13" s="33">
        <f t="shared" si="0"/>
        <v>-20</v>
      </c>
      <c r="B13" s="45">
        <f>(0.025*A13)+(0.5)</f>
        <v>0</v>
      </c>
      <c r="C13" s="13"/>
      <c r="D13" s="11"/>
      <c r="E13" s="12"/>
    </row>
    <row r="14" spans="1:5" ht="12.95" customHeight="1">
      <c r="A14" s="33">
        <f t="shared" si="0"/>
        <v>-10</v>
      </c>
      <c r="B14" s="45">
        <f>(0.025*A14)+(0.5)</f>
        <v>0.25</v>
      </c>
      <c r="C14" s="13"/>
      <c r="D14" s="11"/>
      <c r="E14" s="12"/>
    </row>
    <row r="15" spans="1:5" ht="12.95" customHeight="1">
      <c r="A15" s="33">
        <f t="shared" si="0"/>
        <v>0</v>
      </c>
      <c r="B15" s="45">
        <f>(0.025*A15)+(0.5)</f>
        <v>0.5</v>
      </c>
      <c r="C15" s="13"/>
      <c r="D15" s="11"/>
      <c r="E15" s="12"/>
    </row>
    <row r="16" spans="1:5" ht="12.95" customHeight="1">
      <c r="A16" s="34">
        <f t="shared" si="0"/>
        <v>10</v>
      </c>
      <c r="B16" s="46">
        <f aca="true" t="shared" si="1" ref="B16:B25">(0.005*A16)+(0.5)</f>
        <v>0.55</v>
      </c>
      <c r="C16" s="13"/>
      <c r="D16" s="11"/>
      <c r="E16" s="12"/>
    </row>
    <row r="17" spans="1:5" ht="12.95" customHeight="1">
      <c r="A17" s="34">
        <f t="shared" si="0"/>
        <v>20</v>
      </c>
      <c r="B17" s="46">
        <f t="shared" si="1"/>
        <v>0.6</v>
      </c>
      <c r="C17" s="13"/>
      <c r="D17" s="11"/>
      <c r="E17" s="12"/>
    </row>
    <row r="18" spans="1:5" ht="12.95" customHeight="1">
      <c r="A18" s="34">
        <f t="shared" si="0"/>
        <v>30</v>
      </c>
      <c r="B18" s="46">
        <f t="shared" si="1"/>
        <v>0.65</v>
      </c>
      <c r="C18" s="13"/>
      <c r="D18" s="11"/>
      <c r="E18" s="12"/>
    </row>
    <row r="19" spans="1:5" ht="12.95" customHeight="1">
      <c r="A19" s="34">
        <f t="shared" si="0"/>
        <v>40</v>
      </c>
      <c r="B19" s="46">
        <f t="shared" si="1"/>
        <v>0.7</v>
      </c>
      <c r="C19" s="13"/>
      <c r="D19" s="11"/>
      <c r="E19" s="12"/>
    </row>
    <row r="20" spans="1:5" ht="12.95" customHeight="1">
      <c r="A20" s="34">
        <f t="shared" si="0"/>
        <v>50</v>
      </c>
      <c r="B20" s="46">
        <f t="shared" si="1"/>
        <v>0.75</v>
      </c>
      <c r="C20" s="13"/>
      <c r="D20" s="11"/>
      <c r="E20" s="12"/>
    </row>
    <row r="21" spans="1:5" ht="12.95" customHeight="1">
      <c r="A21" s="34">
        <f t="shared" si="0"/>
        <v>60</v>
      </c>
      <c r="B21" s="46">
        <f t="shared" si="1"/>
        <v>0.8</v>
      </c>
      <c r="C21" s="13"/>
      <c r="D21" s="11"/>
      <c r="E21" s="12"/>
    </row>
    <row r="22" spans="1:5" ht="12.95" customHeight="1">
      <c r="A22" s="34">
        <f t="shared" si="0"/>
        <v>70</v>
      </c>
      <c r="B22" s="46">
        <f t="shared" si="1"/>
        <v>0.8500000000000001</v>
      </c>
      <c r="C22" s="13"/>
      <c r="D22" s="11"/>
      <c r="E22" s="12"/>
    </row>
    <row r="23" spans="1:5" ht="12.95" customHeight="1">
      <c r="A23" s="34">
        <f t="shared" si="0"/>
        <v>80</v>
      </c>
      <c r="B23" s="46">
        <f t="shared" si="1"/>
        <v>0.9</v>
      </c>
      <c r="C23" s="13"/>
      <c r="D23" s="11"/>
      <c r="E23" s="12"/>
    </row>
    <row r="24" spans="1:5" ht="12.95" customHeight="1" thickBot="1">
      <c r="A24" s="34">
        <f t="shared" si="0"/>
        <v>90</v>
      </c>
      <c r="B24" s="48">
        <f t="shared" si="1"/>
        <v>0.95</v>
      </c>
      <c r="C24" s="14"/>
      <c r="D24" s="15"/>
      <c r="E24" s="16"/>
    </row>
    <row r="25" spans="1:5" ht="12.95" customHeight="1" thickBot="1" thickTop="1">
      <c r="A25" s="49">
        <f t="shared" si="0"/>
        <v>100</v>
      </c>
      <c r="B25" s="47">
        <f t="shared" si="1"/>
        <v>1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285</v>
      </c>
      <c r="C1" s="2" t="s">
        <v>1</v>
      </c>
      <c r="D1" s="18" t="s">
        <v>19</v>
      </c>
      <c r="E1" s="19" t="s">
        <v>16</v>
      </c>
    </row>
    <row r="2" spans="1:5" ht="30" customHeight="1">
      <c r="A2" s="4" t="s">
        <v>2</v>
      </c>
      <c r="B2" s="20" t="s">
        <v>21</v>
      </c>
      <c r="C2" s="36"/>
      <c r="D2" s="38" t="s">
        <v>11</v>
      </c>
      <c r="E2" s="37" t="s">
        <v>20</v>
      </c>
    </row>
    <row r="3" spans="1:5" ht="30" customHeight="1">
      <c r="A3" s="4" t="s">
        <v>3</v>
      </c>
      <c r="B3" s="20"/>
      <c r="C3" s="36"/>
      <c r="D3" s="38"/>
      <c r="E3" s="37"/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22</v>
      </c>
      <c r="C5" s="5" t="s">
        <v>6</v>
      </c>
      <c r="D5" s="6">
        <v>20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IF(D5&lt;0,"valor del indicador fuera de rango",IF(D5&lt;=100,-0.0001*(D5^2)+0.02*(D5),IF(D5&gt;100,"valor del indicador fuera rango")))</f>
        <v>0.36000000000000004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0</v>
      </c>
      <c r="B8" s="44">
        <f aca="true" t="shared" si="0" ref="B8:B25">(-0.0001*A8^2)+(0.02*A8)</f>
        <v>0</v>
      </c>
      <c r="C8" s="11"/>
      <c r="D8" s="11"/>
      <c r="E8" s="12"/>
    </row>
    <row r="9" spans="1:5" ht="12.95" customHeight="1">
      <c r="A9" s="32">
        <f>+A8+10</f>
        <v>10</v>
      </c>
      <c r="B9" s="44">
        <f t="shared" si="0"/>
        <v>0.19</v>
      </c>
      <c r="C9" s="13"/>
      <c r="D9" s="11"/>
      <c r="E9" s="12"/>
    </row>
    <row r="10" spans="1:5" ht="12.95" customHeight="1">
      <c r="A10" s="32">
        <f aca="true" t="shared" si="1" ref="A10:A25">+A9+10</f>
        <v>20</v>
      </c>
      <c r="B10" s="44">
        <f t="shared" si="0"/>
        <v>0.36000000000000004</v>
      </c>
      <c r="C10" s="13"/>
      <c r="D10" s="11"/>
      <c r="E10" s="12"/>
    </row>
    <row r="11" spans="1:5" ht="12.95" customHeight="1">
      <c r="A11" s="32">
        <f t="shared" si="1"/>
        <v>30</v>
      </c>
      <c r="B11" s="44">
        <f t="shared" si="0"/>
        <v>0.51</v>
      </c>
      <c r="C11" s="13"/>
      <c r="D11" s="11"/>
      <c r="E11" s="12"/>
    </row>
    <row r="12" spans="1:5" ht="12.95" customHeight="1">
      <c r="A12" s="32">
        <f t="shared" si="1"/>
        <v>40</v>
      </c>
      <c r="B12" s="44">
        <f t="shared" si="0"/>
        <v>0.64</v>
      </c>
      <c r="C12" s="13"/>
      <c r="D12" s="11"/>
      <c r="E12" s="12"/>
    </row>
    <row r="13" spans="1:5" ht="12.95" customHeight="1">
      <c r="A13" s="32">
        <f t="shared" si="1"/>
        <v>50</v>
      </c>
      <c r="B13" s="44">
        <f t="shared" si="0"/>
        <v>0.75</v>
      </c>
      <c r="C13" s="13"/>
      <c r="D13" s="11"/>
      <c r="E13" s="12"/>
    </row>
    <row r="14" spans="1:5" ht="12.95" customHeight="1">
      <c r="A14" s="32">
        <f t="shared" si="1"/>
        <v>60</v>
      </c>
      <c r="B14" s="44">
        <f t="shared" si="0"/>
        <v>0.8399999999999999</v>
      </c>
      <c r="C14" s="13"/>
      <c r="D14" s="11"/>
      <c r="E14" s="12"/>
    </row>
    <row r="15" spans="1:5" ht="12.95" customHeight="1">
      <c r="A15" s="32">
        <f t="shared" si="1"/>
        <v>70</v>
      </c>
      <c r="B15" s="44">
        <f t="shared" si="0"/>
        <v>0.9100000000000001</v>
      </c>
      <c r="C15" s="13"/>
      <c r="D15" s="11"/>
      <c r="E15" s="12"/>
    </row>
    <row r="16" spans="1:5" ht="12.95" customHeight="1">
      <c r="A16" s="32">
        <f t="shared" si="1"/>
        <v>80</v>
      </c>
      <c r="B16" s="44">
        <f t="shared" si="0"/>
        <v>0.9600000000000001</v>
      </c>
      <c r="C16" s="13"/>
      <c r="D16" s="11"/>
      <c r="E16" s="12"/>
    </row>
    <row r="17" spans="1:5" ht="12.95" customHeight="1">
      <c r="A17" s="32">
        <f t="shared" si="1"/>
        <v>90</v>
      </c>
      <c r="B17" s="44">
        <f t="shared" si="0"/>
        <v>0.99</v>
      </c>
      <c r="C17" s="13"/>
      <c r="D17" s="11"/>
      <c r="E17" s="12"/>
    </row>
    <row r="18" spans="1:5" ht="12.95" customHeight="1">
      <c r="A18" s="32">
        <f t="shared" si="1"/>
        <v>100</v>
      </c>
      <c r="B18" s="44">
        <f t="shared" si="0"/>
        <v>1</v>
      </c>
      <c r="C18" s="13"/>
      <c r="D18" s="11"/>
      <c r="E18" s="12"/>
    </row>
    <row r="19" spans="1:5" ht="12.95" customHeight="1">
      <c r="A19" s="32">
        <f t="shared" si="1"/>
        <v>110</v>
      </c>
      <c r="B19" s="44">
        <f t="shared" si="0"/>
        <v>0.9900000000000002</v>
      </c>
      <c r="C19" s="13"/>
      <c r="D19" s="11"/>
      <c r="E19" s="12"/>
    </row>
    <row r="20" spans="1:5" ht="12.95" customHeight="1">
      <c r="A20" s="32">
        <f t="shared" si="1"/>
        <v>120</v>
      </c>
      <c r="B20" s="44">
        <f t="shared" si="0"/>
        <v>0.9599999999999997</v>
      </c>
      <c r="C20" s="13"/>
      <c r="D20" s="11"/>
      <c r="E20" s="12"/>
    </row>
    <row r="21" spans="1:5" ht="12.95" customHeight="1">
      <c r="A21" s="32">
        <f t="shared" si="1"/>
        <v>130</v>
      </c>
      <c r="B21" s="44">
        <f t="shared" si="0"/>
        <v>0.9099999999999999</v>
      </c>
      <c r="C21" s="13"/>
      <c r="D21" s="11"/>
      <c r="E21" s="12"/>
    </row>
    <row r="22" spans="1:5" ht="12.95" customHeight="1">
      <c r="A22" s="32">
        <f t="shared" si="1"/>
        <v>140</v>
      </c>
      <c r="B22" s="44">
        <f t="shared" si="0"/>
        <v>0.8400000000000001</v>
      </c>
      <c r="C22" s="13"/>
      <c r="D22" s="11"/>
      <c r="E22" s="12"/>
    </row>
    <row r="23" spans="1:5" ht="12.95" customHeight="1">
      <c r="A23" s="32">
        <f t="shared" si="1"/>
        <v>150</v>
      </c>
      <c r="B23" s="44">
        <f t="shared" si="0"/>
        <v>0.75</v>
      </c>
      <c r="C23" s="13"/>
      <c r="D23" s="11"/>
      <c r="E23" s="12"/>
    </row>
    <row r="24" spans="1:5" ht="12.95" customHeight="1" thickBot="1">
      <c r="A24" s="32">
        <f t="shared" si="1"/>
        <v>160</v>
      </c>
      <c r="B24" s="44">
        <f t="shared" si="0"/>
        <v>0.6400000000000001</v>
      </c>
      <c r="C24" s="14"/>
      <c r="D24" s="15"/>
      <c r="E24" s="16"/>
    </row>
    <row r="25" spans="1:5" ht="12.95" customHeight="1" thickBot="1" thickTop="1">
      <c r="A25" s="50">
        <f t="shared" si="1"/>
        <v>170</v>
      </c>
      <c r="B25" s="51">
        <f t="shared" si="0"/>
        <v>0.5099999999999998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286</v>
      </c>
      <c r="C1" s="2" t="s">
        <v>1</v>
      </c>
      <c r="D1" s="18" t="s">
        <v>23</v>
      </c>
      <c r="E1" s="19" t="s">
        <v>24</v>
      </c>
    </row>
    <row r="2" spans="1:5" ht="30" customHeight="1">
      <c r="A2" s="4" t="s">
        <v>2</v>
      </c>
      <c r="B2" s="20" t="s">
        <v>27</v>
      </c>
      <c r="C2" s="21"/>
      <c r="D2" s="38" t="s">
        <v>25</v>
      </c>
      <c r="E2" s="22" t="s">
        <v>26</v>
      </c>
    </row>
    <row r="3" spans="1:5" ht="30" customHeight="1">
      <c r="A3" s="4" t="s">
        <v>3</v>
      </c>
      <c r="B3" s="20"/>
      <c r="C3" s="21"/>
      <c r="D3" s="23"/>
      <c r="E3" s="22"/>
    </row>
    <row r="4" spans="1:5" ht="30" customHeight="1" thickBot="1">
      <c r="A4" s="4" t="s">
        <v>4</v>
      </c>
      <c r="B4" s="20"/>
      <c r="C4" s="24"/>
      <c r="D4" s="25"/>
      <c r="E4" s="26"/>
    </row>
    <row r="5" spans="1:5" ht="30" customHeight="1">
      <c r="A5" s="4" t="s">
        <v>5</v>
      </c>
      <c r="B5" s="20" t="s">
        <v>28</v>
      </c>
      <c r="C5" s="5" t="s">
        <v>6</v>
      </c>
      <c r="D5" s="6">
        <v>0.5</v>
      </c>
      <c r="E5" s="27"/>
    </row>
    <row r="6" spans="1:5" ht="30" customHeight="1" thickBot="1">
      <c r="A6" s="7" t="s">
        <v>7</v>
      </c>
      <c r="B6" s="63" t="s">
        <v>43</v>
      </c>
      <c r="C6" s="8" t="s">
        <v>8</v>
      </c>
      <c r="D6" s="28">
        <f>IF(D5&lt;0,"valor del indicador fuera de rango",IF(D5&lt;=1,D5,IF(D5&lt;=4,1,"valor del indicador fuera rango")))</f>
        <v>0.5</v>
      </c>
      <c r="E6" s="29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52">
        <v>0</v>
      </c>
      <c r="B8" s="53">
        <f aca="true" t="shared" si="0" ref="B8:B13">A8</f>
        <v>0</v>
      </c>
      <c r="C8" s="11"/>
      <c r="D8" s="11"/>
      <c r="E8" s="12"/>
    </row>
    <row r="9" spans="1:5" ht="12.95" customHeight="1">
      <c r="A9" s="54">
        <f>+A8+0.2</f>
        <v>0.2</v>
      </c>
      <c r="B9" s="53">
        <f t="shared" si="0"/>
        <v>0.2</v>
      </c>
      <c r="C9" s="13"/>
      <c r="D9" s="11"/>
      <c r="E9" s="12"/>
    </row>
    <row r="10" spans="1:5" ht="12.95" customHeight="1">
      <c r="A10" s="52">
        <v>0.4</v>
      </c>
      <c r="B10" s="53">
        <f t="shared" si="0"/>
        <v>0.4</v>
      </c>
      <c r="C10" s="13"/>
      <c r="D10" s="11"/>
      <c r="E10" s="12"/>
    </row>
    <row r="11" spans="1:5" ht="12.95" customHeight="1">
      <c r="A11" s="54">
        <v>0.6</v>
      </c>
      <c r="B11" s="53">
        <f t="shared" si="0"/>
        <v>0.6</v>
      </c>
      <c r="C11" s="13"/>
      <c r="D11" s="11"/>
      <c r="E11" s="12"/>
    </row>
    <row r="12" spans="1:5" ht="12.95" customHeight="1">
      <c r="A12" s="52">
        <v>0.8</v>
      </c>
      <c r="B12" s="53">
        <f t="shared" si="0"/>
        <v>0.8</v>
      </c>
      <c r="C12" s="13"/>
      <c r="D12" s="11"/>
      <c r="E12" s="12"/>
    </row>
    <row r="13" spans="1:5" ht="12.95" customHeight="1">
      <c r="A13" s="54">
        <v>1</v>
      </c>
      <c r="B13" s="53">
        <f t="shared" si="0"/>
        <v>1</v>
      </c>
      <c r="C13" s="13"/>
      <c r="D13" s="11"/>
      <c r="E13" s="12"/>
    </row>
    <row r="14" spans="1:5" ht="12.95" customHeight="1">
      <c r="A14" s="55">
        <v>1.2</v>
      </c>
      <c r="B14" s="56">
        <f>1</f>
        <v>1</v>
      </c>
      <c r="C14" s="13"/>
      <c r="D14" s="11"/>
      <c r="E14" s="12"/>
    </row>
    <row r="15" spans="1:5" ht="12.95" customHeight="1">
      <c r="A15" s="57">
        <v>1.4</v>
      </c>
      <c r="B15" s="56">
        <f>1</f>
        <v>1</v>
      </c>
      <c r="C15" s="13"/>
      <c r="D15" s="11"/>
      <c r="E15" s="12"/>
    </row>
    <row r="16" spans="1:5" ht="12.95" customHeight="1">
      <c r="A16" s="55">
        <v>1.6</v>
      </c>
      <c r="B16" s="56">
        <f>1</f>
        <v>1</v>
      </c>
      <c r="C16" s="13"/>
      <c r="D16" s="11"/>
      <c r="E16" s="12"/>
    </row>
    <row r="17" spans="1:5" ht="12.95" customHeight="1">
      <c r="A17" s="57">
        <v>1.8</v>
      </c>
      <c r="B17" s="56">
        <f>1</f>
        <v>1</v>
      </c>
      <c r="C17" s="13"/>
      <c r="D17" s="11"/>
      <c r="E17" s="12"/>
    </row>
    <row r="18" spans="1:5" ht="12.95" customHeight="1">
      <c r="A18" s="55">
        <v>2</v>
      </c>
      <c r="B18" s="56">
        <f>1</f>
        <v>1</v>
      </c>
      <c r="C18" s="13"/>
      <c r="D18" s="11"/>
      <c r="E18" s="12"/>
    </row>
    <row r="19" spans="1:5" ht="12.95" customHeight="1">
      <c r="A19" s="57">
        <v>2.2</v>
      </c>
      <c r="B19" s="56">
        <f>1</f>
        <v>1</v>
      </c>
      <c r="C19" s="13"/>
      <c r="D19" s="11"/>
      <c r="E19" s="12"/>
    </row>
    <row r="20" spans="1:5" ht="12.95" customHeight="1">
      <c r="A20" s="55">
        <v>2.4</v>
      </c>
      <c r="B20" s="56">
        <f>1</f>
        <v>1</v>
      </c>
      <c r="C20" s="13"/>
      <c r="D20" s="11"/>
      <c r="E20" s="12"/>
    </row>
    <row r="21" spans="1:5" ht="12.95" customHeight="1">
      <c r="A21" s="57">
        <v>2.6</v>
      </c>
      <c r="B21" s="56">
        <f>1</f>
        <v>1</v>
      </c>
      <c r="C21" s="13"/>
      <c r="D21" s="11"/>
      <c r="E21" s="12"/>
    </row>
    <row r="22" spans="1:5" ht="12.95" customHeight="1">
      <c r="A22" s="55">
        <v>2.8</v>
      </c>
      <c r="B22" s="56">
        <f>1</f>
        <v>1</v>
      </c>
      <c r="C22" s="13"/>
      <c r="D22" s="11"/>
      <c r="E22" s="12"/>
    </row>
    <row r="23" spans="1:5" ht="12.95" customHeight="1">
      <c r="A23" s="57">
        <v>3</v>
      </c>
      <c r="B23" s="56">
        <f>1</f>
        <v>1</v>
      </c>
      <c r="C23" s="13"/>
      <c r="D23" s="11"/>
      <c r="E23" s="12"/>
    </row>
    <row r="24" spans="1:5" ht="12.95" customHeight="1" thickBot="1">
      <c r="A24" s="57">
        <v>3.4</v>
      </c>
      <c r="B24" s="56">
        <f>1</f>
        <v>1</v>
      </c>
      <c r="C24" s="14"/>
      <c r="D24" s="15"/>
      <c r="E24" s="16"/>
    </row>
    <row r="25" spans="1:5" ht="12.95" customHeight="1" thickBot="1" thickTop="1">
      <c r="A25" s="58">
        <v>4</v>
      </c>
      <c r="B25" s="59">
        <f>1</f>
        <v>1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F38" sqref="F38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287</v>
      </c>
      <c r="C1" s="2" t="s">
        <v>1</v>
      </c>
      <c r="D1" s="18" t="s">
        <v>29</v>
      </c>
      <c r="E1" s="19" t="s">
        <v>16</v>
      </c>
    </row>
    <row r="2" spans="1:5" ht="30" customHeight="1">
      <c r="A2" s="4" t="s">
        <v>2</v>
      </c>
      <c r="B2" s="20" t="s">
        <v>30</v>
      </c>
      <c r="C2" s="36"/>
      <c r="D2" s="38"/>
      <c r="E2" s="37"/>
    </row>
    <row r="3" spans="1:5" ht="30" customHeight="1">
      <c r="A3" s="4" t="s">
        <v>3</v>
      </c>
      <c r="B3" s="20"/>
      <c r="C3" s="36"/>
      <c r="D3" s="60"/>
      <c r="E3" s="37"/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22</v>
      </c>
      <c r="C5" s="5" t="s">
        <v>6</v>
      </c>
      <c r="D5" s="6">
        <v>30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IF(D5&lt;0,"valor del indicador fuera de rango",IF(D5&lt;=100,-0.00002*D5^2+1,"valor del indicador fuera de rango"))</f>
        <v>0.982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0</v>
      </c>
      <c r="B8" s="44">
        <f aca="true" t="shared" si="0" ref="B8:B22">-0.00002*A8^2+1</f>
        <v>1</v>
      </c>
      <c r="C8" s="11"/>
      <c r="D8" s="11"/>
      <c r="E8" s="12"/>
    </row>
    <row r="9" spans="1:5" ht="12.95" customHeight="1">
      <c r="A9" s="32">
        <f aca="true" t="shared" si="1" ref="A9:A16">+A8+5</f>
        <v>5</v>
      </c>
      <c r="B9" s="44">
        <f t="shared" si="0"/>
        <v>0.9995</v>
      </c>
      <c r="C9" s="13"/>
      <c r="D9" s="11"/>
      <c r="E9" s="12"/>
    </row>
    <row r="10" spans="1:5" ht="12.95" customHeight="1">
      <c r="A10" s="32">
        <f t="shared" si="1"/>
        <v>10</v>
      </c>
      <c r="B10" s="44">
        <f t="shared" si="0"/>
        <v>0.998</v>
      </c>
      <c r="C10" s="13"/>
      <c r="D10" s="11"/>
      <c r="E10" s="12"/>
    </row>
    <row r="11" spans="1:5" ht="12.95" customHeight="1">
      <c r="A11" s="32">
        <f t="shared" si="1"/>
        <v>15</v>
      </c>
      <c r="B11" s="44">
        <f t="shared" si="0"/>
        <v>0.9955</v>
      </c>
      <c r="C11" s="13"/>
      <c r="D11" s="11"/>
      <c r="E11" s="12"/>
    </row>
    <row r="12" spans="1:5" ht="12.95" customHeight="1">
      <c r="A12" s="32">
        <f t="shared" si="1"/>
        <v>20</v>
      </c>
      <c r="B12" s="44">
        <f t="shared" si="0"/>
        <v>0.992</v>
      </c>
      <c r="C12" s="13"/>
      <c r="D12" s="11"/>
      <c r="E12" s="12"/>
    </row>
    <row r="13" spans="1:5" ht="12.95" customHeight="1">
      <c r="A13" s="32">
        <f t="shared" si="1"/>
        <v>25</v>
      </c>
      <c r="B13" s="44">
        <f t="shared" si="0"/>
        <v>0.9875</v>
      </c>
      <c r="C13" s="13"/>
      <c r="D13" s="11"/>
      <c r="E13" s="12"/>
    </row>
    <row r="14" spans="1:5" ht="12.95" customHeight="1">
      <c r="A14" s="32">
        <f t="shared" si="1"/>
        <v>30</v>
      </c>
      <c r="B14" s="44">
        <f t="shared" si="0"/>
        <v>0.982</v>
      </c>
      <c r="C14" s="13"/>
      <c r="D14" s="11"/>
      <c r="E14" s="12"/>
    </row>
    <row r="15" spans="1:5" ht="12.95" customHeight="1">
      <c r="A15" s="32">
        <f t="shared" si="1"/>
        <v>35</v>
      </c>
      <c r="B15" s="44">
        <f t="shared" si="0"/>
        <v>0.9755</v>
      </c>
      <c r="C15" s="13"/>
      <c r="D15" s="11"/>
      <c r="E15" s="12"/>
    </row>
    <row r="16" spans="1:5" ht="12.95" customHeight="1">
      <c r="A16" s="32">
        <f t="shared" si="1"/>
        <v>40</v>
      </c>
      <c r="B16" s="44">
        <f t="shared" si="0"/>
        <v>0.968</v>
      </c>
      <c r="C16" s="13"/>
      <c r="D16" s="11"/>
      <c r="E16" s="12"/>
    </row>
    <row r="17" spans="1:5" ht="12.95" customHeight="1">
      <c r="A17" s="32">
        <f aca="true" t="shared" si="2" ref="A17:A22">+A16+10</f>
        <v>50</v>
      </c>
      <c r="B17" s="44">
        <f t="shared" si="0"/>
        <v>0.95</v>
      </c>
      <c r="C17" s="13"/>
      <c r="D17" s="11"/>
      <c r="E17" s="12"/>
    </row>
    <row r="18" spans="1:5" ht="12.95" customHeight="1">
      <c r="A18" s="32">
        <f t="shared" si="2"/>
        <v>60</v>
      </c>
      <c r="B18" s="44">
        <f t="shared" si="0"/>
        <v>0.9279999999999999</v>
      </c>
      <c r="C18" s="13"/>
      <c r="D18" s="11"/>
      <c r="E18" s="12"/>
    </row>
    <row r="19" spans="1:5" ht="12.95" customHeight="1">
      <c r="A19" s="32">
        <f t="shared" si="2"/>
        <v>70</v>
      </c>
      <c r="B19" s="44">
        <f t="shared" si="0"/>
        <v>0.902</v>
      </c>
      <c r="C19" s="13"/>
      <c r="D19" s="11"/>
      <c r="E19" s="12"/>
    </row>
    <row r="20" spans="1:5" ht="12.95" customHeight="1">
      <c r="A20" s="32">
        <f t="shared" si="2"/>
        <v>80</v>
      </c>
      <c r="B20" s="44">
        <f t="shared" si="0"/>
        <v>0.872</v>
      </c>
      <c r="C20" s="13"/>
      <c r="D20" s="11"/>
      <c r="E20" s="12"/>
    </row>
    <row r="21" spans="1:5" ht="12.95" customHeight="1">
      <c r="A21" s="32">
        <f t="shared" si="2"/>
        <v>90</v>
      </c>
      <c r="B21" s="44">
        <f t="shared" si="0"/>
        <v>0.838</v>
      </c>
      <c r="C21" s="13"/>
      <c r="D21" s="11"/>
      <c r="E21" s="12"/>
    </row>
    <row r="22" spans="1:5" ht="12.95" customHeight="1" thickBot="1">
      <c r="A22" s="50">
        <f t="shared" si="2"/>
        <v>100</v>
      </c>
      <c r="B22" s="51">
        <f t="shared" si="0"/>
        <v>0.8</v>
      </c>
      <c r="C22" s="14"/>
      <c r="D22" s="15"/>
      <c r="E22" s="16"/>
    </row>
    <row r="23" ht="12.95" customHeight="1" thickTop="1"/>
    <row r="24" ht="12.95" customHeight="1" thickBot="1"/>
    <row r="25" spans="1:5" ht="30" customHeight="1" thickTop="1">
      <c r="A25" s="1" t="s">
        <v>0</v>
      </c>
      <c r="B25" s="17">
        <v>288</v>
      </c>
      <c r="C25" s="2" t="s">
        <v>1</v>
      </c>
      <c r="D25" s="18" t="s">
        <v>31</v>
      </c>
      <c r="E25" s="19" t="s">
        <v>32</v>
      </c>
    </row>
    <row r="26" spans="1:5" ht="30" customHeight="1">
      <c r="A26" s="4" t="s">
        <v>2</v>
      </c>
      <c r="B26" s="20" t="s">
        <v>53</v>
      </c>
      <c r="C26" s="36"/>
      <c r="D26" s="38" t="s">
        <v>33</v>
      </c>
      <c r="E26" s="37" t="s">
        <v>34</v>
      </c>
    </row>
    <row r="27" spans="1:5" ht="30" customHeight="1">
      <c r="A27" s="4" t="s">
        <v>3</v>
      </c>
      <c r="B27" s="20"/>
      <c r="C27" s="36"/>
      <c r="D27" s="38"/>
      <c r="E27" s="37"/>
    </row>
    <row r="28" spans="1:5" ht="30" customHeight="1" thickBot="1">
      <c r="A28" s="4" t="s">
        <v>4</v>
      </c>
      <c r="B28" s="20"/>
      <c r="C28" s="39"/>
      <c r="D28" s="40"/>
      <c r="E28" s="41"/>
    </row>
    <row r="29" spans="1:5" ht="30" customHeight="1">
      <c r="A29" s="4" t="s">
        <v>5</v>
      </c>
      <c r="B29" s="20" t="s">
        <v>22</v>
      </c>
      <c r="C29" s="5" t="s">
        <v>6</v>
      </c>
      <c r="D29" s="6">
        <v>70</v>
      </c>
      <c r="E29" s="42"/>
    </row>
    <row r="30" spans="1:5" ht="30" customHeight="1" thickBot="1">
      <c r="A30" s="7" t="s">
        <v>7</v>
      </c>
      <c r="B30" s="63" t="s">
        <v>42</v>
      </c>
      <c r="C30" s="8" t="s">
        <v>8</v>
      </c>
      <c r="D30" s="28">
        <f>IF(D29&lt;0,"valor del indicador fuera de rango",IF(D29&lt;=50,-0.0001*(D29^2)+1,IF(D29&lt;=100,(0.00016*(D29^2))-(0.032*D29)+1.95,"valor del indicador fuera rango")))</f>
        <v>0.4939999999999998</v>
      </c>
      <c r="E30" s="43"/>
    </row>
    <row r="31" spans="1:5" ht="30" customHeight="1">
      <c r="A31" s="9" t="s">
        <v>9</v>
      </c>
      <c r="B31" s="10" t="s">
        <v>8</v>
      </c>
      <c r="C31" s="64" t="s">
        <v>10</v>
      </c>
      <c r="D31" s="65"/>
      <c r="E31" s="66"/>
    </row>
    <row r="32" spans="1:5" ht="12.95" customHeight="1">
      <c r="A32" s="31">
        <v>0</v>
      </c>
      <c r="B32" s="44">
        <f aca="true" t="shared" si="3" ref="B32:B40">-0.0001*A32^2+1</f>
        <v>1</v>
      </c>
      <c r="C32" s="11"/>
      <c r="D32" s="11"/>
      <c r="E32" s="12"/>
    </row>
    <row r="33" spans="1:5" ht="12.95" customHeight="1">
      <c r="A33" s="32">
        <f aca="true" t="shared" si="4" ref="A33:A40">+A32+5</f>
        <v>5</v>
      </c>
      <c r="B33" s="44">
        <f t="shared" si="3"/>
        <v>0.9975</v>
      </c>
      <c r="C33" s="13"/>
      <c r="D33" s="11"/>
      <c r="E33" s="12"/>
    </row>
    <row r="34" spans="1:5" ht="12.95" customHeight="1">
      <c r="A34" s="32">
        <f t="shared" si="4"/>
        <v>10</v>
      </c>
      <c r="B34" s="44">
        <f t="shared" si="3"/>
        <v>0.99</v>
      </c>
      <c r="C34" s="13"/>
      <c r="D34" s="11"/>
      <c r="E34" s="12"/>
    </row>
    <row r="35" spans="1:5" ht="12.95" customHeight="1">
      <c r="A35" s="32">
        <f t="shared" si="4"/>
        <v>15</v>
      </c>
      <c r="B35" s="44">
        <f t="shared" si="3"/>
        <v>0.9775</v>
      </c>
      <c r="C35" s="13"/>
      <c r="D35" s="11"/>
      <c r="E35" s="12"/>
    </row>
    <row r="36" spans="1:5" ht="12.95" customHeight="1">
      <c r="A36" s="32">
        <f t="shared" si="4"/>
        <v>20</v>
      </c>
      <c r="B36" s="44">
        <f t="shared" si="3"/>
        <v>0.96</v>
      </c>
      <c r="C36" s="13"/>
      <c r="D36" s="11"/>
      <c r="E36" s="12"/>
    </row>
    <row r="37" spans="1:5" ht="12.95" customHeight="1">
      <c r="A37" s="32">
        <f t="shared" si="4"/>
        <v>25</v>
      </c>
      <c r="B37" s="44">
        <f t="shared" si="3"/>
        <v>0.9375</v>
      </c>
      <c r="C37" s="13"/>
      <c r="D37" s="11"/>
      <c r="E37" s="12"/>
    </row>
    <row r="38" spans="1:5" ht="12.95" customHeight="1">
      <c r="A38" s="32">
        <f t="shared" si="4"/>
        <v>30</v>
      </c>
      <c r="B38" s="44">
        <f t="shared" si="3"/>
        <v>0.91</v>
      </c>
      <c r="C38" s="13"/>
      <c r="D38" s="11"/>
      <c r="E38" s="12"/>
    </row>
    <row r="39" spans="1:5" ht="12.95" customHeight="1">
      <c r="A39" s="32">
        <f t="shared" si="4"/>
        <v>35</v>
      </c>
      <c r="B39" s="44">
        <f t="shared" si="3"/>
        <v>0.8775</v>
      </c>
      <c r="C39" s="13"/>
      <c r="D39" s="11"/>
      <c r="E39" s="12"/>
    </row>
    <row r="40" spans="1:5" ht="12.95" customHeight="1">
      <c r="A40" s="32">
        <f t="shared" si="4"/>
        <v>40</v>
      </c>
      <c r="B40" s="44">
        <f t="shared" si="3"/>
        <v>0.84</v>
      </c>
      <c r="C40" s="13"/>
      <c r="D40" s="11"/>
      <c r="E40" s="12"/>
    </row>
    <row r="41" spans="1:5" ht="12.95" customHeight="1">
      <c r="A41" s="33">
        <f aca="true" t="shared" si="5" ref="A41:A46">+A40+10</f>
        <v>50</v>
      </c>
      <c r="B41" s="45">
        <f aca="true" t="shared" si="6" ref="B41:B46">0.00016*A41^2-0.032*A41+1.95</f>
        <v>0.7499999999999998</v>
      </c>
      <c r="C41" s="13"/>
      <c r="D41" s="11"/>
      <c r="E41" s="12"/>
    </row>
    <row r="42" spans="1:5" ht="12.95" customHeight="1">
      <c r="A42" s="33">
        <f t="shared" si="5"/>
        <v>60</v>
      </c>
      <c r="B42" s="45">
        <f t="shared" si="6"/>
        <v>0.6060000000000001</v>
      </c>
      <c r="C42" s="13"/>
      <c r="D42" s="11"/>
      <c r="E42" s="12"/>
    </row>
    <row r="43" spans="1:5" ht="12.95" customHeight="1">
      <c r="A43" s="33">
        <f t="shared" si="5"/>
        <v>70</v>
      </c>
      <c r="B43" s="45">
        <f t="shared" si="6"/>
        <v>0.4939999999999998</v>
      </c>
      <c r="C43" s="13"/>
      <c r="D43" s="11"/>
      <c r="E43" s="12"/>
    </row>
    <row r="44" spans="1:5" ht="12.95" customHeight="1">
      <c r="A44" s="33">
        <f t="shared" si="5"/>
        <v>80</v>
      </c>
      <c r="B44" s="45">
        <f t="shared" si="6"/>
        <v>0.4139999999999999</v>
      </c>
      <c r="C44" s="13"/>
      <c r="D44" s="11"/>
      <c r="E44" s="12"/>
    </row>
    <row r="45" spans="1:5" ht="12.95" customHeight="1">
      <c r="A45" s="33">
        <f t="shared" si="5"/>
        <v>90</v>
      </c>
      <c r="B45" s="45">
        <f t="shared" si="6"/>
        <v>0.3660000000000001</v>
      </c>
      <c r="C45" s="13"/>
      <c r="D45" s="11"/>
      <c r="E45" s="12"/>
    </row>
    <row r="46" spans="1:5" ht="12.95" customHeight="1" thickBot="1">
      <c r="A46" s="61">
        <f t="shared" si="5"/>
        <v>100</v>
      </c>
      <c r="B46" s="62">
        <f t="shared" si="6"/>
        <v>0.34999999999999987</v>
      </c>
      <c r="C46" s="14"/>
      <c r="D46" s="15"/>
      <c r="E46" s="16"/>
    </row>
    <row r="47" ht="12.95" customHeight="1" thickTop="1"/>
    <row r="48" ht="12.95" customHeight="1" thickBot="1"/>
    <row r="49" spans="1:5" ht="30" customHeight="1" thickTop="1">
      <c r="A49" s="1" t="s">
        <v>0</v>
      </c>
      <c r="B49" s="17">
        <v>289</v>
      </c>
      <c r="C49" s="2" t="s">
        <v>1</v>
      </c>
      <c r="D49" s="18" t="s">
        <v>35</v>
      </c>
      <c r="E49" s="19" t="s">
        <v>36</v>
      </c>
    </row>
    <row r="50" spans="1:5" ht="30" customHeight="1">
      <c r="A50" s="4" t="s">
        <v>2</v>
      </c>
      <c r="B50" s="20" t="s">
        <v>41</v>
      </c>
      <c r="C50" s="36"/>
      <c r="D50" s="38" t="s">
        <v>37</v>
      </c>
      <c r="E50" s="37" t="s">
        <v>38</v>
      </c>
    </row>
    <row r="51" spans="1:5" ht="30" customHeight="1">
      <c r="A51" s="4" t="s">
        <v>3</v>
      </c>
      <c r="B51" s="20"/>
      <c r="C51" s="36"/>
      <c r="D51" s="38" t="s">
        <v>39</v>
      </c>
      <c r="E51" s="37" t="s">
        <v>40</v>
      </c>
    </row>
    <row r="52" spans="1:5" ht="30" customHeight="1" thickBot="1">
      <c r="A52" s="4" t="s">
        <v>4</v>
      </c>
      <c r="B52" s="20"/>
      <c r="C52" s="39"/>
      <c r="D52" s="40"/>
      <c r="E52" s="41"/>
    </row>
    <row r="53" spans="1:5" ht="30" customHeight="1">
      <c r="A53" s="4" t="s">
        <v>5</v>
      </c>
      <c r="B53" s="20" t="s">
        <v>22</v>
      </c>
      <c r="C53" s="5" t="s">
        <v>6</v>
      </c>
      <c r="D53" s="6">
        <v>80</v>
      </c>
      <c r="E53" s="42"/>
    </row>
    <row r="54" spans="1:5" ht="30" customHeight="1" thickBot="1">
      <c r="A54" s="7" t="s">
        <v>7</v>
      </c>
      <c r="B54" s="63" t="s">
        <v>42</v>
      </c>
      <c r="C54" s="8" t="s">
        <v>8</v>
      </c>
      <c r="D54" s="28">
        <f>IF(D53&lt;0,"valor del indicador fuera de rango",IF(D53&lt;=25,-0.00034*(D53^2)+1,IF(D53&lt;=70,(-0.0133*(D53)+1.13),IF(D53&lt;=100,0.0000833*(D53^2)-0.0208*(D53)+1.25,"valor del indicador fuera rango"))))</f>
        <v>0.11912000000000011</v>
      </c>
      <c r="E54" s="43"/>
    </row>
    <row r="55" spans="1:5" ht="30" customHeight="1">
      <c r="A55" s="9" t="s">
        <v>9</v>
      </c>
      <c r="B55" s="10" t="s">
        <v>8</v>
      </c>
      <c r="C55" s="64" t="s">
        <v>10</v>
      </c>
      <c r="D55" s="65"/>
      <c r="E55" s="66"/>
    </row>
    <row r="56" spans="1:5" ht="12.95" customHeight="1">
      <c r="A56" s="31">
        <v>0</v>
      </c>
      <c r="B56" s="44">
        <f aca="true" t="shared" si="7" ref="B56:B61">-0.00034*A56^2+1</f>
        <v>1</v>
      </c>
      <c r="C56" s="11"/>
      <c r="D56" s="11"/>
      <c r="E56" s="12"/>
    </row>
    <row r="57" spans="1:5" ht="12.95" customHeight="1">
      <c r="A57" s="32">
        <f aca="true" t="shared" si="8" ref="A57:A64">+A56+5</f>
        <v>5</v>
      </c>
      <c r="B57" s="44">
        <f t="shared" si="7"/>
        <v>0.9915</v>
      </c>
      <c r="C57" s="13"/>
      <c r="D57" s="11"/>
      <c r="E57" s="12"/>
    </row>
    <row r="58" spans="1:5" ht="12.95" customHeight="1">
      <c r="A58" s="32">
        <f t="shared" si="8"/>
        <v>10</v>
      </c>
      <c r="B58" s="44">
        <f t="shared" si="7"/>
        <v>0.966</v>
      </c>
      <c r="C58" s="13"/>
      <c r="D58" s="11"/>
      <c r="E58" s="12"/>
    </row>
    <row r="59" spans="1:5" ht="12.95" customHeight="1">
      <c r="A59" s="32">
        <f t="shared" si="8"/>
        <v>15</v>
      </c>
      <c r="B59" s="44">
        <f t="shared" si="7"/>
        <v>0.9235</v>
      </c>
      <c r="C59" s="13"/>
      <c r="D59" s="11"/>
      <c r="E59" s="12"/>
    </row>
    <row r="60" spans="1:5" ht="12.95" customHeight="1">
      <c r="A60" s="32">
        <f t="shared" si="8"/>
        <v>20</v>
      </c>
      <c r="B60" s="44">
        <f t="shared" si="7"/>
        <v>0.864</v>
      </c>
      <c r="C60" s="13"/>
      <c r="D60" s="11"/>
      <c r="E60" s="12"/>
    </row>
    <row r="61" spans="1:5" ht="12.95" customHeight="1">
      <c r="A61" s="32">
        <f t="shared" si="8"/>
        <v>25</v>
      </c>
      <c r="B61" s="44">
        <f t="shared" si="7"/>
        <v>0.7875</v>
      </c>
      <c r="C61" s="13"/>
      <c r="D61" s="11"/>
      <c r="E61" s="12"/>
    </row>
    <row r="62" spans="1:5" ht="12.95" customHeight="1">
      <c r="A62" s="33">
        <f t="shared" si="8"/>
        <v>30</v>
      </c>
      <c r="B62" s="45">
        <f aca="true" t="shared" si="9" ref="B62:B67">-0.0133*A62+1.13</f>
        <v>0.7309999999999999</v>
      </c>
      <c r="C62" s="13"/>
      <c r="D62" s="11"/>
      <c r="E62" s="12"/>
    </row>
    <row r="63" spans="1:5" ht="12.95" customHeight="1">
      <c r="A63" s="33">
        <f t="shared" si="8"/>
        <v>35</v>
      </c>
      <c r="B63" s="45">
        <f t="shared" si="9"/>
        <v>0.6644999999999999</v>
      </c>
      <c r="C63" s="13"/>
      <c r="D63" s="11"/>
      <c r="E63" s="12"/>
    </row>
    <row r="64" spans="1:5" ht="12.95" customHeight="1">
      <c r="A64" s="33">
        <f t="shared" si="8"/>
        <v>40</v>
      </c>
      <c r="B64" s="45">
        <f t="shared" si="9"/>
        <v>0.5979999999999999</v>
      </c>
      <c r="C64" s="13"/>
      <c r="D64" s="11"/>
      <c r="E64" s="12"/>
    </row>
    <row r="65" spans="1:5" ht="12.95" customHeight="1">
      <c r="A65" s="33">
        <f aca="true" t="shared" si="10" ref="A65:A70">+A64+10</f>
        <v>50</v>
      </c>
      <c r="B65" s="45">
        <f t="shared" si="9"/>
        <v>0.46499999999999997</v>
      </c>
      <c r="C65" s="13"/>
      <c r="D65" s="11"/>
      <c r="E65" s="12"/>
    </row>
    <row r="66" spans="1:5" ht="12.95" customHeight="1">
      <c r="A66" s="33">
        <f t="shared" si="10"/>
        <v>60</v>
      </c>
      <c r="B66" s="45">
        <f t="shared" si="9"/>
        <v>0.33199999999999996</v>
      </c>
      <c r="C66" s="13"/>
      <c r="D66" s="11"/>
      <c r="E66" s="12"/>
    </row>
    <row r="67" spans="1:5" ht="12.95" customHeight="1">
      <c r="A67" s="33">
        <f t="shared" si="10"/>
        <v>70</v>
      </c>
      <c r="B67" s="45">
        <f t="shared" si="9"/>
        <v>0.19899999999999995</v>
      </c>
      <c r="C67" s="13"/>
      <c r="D67" s="11"/>
      <c r="E67" s="12"/>
    </row>
    <row r="68" spans="1:5" ht="12.95" customHeight="1">
      <c r="A68" s="34">
        <f t="shared" si="10"/>
        <v>80</v>
      </c>
      <c r="B68" s="46">
        <f>0.0000833*A68^2-0.0208*A68+1.25</f>
        <v>0.11912000000000011</v>
      </c>
      <c r="C68" s="13"/>
      <c r="D68" s="11"/>
      <c r="E68" s="12"/>
    </row>
    <row r="69" spans="1:5" ht="12.95" customHeight="1">
      <c r="A69" s="34">
        <f t="shared" si="10"/>
        <v>90</v>
      </c>
      <c r="B69" s="46">
        <f>0.0000833*A69^2-0.0208*A69+1.25</f>
        <v>0.052730000000000166</v>
      </c>
      <c r="C69" s="13"/>
      <c r="D69" s="11"/>
      <c r="E69" s="12"/>
    </row>
    <row r="70" spans="1:5" ht="12.95" customHeight="1" thickBot="1">
      <c r="A70" s="35">
        <f t="shared" si="10"/>
        <v>100</v>
      </c>
      <c r="B70" s="47">
        <f>0.0000833*A70^2-0.0208*A70+1.25</f>
        <v>0.0030000000000001137</v>
      </c>
      <c r="C70" s="14"/>
      <c r="D70" s="15"/>
      <c r="E70" s="16"/>
    </row>
    <row r="71" ht="12.95" customHeight="1" thickTop="1"/>
  </sheetData>
  <mergeCells count="3">
    <mergeCell ref="C7:E7"/>
    <mergeCell ref="C31:E31"/>
    <mergeCell ref="C55:E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2007-07-20T11:52:28Z</dcterms:created>
  <dcterms:modified xsi:type="dcterms:W3CDTF">2012-12-04T11:16:23Z</dcterms:modified>
  <cp:category/>
  <cp:version/>
  <cp:contentType/>
  <cp:contentStatus/>
</cp:coreProperties>
</file>