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2"/>
  </bookViews>
  <sheets>
    <sheet name="Registro" sheetId="4" r:id="rId1"/>
    <sheet name="260-263" sheetId="2" r:id="rId2"/>
    <sheet name="26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d5">'[2]241-243'!$D$5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'[1]206-208'!$D$134</definedName>
    <definedName name="_Ind207">'[1]206-208'!$D$178</definedName>
    <definedName name="_Ind208">'[1]206-208'!$J$5</definedName>
    <definedName name="_Ind209">'[4]209'!$J$45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>#REF!</definedName>
    <definedName name="_Ind233" localSheetId="1">#REF!</definedName>
    <definedName name="_Ind233" localSheetId="2">#REF!</definedName>
    <definedName name="_Ind233">#REF!</definedName>
    <definedName name="_Ind234" localSheetId="1">'260-263'!$P$70</definedName>
    <definedName name="_Ind234" localSheetId="2">#REF!</definedName>
    <definedName name="_Ind234">'[5]234'!$P$71</definedName>
    <definedName name="_Ind235" localSheetId="2">#REF!</definedName>
    <definedName name="_Ind235">'260-263'!$D$118</definedName>
    <definedName name="_Ind236">'[5]236'!$J$114</definedName>
    <definedName name="_Ind302">#REF!</definedName>
    <definedName name="_Ind303">'[7]Hoja1'!$AJ$5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'[8]Hoja1'!$D$53</definedName>
    <definedName name="_Ind82">'[9]82-125'!$D$5</definedName>
    <definedName name="_Ind83">'[6]Hoja1'!$J$5</definedName>
    <definedName name="_Ind84">'[6]Hoja1'!$P$5</definedName>
    <definedName name="_Ind85">'[6]Hoja1'!$V$5</definedName>
    <definedName name="_Ind86">'[6]Hoja1'!$AB$5</definedName>
    <definedName name="_Ind87">'[6]Hoja1'!$AH$5</definedName>
    <definedName name="_Ind88">'[6]Hoja1'!$AN$5</definedName>
    <definedName name="_Ind89">'[6]Hoja1'!$AT$5</definedName>
    <definedName name="_Ind90">'[6]Hoja1'!$AZ$5</definedName>
    <definedName name="_Ins303">#REF!</definedName>
    <definedName name="a">'[1]204'!$D$46</definedName>
    <definedName name="ficha">#REF!</definedName>
    <definedName name="OLE_LINK4" localSheetId="1">'260-263'!$B$36</definedName>
    <definedName name="OLE_LINK4" localSheetId="2">#REF!</definedName>
  </definedNames>
  <calcPr calcId="125725"/>
</workbook>
</file>

<file path=xl/sharedStrings.xml><?xml version="1.0" encoding="utf-8"?>
<sst xmlns="http://schemas.openxmlformats.org/spreadsheetml/2006/main" count="100" uniqueCount="44">
  <si>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</si>
  <si>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</si>
  <si>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</si>
  <si>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</si>
  <si>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</si>
  <si>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</si>
  <si>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</si>
  <si>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</si>
  <si>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</si>
  <si>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</si>
  <si>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</si>
  <si>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CA=1E-04x^2</t>
  </si>
  <si>
    <t>0&lt;x&lt;100</t>
  </si>
  <si>
    <t>Variación del valor cultural de la trama urbana, con respecto a la situación sin proyecto</t>
  </si>
  <si>
    <t>0  -  100</t>
  </si>
  <si>
    <t>CA=2,5E-01x</t>
  </si>
  <si>
    <t>0&lt;x&lt;4</t>
  </si>
  <si>
    <t>Indicador semicualitativo de la variación de la accesibilidad y permeabilidad (núcleos sin problemas)</t>
  </si>
  <si>
    <t>CA=1</t>
  </si>
  <si>
    <t>4&lt;x&lt;8</t>
  </si>
  <si>
    <t>0 - 8</t>
  </si>
  <si>
    <t>CA=1,88E-01x</t>
  </si>
  <si>
    <t>Indicador semicualitativo de la variación de la accesibilidad y permeabilidad (núcleos con problemas moderados)</t>
  </si>
  <si>
    <t>CA=6,25E-02x+5E-01</t>
  </si>
  <si>
    <t>CA=1,25E-01x</t>
  </si>
  <si>
    <t>0&lt;x&lt;8</t>
  </si>
  <si>
    <t>Indicador semicualitativo de la variación de la accesibilidad y permeabilidad (núcleos con problemas fuertes)</t>
  </si>
  <si>
    <t>CA=1,78E-01x^2+2E-01</t>
  </si>
  <si>
    <t>0&lt;x&lt;1,5</t>
  </si>
  <si>
    <t>Efecto de la tipología del conjunto sobre la población</t>
  </si>
  <si>
    <t>CA=-1,78E-01x^2+1,07x-6E-01</t>
  </si>
  <si>
    <t>1,5&lt;x&lt;3</t>
  </si>
  <si>
    <t>0 - 3</t>
  </si>
  <si>
    <t>3 (T=0,50)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</si>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</sst>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164" formatCode="_-* #,##0.00\ &quot;€&quot;_-;\-* #,##0.00\ &quot;€&quot;_-;_-* &quot;-&quot;??\ &quot;€&quot;_-;_-@_-"/>
    <numFmt numFmtId="165" formatCode="0.000"/>
    <numFmt numFmtId="166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n"/>
    </border>
    <border>
      <left style="thick"/>
      <right style="dotted"/>
      <top/>
      <bottom style="thin"/>
    </border>
    <border>
      <left style="thick"/>
      <right style="dotted"/>
      <top style="thin"/>
      <bottom style="thick"/>
    </border>
    <border>
      <left style="dotted"/>
      <right style="medium"/>
      <top style="thin"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5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65" fontId="2" fillId="2" borderId="2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5" fontId="2" fillId="2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165" fontId="2" fillId="2" borderId="23" xfId="0" applyNumberFormat="1" applyFont="1" applyFill="1" applyBorder="1" applyAlignment="1">
      <alignment horizontal="center" vertical="center"/>
    </xf>
    <xf numFmtId="166" fontId="2" fillId="2" borderId="28" xfId="0" applyNumberFormat="1" applyFont="1" applyFill="1" applyBorder="1" applyAlignment="1">
      <alignment horizontal="center"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" fontId="2" fillId="2" borderId="28" xfId="0" applyNumberFormat="1" applyFont="1" applyFill="1" applyBorder="1" applyAlignment="1">
      <alignment horizontal="center" vertical="center" wrapText="1"/>
    </xf>
    <xf numFmtId="1" fontId="2" fillId="2" borderId="30" xfId="0" applyNumberFormat="1" applyFont="1" applyFill="1" applyBorder="1" applyAlignment="1">
      <alignment horizontal="center" vertical="center" wrapText="1"/>
    </xf>
    <xf numFmtId="166" fontId="2" fillId="2" borderId="30" xfId="0" applyNumberFormat="1" applyFont="1" applyFill="1" applyBorder="1" applyAlignment="1">
      <alignment horizontal="center" vertical="center" wrapText="1"/>
    </xf>
    <xf numFmtId="166" fontId="2" fillId="3" borderId="28" xfId="0" applyNumberFormat="1" applyFont="1" applyFill="1" applyBorder="1" applyAlignment="1">
      <alignment horizontal="center" vertical="center" wrapText="1"/>
    </xf>
    <xf numFmtId="166" fontId="2" fillId="3" borderId="30" xfId="0" applyNumberFormat="1" applyFont="1" applyFill="1" applyBorder="1" applyAlignment="1">
      <alignment horizontal="center" vertical="center" wrapText="1"/>
    </xf>
    <xf numFmtId="165" fontId="2" fillId="3" borderId="23" xfId="0" applyNumberFormat="1" applyFont="1" applyFill="1" applyBorder="1" applyAlignment="1">
      <alignment horizontal="center" vertical="center" wrapText="1"/>
    </xf>
    <xf numFmtId="165" fontId="2" fillId="3" borderId="25" xfId="0" applyNumberFormat="1" applyFont="1" applyFill="1" applyBorder="1" applyAlignment="1">
      <alignment horizontal="center" vertical="center" wrapText="1"/>
    </xf>
    <xf numFmtId="165" fontId="2" fillId="2" borderId="31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0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'260-263'!$A$8:$A$28</c:f>
              <c:numCache/>
            </c:numRef>
          </c:xVal>
          <c:yVal>
            <c:numRef>
              <c:f>'260-263'!$B$8:$B$28</c:f>
              <c:numCache/>
            </c:numRef>
          </c:yVal>
          <c:smooth val="0"/>
        </c:ser>
        <c:axId val="18641953"/>
        <c:axId val="33559850"/>
      </c:scatterChart>
      <c:valAx>
        <c:axId val="1864195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0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559850"/>
        <c:crosses val="autoZero"/>
        <c:crossBetween val="midCat"/>
        <c:dispUnits/>
      </c:valAx>
      <c:valAx>
        <c:axId val="3355985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641953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'260-263'!$A$38:$A$58</c:f>
              <c:numCache/>
            </c:numRef>
          </c:xVal>
          <c:yVal>
            <c:numRef>
              <c:f>'260-263'!$B$38:$B$58</c:f>
              <c:numCache/>
            </c:numRef>
          </c:yVal>
          <c:smooth val="0"/>
        </c:ser>
        <c:axId val="33603195"/>
        <c:axId val="33993300"/>
      </c:scatterChart>
      <c:valAx>
        <c:axId val="33603195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993300"/>
        <c:crosses val="autoZero"/>
        <c:crossBetween val="midCat"/>
        <c:dispUnits/>
      </c:valAx>
      <c:valAx>
        <c:axId val="3399330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603195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'260-263'!$A$68:$A$88</c:f>
              <c:numCache/>
            </c:numRef>
          </c:xVal>
          <c:yVal>
            <c:numRef>
              <c:f>'260-263'!$B$68:$B$88</c:f>
              <c:numCache/>
            </c:numRef>
          </c:yVal>
          <c:smooth val="0"/>
        </c:ser>
        <c:axId val="37504245"/>
        <c:axId val="1993886"/>
      </c:scatterChart>
      <c:valAx>
        <c:axId val="37504245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93886"/>
        <c:crosses val="autoZero"/>
        <c:crossBetween val="midCat"/>
        <c:dispUnits/>
      </c:valAx>
      <c:valAx>
        <c:axId val="199388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504245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'260-263'!$A$98:$A$118</c:f>
              <c:numCache/>
            </c:numRef>
          </c:xVal>
          <c:yVal>
            <c:numRef>
              <c:f>'260-263'!$B$98:$B$118</c:f>
              <c:numCache/>
            </c:numRef>
          </c:yVal>
          <c:smooth val="0"/>
        </c:ser>
        <c:axId val="17944975"/>
        <c:axId val="27287048"/>
      </c:scatterChart>
      <c:valAx>
        <c:axId val="17944975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287048"/>
        <c:crosses val="autoZero"/>
        <c:crossBetween val="midCat"/>
        <c:dispUnits/>
      </c:valAx>
      <c:valAx>
        <c:axId val="2728704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944975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'264'!$A$8:$A$25</c:f>
              <c:numCache/>
            </c:numRef>
          </c:xVal>
          <c:yVal>
            <c:numRef>
              <c:f>'264'!$B$8:$B$25</c:f>
              <c:numCache/>
            </c:numRef>
          </c:yVal>
          <c:smooth val="0"/>
        </c:ser>
        <c:axId val="44256841"/>
        <c:axId val="62767250"/>
      </c:scatterChart>
      <c:valAx>
        <c:axId val="44256841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767250"/>
        <c:crosses val="autoZero"/>
        <c:crossBetween val="midCat"/>
        <c:dispUnits/>
      </c:valAx>
      <c:valAx>
        <c:axId val="6276725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256841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2.xml" /><Relationship Id="rId5" Type="http://schemas.openxmlformats.org/officeDocument/2006/relationships/image" Target="../media/image4.emf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676275</xdr:colOff>
      <xdr:row>2</xdr:row>
      <xdr:rowOff>0</xdr:rowOff>
    </xdr:from>
    <xdr:to>
      <xdr:col>1</xdr:col>
      <xdr:colOff>1857375</xdr:colOff>
      <xdr:row>3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90775" y="762000"/>
          <a:ext cx="11811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20</xdr:row>
      <xdr:rowOff>0</xdr:rowOff>
    </xdr:from>
    <xdr:to>
      <xdr:col>5</xdr:col>
      <xdr:colOff>38100</xdr:colOff>
      <xdr:row>27</xdr:row>
      <xdr:rowOff>152400</xdr:rowOff>
    </xdr:to>
    <xdr:grpSp>
      <xdr:nvGrpSpPr>
        <xdr:cNvPr id="18" name="17 Grupo"/>
        <xdr:cNvGrpSpPr/>
      </xdr:nvGrpSpPr>
      <xdr:grpSpPr>
        <a:xfrm>
          <a:off x="4438650" y="4772025"/>
          <a:ext cx="4572000" cy="1285875"/>
          <a:chOff x="4438650" y="4772025"/>
          <a:chExt cx="4572000" cy="128587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4438650" y="4772025"/>
            <a:ext cx="4534281" cy="128587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3.4.1. MORFOLOGÍA.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Forma y estructura de los asentamientos poblacionales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3.4.1.1. TRAMA URBANA.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Estructura del viario urbano y su importancia como configurador de la morfología de los núcleos poblacionales.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 (sin) = 100</a:t>
            </a:r>
          </a:p>
        </xdr:txBody>
      </xdr:sp>
      <xdr:pic>
        <xdr:nvPicPr>
          <xdr:cNvPr id="1031" name="Picture 7"/>
          <xdr:cNvPicPr preferRelativeResize="1">
            <a:picLocks noChangeAspect="1"/>
          </xdr:cNvPicPr>
        </xdr:nvPicPr>
        <xdr:blipFill>
          <a:blip r:embed="rId3"/>
          <a:srcRect r="13093" b="21728"/>
          <a:stretch>
            <a:fillRect/>
          </a:stretch>
        </xdr:blipFill>
        <xdr:spPr bwMode="auto">
          <a:xfrm>
            <a:off x="4467225" y="5305342"/>
            <a:ext cx="4543425" cy="47609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032" name="Chart 8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50</xdr:row>
      <xdr:rowOff>0</xdr:rowOff>
    </xdr:from>
    <xdr:to>
      <xdr:col>5</xdr:col>
      <xdr:colOff>0</xdr:colOff>
      <xdr:row>57</xdr:row>
      <xdr:rowOff>152400</xdr:rowOff>
    </xdr:to>
    <xdr:grpSp>
      <xdr:nvGrpSpPr>
        <xdr:cNvPr id="17" name="16 Grupo"/>
        <xdr:cNvGrpSpPr/>
      </xdr:nvGrpSpPr>
      <xdr:grpSpPr>
        <a:xfrm>
          <a:off x="4438650" y="11163300"/>
          <a:ext cx="4533900" cy="1285875"/>
          <a:chOff x="4438650" y="11163300"/>
          <a:chExt cx="4533900" cy="1285875"/>
        </a:xfrm>
      </xdr:grpSpPr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4438650" y="11163300"/>
            <a:ext cx="4533900" cy="128587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3.4.1. MORFOLOGÍA.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Forma y estructura de los asentamientos poblacionales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3.4.1.1. TRAMA URBANA.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Estructura del viario urbano y su importancia como configurador de la morfología de los núcleos poblacionales.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36" name="Picture 12"/>
          <xdr:cNvPicPr preferRelativeResize="1">
            <a:picLocks noChangeAspect="1"/>
          </xdr:cNvPicPr>
        </xdr:nvPicPr>
        <xdr:blipFill>
          <a:blip r:embed="rId5"/>
          <a:srcRect r="19773" b="26394"/>
          <a:stretch>
            <a:fillRect/>
          </a:stretch>
        </xdr:blipFill>
        <xdr:spPr bwMode="auto">
          <a:xfrm>
            <a:off x="4553131" y="11801415"/>
            <a:ext cx="4382014" cy="399907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67</xdr:row>
      <xdr:rowOff>0</xdr:rowOff>
    </xdr:from>
    <xdr:to>
      <xdr:col>5</xdr:col>
      <xdr:colOff>0</xdr:colOff>
      <xdr:row>80</xdr:row>
      <xdr:rowOff>0</xdr:rowOff>
    </xdr:to>
    <xdr:graphicFrame macro="">
      <xdr:nvGraphicFramePr>
        <xdr:cNvPr id="1037" name="Chart 13"/>
        <xdr:cNvGraphicFramePr/>
      </xdr:nvGraphicFramePr>
      <xdr:xfrm>
        <a:off x="4429125" y="15449550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9525</xdr:colOff>
      <xdr:row>80</xdr:row>
      <xdr:rowOff>0</xdr:rowOff>
    </xdr:from>
    <xdr:to>
      <xdr:col>5</xdr:col>
      <xdr:colOff>0</xdr:colOff>
      <xdr:row>87</xdr:row>
      <xdr:rowOff>152400</xdr:rowOff>
    </xdr:to>
    <xdr:grpSp>
      <xdr:nvGrpSpPr>
        <xdr:cNvPr id="16" name="15 Grupo"/>
        <xdr:cNvGrpSpPr/>
      </xdr:nvGrpSpPr>
      <xdr:grpSpPr>
        <a:xfrm>
          <a:off x="4438650" y="17554575"/>
          <a:ext cx="4533900" cy="1285875"/>
          <a:chOff x="4438650" y="17554575"/>
          <a:chExt cx="4533900" cy="1285875"/>
        </a:xfrm>
      </xdr:grpSpPr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4438650" y="17554575"/>
            <a:ext cx="4533900" cy="128587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3.4.1. MORFOLOGÍA.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Forma y estructura de los asentamientos poblacionales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3.4.1.1. TRAMA URBANA.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Estructura del viario urbano y su importancia como configurador de la morfología de los núcleos poblacionales.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39" name="Picture 15"/>
          <xdr:cNvPicPr preferRelativeResize="1">
            <a:picLocks noChangeAspect="1"/>
          </xdr:cNvPicPr>
        </xdr:nvPicPr>
        <xdr:blipFill>
          <a:blip r:embed="rId5"/>
          <a:srcRect r="19773" b="26394"/>
          <a:stretch>
            <a:fillRect/>
          </a:stretch>
        </xdr:blipFill>
        <xdr:spPr bwMode="auto">
          <a:xfrm>
            <a:off x="4553131" y="18192690"/>
            <a:ext cx="4382014" cy="399907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97</xdr:row>
      <xdr:rowOff>0</xdr:rowOff>
    </xdr:from>
    <xdr:to>
      <xdr:col>5</xdr:col>
      <xdr:colOff>0</xdr:colOff>
      <xdr:row>110</xdr:row>
      <xdr:rowOff>0</xdr:rowOff>
    </xdr:to>
    <xdr:graphicFrame macro="">
      <xdr:nvGraphicFramePr>
        <xdr:cNvPr id="1040" name="Chart 16"/>
        <xdr:cNvGraphicFramePr/>
      </xdr:nvGraphicFramePr>
      <xdr:xfrm>
        <a:off x="4429125" y="21840825"/>
        <a:ext cx="45434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9525</xdr:colOff>
      <xdr:row>110</xdr:row>
      <xdr:rowOff>0</xdr:rowOff>
    </xdr:from>
    <xdr:to>
      <xdr:col>5</xdr:col>
      <xdr:colOff>0</xdr:colOff>
      <xdr:row>117</xdr:row>
      <xdr:rowOff>152400</xdr:rowOff>
    </xdr:to>
    <xdr:grpSp>
      <xdr:nvGrpSpPr>
        <xdr:cNvPr id="15" name="14 Grupo"/>
        <xdr:cNvGrpSpPr/>
      </xdr:nvGrpSpPr>
      <xdr:grpSpPr>
        <a:xfrm>
          <a:off x="4438650" y="23945850"/>
          <a:ext cx="4533900" cy="1285875"/>
          <a:chOff x="4438650" y="23945850"/>
          <a:chExt cx="4533900" cy="1285875"/>
        </a:xfrm>
      </xdr:grpSpPr>
      <xdr:sp macro="" textlink="">
        <xdr:nvSpPr>
          <xdr:cNvPr id="1041" name="Text Box 17"/>
          <xdr:cNvSpPr txBox="1">
            <a:spLocks noChangeArrowheads="1"/>
          </xdr:cNvSpPr>
        </xdr:nvSpPr>
        <xdr:spPr bwMode="auto">
          <a:xfrm>
            <a:off x="4438650" y="23945850"/>
            <a:ext cx="4533900" cy="128587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3.4.1. MORFOLOGÍA.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Forma y estructura de los asentamientos poblacionales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3.4.1.1. TRAMA URBANA.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Estructura del viario urbano y su importancia como configurador de la morfología de los núcleos poblacionales.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42" name="Picture 18"/>
          <xdr:cNvPicPr preferRelativeResize="1">
            <a:picLocks noChangeAspect="1"/>
          </xdr:cNvPicPr>
        </xdr:nvPicPr>
        <xdr:blipFill>
          <a:blip r:embed="rId5"/>
          <a:srcRect r="19773" b="26394"/>
          <a:stretch>
            <a:fillRect/>
          </a:stretch>
        </xdr:blipFill>
        <xdr:spPr bwMode="auto">
          <a:xfrm>
            <a:off x="4553131" y="24583965"/>
            <a:ext cx="4382014" cy="399907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5</xdr:col>
      <xdr:colOff>0</xdr:colOff>
      <xdr:row>24</xdr:row>
      <xdr:rowOff>152400</xdr:rowOff>
    </xdr:to>
    <xdr:grpSp>
      <xdr:nvGrpSpPr>
        <xdr:cNvPr id="5" name="4 Grupo"/>
        <xdr:cNvGrpSpPr/>
      </xdr:nvGrpSpPr>
      <xdr:grpSpPr>
        <a:xfrm>
          <a:off x="4438650" y="4772025"/>
          <a:ext cx="4533900" cy="800100"/>
          <a:chOff x="4438650" y="4772025"/>
          <a:chExt cx="4533900" cy="800100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4438650" y="4772025"/>
            <a:ext cx="4533900" cy="8001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3.4.1. MORFOLOGÍA.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Forma y estructura de los asentamientos poblacionales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3.4.1.2. TIPOLOGIA Y TIPISMO.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Tipos de edificios propios de la zona.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2062" name="Picture 14"/>
          <xdr:cNvPicPr preferRelativeResize="1">
            <a:picLocks noChangeAspect="1"/>
          </xdr:cNvPicPr>
        </xdr:nvPicPr>
        <xdr:blipFill>
          <a:blip r:embed="rId2"/>
          <a:srcRect r="45832" b="33578"/>
          <a:stretch>
            <a:fillRect/>
          </a:stretch>
        </xdr:blipFill>
        <xdr:spPr bwMode="auto">
          <a:xfrm>
            <a:off x="5200345" y="5143471"/>
            <a:ext cx="2981039" cy="28583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>
        <row r="5">
          <cell r="D5">
            <v>40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32-233"/>
      <sheetName val="234"/>
      <sheetName val="235"/>
      <sheetName val="236"/>
      <sheetName val="237"/>
      <sheetName val="238"/>
      <sheetName val="239"/>
      <sheetName val="2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35</v>
      </c>
      <c r="B1" t="s">
        <v>36</v>
      </c>
    </row>
    <row r="3" spans="1:2" ht="12.75">
      <c r="A3" t="s">
        <v>37</v>
      </c>
      <c r="B3" t="s">
        <v>38</v>
      </c>
    </row>
    <row r="4" ht="12.75">
      <c r="B4" t="s">
        <v>39</v>
      </c>
    </row>
    <row r="5" ht="12.75">
      <c r="B5" t="s">
        <v>40</v>
      </c>
    </row>
    <row r="6" ht="12.75">
      <c r="B6" t="s">
        <v>41</v>
      </c>
    </row>
    <row r="8" spans="1:2" ht="12.75">
      <c r="A8" t="s">
        <v>42</v>
      </c>
      <c r="B8" t="s">
        <v>43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106">
      <selection activeCell="F31" sqref="F31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260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13</v>
      </c>
      <c r="C2" s="9"/>
      <c r="D2" s="10"/>
      <c r="E2" s="11"/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14</v>
      </c>
      <c r="C5" s="15" t="s">
        <v>6</v>
      </c>
      <c r="D5" s="16">
        <v>50</v>
      </c>
      <c r="E5" s="17"/>
    </row>
    <row r="6" spans="1:5" ht="30" customHeight="1" thickBot="1">
      <c r="A6" s="18" t="s">
        <v>7</v>
      </c>
      <c r="B6" s="51" t="s">
        <v>34</v>
      </c>
      <c r="C6" s="19" t="s">
        <v>8</v>
      </c>
      <c r="D6" s="20">
        <f>IF(D5&lt;0,"valor del indicador fuera de rango",IF(D5&lt;=100,0.0001*D5^2,IF(D5&gt;100,"valor del indicador fuera rango")))</f>
        <v>0.25</v>
      </c>
      <c r="E6" s="21"/>
    </row>
    <row r="7" spans="1:5" ht="30" customHeight="1">
      <c r="A7" s="22" t="s">
        <v>9</v>
      </c>
      <c r="B7" s="23" t="s">
        <v>8</v>
      </c>
      <c r="C7" s="52" t="s">
        <v>10</v>
      </c>
      <c r="D7" s="53"/>
      <c r="E7" s="54"/>
    </row>
    <row r="8" spans="1:5" ht="12.95" customHeight="1">
      <c r="A8" s="42">
        <v>0</v>
      </c>
      <c r="B8" s="24">
        <f aca="true" t="shared" si="0" ref="B8:B28">0.0001*A8^2</f>
        <v>0</v>
      </c>
      <c r="C8" s="25"/>
      <c r="D8" s="25"/>
      <c r="E8" s="26"/>
    </row>
    <row r="9" spans="1:5" ht="12.95" customHeight="1">
      <c r="A9" s="43">
        <f>+A8+5</f>
        <v>5</v>
      </c>
      <c r="B9" s="24">
        <f t="shared" si="0"/>
        <v>0.0025</v>
      </c>
      <c r="C9" s="27"/>
      <c r="D9" s="25"/>
      <c r="E9" s="26"/>
    </row>
    <row r="10" spans="1:5" ht="12.95" customHeight="1">
      <c r="A10" s="43">
        <f aca="true" t="shared" si="1" ref="A10:A28">+A9+5</f>
        <v>10</v>
      </c>
      <c r="B10" s="24">
        <f t="shared" si="0"/>
        <v>0.01</v>
      </c>
      <c r="C10" s="27"/>
      <c r="D10" s="25"/>
      <c r="E10" s="26"/>
    </row>
    <row r="11" spans="1:5" ht="12.95" customHeight="1">
      <c r="A11" s="43">
        <f t="shared" si="1"/>
        <v>15</v>
      </c>
      <c r="B11" s="24">
        <f t="shared" si="0"/>
        <v>0.022500000000000003</v>
      </c>
      <c r="C11" s="27"/>
      <c r="D11" s="25"/>
      <c r="E11" s="26"/>
    </row>
    <row r="12" spans="1:5" ht="12.95" customHeight="1">
      <c r="A12" s="43">
        <f t="shared" si="1"/>
        <v>20</v>
      </c>
      <c r="B12" s="24">
        <f t="shared" si="0"/>
        <v>0.04</v>
      </c>
      <c r="C12" s="27"/>
      <c r="D12" s="25"/>
      <c r="E12" s="26"/>
    </row>
    <row r="13" spans="1:5" ht="12.95" customHeight="1">
      <c r="A13" s="43">
        <f t="shared" si="1"/>
        <v>25</v>
      </c>
      <c r="B13" s="24">
        <f t="shared" si="0"/>
        <v>0.0625</v>
      </c>
      <c r="C13" s="27"/>
      <c r="D13" s="25"/>
      <c r="E13" s="26"/>
    </row>
    <row r="14" spans="1:5" ht="12.95" customHeight="1">
      <c r="A14" s="43">
        <f t="shared" si="1"/>
        <v>30</v>
      </c>
      <c r="B14" s="24">
        <f t="shared" si="0"/>
        <v>0.09000000000000001</v>
      </c>
      <c r="C14" s="27"/>
      <c r="D14" s="25"/>
      <c r="E14" s="26"/>
    </row>
    <row r="15" spans="1:5" ht="12.95" customHeight="1">
      <c r="A15" s="43">
        <f t="shared" si="1"/>
        <v>35</v>
      </c>
      <c r="B15" s="24">
        <f t="shared" si="0"/>
        <v>0.12250000000000001</v>
      </c>
      <c r="C15" s="27"/>
      <c r="D15" s="25"/>
      <c r="E15" s="26"/>
    </row>
    <row r="16" spans="1:5" ht="12.95" customHeight="1">
      <c r="A16" s="43">
        <f t="shared" si="1"/>
        <v>40</v>
      </c>
      <c r="B16" s="24">
        <f t="shared" si="0"/>
        <v>0.16</v>
      </c>
      <c r="C16" s="27"/>
      <c r="D16" s="25"/>
      <c r="E16" s="26"/>
    </row>
    <row r="17" spans="1:5" ht="12.95" customHeight="1">
      <c r="A17" s="43">
        <f t="shared" si="1"/>
        <v>45</v>
      </c>
      <c r="B17" s="24">
        <f t="shared" si="0"/>
        <v>0.2025</v>
      </c>
      <c r="C17" s="27"/>
      <c r="D17" s="25"/>
      <c r="E17" s="26"/>
    </row>
    <row r="18" spans="1:5" ht="12.95" customHeight="1">
      <c r="A18" s="43">
        <f t="shared" si="1"/>
        <v>50</v>
      </c>
      <c r="B18" s="24">
        <f t="shared" si="0"/>
        <v>0.25</v>
      </c>
      <c r="C18" s="27"/>
      <c r="D18" s="25"/>
      <c r="E18" s="26"/>
    </row>
    <row r="19" spans="1:5" ht="12.95" customHeight="1">
      <c r="A19" s="43">
        <f t="shared" si="1"/>
        <v>55</v>
      </c>
      <c r="B19" s="24">
        <f t="shared" si="0"/>
        <v>0.3025</v>
      </c>
      <c r="C19" s="27"/>
      <c r="D19" s="25"/>
      <c r="E19" s="26"/>
    </row>
    <row r="20" spans="1:5" ht="12.95" customHeight="1">
      <c r="A20" s="43">
        <f t="shared" si="1"/>
        <v>60</v>
      </c>
      <c r="B20" s="24">
        <f t="shared" si="0"/>
        <v>0.36000000000000004</v>
      </c>
      <c r="C20" s="27"/>
      <c r="D20" s="25"/>
      <c r="E20" s="26"/>
    </row>
    <row r="21" spans="1:5" ht="12.95" customHeight="1">
      <c r="A21" s="43">
        <f t="shared" si="1"/>
        <v>65</v>
      </c>
      <c r="B21" s="24">
        <f t="shared" si="0"/>
        <v>0.42250000000000004</v>
      </c>
      <c r="C21" s="27"/>
      <c r="D21" s="25"/>
      <c r="E21" s="26"/>
    </row>
    <row r="22" spans="1:5" ht="12.95" customHeight="1">
      <c r="A22" s="43">
        <f t="shared" si="1"/>
        <v>70</v>
      </c>
      <c r="B22" s="24">
        <f t="shared" si="0"/>
        <v>0.49000000000000005</v>
      </c>
      <c r="C22" s="27"/>
      <c r="D22" s="25"/>
      <c r="E22" s="26"/>
    </row>
    <row r="23" spans="1:5" ht="12.95" customHeight="1">
      <c r="A23" s="43">
        <f t="shared" si="1"/>
        <v>75</v>
      </c>
      <c r="B23" s="24">
        <f t="shared" si="0"/>
        <v>0.5625</v>
      </c>
      <c r="C23" s="27"/>
      <c r="D23" s="25"/>
      <c r="E23" s="26"/>
    </row>
    <row r="24" spans="1:5" ht="12.95" customHeight="1">
      <c r="A24" s="43">
        <f t="shared" si="1"/>
        <v>80</v>
      </c>
      <c r="B24" s="24">
        <f t="shared" si="0"/>
        <v>0.64</v>
      </c>
      <c r="C24" s="27"/>
      <c r="D24" s="25"/>
      <c r="E24" s="26"/>
    </row>
    <row r="25" spans="1:5" ht="12.95" customHeight="1">
      <c r="A25" s="43">
        <f t="shared" si="1"/>
        <v>85</v>
      </c>
      <c r="B25" s="24">
        <f t="shared" si="0"/>
        <v>0.7225</v>
      </c>
      <c r="C25" s="27"/>
      <c r="D25" s="25"/>
      <c r="E25" s="26"/>
    </row>
    <row r="26" spans="1:5" ht="12.95" customHeight="1">
      <c r="A26" s="43">
        <f t="shared" si="1"/>
        <v>90</v>
      </c>
      <c r="B26" s="24">
        <f t="shared" si="0"/>
        <v>0.81</v>
      </c>
      <c r="C26" s="27"/>
      <c r="D26" s="25"/>
      <c r="E26" s="26"/>
    </row>
    <row r="27" spans="1:5" ht="12.95" customHeight="1">
      <c r="A27" s="43">
        <f t="shared" si="1"/>
        <v>95</v>
      </c>
      <c r="B27" s="24">
        <f t="shared" si="0"/>
        <v>0.9025000000000001</v>
      </c>
      <c r="C27" s="27"/>
      <c r="D27" s="25"/>
      <c r="E27" s="26"/>
    </row>
    <row r="28" spans="1:5" ht="12.95" customHeight="1" thickBot="1">
      <c r="A28" s="44">
        <f t="shared" si="1"/>
        <v>100</v>
      </c>
      <c r="B28" s="28">
        <f t="shared" si="0"/>
        <v>1</v>
      </c>
      <c r="C28" s="29"/>
      <c r="D28" s="30"/>
      <c r="E28" s="31"/>
    </row>
    <row r="29" ht="12.95" customHeight="1" thickTop="1"/>
    <row r="30" ht="12.95" customHeight="1" thickBot="1"/>
    <row r="31" spans="1:5" ht="30" customHeight="1" thickTop="1">
      <c r="A31" s="1" t="s">
        <v>0</v>
      </c>
      <c r="B31" s="2">
        <v>261</v>
      </c>
      <c r="C31" s="3" t="s">
        <v>1</v>
      </c>
      <c r="D31" s="4" t="s">
        <v>15</v>
      </c>
      <c r="E31" s="5" t="s">
        <v>16</v>
      </c>
    </row>
    <row r="32" spans="1:5" ht="30" customHeight="1">
      <c r="A32" s="7" t="s">
        <v>2</v>
      </c>
      <c r="B32" s="8" t="s">
        <v>17</v>
      </c>
      <c r="C32" s="9"/>
      <c r="D32" s="10" t="s">
        <v>18</v>
      </c>
      <c r="E32" s="11" t="s">
        <v>19</v>
      </c>
    </row>
    <row r="33" spans="1:5" ht="30" customHeight="1">
      <c r="A33" s="7" t="s">
        <v>3</v>
      </c>
      <c r="B33" s="8"/>
      <c r="C33" s="9"/>
      <c r="D33" s="10"/>
      <c r="E33" s="11"/>
    </row>
    <row r="34" spans="1:5" ht="30" customHeight="1" thickBot="1">
      <c r="A34" s="7" t="s">
        <v>4</v>
      </c>
      <c r="B34" s="8"/>
      <c r="C34" s="12"/>
      <c r="D34" s="13"/>
      <c r="E34" s="14"/>
    </row>
    <row r="35" spans="1:5" ht="30" customHeight="1">
      <c r="A35" s="7" t="s">
        <v>5</v>
      </c>
      <c r="B35" s="8" t="s">
        <v>20</v>
      </c>
      <c r="C35" s="15" t="s">
        <v>6</v>
      </c>
      <c r="D35" s="16">
        <v>7</v>
      </c>
      <c r="E35" s="17"/>
    </row>
    <row r="36" spans="1:5" ht="30" customHeight="1" thickBot="1">
      <c r="A36" s="18" t="s">
        <v>7</v>
      </c>
      <c r="B36" s="51" t="s">
        <v>33</v>
      </c>
      <c r="C36" s="19" t="s">
        <v>8</v>
      </c>
      <c r="D36" s="20">
        <f>IF(D35&lt;0,"valor del indicador fuera de rango",IF(D35&lt;=4,0.25*D35,IF(D35&lt;=8,1,IF(D35&gt;8,"valor del indicador fuera rango"))))</f>
        <v>1</v>
      </c>
      <c r="E36" s="21"/>
    </row>
    <row r="37" spans="1:5" ht="30" customHeight="1">
      <c r="A37" s="22" t="s">
        <v>9</v>
      </c>
      <c r="B37" s="23" t="s">
        <v>8</v>
      </c>
      <c r="C37" s="52" t="s">
        <v>10</v>
      </c>
      <c r="D37" s="53"/>
      <c r="E37" s="54"/>
    </row>
    <row r="38" spans="1:5" ht="12.95" customHeight="1">
      <c r="A38" s="42">
        <v>0</v>
      </c>
      <c r="B38" s="24">
        <f>0.25*A38</f>
        <v>0</v>
      </c>
      <c r="C38" s="25"/>
      <c r="D38" s="25"/>
      <c r="E38" s="26"/>
    </row>
    <row r="39" spans="1:5" ht="12.95" customHeight="1">
      <c r="A39" s="41">
        <f>+A38+0.4</f>
        <v>0.4</v>
      </c>
      <c r="B39" s="24">
        <f aca="true" t="shared" si="2" ref="B39:B48">0.25*A39</f>
        <v>0.1</v>
      </c>
      <c r="C39" s="27"/>
      <c r="D39" s="25"/>
      <c r="E39" s="26"/>
    </row>
    <row r="40" spans="1:5" ht="12.95" customHeight="1">
      <c r="A40" s="41">
        <f aca="true" t="shared" si="3" ref="A40:A58">+A39+0.4</f>
        <v>0.8</v>
      </c>
      <c r="B40" s="24">
        <f t="shared" si="2"/>
        <v>0.2</v>
      </c>
      <c r="C40" s="27"/>
      <c r="D40" s="25"/>
      <c r="E40" s="26"/>
    </row>
    <row r="41" spans="1:5" ht="12.95" customHeight="1">
      <c r="A41" s="41">
        <f t="shared" si="3"/>
        <v>1.2000000000000002</v>
      </c>
      <c r="B41" s="24">
        <f t="shared" si="2"/>
        <v>0.30000000000000004</v>
      </c>
      <c r="C41" s="27"/>
      <c r="D41" s="25"/>
      <c r="E41" s="26"/>
    </row>
    <row r="42" spans="1:5" ht="12.95" customHeight="1">
      <c r="A42" s="41">
        <f t="shared" si="3"/>
        <v>1.6</v>
      </c>
      <c r="B42" s="24">
        <f t="shared" si="2"/>
        <v>0.4</v>
      </c>
      <c r="C42" s="27"/>
      <c r="D42" s="25"/>
      <c r="E42" s="26"/>
    </row>
    <row r="43" spans="1:5" ht="12.95" customHeight="1">
      <c r="A43" s="41">
        <f t="shared" si="3"/>
        <v>2</v>
      </c>
      <c r="B43" s="24">
        <f t="shared" si="2"/>
        <v>0.5</v>
      </c>
      <c r="C43" s="27"/>
      <c r="D43" s="25"/>
      <c r="E43" s="26"/>
    </row>
    <row r="44" spans="1:5" ht="12.95" customHeight="1">
      <c r="A44" s="41">
        <f t="shared" si="3"/>
        <v>2.4</v>
      </c>
      <c r="B44" s="24">
        <f t="shared" si="2"/>
        <v>0.6</v>
      </c>
      <c r="C44" s="27"/>
      <c r="D44" s="25"/>
      <c r="E44" s="26"/>
    </row>
    <row r="45" spans="1:5" ht="12.95" customHeight="1">
      <c r="A45" s="41">
        <f t="shared" si="3"/>
        <v>2.8</v>
      </c>
      <c r="B45" s="24">
        <f t="shared" si="2"/>
        <v>0.7</v>
      </c>
      <c r="C45" s="27"/>
      <c r="D45" s="25"/>
      <c r="E45" s="26"/>
    </row>
    <row r="46" spans="1:5" ht="12.95" customHeight="1">
      <c r="A46" s="41">
        <f t="shared" si="3"/>
        <v>3.1999999999999997</v>
      </c>
      <c r="B46" s="24">
        <f t="shared" si="2"/>
        <v>0.7999999999999999</v>
      </c>
      <c r="C46" s="27"/>
      <c r="D46" s="25"/>
      <c r="E46" s="26"/>
    </row>
    <row r="47" spans="1:5" ht="12.95" customHeight="1">
      <c r="A47" s="41">
        <f t="shared" si="3"/>
        <v>3.5999999999999996</v>
      </c>
      <c r="B47" s="24">
        <f t="shared" si="2"/>
        <v>0.8999999999999999</v>
      </c>
      <c r="C47" s="27"/>
      <c r="D47" s="25"/>
      <c r="E47" s="26"/>
    </row>
    <row r="48" spans="1:5" ht="12.95" customHeight="1">
      <c r="A48" s="41">
        <f t="shared" si="3"/>
        <v>3.9999999999999996</v>
      </c>
      <c r="B48" s="24">
        <f t="shared" si="2"/>
        <v>0.9999999999999999</v>
      </c>
      <c r="C48" s="27"/>
      <c r="D48" s="25"/>
      <c r="E48" s="26"/>
    </row>
    <row r="49" spans="1:5" ht="12.95" customHeight="1">
      <c r="A49" s="41">
        <f t="shared" si="3"/>
        <v>4.3999999999999995</v>
      </c>
      <c r="B49" s="24">
        <v>1</v>
      </c>
      <c r="C49" s="27"/>
      <c r="D49" s="25"/>
      <c r="E49" s="26"/>
    </row>
    <row r="50" spans="1:5" ht="12.95" customHeight="1">
      <c r="A50" s="41">
        <f t="shared" si="3"/>
        <v>4.8</v>
      </c>
      <c r="B50" s="24">
        <v>1</v>
      </c>
      <c r="C50" s="27"/>
      <c r="D50" s="25"/>
      <c r="E50" s="26"/>
    </row>
    <row r="51" spans="1:5" ht="12.95" customHeight="1">
      <c r="A51" s="41">
        <f t="shared" si="3"/>
        <v>5.2</v>
      </c>
      <c r="B51" s="24">
        <v>1</v>
      </c>
      <c r="C51" s="27"/>
      <c r="D51" s="25"/>
      <c r="E51" s="26"/>
    </row>
    <row r="52" spans="1:5" ht="12.95" customHeight="1">
      <c r="A52" s="41">
        <f t="shared" si="3"/>
        <v>5.6000000000000005</v>
      </c>
      <c r="B52" s="24">
        <v>1</v>
      </c>
      <c r="C52" s="27"/>
      <c r="D52" s="25"/>
      <c r="E52" s="26"/>
    </row>
    <row r="53" spans="1:5" ht="12.95" customHeight="1">
      <c r="A53" s="41">
        <f t="shared" si="3"/>
        <v>6.000000000000001</v>
      </c>
      <c r="B53" s="24">
        <v>1</v>
      </c>
      <c r="C53" s="27"/>
      <c r="D53" s="25"/>
      <c r="E53" s="26"/>
    </row>
    <row r="54" spans="1:5" ht="12.95" customHeight="1">
      <c r="A54" s="41">
        <f t="shared" si="3"/>
        <v>6.400000000000001</v>
      </c>
      <c r="B54" s="24">
        <v>1</v>
      </c>
      <c r="C54" s="27"/>
      <c r="D54" s="25"/>
      <c r="E54" s="26"/>
    </row>
    <row r="55" spans="1:5" ht="12.95" customHeight="1">
      <c r="A55" s="41">
        <f t="shared" si="3"/>
        <v>6.800000000000002</v>
      </c>
      <c r="B55" s="24">
        <v>1</v>
      </c>
      <c r="C55" s="27"/>
      <c r="D55" s="25"/>
      <c r="E55" s="26"/>
    </row>
    <row r="56" spans="1:5" ht="12.95" customHeight="1">
      <c r="A56" s="41">
        <f t="shared" si="3"/>
        <v>7.200000000000002</v>
      </c>
      <c r="B56" s="24">
        <v>1</v>
      </c>
      <c r="C56" s="27"/>
      <c r="D56" s="25"/>
      <c r="E56" s="26"/>
    </row>
    <row r="57" spans="1:5" ht="12.95" customHeight="1">
      <c r="A57" s="41">
        <f t="shared" si="3"/>
        <v>7.600000000000002</v>
      </c>
      <c r="B57" s="24">
        <v>1</v>
      </c>
      <c r="C57" s="27"/>
      <c r="D57" s="25"/>
      <c r="E57" s="26"/>
    </row>
    <row r="58" spans="1:5" ht="12.95" customHeight="1" thickBot="1">
      <c r="A58" s="45">
        <f t="shared" si="3"/>
        <v>8.000000000000002</v>
      </c>
      <c r="B58" s="28">
        <v>1</v>
      </c>
      <c r="C58" s="29"/>
      <c r="D58" s="30"/>
      <c r="E58" s="31"/>
    </row>
    <row r="59" ht="12.95" customHeight="1" thickTop="1"/>
    <row r="60" ht="12.95" customHeight="1" thickBot="1"/>
    <row r="61" spans="1:5" ht="30" customHeight="1" thickTop="1">
      <c r="A61" s="1" t="s">
        <v>0</v>
      </c>
      <c r="B61" s="2">
        <v>262</v>
      </c>
      <c r="C61" s="3" t="s">
        <v>1</v>
      </c>
      <c r="D61" s="4" t="s">
        <v>21</v>
      </c>
      <c r="E61" s="5" t="s">
        <v>16</v>
      </c>
    </row>
    <row r="62" spans="1:5" ht="30" customHeight="1">
      <c r="A62" s="7" t="s">
        <v>2</v>
      </c>
      <c r="B62" s="8" t="s">
        <v>22</v>
      </c>
      <c r="C62" s="9"/>
      <c r="D62" s="10" t="s">
        <v>23</v>
      </c>
      <c r="E62" s="11" t="s">
        <v>19</v>
      </c>
    </row>
    <row r="63" spans="1:5" ht="30" customHeight="1">
      <c r="A63" s="7" t="s">
        <v>3</v>
      </c>
      <c r="B63" s="8"/>
      <c r="C63" s="9"/>
      <c r="D63" s="10"/>
      <c r="E63" s="11"/>
    </row>
    <row r="64" spans="1:5" ht="30" customHeight="1" thickBot="1">
      <c r="A64" s="7" t="s">
        <v>4</v>
      </c>
      <c r="B64" s="8"/>
      <c r="C64" s="12"/>
      <c r="D64" s="13"/>
      <c r="E64" s="14"/>
    </row>
    <row r="65" spans="1:5" ht="30" customHeight="1">
      <c r="A65" s="7" t="s">
        <v>5</v>
      </c>
      <c r="B65" s="8" t="s">
        <v>20</v>
      </c>
      <c r="C65" s="15" t="s">
        <v>6</v>
      </c>
      <c r="D65" s="16">
        <v>6</v>
      </c>
      <c r="E65" s="17"/>
    </row>
    <row r="66" spans="1:5" ht="30" customHeight="1" thickBot="1">
      <c r="A66" s="18" t="s">
        <v>7</v>
      </c>
      <c r="B66" s="51" t="s">
        <v>33</v>
      </c>
      <c r="C66" s="19" t="s">
        <v>8</v>
      </c>
      <c r="D66" s="20">
        <f>IF(D65&lt;0,"valor del indicador fuera de rango",IF(D65&lt;=4,0.188*D65,IF(D65&lt;=8,0.0625*D65+0.5,IF(D65&gt;8,"valor del indicador fuera rango"))))</f>
        <v>0.875</v>
      </c>
      <c r="E66" s="21"/>
    </row>
    <row r="67" spans="1:5" ht="30" customHeight="1">
      <c r="A67" s="22" t="s">
        <v>9</v>
      </c>
      <c r="B67" s="23" t="s">
        <v>8</v>
      </c>
      <c r="C67" s="52" t="s">
        <v>10</v>
      </c>
      <c r="D67" s="53"/>
      <c r="E67" s="54"/>
    </row>
    <row r="68" spans="1:5" ht="12.95" customHeight="1">
      <c r="A68" s="42">
        <v>0</v>
      </c>
      <c r="B68" s="24">
        <f aca="true" t="shared" si="4" ref="B68:B77">0.188*A68</f>
        <v>0</v>
      </c>
      <c r="C68" s="25"/>
      <c r="D68" s="25"/>
      <c r="E68" s="26"/>
    </row>
    <row r="69" spans="1:5" ht="12.95" customHeight="1">
      <c r="A69" s="41">
        <f>+A68+0.4</f>
        <v>0.4</v>
      </c>
      <c r="B69" s="24">
        <f t="shared" si="4"/>
        <v>0.0752</v>
      </c>
      <c r="C69" s="27"/>
      <c r="D69" s="25"/>
      <c r="E69" s="26"/>
    </row>
    <row r="70" spans="1:5" ht="12.95" customHeight="1">
      <c r="A70" s="41">
        <f aca="true" t="shared" si="5" ref="A70:A88">+A69+0.4</f>
        <v>0.8</v>
      </c>
      <c r="B70" s="24">
        <f t="shared" si="4"/>
        <v>0.1504</v>
      </c>
      <c r="C70" s="27"/>
      <c r="D70" s="25"/>
      <c r="E70" s="26"/>
    </row>
    <row r="71" spans="1:5" ht="12.95" customHeight="1">
      <c r="A71" s="41">
        <f t="shared" si="5"/>
        <v>1.2000000000000002</v>
      </c>
      <c r="B71" s="24">
        <f t="shared" si="4"/>
        <v>0.22560000000000002</v>
      </c>
      <c r="C71" s="27"/>
      <c r="D71" s="25"/>
      <c r="E71" s="26"/>
    </row>
    <row r="72" spans="1:5" ht="12.95" customHeight="1">
      <c r="A72" s="41">
        <f t="shared" si="5"/>
        <v>1.6</v>
      </c>
      <c r="B72" s="24">
        <f t="shared" si="4"/>
        <v>0.3008</v>
      </c>
      <c r="C72" s="27"/>
      <c r="D72" s="25"/>
      <c r="E72" s="26"/>
    </row>
    <row r="73" spans="1:5" ht="12.95" customHeight="1">
      <c r="A73" s="41">
        <f t="shared" si="5"/>
        <v>2</v>
      </c>
      <c r="B73" s="24">
        <f t="shared" si="4"/>
        <v>0.376</v>
      </c>
      <c r="C73" s="27"/>
      <c r="D73" s="25"/>
      <c r="E73" s="26"/>
    </row>
    <row r="74" spans="1:5" ht="12.95" customHeight="1">
      <c r="A74" s="41">
        <f t="shared" si="5"/>
        <v>2.4</v>
      </c>
      <c r="B74" s="24">
        <f t="shared" si="4"/>
        <v>0.4512</v>
      </c>
      <c r="C74" s="27"/>
      <c r="D74" s="25"/>
      <c r="E74" s="26"/>
    </row>
    <row r="75" spans="1:5" ht="12.95" customHeight="1">
      <c r="A75" s="41">
        <f t="shared" si="5"/>
        <v>2.8</v>
      </c>
      <c r="B75" s="24">
        <f t="shared" si="4"/>
        <v>0.5264</v>
      </c>
      <c r="C75" s="27"/>
      <c r="D75" s="25"/>
      <c r="E75" s="26"/>
    </row>
    <row r="76" spans="1:5" ht="12.95" customHeight="1">
      <c r="A76" s="41">
        <f t="shared" si="5"/>
        <v>3.1999999999999997</v>
      </c>
      <c r="B76" s="24">
        <f t="shared" si="4"/>
        <v>0.6015999999999999</v>
      </c>
      <c r="C76" s="27"/>
      <c r="D76" s="25"/>
      <c r="E76" s="26"/>
    </row>
    <row r="77" spans="1:5" ht="12.95" customHeight="1">
      <c r="A77" s="41">
        <f t="shared" si="5"/>
        <v>3.5999999999999996</v>
      </c>
      <c r="B77" s="24">
        <f t="shared" si="4"/>
        <v>0.6768</v>
      </c>
      <c r="C77" s="27"/>
      <c r="D77" s="25"/>
      <c r="E77" s="26"/>
    </row>
    <row r="78" spans="1:5" ht="12.95" customHeight="1">
      <c r="A78" s="41">
        <f t="shared" si="5"/>
        <v>3.9999999999999996</v>
      </c>
      <c r="B78" s="24">
        <f>0.188*A78</f>
        <v>0.7519999999999999</v>
      </c>
      <c r="C78" s="27"/>
      <c r="D78" s="25"/>
      <c r="E78" s="26"/>
    </row>
    <row r="79" spans="1:5" ht="12.95" customHeight="1">
      <c r="A79" s="46">
        <f t="shared" si="5"/>
        <v>4.3999999999999995</v>
      </c>
      <c r="B79" s="48">
        <f>0.0625*A79+0.5</f>
        <v>0.7749999999999999</v>
      </c>
      <c r="C79" s="27"/>
      <c r="D79" s="25"/>
      <c r="E79" s="26"/>
    </row>
    <row r="80" spans="1:5" ht="12.95" customHeight="1">
      <c r="A80" s="46">
        <f t="shared" si="5"/>
        <v>4.8</v>
      </c>
      <c r="B80" s="48">
        <f aca="true" t="shared" si="6" ref="B80:B88">0.0625*A80+0.5</f>
        <v>0.8</v>
      </c>
      <c r="C80" s="27"/>
      <c r="D80" s="25"/>
      <c r="E80" s="26"/>
    </row>
    <row r="81" spans="1:5" ht="12.95" customHeight="1">
      <c r="A81" s="46">
        <f t="shared" si="5"/>
        <v>5.2</v>
      </c>
      <c r="B81" s="48">
        <f t="shared" si="6"/>
        <v>0.825</v>
      </c>
      <c r="C81" s="27"/>
      <c r="D81" s="25"/>
      <c r="E81" s="26"/>
    </row>
    <row r="82" spans="1:5" ht="12.95" customHeight="1">
      <c r="A82" s="46">
        <f t="shared" si="5"/>
        <v>5.6000000000000005</v>
      </c>
      <c r="B82" s="48">
        <f t="shared" si="6"/>
        <v>0.8500000000000001</v>
      </c>
      <c r="C82" s="27"/>
      <c r="D82" s="25"/>
      <c r="E82" s="26"/>
    </row>
    <row r="83" spans="1:5" ht="12.95" customHeight="1">
      <c r="A83" s="46">
        <f t="shared" si="5"/>
        <v>6.000000000000001</v>
      </c>
      <c r="B83" s="48">
        <f t="shared" si="6"/>
        <v>0.875</v>
      </c>
      <c r="C83" s="27"/>
      <c r="D83" s="25"/>
      <c r="E83" s="26"/>
    </row>
    <row r="84" spans="1:5" ht="12.95" customHeight="1">
      <c r="A84" s="46">
        <f t="shared" si="5"/>
        <v>6.400000000000001</v>
      </c>
      <c r="B84" s="48">
        <f t="shared" si="6"/>
        <v>0.9000000000000001</v>
      </c>
      <c r="C84" s="27"/>
      <c r="D84" s="25"/>
      <c r="E84" s="26"/>
    </row>
    <row r="85" spans="1:5" ht="12.95" customHeight="1">
      <c r="A85" s="46">
        <f t="shared" si="5"/>
        <v>6.800000000000002</v>
      </c>
      <c r="B85" s="48">
        <f t="shared" si="6"/>
        <v>0.925</v>
      </c>
      <c r="C85" s="27"/>
      <c r="D85" s="25"/>
      <c r="E85" s="26"/>
    </row>
    <row r="86" spans="1:5" ht="12.95" customHeight="1">
      <c r="A86" s="46">
        <f t="shared" si="5"/>
        <v>7.200000000000002</v>
      </c>
      <c r="B86" s="48">
        <f t="shared" si="6"/>
        <v>0.9500000000000002</v>
      </c>
      <c r="C86" s="27"/>
      <c r="D86" s="25"/>
      <c r="E86" s="26"/>
    </row>
    <row r="87" spans="1:5" ht="12.95" customHeight="1">
      <c r="A87" s="46">
        <f t="shared" si="5"/>
        <v>7.600000000000002</v>
      </c>
      <c r="B87" s="48">
        <f t="shared" si="6"/>
        <v>0.9750000000000001</v>
      </c>
      <c r="C87" s="27"/>
      <c r="D87" s="25"/>
      <c r="E87" s="26"/>
    </row>
    <row r="88" spans="1:5" ht="12.95" customHeight="1" thickBot="1">
      <c r="A88" s="47">
        <f t="shared" si="5"/>
        <v>8.000000000000002</v>
      </c>
      <c r="B88" s="49">
        <f t="shared" si="6"/>
        <v>1</v>
      </c>
      <c r="C88" s="29"/>
      <c r="D88" s="30"/>
      <c r="E88" s="31"/>
    </row>
    <row r="89" ht="12.95" customHeight="1" thickTop="1"/>
    <row r="90" ht="12.95" customHeight="1" thickBot="1"/>
    <row r="91" spans="1:5" ht="30" customHeight="1" thickTop="1">
      <c r="A91" s="1" t="s">
        <v>0</v>
      </c>
      <c r="B91" s="2">
        <v>263</v>
      </c>
      <c r="C91" s="3" t="s">
        <v>1</v>
      </c>
      <c r="D91" s="4" t="s">
        <v>24</v>
      </c>
      <c r="E91" s="5" t="s">
        <v>25</v>
      </c>
    </row>
    <row r="92" spans="1:5" ht="30" customHeight="1">
      <c r="A92" s="7" t="s">
        <v>2</v>
      </c>
      <c r="B92" s="8" t="s">
        <v>26</v>
      </c>
      <c r="C92" s="32"/>
      <c r="D92" s="10"/>
      <c r="E92" s="33"/>
    </row>
    <row r="93" spans="1:5" ht="30" customHeight="1">
      <c r="A93" s="7" t="s">
        <v>3</v>
      </c>
      <c r="B93" s="8"/>
      <c r="C93" s="32"/>
      <c r="D93" s="34"/>
      <c r="E93" s="33"/>
    </row>
    <row r="94" spans="1:5" ht="30" customHeight="1" thickBot="1">
      <c r="A94" s="7" t="s">
        <v>4</v>
      </c>
      <c r="B94" s="8"/>
      <c r="C94" s="35"/>
      <c r="D94" s="36"/>
      <c r="E94" s="37"/>
    </row>
    <row r="95" spans="1:5" ht="30" customHeight="1">
      <c r="A95" s="7" t="s">
        <v>5</v>
      </c>
      <c r="B95" s="8" t="s">
        <v>20</v>
      </c>
      <c r="C95" s="15" t="s">
        <v>6</v>
      </c>
      <c r="D95" s="16">
        <v>3</v>
      </c>
      <c r="E95" s="38"/>
    </row>
    <row r="96" spans="1:5" ht="30" customHeight="1" thickBot="1">
      <c r="A96" s="18" t="s">
        <v>7</v>
      </c>
      <c r="B96" s="51" t="s">
        <v>33</v>
      </c>
      <c r="C96" s="19" t="s">
        <v>8</v>
      </c>
      <c r="D96" s="20">
        <f>IF(D95&lt;0,"valor del indicador fuera de rango",IF(D95&lt;=8,0.125*D95,IF(D95&gt;8,"valor del indicador fuera rango")))</f>
        <v>0.375</v>
      </c>
      <c r="E96" s="39"/>
    </row>
    <row r="97" spans="1:5" ht="30" customHeight="1">
      <c r="A97" s="22" t="s">
        <v>9</v>
      </c>
      <c r="B97" s="23" t="s">
        <v>8</v>
      </c>
      <c r="C97" s="52" t="s">
        <v>10</v>
      </c>
      <c r="D97" s="53"/>
      <c r="E97" s="54"/>
    </row>
    <row r="98" spans="1:5" ht="12.95" customHeight="1">
      <c r="A98" s="42">
        <v>0</v>
      </c>
      <c r="B98" s="40">
        <f aca="true" t="shared" si="7" ref="B98:B118">0.125*A98</f>
        <v>0</v>
      </c>
      <c r="C98" s="25"/>
      <c r="D98" s="25"/>
      <c r="E98" s="26"/>
    </row>
    <row r="99" spans="1:5" ht="12.95" customHeight="1">
      <c r="A99" s="41">
        <f>+A98+0.4</f>
        <v>0.4</v>
      </c>
      <c r="B99" s="40">
        <f t="shared" si="7"/>
        <v>0.05</v>
      </c>
      <c r="C99" s="27"/>
      <c r="D99" s="25"/>
      <c r="E99" s="26"/>
    </row>
    <row r="100" spans="1:5" ht="12.95" customHeight="1">
      <c r="A100" s="41">
        <f aca="true" t="shared" si="8" ref="A100:A118">+A99+0.4</f>
        <v>0.8</v>
      </c>
      <c r="B100" s="40">
        <f t="shared" si="7"/>
        <v>0.1</v>
      </c>
      <c r="C100" s="27"/>
      <c r="D100" s="25"/>
      <c r="E100" s="26"/>
    </row>
    <row r="101" spans="1:5" ht="12.95" customHeight="1">
      <c r="A101" s="41">
        <f t="shared" si="8"/>
        <v>1.2000000000000002</v>
      </c>
      <c r="B101" s="40">
        <f t="shared" si="7"/>
        <v>0.15000000000000002</v>
      </c>
      <c r="C101" s="27"/>
      <c r="D101" s="25"/>
      <c r="E101" s="26"/>
    </row>
    <row r="102" spans="1:5" ht="12.95" customHeight="1">
      <c r="A102" s="41">
        <f t="shared" si="8"/>
        <v>1.6</v>
      </c>
      <c r="B102" s="40">
        <f t="shared" si="7"/>
        <v>0.2</v>
      </c>
      <c r="C102" s="27"/>
      <c r="D102" s="25"/>
      <c r="E102" s="26"/>
    </row>
    <row r="103" spans="1:5" ht="12.95" customHeight="1">
      <c r="A103" s="41">
        <f t="shared" si="8"/>
        <v>2</v>
      </c>
      <c r="B103" s="40">
        <f t="shared" si="7"/>
        <v>0.25</v>
      </c>
      <c r="C103" s="27"/>
      <c r="D103" s="25"/>
      <c r="E103" s="26"/>
    </row>
    <row r="104" spans="1:5" ht="12.95" customHeight="1">
      <c r="A104" s="41">
        <f t="shared" si="8"/>
        <v>2.4</v>
      </c>
      <c r="B104" s="40">
        <f t="shared" si="7"/>
        <v>0.3</v>
      </c>
      <c r="C104" s="27"/>
      <c r="D104" s="25"/>
      <c r="E104" s="26"/>
    </row>
    <row r="105" spans="1:5" ht="12.95" customHeight="1">
      <c r="A105" s="41">
        <f t="shared" si="8"/>
        <v>2.8</v>
      </c>
      <c r="B105" s="40">
        <f t="shared" si="7"/>
        <v>0.35</v>
      </c>
      <c r="C105" s="27"/>
      <c r="D105" s="25"/>
      <c r="E105" s="26"/>
    </row>
    <row r="106" spans="1:5" ht="12.95" customHeight="1">
      <c r="A106" s="41">
        <f t="shared" si="8"/>
        <v>3.1999999999999997</v>
      </c>
      <c r="B106" s="40">
        <f t="shared" si="7"/>
        <v>0.39999999999999997</v>
      </c>
      <c r="C106" s="27"/>
      <c r="D106" s="25"/>
      <c r="E106" s="26"/>
    </row>
    <row r="107" spans="1:5" ht="12.95" customHeight="1">
      <c r="A107" s="41">
        <f t="shared" si="8"/>
        <v>3.5999999999999996</v>
      </c>
      <c r="B107" s="40">
        <f t="shared" si="7"/>
        <v>0.44999999999999996</v>
      </c>
      <c r="C107" s="27"/>
      <c r="D107" s="25"/>
      <c r="E107" s="26"/>
    </row>
    <row r="108" spans="1:5" ht="12.95" customHeight="1">
      <c r="A108" s="41">
        <f t="shared" si="8"/>
        <v>3.9999999999999996</v>
      </c>
      <c r="B108" s="40">
        <f t="shared" si="7"/>
        <v>0.49999999999999994</v>
      </c>
      <c r="C108" s="27"/>
      <c r="D108" s="25"/>
      <c r="E108" s="26"/>
    </row>
    <row r="109" spans="1:5" ht="12.95" customHeight="1">
      <c r="A109" s="41">
        <f t="shared" si="8"/>
        <v>4.3999999999999995</v>
      </c>
      <c r="B109" s="40">
        <f t="shared" si="7"/>
        <v>0.5499999999999999</v>
      </c>
      <c r="C109" s="27"/>
      <c r="D109" s="25"/>
      <c r="E109" s="26"/>
    </row>
    <row r="110" spans="1:5" ht="12.95" customHeight="1">
      <c r="A110" s="41">
        <f t="shared" si="8"/>
        <v>4.8</v>
      </c>
      <c r="B110" s="40">
        <f t="shared" si="7"/>
        <v>0.6</v>
      </c>
      <c r="C110" s="27"/>
      <c r="D110" s="25"/>
      <c r="E110" s="26"/>
    </row>
    <row r="111" spans="1:5" ht="12.95" customHeight="1">
      <c r="A111" s="41">
        <f t="shared" si="8"/>
        <v>5.2</v>
      </c>
      <c r="B111" s="40">
        <f t="shared" si="7"/>
        <v>0.65</v>
      </c>
      <c r="C111" s="27"/>
      <c r="D111" s="25"/>
      <c r="E111" s="26"/>
    </row>
    <row r="112" spans="1:5" ht="12.95" customHeight="1">
      <c r="A112" s="41">
        <f t="shared" si="8"/>
        <v>5.6000000000000005</v>
      </c>
      <c r="B112" s="40">
        <f t="shared" si="7"/>
        <v>0.7000000000000001</v>
      </c>
      <c r="C112" s="27"/>
      <c r="D112" s="25"/>
      <c r="E112" s="26"/>
    </row>
    <row r="113" spans="1:5" ht="12.95" customHeight="1">
      <c r="A113" s="41">
        <f t="shared" si="8"/>
        <v>6.000000000000001</v>
      </c>
      <c r="B113" s="40">
        <f t="shared" si="7"/>
        <v>0.7500000000000001</v>
      </c>
      <c r="C113" s="27"/>
      <c r="D113" s="25"/>
      <c r="E113" s="26"/>
    </row>
    <row r="114" spans="1:5" ht="12.95" customHeight="1">
      <c r="A114" s="41">
        <f t="shared" si="8"/>
        <v>6.400000000000001</v>
      </c>
      <c r="B114" s="40">
        <f t="shared" si="7"/>
        <v>0.8000000000000002</v>
      </c>
      <c r="C114" s="27"/>
      <c r="D114" s="25"/>
      <c r="E114" s="26"/>
    </row>
    <row r="115" spans="1:5" ht="12.95" customHeight="1">
      <c r="A115" s="41">
        <f t="shared" si="8"/>
        <v>6.800000000000002</v>
      </c>
      <c r="B115" s="40">
        <f t="shared" si="7"/>
        <v>0.8500000000000002</v>
      </c>
      <c r="C115" s="27"/>
      <c r="D115" s="25"/>
      <c r="E115" s="26"/>
    </row>
    <row r="116" spans="1:5" ht="12.95" customHeight="1">
      <c r="A116" s="41">
        <f t="shared" si="8"/>
        <v>7.200000000000002</v>
      </c>
      <c r="B116" s="40">
        <f t="shared" si="7"/>
        <v>0.9000000000000002</v>
      </c>
      <c r="C116" s="27"/>
      <c r="D116" s="25"/>
      <c r="E116" s="26"/>
    </row>
    <row r="117" spans="1:5" ht="12.95" customHeight="1">
      <c r="A117" s="41">
        <f t="shared" si="8"/>
        <v>7.600000000000002</v>
      </c>
      <c r="B117" s="40">
        <f t="shared" si="7"/>
        <v>0.9500000000000003</v>
      </c>
      <c r="C117" s="27"/>
      <c r="D117" s="25"/>
      <c r="E117" s="26"/>
    </row>
    <row r="118" spans="1:5" ht="12.95" customHeight="1" thickBot="1">
      <c r="A118" s="45">
        <f t="shared" si="8"/>
        <v>8.000000000000002</v>
      </c>
      <c r="B118" s="50">
        <f t="shared" si="7"/>
        <v>1.0000000000000002</v>
      </c>
      <c r="C118" s="29"/>
      <c r="D118" s="30"/>
      <c r="E118" s="31"/>
    </row>
    <row r="119" ht="12.95" customHeight="1" thickTop="1"/>
  </sheetData>
  <mergeCells count="4">
    <mergeCell ref="C7:E7"/>
    <mergeCell ref="C37:E37"/>
    <mergeCell ref="C67:E67"/>
    <mergeCell ref="C97:E9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F16" sqref="F1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264</v>
      </c>
      <c r="C1" s="3" t="s">
        <v>1</v>
      </c>
      <c r="D1" s="4" t="s">
        <v>27</v>
      </c>
      <c r="E1" s="5" t="s">
        <v>28</v>
      </c>
    </row>
    <row r="2" spans="1:5" ht="30" customHeight="1">
      <c r="A2" s="7" t="s">
        <v>2</v>
      </c>
      <c r="B2" s="8" t="s">
        <v>29</v>
      </c>
      <c r="C2" s="9"/>
      <c r="D2" s="10" t="s">
        <v>30</v>
      </c>
      <c r="E2" s="11" t="s">
        <v>31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32</v>
      </c>
      <c r="C5" s="15" t="s">
        <v>6</v>
      </c>
      <c r="D5" s="16">
        <v>2</v>
      </c>
      <c r="E5" s="17"/>
    </row>
    <row r="6" spans="1:5" ht="30" customHeight="1" thickBot="1">
      <c r="A6" s="18" t="s">
        <v>7</v>
      </c>
      <c r="B6" s="51" t="s">
        <v>33</v>
      </c>
      <c r="C6" s="19" t="s">
        <v>8</v>
      </c>
      <c r="D6" s="20">
        <f>IF(D5&lt;0,"valor del indicador fuera de rango",IF(D5&lt;=1.5,0.178*D5^2+0.2,IF(D5&lt;=3,-0.178*D5^2+1.07*D5-0.6,IF(D5&gt;3,"valor del indicador fuera rango"))))</f>
        <v>0.8280000000000002</v>
      </c>
      <c r="E6" s="21"/>
    </row>
    <row r="7" spans="1:5" ht="30" customHeight="1">
      <c r="A7" s="22" t="s">
        <v>9</v>
      </c>
      <c r="B7" s="23" t="s">
        <v>8</v>
      </c>
      <c r="C7" s="52" t="s">
        <v>10</v>
      </c>
      <c r="D7" s="53"/>
      <c r="E7" s="54"/>
    </row>
    <row r="8" spans="1:5" ht="12.95" customHeight="1">
      <c r="A8" s="42">
        <v>0</v>
      </c>
      <c r="B8" s="24">
        <f aca="true" t="shared" si="0" ref="B8:B17">0.178*A8^2+0.2</f>
        <v>0.2</v>
      </c>
      <c r="C8" s="25"/>
      <c r="D8" s="25"/>
      <c r="E8" s="26"/>
    </row>
    <row r="9" spans="1:5" ht="12.95" customHeight="1">
      <c r="A9" s="41">
        <v>0.1</v>
      </c>
      <c r="B9" s="24">
        <f t="shared" si="0"/>
        <v>0.20178000000000001</v>
      </c>
      <c r="C9" s="27"/>
      <c r="D9" s="25"/>
      <c r="E9" s="26"/>
    </row>
    <row r="10" spans="1:5" ht="12.95" customHeight="1">
      <c r="A10" s="41">
        <v>0.2</v>
      </c>
      <c r="B10" s="24">
        <f t="shared" si="0"/>
        <v>0.20712000000000003</v>
      </c>
      <c r="C10" s="27"/>
      <c r="D10" s="25"/>
      <c r="E10" s="26"/>
    </row>
    <row r="11" spans="1:5" ht="12.95" customHeight="1">
      <c r="A11" s="41">
        <v>0.5</v>
      </c>
      <c r="B11" s="24">
        <f t="shared" si="0"/>
        <v>0.2445</v>
      </c>
      <c r="C11" s="27"/>
      <c r="D11" s="25"/>
      <c r="E11" s="26"/>
    </row>
    <row r="12" spans="1:5" ht="12.95" customHeight="1">
      <c r="A12" s="41">
        <v>0.6</v>
      </c>
      <c r="B12" s="24">
        <f t="shared" si="0"/>
        <v>0.26408</v>
      </c>
      <c r="C12" s="27"/>
      <c r="D12" s="25"/>
      <c r="E12" s="26"/>
    </row>
    <row r="13" spans="1:5" ht="12.95" customHeight="1">
      <c r="A13" s="41">
        <v>0.7</v>
      </c>
      <c r="B13" s="24">
        <f t="shared" si="0"/>
        <v>0.28722</v>
      </c>
      <c r="C13" s="27"/>
      <c r="D13" s="25"/>
      <c r="E13" s="26"/>
    </row>
    <row r="14" spans="1:5" ht="12.95" customHeight="1">
      <c r="A14" s="41">
        <v>0.8</v>
      </c>
      <c r="B14" s="24">
        <f t="shared" si="0"/>
        <v>0.31392000000000003</v>
      </c>
      <c r="C14" s="27"/>
      <c r="D14" s="25"/>
      <c r="E14" s="26"/>
    </row>
    <row r="15" spans="1:5" ht="12.95" customHeight="1">
      <c r="A15" s="41">
        <f aca="true" t="shared" si="1" ref="A15:A25">+A14+0.2</f>
        <v>1</v>
      </c>
      <c r="B15" s="24">
        <f t="shared" si="0"/>
        <v>0.378</v>
      </c>
      <c r="C15" s="27"/>
      <c r="D15" s="25"/>
      <c r="E15" s="26"/>
    </row>
    <row r="16" spans="1:5" ht="12.95" customHeight="1">
      <c r="A16" s="41">
        <f t="shared" si="1"/>
        <v>1.2</v>
      </c>
      <c r="B16" s="24">
        <f t="shared" si="0"/>
        <v>0.45632</v>
      </c>
      <c r="C16" s="27"/>
      <c r="D16" s="25"/>
      <c r="E16" s="26"/>
    </row>
    <row r="17" spans="1:5" ht="12.95" customHeight="1">
      <c r="A17" s="41">
        <f t="shared" si="1"/>
        <v>1.4</v>
      </c>
      <c r="B17" s="24">
        <f t="shared" si="0"/>
        <v>0.5488799999999999</v>
      </c>
      <c r="C17" s="27"/>
      <c r="D17" s="25"/>
      <c r="E17" s="26"/>
    </row>
    <row r="18" spans="1:5" ht="12.95" customHeight="1">
      <c r="A18" s="46">
        <f t="shared" si="1"/>
        <v>1.5999999999999999</v>
      </c>
      <c r="B18" s="48">
        <f aca="true" t="shared" si="2" ref="B18:B25">-0.178*A18^2+1.07*A18-0.6</f>
        <v>0.6563200000000001</v>
      </c>
      <c r="C18" s="27"/>
      <c r="D18" s="25"/>
      <c r="E18" s="26"/>
    </row>
    <row r="19" spans="1:5" ht="12.95" customHeight="1">
      <c r="A19" s="46">
        <f t="shared" si="1"/>
        <v>1.7999999999999998</v>
      </c>
      <c r="B19" s="48">
        <f t="shared" si="2"/>
        <v>0.7492800000000001</v>
      </c>
      <c r="C19" s="27"/>
      <c r="D19" s="25"/>
      <c r="E19" s="26"/>
    </row>
    <row r="20" spans="1:5" ht="12.95" customHeight="1">
      <c r="A20" s="46">
        <f t="shared" si="1"/>
        <v>1.9999999999999998</v>
      </c>
      <c r="B20" s="48">
        <f t="shared" si="2"/>
        <v>0.828</v>
      </c>
      <c r="C20" s="27"/>
      <c r="D20" s="25"/>
      <c r="E20" s="26"/>
    </row>
    <row r="21" spans="1:5" ht="12.95" customHeight="1">
      <c r="A21" s="46">
        <f t="shared" si="1"/>
        <v>2.1999999999999997</v>
      </c>
      <c r="B21" s="48">
        <f t="shared" si="2"/>
        <v>0.89248</v>
      </c>
      <c r="C21" s="27"/>
      <c r="D21" s="25"/>
      <c r="E21" s="26"/>
    </row>
    <row r="22" spans="1:5" ht="12.95" customHeight="1">
      <c r="A22" s="46">
        <f t="shared" si="1"/>
        <v>2.4</v>
      </c>
      <c r="B22" s="48">
        <f t="shared" si="2"/>
        <v>0.9427200000000001</v>
      </c>
      <c r="C22" s="27"/>
      <c r="D22" s="25"/>
      <c r="E22" s="26"/>
    </row>
    <row r="23" spans="1:5" ht="12.95" customHeight="1">
      <c r="A23" s="46">
        <f t="shared" si="1"/>
        <v>2.6</v>
      </c>
      <c r="B23" s="48">
        <f t="shared" si="2"/>
        <v>0.9787200000000004</v>
      </c>
      <c r="C23" s="27"/>
      <c r="D23" s="25"/>
      <c r="E23" s="26"/>
    </row>
    <row r="24" spans="1:5" ht="12.95" customHeight="1">
      <c r="A24" s="46">
        <f t="shared" si="1"/>
        <v>2.8000000000000003</v>
      </c>
      <c r="B24" s="48">
        <f t="shared" si="2"/>
        <v>1.00048</v>
      </c>
      <c r="C24" s="27"/>
      <c r="D24" s="25"/>
      <c r="E24" s="26"/>
    </row>
    <row r="25" spans="1:5" ht="12.95" customHeight="1" thickBot="1">
      <c r="A25" s="47">
        <f t="shared" si="1"/>
        <v>3.0000000000000004</v>
      </c>
      <c r="B25" s="49">
        <f t="shared" si="2"/>
        <v>1.0080000000000005</v>
      </c>
      <c r="C25" s="29"/>
      <c r="D25" s="30"/>
      <c r="E25" s="31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Alumno</cp:lastModifiedBy>
  <dcterms:created xsi:type="dcterms:W3CDTF">2007-07-20T09:00:10Z</dcterms:created>
  <dcterms:modified xsi:type="dcterms:W3CDTF">2013-05-07T15:27:40Z</dcterms:modified>
  <cp:category/>
  <cp:version/>
  <cp:contentType/>
  <cp:contentStatus/>
</cp:coreProperties>
</file>