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ehues-my.sharepoint.com/personal/ernesto_lopez_ehues_onmicrosoft_com/Documents/Artículos/EREH/Versión Final para EREH/"/>
    </mc:Choice>
  </mc:AlternateContent>
  <xr:revisionPtr revIDLastSave="81" documentId="8_{03CCE562-6AE9-E54B-B47A-E8624D88F4B3}" xr6:coauthVersionLast="45" xr6:coauthVersionMax="45" xr10:uidLastSave="{EEA58840-D6FA-3B42-91FA-B0AC66D6DBDF}"/>
  <bookViews>
    <workbookView xWindow="17700" yWindow="460" windowWidth="23260" windowHeight="22580" tabRatio="795" activeTab="2" xr2:uid="{00000000-000D-0000-FFFF-FFFF00000000}"/>
  </bookViews>
  <sheets>
    <sheet name="Valencia" sheetId="4" r:id="rId1"/>
    <sheet name="Seville " sheetId="5" r:id="rId2"/>
    <sheet name="Madrid" sheetId="6" r:id="rId3"/>
    <sheet name="London" sheetId="11" r:id="rId4"/>
    <sheet name="Amsterdam" sheetId="10" r:id="rId5"/>
    <sheet name="Antwerp" sheetId="8" r:id="rId6"/>
  </sheets>
  <definedNames>
    <definedName name="_Regression_Out" hidden="1">#REF!</definedName>
    <definedName name="_Regression_X" hidden="1">#REF!</definedName>
    <definedName name="_Regression_Y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S5" i="4" l="1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6" i="4"/>
  <c r="V107" i="4"/>
  <c r="V108" i="4"/>
  <c r="V109" i="4"/>
  <c r="V110" i="4"/>
  <c r="V111" i="4"/>
  <c r="V112" i="4"/>
  <c r="V113" i="4"/>
  <c r="V114" i="4"/>
  <c r="V115" i="4"/>
  <c r="V118" i="4"/>
  <c r="V120" i="4"/>
  <c r="V121" i="4"/>
  <c r="V122" i="4"/>
  <c r="V123" i="4"/>
  <c r="V124" i="4"/>
  <c r="V125" i="4"/>
  <c r="V127" i="4"/>
  <c r="V128" i="4"/>
  <c r="V129" i="4"/>
  <c r="V130" i="4"/>
  <c r="V132" i="4"/>
  <c r="V133" i="4"/>
  <c r="V134" i="4"/>
  <c r="V135" i="4"/>
  <c r="V136" i="4"/>
  <c r="V137" i="4"/>
  <c r="V138" i="4"/>
  <c r="V139" i="4"/>
  <c r="V140" i="4"/>
  <c r="V141" i="4"/>
  <c r="V142" i="4"/>
  <c r="V7" i="4"/>
  <c r="V8" i="4"/>
  <c r="V9" i="4"/>
  <c r="V10" i="4"/>
  <c r="V12" i="4"/>
  <c r="V13" i="4"/>
  <c r="V14" i="4"/>
  <c r="V15" i="4"/>
  <c r="V16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6" i="4"/>
  <c r="S303" i="6" l="1"/>
  <c r="S302" i="6"/>
  <c r="S301" i="6"/>
  <c r="S300" i="6"/>
  <c r="S296" i="6"/>
  <c r="S295" i="6"/>
  <c r="S294" i="6"/>
  <c r="S288" i="6"/>
  <c r="S287" i="6"/>
  <c r="S286" i="6"/>
  <c r="S285" i="6"/>
  <c r="S284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40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2" i="6"/>
  <c r="S221" i="6"/>
  <c r="S220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DQ1" i="6" l="1"/>
  <c r="DP1" i="6"/>
  <c r="BS304" i="5" l="1"/>
  <c r="BS303" i="5"/>
  <c r="BS302" i="5"/>
  <c r="BS301" i="5"/>
  <c r="BS300" i="5"/>
  <c r="BS299" i="5"/>
  <c r="BS298" i="5"/>
  <c r="BS297" i="5"/>
  <c r="BS296" i="5"/>
  <c r="BS295" i="5"/>
  <c r="BS294" i="5"/>
  <c r="BS293" i="5"/>
  <c r="BS292" i="5"/>
  <c r="BS291" i="5"/>
  <c r="BS290" i="5"/>
  <c r="BS289" i="5"/>
  <c r="BS288" i="5"/>
  <c r="BS287" i="5"/>
  <c r="BS286" i="5"/>
  <c r="BS285" i="5"/>
  <c r="BS284" i="5"/>
  <c r="BS283" i="5"/>
  <c r="BS282" i="5"/>
  <c r="BS281" i="5"/>
  <c r="BS280" i="5"/>
  <c r="BS279" i="5"/>
  <c r="BS278" i="5"/>
  <c r="BS277" i="5"/>
  <c r="BS276" i="5"/>
  <c r="BS275" i="5"/>
  <c r="BS274" i="5"/>
  <c r="BS273" i="5"/>
  <c r="BS272" i="5"/>
  <c r="BS271" i="5"/>
  <c r="BS270" i="5"/>
  <c r="BS269" i="5"/>
  <c r="BS268" i="5"/>
  <c r="BS267" i="5"/>
  <c r="BS266" i="5"/>
  <c r="BS265" i="5"/>
  <c r="BS264" i="5"/>
  <c r="BS263" i="5"/>
  <c r="BS262" i="5"/>
  <c r="BS261" i="5"/>
  <c r="BS260" i="5"/>
  <c r="BS259" i="5"/>
  <c r="BS258" i="5"/>
  <c r="BS257" i="5"/>
  <c r="BS256" i="5"/>
  <c r="BS255" i="5"/>
  <c r="BS254" i="5"/>
  <c r="BS253" i="5"/>
  <c r="BS252" i="5"/>
  <c r="BS251" i="5"/>
  <c r="BS250" i="5"/>
  <c r="BS249" i="5"/>
  <c r="BS248" i="5"/>
  <c r="BS247" i="5"/>
  <c r="BS246" i="5"/>
  <c r="BS245" i="5"/>
  <c r="BS244" i="5"/>
  <c r="BS243" i="5"/>
  <c r="BS242" i="5"/>
  <c r="BS241" i="5"/>
  <c r="BS240" i="5"/>
  <c r="BS239" i="5"/>
  <c r="BS238" i="5"/>
  <c r="BS237" i="5"/>
  <c r="BS236" i="5"/>
  <c r="BS235" i="5"/>
  <c r="BS234" i="5"/>
  <c r="BS233" i="5"/>
  <c r="BS232" i="5"/>
  <c r="BS231" i="5"/>
  <c r="BS230" i="5"/>
  <c r="BS229" i="5"/>
  <c r="BS228" i="5"/>
  <c r="BS227" i="5"/>
  <c r="BS226" i="5"/>
  <c r="BS225" i="5"/>
  <c r="BS224" i="5"/>
  <c r="BS223" i="5"/>
  <c r="BS222" i="5"/>
  <c r="BS221" i="5"/>
  <c r="BS220" i="5"/>
  <c r="BS219" i="5"/>
  <c r="BS218" i="5"/>
  <c r="BS217" i="5"/>
  <c r="BS216" i="5"/>
  <c r="BS215" i="5"/>
  <c r="BS214" i="5"/>
  <c r="BS213" i="5"/>
  <c r="BS212" i="5"/>
  <c r="BS211" i="5"/>
  <c r="BS210" i="5"/>
  <c r="BS209" i="5"/>
  <c r="BS208" i="5"/>
  <c r="BS207" i="5"/>
  <c r="BS206" i="5"/>
  <c r="BS205" i="5"/>
  <c r="BS204" i="5"/>
  <c r="BS203" i="5"/>
  <c r="BS202" i="5"/>
  <c r="BS201" i="5"/>
  <c r="BS200" i="5"/>
  <c r="BS199" i="5"/>
  <c r="BS198" i="5"/>
  <c r="BS197" i="5"/>
  <c r="BS196" i="5"/>
  <c r="BS195" i="5"/>
  <c r="BS194" i="5"/>
  <c r="BS193" i="5"/>
  <c r="BS192" i="5"/>
  <c r="BS191" i="5"/>
  <c r="BS190" i="5"/>
  <c r="BS189" i="5"/>
  <c r="BS188" i="5"/>
  <c r="BS187" i="5"/>
  <c r="BS186" i="5"/>
  <c r="BS185" i="5"/>
  <c r="BS184" i="5"/>
  <c r="BS183" i="5"/>
  <c r="BS182" i="5"/>
  <c r="BS181" i="5"/>
  <c r="BS180" i="5"/>
  <c r="BS179" i="5"/>
  <c r="BS178" i="5"/>
  <c r="BS177" i="5"/>
  <c r="BS176" i="5"/>
  <c r="BS175" i="5"/>
  <c r="BS174" i="5"/>
  <c r="BS173" i="5"/>
  <c r="BS172" i="5"/>
  <c r="BS171" i="5"/>
  <c r="BS170" i="5"/>
  <c r="BS169" i="5"/>
  <c r="BS168" i="5"/>
  <c r="BS167" i="5"/>
  <c r="BS166" i="5"/>
  <c r="BS165" i="5"/>
  <c r="BS164" i="5"/>
  <c r="BS163" i="5"/>
  <c r="BS162" i="5"/>
  <c r="BS161" i="5"/>
  <c r="BS160" i="5"/>
  <c r="BS159" i="5"/>
  <c r="BS158" i="5"/>
  <c r="BS157" i="5"/>
  <c r="BS156" i="5"/>
  <c r="BS155" i="5"/>
  <c r="BS154" i="5"/>
  <c r="BS153" i="5"/>
  <c r="BS152" i="5"/>
  <c r="BS151" i="5"/>
  <c r="BS150" i="5"/>
  <c r="BS149" i="5"/>
  <c r="BS148" i="5"/>
  <c r="BS147" i="5"/>
  <c r="BS146" i="5"/>
  <c r="BS145" i="5"/>
  <c r="BS144" i="5"/>
  <c r="BS143" i="5"/>
  <c r="BS142" i="5"/>
  <c r="BS141" i="5"/>
  <c r="BS140" i="5"/>
  <c r="BS139" i="5"/>
  <c r="BS138" i="5"/>
  <c r="BS137" i="5"/>
  <c r="BS136" i="5"/>
  <c r="BS135" i="5"/>
  <c r="BS134" i="5"/>
  <c r="BS133" i="5"/>
  <c r="BS132" i="5"/>
  <c r="BS131" i="5"/>
  <c r="BS130" i="5"/>
  <c r="BS129" i="5"/>
  <c r="BS128" i="5"/>
  <c r="BS127" i="5"/>
  <c r="BS126" i="5"/>
  <c r="BS125" i="5"/>
  <c r="BS124" i="5"/>
  <c r="BS123" i="5"/>
  <c r="BS122" i="5"/>
  <c r="BS121" i="5"/>
  <c r="BS120" i="5"/>
  <c r="BS119" i="5"/>
  <c r="BS118" i="5"/>
  <c r="BS117" i="5"/>
  <c r="BS116" i="5"/>
  <c r="BS115" i="5"/>
  <c r="BS114" i="5"/>
  <c r="BS113" i="5"/>
  <c r="BS112" i="5"/>
  <c r="BS111" i="5"/>
  <c r="BS110" i="5"/>
  <c r="BS109" i="5"/>
  <c r="BS108" i="5"/>
  <c r="BS107" i="5"/>
  <c r="BS106" i="5"/>
  <c r="BS105" i="5"/>
  <c r="BS104" i="5"/>
  <c r="BS103" i="5"/>
  <c r="BS102" i="5"/>
  <c r="BS101" i="5"/>
  <c r="BS100" i="5"/>
  <c r="BS99" i="5"/>
  <c r="BS98" i="5"/>
  <c r="BS97" i="5"/>
  <c r="BS96" i="5"/>
  <c r="BS95" i="5"/>
  <c r="BS94" i="5"/>
  <c r="BS93" i="5"/>
  <c r="BS92" i="5"/>
  <c r="BS91" i="5"/>
  <c r="BS90" i="5"/>
  <c r="BS89" i="5"/>
  <c r="BS88" i="5"/>
  <c r="BS87" i="5"/>
  <c r="BS86" i="5"/>
  <c r="BS85" i="5"/>
  <c r="BS84" i="5"/>
  <c r="BS83" i="5"/>
  <c r="BS82" i="5"/>
  <c r="BS81" i="5"/>
  <c r="BS80" i="5"/>
  <c r="BS79" i="5"/>
  <c r="BS78" i="5"/>
  <c r="BS77" i="5"/>
  <c r="BS76" i="5"/>
  <c r="BS75" i="5"/>
  <c r="BS74" i="5"/>
  <c r="BS73" i="5"/>
  <c r="BS72" i="5"/>
  <c r="BS71" i="5"/>
  <c r="BS70" i="5"/>
  <c r="BS69" i="5"/>
  <c r="BS68" i="5"/>
  <c r="BS67" i="5"/>
  <c r="BS66" i="5"/>
  <c r="BS65" i="5"/>
  <c r="BS64" i="5"/>
  <c r="BS63" i="5"/>
  <c r="BS62" i="5"/>
  <c r="BS61" i="5"/>
  <c r="BS60" i="5"/>
  <c r="BS59" i="5"/>
  <c r="BS58" i="5"/>
  <c r="BS57" i="5"/>
  <c r="BS56" i="5"/>
  <c r="BS55" i="5"/>
  <c r="BS54" i="5"/>
  <c r="BS53" i="5"/>
  <c r="BS52" i="5"/>
  <c r="BS51" i="5"/>
  <c r="BS50" i="5"/>
  <c r="BS49" i="5"/>
  <c r="BS48" i="5"/>
  <c r="BS47" i="5"/>
  <c r="BS46" i="5"/>
  <c r="BS45" i="5"/>
  <c r="BS44" i="5"/>
  <c r="BS43" i="5"/>
  <c r="BS42" i="5"/>
  <c r="BS41" i="5"/>
  <c r="BS40" i="5"/>
  <c r="BS39" i="5"/>
  <c r="BS38" i="5"/>
  <c r="BS37" i="5"/>
  <c r="BS36" i="5"/>
  <c r="BS35" i="5"/>
  <c r="BS34" i="5"/>
  <c r="BS33" i="5"/>
  <c r="BS32" i="5"/>
  <c r="BS31" i="5"/>
  <c r="BS30" i="5"/>
  <c r="BS29" i="5"/>
  <c r="BS28" i="5"/>
  <c r="BS27" i="5"/>
  <c r="BS26" i="5"/>
  <c r="BS25" i="5"/>
  <c r="BS24" i="5"/>
  <c r="BS23" i="5"/>
  <c r="BS22" i="5"/>
  <c r="BS21" i="5"/>
  <c r="BS20" i="5"/>
  <c r="BS19" i="5"/>
  <c r="BS18" i="5"/>
  <c r="BS17" i="5"/>
  <c r="BS16" i="5"/>
  <c r="BS15" i="5"/>
  <c r="BS14" i="5"/>
  <c r="BS13" i="5"/>
  <c r="BS12" i="5"/>
  <c r="BS11" i="5"/>
  <c r="BS10" i="5"/>
  <c r="BS9" i="5"/>
  <c r="BS8" i="5"/>
  <c r="BS7" i="5"/>
  <c r="BS6" i="5"/>
  <c r="BS5" i="5"/>
  <c r="AS6" i="10" l="1"/>
  <c r="AS7" i="10"/>
  <c r="AS8" i="10"/>
  <c r="AS9" i="10"/>
  <c r="AS10" i="10"/>
  <c r="AS11" i="10"/>
  <c r="AS12" i="10"/>
  <c r="AS13" i="10"/>
  <c r="AS14" i="10"/>
  <c r="AS15" i="10"/>
  <c r="AS16" i="10"/>
  <c r="AS17" i="10"/>
  <c r="AS18" i="10"/>
  <c r="AS19" i="10"/>
  <c r="AS20" i="10"/>
  <c r="AS21" i="10"/>
  <c r="AS22" i="10"/>
  <c r="AS23" i="10"/>
  <c r="AS24" i="10"/>
  <c r="AS25" i="10"/>
  <c r="AS26" i="10"/>
  <c r="AS27" i="10"/>
  <c r="AS28" i="10"/>
  <c r="AS29" i="10"/>
  <c r="AS30" i="10"/>
  <c r="AS31" i="10"/>
  <c r="AS32" i="10"/>
  <c r="AS33" i="10"/>
  <c r="AS34" i="10"/>
  <c r="AS35" i="10"/>
  <c r="AS36" i="10"/>
  <c r="AS37" i="10"/>
  <c r="AS38" i="10"/>
  <c r="AS39" i="10"/>
  <c r="AS40" i="10"/>
  <c r="AS41" i="10"/>
  <c r="AS42" i="10"/>
  <c r="AS43" i="10"/>
  <c r="AS44" i="10"/>
  <c r="AS45" i="10"/>
  <c r="AS46" i="10"/>
  <c r="AS47" i="10"/>
  <c r="AS48" i="10"/>
  <c r="AS49" i="10"/>
  <c r="AS50" i="10"/>
  <c r="AS51" i="10"/>
  <c r="AS52" i="10"/>
  <c r="AS53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AS66" i="10"/>
  <c r="AS67" i="10"/>
  <c r="AS68" i="10"/>
  <c r="AS69" i="10"/>
  <c r="AS70" i="10"/>
  <c r="AS71" i="10"/>
  <c r="AS72" i="10"/>
  <c r="AS73" i="10"/>
  <c r="AS74" i="10"/>
  <c r="AS75" i="10"/>
  <c r="AS76" i="10"/>
  <c r="AS77" i="10"/>
  <c r="AS78" i="10"/>
  <c r="AS79" i="10"/>
  <c r="AS80" i="10"/>
  <c r="AS81" i="10"/>
  <c r="AS82" i="10"/>
  <c r="AS83" i="10"/>
  <c r="AS84" i="10"/>
  <c r="AS85" i="10"/>
  <c r="AS86" i="10"/>
  <c r="AS87" i="10"/>
  <c r="AS88" i="10"/>
  <c r="AS89" i="10"/>
  <c r="AS90" i="10"/>
  <c r="AS91" i="10"/>
  <c r="AS92" i="10"/>
  <c r="AS93" i="10"/>
  <c r="AS94" i="10"/>
  <c r="AS95" i="10"/>
  <c r="AS96" i="10"/>
  <c r="AS97" i="10"/>
  <c r="AS98" i="10"/>
  <c r="AS99" i="10"/>
  <c r="AS100" i="10"/>
  <c r="AS101" i="10"/>
  <c r="AS102" i="10"/>
  <c r="AS103" i="10"/>
  <c r="AS104" i="10"/>
  <c r="AS105" i="10"/>
  <c r="AS106" i="10"/>
  <c r="AS107" i="10"/>
  <c r="AS108" i="10"/>
  <c r="AS109" i="10"/>
  <c r="AS110" i="10"/>
  <c r="AS111" i="10"/>
  <c r="AS112" i="10"/>
  <c r="AS113" i="10"/>
  <c r="AS114" i="10"/>
  <c r="AS115" i="10"/>
  <c r="AS116" i="10"/>
  <c r="AS117" i="10"/>
  <c r="AS118" i="10"/>
  <c r="AS119" i="10"/>
  <c r="AS120" i="10"/>
  <c r="AS121" i="10"/>
  <c r="AS122" i="10"/>
  <c r="AS123" i="10"/>
  <c r="AS124" i="10"/>
  <c r="AS125" i="10"/>
  <c r="AS126" i="10"/>
  <c r="AS127" i="10"/>
  <c r="AS128" i="10"/>
  <c r="AS129" i="10"/>
  <c r="AS130" i="10"/>
  <c r="AS131" i="10"/>
  <c r="AS132" i="10"/>
  <c r="AS133" i="10"/>
  <c r="AS134" i="10"/>
  <c r="AS135" i="10"/>
  <c r="AS136" i="10"/>
  <c r="AS137" i="10"/>
  <c r="AS138" i="10"/>
  <c r="AS139" i="10"/>
  <c r="AS140" i="10"/>
  <c r="AS141" i="10"/>
  <c r="AS142" i="10"/>
  <c r="AS143" i="10"/>
  <c r="AS144" i="10"/>
  <c r="AS145" i="10"/>
  <c r="AS146" i="10"/>
  <c r="AS147" i="10"/>
  <c r="AS148" i="10"/>
  <c r="AS149" i="10"/>
  <c r="AS150" i="10"/>
  <c r="AS151" i="10"/>
  <c r="AS152" i="10"/>
  <c r="AS153" i="10"/>
  <c r="AS154" i="10"/>
  <c r="AS155" i="10"/>
  <c r="AS156" i="10"/>
  <c r="AS157" i="10"/>
  <c r="AS158" i="10"/>
  <c r="AS159" i="10"/>
  <c r="AS160" i="10"/>
  <c r="AS161" i="10"/>
  <c r="AS162" i="10"/>
  <c r="AS163" i="10"/>
  <c r="AS164" i="10"/>
  <c r="AS165" i="10"/>
  <c r="AS166" i="10"/>
  <c r="AS167" i="10"/>
  <c r="AS168" i="10"/>
  <c r="AS169" i="10"/>
  <c r="AS170" i="10"/>
  <c r="AS171" i="10"/>
  <c r="AS172" i="10"/>
  <c r="AS173" i="10"/>
  <c r="AS174" i="10"/>
  <c r="AS175" i="10"/>
  <c r="AS176" i="10"/>
  <c r="AS177" i="10"/>
  <c r="AS178" i="10"/>
  <c r="AS179" i="10"/>
  <c r="AS180" i="10"/>
  <c r="AS181" i="10"/>
  <c r="AS182" i="10"/>
  <c r="AS183" i="10"/>
  <c r="AS184" i="10"/>
  <c r="AS185" i="10"/>
  <c r="AS186" i="10"/>
  <c r="AS187" i="10"/>
  <c r="AS188" i="10"/>
  <c r="AS189" i="10"/>
  <c r="AS190" i="10"/>
  <c r="AS191" i="10"/>
  <c r="AS192" i="10"/>
  <c r="AS193" i="10"/>
  <c r="AS194" i="10"/>
  <c r="AS195" i="10"/>
  <c r="AS196" i="10"/>
  <c r="AS197" i="10"/>
  <c r="AS198" i="10"/>
  <c r="AS199" i="10"/>
  <c r="AS200" i="10"/>
  <c r="AS201" i="10"/>
  <c r="AS202" i="10"/>
  <c r="AS203" i="10"/>
  <c r="AS204" i="10"/>
  <c r="AS205" i="10"/>
  <c r="AS206" i="10"/>
  <c r="AS207" i="10"/>
  <c r="AS208" i="10"/>
  <c r="AS209" i="10"/>
  <c r="AS210" i="10"/>
  <c r="AS211" i="10"/>
  <c r="AS212" i="10"/>
  <c r="AS213" i="10"/>
  <c r="AS214" i="10"/>
  <c r="AS215" i="10"/>
  <c r="AS216" i="10"/>
  <c r="AS217" i="10"/>
  <c r="AS218" i="10"/>
  <c r="AS219" i="10"/>
  <c r="AS220" i="10"/>
  <c r="AS221" i="10"/>
  <c r="AS222" i="10"/>
  <c r="AS223" i="10"/>
  <c r="AS224" i="10"/>
  <c r="AS225" i="10"/>
  <c r="AS226" i="10"/>
  <c r="AS227" i="10"/>
  <c r="AS228" i="10"/>
  <c r="AS229" i="10"/>
  <c r="AS230" i="10"/>
  <c r="AS231" i="10"/>
  <c r="AS232" i="10"/>
  <c r="AS233" i="10"/>
  <c r="AS234" i="10"/>
  <c r="AS235" i="10"/>
  <c r="AS236" i="10"/>
  <c r="AS237" i="10"/>
  <c r="AS238" i="10"/>
  <c r="AS239" i="10"/>
  <c r="AS240" i="10"/>
  <c r="AS241" i="10"/>
  <c r="AS242" i="10"/>
  <c r="AS243" i="10"/>
  <c r="AS244" i="10"/>
  <c r="AS245" i="10"/>
  <c r="AS246" i="10"/>
  <c r="AS247" i="10"/>
  <c r="AS248" i="10"/>
  <c r="AS249" i="10"/>
  <c r="AS250" i="10"/>
  <c r="AS251" i="10"/>
  <c r="AS252" i="10"/>
  <c r="AS253" i="10"/>
  <c r="AS254" i="10"/>
  <c r="AS255" i="10"/>
  <c r="AS256" i="10"/>
  <c r="AS257" i="10"/>
  <c r="AS258" i="10"/>
  <c r="AS259" i="10"/>
  <c r="AS260" i="10"/>
  <c r="AS261" i="10"/>
  <c r="AS262" i="10"/>
  <c r="AS263" i="10"/>
  <c r="AS264" i="10"/>
  <c r="AS265" i="10"/>
  <c r="AS266" i="10"/>
  <c r="AS267" i="10"/>
  <c r="AS268" i="10"/>
  <c r="AS269" i="10"/>
  <c r="AS270" i="10"/>
  <c r="AS271" i="10"/>
  <c r="AS272" i="10"/>
  <c r="AS273" i="10"/>
  <c r="AS274" i="10"/>
  <c r="AS275" i="10"/>
  <c r="AS276" i="10"/>
  <c r="AS277" i="10"/>
  <c r="AS278" i="10"/>
  <c r="AS279" i="10"/>
  <c r="AS280" i="10"/>
  <c r="AS281" i="10"/>
  <c r="AS282" i="10"/>
  <c r="AS283" i="10"/>
  <c r="AS284" i="10"/>
  <c r="AS285" i="10"/>
  <c r="AS286" i="10"/>
  <c r="AS287" i="10"/>
  <c r="AS288" i="10"/>
  <c r="AS289" i="10"/>
  <c r="AS290" i="10"/>
  <c r="AS291" i="10"/>
  <c r="AS292" i="10"/>
  <c r="AS293" i="10"/>
  <c r="AS294" i="10"/>
  <c r="AS295" i="10"/>
  <c r="AS296" i="10"/>
  <c r="AS297" i="10"/>
  <c r="AS298" i="10"/>
  <c r="AS299" i="10"/>
  <c r="AS300" i="10"/>
  <c r="AS301" i="10"/>
  <c r="AS302" i="10"/>
  <c r="AS303" i="10"/>
  <c r="AS304" i="10"/>
  <c r="AS5" i="10"/>
  <c r="AJ129" i="10"/>
  <c r="AN103" i="10"/>
  <c r="AN104" i="10"/>
  <c r="AN105" i="10"/>
  <c r="AN106" i="10"/>
  <c r="AN107" i="10"/>
  <c r="AN108" i="10"/>
  <c r="AN109" i="10"/>
  <c r="AN110" i="10"/>
  <c r="AN111" i="10"/>
  <c r="AN112" i="10"/>
  <c r="AN113" i="10"/>
  <c r="AN114" i="10"/>
  <c r="AN115" i="10"/>
  <c r="AN116" i="10"/>
  <c r="AN117" i="10"/>
  <c r="AN118" i="10"/>
  <c r="AN119" i="10"/>
  <c r="AN120" i="10"/>
  <c r="AN121" i="10"/>
  <c r="AN122" i="10"/>
  <c r="AN123" i="10"/>
  <c r="AN124" i="10"/>
  <c r="AN125" i="10"/>
  <c r="AN126" i="10"/>
  <c r="AN127" i="10"/>
  <c r="AN128" i="10"/>
  <c r="AN129" i="10"/>
  <c r="AN130" i="10"/>
  <c r="AN131" i="10"/>
  <c r="AN132" i="10"/>
  <c r="AN133" i="10"/>
  <c r="AN134" i="10"/>
  <c r="AN135" i="10"/>
  <c r="AN136" i="10"/>
  <c r="AN137" i="10"/>
  <c r="AN138" i="10"/>
  <c r="AN139" i="10"/>
  <c r="AN140" i="10"/>
  <c r="AN141" i="10"/>
  <c r="AN142" i="10"/>
  <c r="AN143" i="10"/>
  <c r="AN144" i="10"/>
  <c r="AN145" i="10"/>
  <c r="AN146" i="10"/>
  <c r="AN147" i="10"/>
  <c r="AN148" i="10"/>
  <c r="AN149" i="10"/>
  <c r="AN150" i="10"/>
  <c r="AN151" i="10"/>
  <c r="AN152" i="10"/>
  <c r="AN153" i="10"/>
  <c r="AN154" i="10"/>
  <c r="AN155" i="10"/>
  <c r="AN156" i="10"/>
  <c r="AN157" i="10"/>
  <c r="AN158" i="10"/>
  <c r="AN159" i="10"/>
  <c r="AN160" i="10"/>
  <c r="AN161" i="10"/>
  <c r="AN162" i="10"/>
  <c r="AN163" i="10"/>
  <c r="AN164" i="10"/>
  <c r="AN165" i="10"/>
  <c r="AN166" i="10"/>
  <c r="AN167" i="10"/>
  <c r="AN168" i="10"/>
  <c r="AN169" i="10"/>
  <c r="AN170" i="10"/>
  <c r="AN171" i="10"/>
  <c r="AN172" i="10"/>
  <c r="AN173" i="10"/>
  <c r="AN174" i="10"/>
  <c r="AN175" i="10"/>
  <c r="AN176" i="10"/>
  <c r="AN177" i="10"/>
  <c r="AN178" i="10"/>
  <c r="AN179" i="10"/>
  <c r="AN180" i="10"/>
  <c r="AN181" i="10"/>
  <c r="AN182" i="10"/>
  <c r="AN183" i="10"/>
  <c r="AN184" i="10"/>
  <c r="AN185" i="10"/>
  <c r="AN186" i="10"/>
  <c r="AN187" i="10"/>
  <c r="AN188" i="10"/>
  <c r="AN189" i="10"/>
  <c r="AN190" i="10"/>
  <c r="AN191" i="10"/>
  <c r="AN192" i="10"/>
  <c r="AN193" i="10"/>
  <c r="AN194" i="10"/>
  <c r="AN195" i="10"/>
  <c r="AN196" i="10"/>
  <c r="AN197" i="10"/>
  <c r="AN198" i="10"/>
  <c r="AN199" i="10"/>
  <c r="AN200" i="10"/>
  <c r="AN201" i="10"/>
  <c r="AN202" i="10"/>
  <c r="AN203" i="10"/>
  <c r="AN204" i="10"/>
  <c r="AN205" i="10"/>
  <c r="AN206" i="10"/>
  <c r="AN207" i="10"/>
  <c r="AN208" i="10"/>
  <c r="AN209" i="10"/>
  <c r="AN210" i="10"/>
  <c r="AN211" i="10"/>
  <c r="AN212" i="10"/>
  <c r="AN213" i="10"/>
  <c r="AN214" i="10"/>
  <c r="AN215" i="10"/>
  <c r="AN216" i="10"/>
  <c r="AN217" i="10"/>
  <c r="AN218" i="10"/>
  <c r="AN219" i="10"/>
  <c r="AN220" i="10"/>
  <c r="AN221" i="10"/>
  <c r="AN222" i="10"/>
  <c r="AN223" i="10"/>
  <c r="AN224" i="10"/>
  <c r="AN225" i="10"/>
  <c r="AN226" i="10"/>
  <c r="AN227" i="10"/>
  <c r="AN228" i="10"/>
  <c r="AN229" i="10"/>
  <c r="AN230" i="10"/>
  <c r="AN231" i="10"/>
  <c r="AN232" i="10"/>
  <c r="AN233" i="10"/>
  <c r="AN234" i="10"/>
  <c r="AN235" i="10"/>
  <c r="AN236" i="10"/>
  <c r="AN237" i="10"/>
  <c r="AN238" i="10"/>
  <c r="AN239" i="10"/>
  <c r="AN240" i="10"/>
  <c r="AN241" i="10"/>
  <c r="AN242" i="10"/>
  <c r="AN243" i="10"/>
  <c r="AN244" i="10"/>
  <c r="AN245" i="10"/>
  <c r="AN246" i="10"/>
  <c r="AN247" i="10"/>
  <c r="AN248" i="10"/>
  <c r="AN249" i="10"/>
  <c r="AN250" i="10"/>
  <c r="AN251" i="10"/>
  <c r="AN252" i="10"/>
  <c r="AN253" i="10"/>
  <c r="AN254" i="10"/>
  <c r="AN255" i="10"/>
  <c r="AN256" i="10"/>
  <c r="AN257" i="10"/>
  <c r="AN258" i="10"/>
  <c r="AN259" i="10"/>
  <c r="AN260" i="10"/>
  <c r="AN261" i="10"/>
  <c r="AN262" i="10"/>
  <c r="AN263" i="10"/>
  <c r="AN264" i="10"/>
  <c r="AN265" i="10"/>
  <c r="AN266" i="10"/>
  <c r="AN267" i="10"/>
  <c r="AN268" i="10"/>
  <c r="AN269" i="10"/>
  <c r="AN270" i="10"/>
  <c r="AN271" i="10"/>
  <c r="AN272" i="10"/>
  <c r="AN273" i="10"/>
  <c r="AN274" i="10"/>
  <c r="AN275" i="10"/>
  <c r="AN276" i="10"/>
  <c r="AN277" i="10"/>
  <c r="AN278" i="10"/>
  <c r="AN279" i="10"/>
  <c r="AN280" i="10"/>
  <c r="AN281" i="10"/>
  <c r="AN282" i="10"/>
  <c r="AN283" i="10"/>
  <c r="AN284" i="10"/>
  <c r="AN285" i="10"/>
  <c r="AN286" i="10"/>
  <c r="AN287" i="10"/>
  <c r="AN288" i="10"/>
  <c r="AN289" i="10"/>
  <c r="AN290" i="10"/>
  <c r="AN291" i="10"/>
  <c r="AN292" i="10"/>
  <c r="AN293" i="10"/>
  <c r="AN294" i="10"/>
  <c r="AN295" i="10"/>
  <c r="AN296" i="10"/>
  <c r="AN297" i="10"/>
  <c r="AN298" i="10"/>
  <c r="AN299" i="10"/>
  <c r="AN300" i="10"/>
  <c r="AN301" i="10"/>
  <c r="AN302" i="10"/>
  <c r="AN303" i="10"/>
  <c r="AN304" i="10"/>
  <c r="BQ6" i="4" l="1"/>
  <c r="BQ7" i="4"/>
  <c r="BQ8" i="4"/>
  <c r="BQ9" i="4"/>
  <c r="BQ10" i="4"/>
  <c r="BQ11" i="4"/>
  <c r="BQ12" i="4"/>
  <c r="BQ13" i="4"/>
  <c r="BQ14" i="4"/>
  <c r="BQ15" i="4"/>
  <c r="BQ16" i="4"/>
  <c r="BQ17" i="4"/>
  <c r="BQ18" i="4"/>
  <c r="BQ19" i="4"/>
  <c r="BQ20" i="4"/>
  <c r="BQ21" i="4"/>
  <c r="BQ22" i="4"/>
  <c r="BQ23" i="4"/>
  <c r="BQ24" i="4"/>
  <c r="BQ25" i="4"/>
  <c r="BQ26" i="4"/>
  <c r="BQ27" i="4"/>
  <c r="BQ28" i="4"/>
  <c r="BQ29" i="4"/>
  <c r="BQ30" i="4"/>
  <c r="BQ31" i="4"/>
  <c r="BQ32" i="4"/>
  <c r="BQ33" i="4"/>
  <c r="BQ34" i="4"/>
  <c r="BQ35" i="4"/>
  <c r="BQ36" i="4"/>
  <c r="BQ37" i="4"/>
  <c r="BQ38" i="4"/>
  <c r="BQ39" i="4"/>
  <c r="BQ40" i="4"/>
  <c r="BQ41" i="4"/>
  <c r="BQ42" i="4"/>
  <c r="BQ43" i="4"/>
  <c r="BQ44" i="4"/>
  <c r="BQ45" i="4"/>
  <c r="BQ46" i="4"/>
  <c r="BQ47" i="4"/>
  <c r="BQ48" i="4"/>
  <c r="BQ49" i="4"/>
  <c r="BQ50" i="4"/>
  <c r="BQ51" i="4"/>
  <c r="BQ52" i="4"/>
  <c r="BQ53" i="4"/>
  <c r="BQ54" i="4"/>
  <c r="BQ55" i="4"/>
  <c r="BQ56" i="4"/>
  <c r="BQ57" i="4"/>
  <c r="BQ58" i="4"/>
  <c r="BQ59" i="4"/>
  <c r="BQ60" i="4"/>
  <c r="BQ61" i="4"/>
  <c r="BQ62" i="4"/>
  <c r="BQ63" i="4"/>
  <c r="BQ64" i="4"/>
  <c r="BQ65" i="4"/>
  <c r="BQ66" i="4"/>
  <c r="BQ67" i="4"/>
  <c r="BQ68" i="4"/>
  <c r="BQ69" i="4"/>
  <c r="BQ70" i="4"/>
  <c r="BQ71" i="4"/>
  <c r="BQ72" i="4"/>
  <c r="BQ73" i="4"/>
  <c r="BQ74" i="4"/>
  <c r="BQ75" i="4"/>
  <c r="BQ76" i="4"/>
  <c r="BQ77" i="4"/>
  <c r="BQ78" i="4"/>
  <c r="BQ79" i="4"/>
  <c r="BQ80" i="4"/>
  <c r="BQ81" i="4"/>
  <c r="BQ82" i="4"/>
  <c r="BQ83" i="4"/>
  <c r="BQ84" i="4"/>
  <c r="BQ85" i="4"/>
  <c r="BQ86" i="4"/>
  <c r="BQ87" i="4"/>
  <c r="BQ88" i="4"/>
  <c r="BQ89" i="4"/>
  <c r="BQ90" i="4"/>
  <c r="BQ91" i="4"/>
  <c r="BQ92" i="4"/>
  <c r="BQ93" i="4"/>
  <c r="BQ94" i="4"/>
  <c r="BQ95" i="4"/>
  <c r="BQ96" i="4"/>
  <c r="BQ97" i="4"/>
  <c r="BQ98" i="4"/>
  <c r="BQ99" i="4"/>
  <c r="BQ100" i="4"/>
  <c r="BQ101" i="4"/>
  <c r="BQ102" i="4"/>
  <c r="BQ103" i="4"/>
  <c r="BQ104" i="4"/>
  <c r="BQ105" i="4"/>
  <c r="BQ106" i="4"/>
  <c r="BQ107" i="4"/>
  <c r="BQ108" i="4"/>
  <c r="BQ109" i="4"/>
  <c r="BQ110" i="4"/>
  <c r="BQ111" i="4"/>
  <c r="BQ112" i="4"/>
  <c r="BQ113" i="4"/>
  <c r="BQ114" i="4"/>
  <c r="BQ115" i="4"/>
  <c r="BQ116" i="4"/>
  <c r="BQ117" i="4"/>
  <c r="BQ118" i="4"/>
  <c r="BQ119" i="4"/>
  <c r="BQ120" i="4"/>
  <c r="BQ121" i="4"/>
  <c r="BQ122" i="4"/>
  <c r="BQ123" i="4"/>
  <c r="BQ124" i="4"/>
  <c r="BQ125" i="4"/>
  <c r="BQ126" i="4"/>
  <c r="BQ127" i="4"/>
  <c r="BQ128" i="4"/>
  <c r="BQ129" i="4"/>
  <c r="BQ130" i="4"/>
  <c r="BQ131" i="4"/>
  <c r="BQ132" i="4"/>
  <c r="BQ133" i="4"/>
  <c r="BQ134" i="4"/>
  <c r="BQ135" i="4"/>
  <c r="BQ136" i="4"/>
  <c r="BQ137" i="4"/>
  <c r="BQ138" i="4"/>
  <c r="BQ139" i="4"/>
  <c r="BQ140" i="4"/>
  <c r="BQ141" i="4"/>
  <c r="BQ142" i="4"/>
  <c r="BQ143" i="4"/>
  <c r="BQ144" i="4"/>
  <c r="BQ145" i="4"/>
  <c r="BQ146" i="4"/>
  <c r="BQ147" i="4"/>
  <c r="BQ148" i="4"/>
  <c r="BQ149" i="4"/>
  <c r="BQ150" i="4"/>
  <c r="BQ151" i="4"/>
  <c r="BQ152" i="4"/>
  <c r="BQ153" i="4"/>
  <c r="BQ154" i="4"/>
  <c r="BQ155" i="4"/>
  <c r="BQ156" i="4"/>
  <c r="BQ157" i="4"/>
  <c r="BQ158" i="4"/>
  <c r="BQ159" i="4"/>
  <c r="BQ160" i="4"/>
  <c r="BQ161" i="4"/>
  <c r="BQ162" i="4"/>
  <c r="BQ163" i="4"/>
  <c r="BQ164" i="4"/>
  <c r="BQ165" i="4"/>
  <c r="BQ166" i="4"/>
  <c r="BQ167" i="4"/>
  <c r="BQ168" i="4"/>
  <c r="BQ169" i="4"/>
  <c r="BQ170" i="4"/>
  <c r="BQ171" i="4"/>
  <c r="BQ172" i="4"/>
  <c r="BQ173" i="4"/>
  <c r="BQ174" i="4"/>
  <c r="BQ175" i="4"/>
  <c r="BQ176" i="4"/>
  <c r="BQ177" i="4"/>
  <c r="BQ178" i="4"/>
  <c r="BQ179" i="4"/>
  <c r="BQ180" i="4"/>
  <c r="BQ181" i="4"/>
  <c r="BQ182" i="4"/>
  <c r="BQ183" i="4"/>
  <c r="BQ184" i="4"/>
  <c r="BQ185" i="4"/>
  <c r="BQ186" i="4"/>
  <c r="BQ187" i="4"/>
  <c r="BQ188" i="4"/>
  <c r="BQ189" i="4"/>
  <c r="BQ190" i="4"/>
  <c r="BQ191" i="4"/>
  <c r="BQ192" i="4"/>
  <c r="BQ193" i="4"/>
  <c r="BQ194" i="4"/>
  <c r="BQ195" i="4"/>
  <c r="BQ196" i="4"/>
  <c r="BQ197" i="4"/>
  <c r="BQ198" i="4"/>
  <c r="BQ199" i="4"/>
  <c r="BQ200" i="4"/>
  <c r="BQ201" i="4"/>
  <c r="BQ202" i="4"/>
  <c r="BQ203" i="4"/>
  <c r="BQ204" i="4"/>
  <c r="BQ205" i="4"/>
  <c r="BQ206" i="4"/>
  <c r="BQ207" i="4"/>
  <c r="BQ208" i="4"/>
  <c r="BQ209" i="4"/>
  <c r="BQ210" i="4"/>
  <c r="BQ211" i="4"/>
  <c r="BQ212" i="4"/>
  <c r="BQ213" i="4"/>
  <c r="BQ214" i="4"/>
  <c r="BQ215" i="4"/>
  <c r="BQ216" i="4"/>
  <c r="BQ217" i="4"/>
  <c r="BQ218" i="4"/>
  <c r="BQ219" i="4"/>
  <c r="BQ220" i="4"/>
  <c r="BQ221" i="4"/>
  <c r="BQ222" i="4"/>
  <c r="BQ223" i="4"/>
  <c r="BQ224" i="4"/>
  <c r="BQ225" i="4"/>
  <c r="BQ226" i="4"/>
  <c r="BQ227" i="4"/>
  <c r="BQ228" i="4"/>
  <c r="BQ229" i="4"/>
  <c r="BQ230" i="4"/>
  <c r="BQ231" i="4"/>
  <c r="BQ232" i="4"/>
  <c r="BQ233" i="4"/>
  <c r="BQ234" i="4"/>
  <c r="BQ235" i="4"/>
  <c r="BQ236" i="4"/>
  <c r="BQ237" i="4"/>
  <c r="BQ238" i="4"/>
  <c r="BQ239" i="4"/>
  <c r="BQ240" i="4"/>
  <c r="BQ241" i="4"/>
  <c r="BQ242" i="4"/>
  <c r="BQ243" i="4"/>
  <c r="BQ244" i="4"/>
  <c r="BQ245" i="4"/>
  <c r="BQ246" i="4"/>
  <c r="BQ247" i="4"/>
  <c r="BQ248" i="4"/>
  <c r="BQ249" i="4"/>
  <c r="BQ250" i="4"/>
  <c r="BQ251" i="4"/>
  <c r="BQ252" i="4"/>
  <c r="BQ253" i="4"/>
  <c r="BQ254" i="4"/>
  <c r="BQ255" i="4"/>
  <c r="BQ256" i="4"/>
  <c r="BQ257" i="4"/>
  <c r="BQ258" i="4"/>
  <c r="BQ259" i="4"/>
  <c r="BQ260" i="4"/>
  <c r="BQ261" i="4"/>
  <c r="BQ262" i="4"/>
  <c r="BQ263" i="4"/>
  <c r="BQ264" i="4"/>
  <c r="BQ265" i="4"/>
  <c r="BQ266" i="4"/>
  <c r="BQ267" i="4"/>
  <c r="BQ268" i="4"/>
  <c r="BQ269" i="4"/>
  <c r="BQ270" i="4"/>
  <c r="BQ271" i="4"/>
  <c r="BQ272" i="4"/>
  <c r="BQ273" i="4"/>
  <c r="BQ274" i="4"/>
  <c r="BQ275" i="4"/>
  <c r="BQ276" i="4"/>
  <c r="BQ277" i="4"/>
  <c r="BQ278" i="4"/>
  <c r="BQ279" i="4"/>
  <c r="BQ280" i="4"/>
  <c r="BQ281" i="4"/>
  <c r="BQ282" i="4"/>
  <c r="BQ283" i="4"/>
  <c r="BQ284" i="4"/>
  <c r="BQ285" i="4"/>
  <c r="BQ286" i="4"/>
  <c r="BQ287" i="4"/>
  <c r="BQ288" i="4"/>
  <c r="BQ289" i="4"/>
  <c r="BQ290" i="4"/>
  <c r="BQ291" i="4"/>
  <c r="BQ292" i="4"/>
  <c r="BQ293" i="4"/>
  <c r="BQ294" i="4"/>
  <c r="BQ295" i="4"/>
  <c r="BQ296" i="4"/>
  <c r="BQ297" i="4"/>
  <c r="BQ298" i="4"/>
  <c r="BQ299" i="4"/>
  <c r="BQ300" i="4"/>
  <c r="BQ301" i="4"/>
  <c r="BQ302" i="4"/>
  <c r="BQ303" i="4"/>
  <c r="BQ304" i="4"/>
  <c r="BQ5" i="4"/>
  <c r="AC302" i="10" l="1"/>
  <c r="AC298" i="10"/>
  <c r="AC294" i="10"/>
  <c r="AC290" i="10"/>
  <c r="AC286" i="10"/>
  <c r="AC282" i="10"/>
  <c r="AC278" i="10"/>
  <c r="AC274" i="10"/>
  <c r="AC270" i="10"/>
  <c r="AC266" i="10"/>
  <c r="AC262" i="10"/>
  <c r="AC258" i="10"/>
  <c r="AC254" i="10"/>
  <c r="AC250" i="10"/>
  <c r="AC246" i="10"/>
  <c r="AC242" i="10"/>
  <c r="AC238" i="10"/>
  <c r="AC234" i="10"/>
  <c r="AC230" i="10"/>
  <c r="AC226" i="10"/>
  <c r="AC222" i="10"/>
  <c r="AC218" i="10"/>
  <c r="AC214" i="10"/>
  <c r="AC210" i="10"/>
  <c r="AC206" i="10"/>
  <c r="AC202" i="10"/>
  <c r="AC198" i="10"/>
  <c r="AC194" i="10"/>
  <c r="AC190" i="10"/>
  <c r="AC186" i="10"/>
  <c r="AC182" i="10"/>
  <c r="AC178" i="10"/>
  <c r="AC174" i="10"/>
  <c r="AC170" i="10"/>
  <c r="AC166" i="10"/>
  <c r="AC162" i="10"/>
  <c r="AC158" i="10"/>
  <c r="AC154" i="10"/>
  <c r="AC150" i="10"/>
  <c r="AC146" i="10"/>
  <c r="AC142" i="10"/>
  <c r="AC138" i="10"/>
  <c r="AC134" i="10"/>
  <c r="AC130" i="10"/>
  <c r="AC126" i="10"/>
  <c r="AC122" i="10"/>
  <c r="AC118" i="10"/>
  <c r="AC114" i="10"/>
  <c r="AC110" i="10"/>
  <c r="AC108" i="10"/>
  <c r="AC106" i="10"/>
  <c r="AC104" i="10"/>
  <c r="AC103" i="10"/>
  <c r="AC105" i="10"/>
  <c r="AC107" i="10"/>
  <c r="AC109" i="10"/>
  <c r="AC111" i="10"/>
  <c r="AC112" i="10"/>
  <c r="AC113" i="10"/>
  <c r="AC115" i="10"/>
  <c r="AC116" i="10"/>
  <c r="AC117" i="10"/>
  <c r="AC119" i="10"/>
  <c r="AC120" i="10"/>
  <c r="AC121" i="10"/>
  <c r="AC123" i="10"/>
  <c r="AC124" i="10"/>
  <c r="AC125" i="10"/>
  <c r="AC127" i="10"/>
  <c r="AC128" i="10"/>
  <c r="AC129" i="10"/>
  <c r="AC131" i="10"/>
  <c r="AC132" i="10"/>
  <c r="AC133" i="10"/>
  <c r="AC135" i="10"/>
  <c r="AC136" i="10"/>
  <c r="AC137" i="10"/>
  <c r="AC139" i="10"/>
  <c r="AC140" i="10"/>
  <c r="AC141" i="10"/>
  <c r="AC143" i="10"/>
  <c r="AC144" i="10"/>
  <c r="AC145" i="10"/>
  <c r="AC147" i="10"/>
  <c r="AC148" i="10"/>
  <c r="AC149" i="10"/>
  <c r="AC151" i="10"/>
  <c r="AC152" i="10"/>
  <c r="AC153" i="10"/>
  <c r="AC155" i="10"/>
  <c r="AC156" i="10"/>
  <c r="AC157" i="10"/>
  <c r="AC159" i="10"/>
  <c r="AC160" i="10"/>
  <c r="AC161" i="10"/>
  <c r="AC163" i="10"/>
  <c r="AC164" i="10"/>
  <c r="AC165" i="10"/>
  <c r="AC167" i="10"/>
  <c r="AC168" i="10"/>
  <c r="AC169" i="10"/>
  <c r="AC171" i="10"/>
  <c r="AC172" i="10"/>
  <c r="AC173" i="10"/>
  <c r="AC175" i="10"/>
  <c r="AC176" i="10"/>
  <c r="AC177" i="10"/>
  <c r="AC179" i="10"/>
  <c r="AC180" i="10"/>
  <c r="AC181" i="10"/>
  <c r="AC183" i="10"/>
  <c r="AC184" i="10"/>
  <c r="AC185" i="10"/>
  <c r="AC187" i="10"/>
  <c r="AC188" i="10"/>
  <c r="AC189" i="10"/>
  <c r="AC191" i="10"/>
  <c r="AC192" i="10"/>
  <c r="AC193" i="10"/>
  <c r="AC195" i="10"/>
  <c r="AC196" i="10"/>
  <c r="AC197" i="10"/>
  <c r="AC199" i="10"/>
  <c r="AC200" i="10"/>
  <c r="AC201" i="10"/>
  <c r="AC203" i="10"/>
  <c r="AC204" i="10"/>
  <c r="AC205" i="10"/>
  <c r="AC207" i="10"/>
  <c r="AC208" i="10"/>
  <c r="AC209" i="10"/>
  <c r="AC211" i="10"/>
  <c r="AC212" i="10"/>
  <c r="AC213" i="10"/>
  <c r="AC215" i="10"/>
  <c r="AC216" i="10"/>
  <c r="AC217" i="10"/>
  <c r="AC219" i="10"/>
  <c r="AC220" i="10"/>
  <c r="AC221" i="10"/>
  <c r="AC223" i="10"/>
  <c r="AC224" i="10"/>
  <c r="AC225" i="10"/>
  <c r="AC227" i="10"/>
  <c r="AC228" i="10"/>
  <c r="AC229" i="10"/>
  <c r="AC231" i="10"/>
  <c r="AC232" i="10"/>
  <c r="AC233" i="10"/>
  <c r="AC235" i="10"/>
  <c r="AC236" i="10"/>
  <c r="AC237" i="10"/>
  <c r="AC239" i="10"/>
  <c r="AC240" i="10"/>
  <c r="AC241" i="10"/>
  <c r="AC243" i="10"/>
  <c r="AC244" i="10"/>
  <c r="AC245" i="10"/>
  <c r="AC247" i="10"/>
  <c r="AC248" i="10"/>
  <c r="AC249" i="10"/>
  <c r="AC251" i="10"/>
  <c r="AC252" i="10"/>
  <c r="AC253" i="10"/>
  <c r="AC255" i="10"/>
  <c r="AC256" i="10"/>
  <c r="AC257" i="10"/>
  <c r="AC259" i="10"/>
  <c r="AC260" i="10"/>
  <c r="AC261" i="10"/>
  <c r="AC263" i="10"/>
  <c r="AC264" i="10"/>
  <c r="AC265" i="10"/>
  <c r="AC267" i="10"/>
  <c r="AC268" i="10"/>
  <c r="AC269" i="10"/>
  <c r="AC271" i="10"/>
  <c r="AC272" i="10"/>
  <c r="AC273" i="10"/>
  <c r="AC275" i="10"/>
  <c r="AC276" i="10"/>
  <c r="AC277" i="10"/>
  <c r="AC279" i="10"/>
  <c r="AC280" i="10"/>
  <c r="AC281" i="10"/>
  <c r="AC283" i="10"/>
  <c r="AC284" i="10"/>
  <c r="AC285" i="10"/>
  <c r="AC287" i="10"/>
  <c r="AC288" i="10"/>
  <c r="AC289" i="10"/>
  <c r="AC291" i="10"/>
  <c r="AC292" i="10"/>
  <c r="AC293" i="10"/>
  <c r="AC295" i="10"/>
  <c r="AC296" i="10"/>
  <c r="AC297" i="10"/>
  <c r="AC299" i="10"/>
  <c r="AC300" i="10"/>
  <c r="AC301" i="10"/>
  <c r="AC303" i="10"/>
  <c r="AC304" i="10"/>
  <c r="AC305" i="10"/>
  <c r="AP155" i="5" l="1"/>
  <c r="BE155" i="5" s="1"/>
  <c r="BE156" i="5"/>
  <c r="BE157" i="5"/>
  <c r="H155" i="5" l="1"/>
  <c r="BF165" i="4" l="1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5" i="4"/>
  <c r="BF186" i="4"/>
  <c r="BF187" i="4"/>
  <c r="BF188" i="4"/>
  <c r="BF189" i="4"/>
  <c r="BF190" i="4"/>
  <c r="BF191" i="4"/>
  <c r="BF192" i="4"/>
  <c r="BF193" i="4"/>
  <c r="BF194" i="4"/>
  <c r="BF195" i="4"/>
  <c r="BF196" i="4"/>
  <c r="BF197" i="4"/>
  <c r="BF198" i="4"/>
  <c r="BF199" i="4"/>
  <c r="BF200" i="4"/>
  <c r="BF201" i="4"/>
  <c r="BF202" i="4"/>
  <c r="BF203" i="4"/>
  <c r="BF204" i="4"/>
  <c r="BF205" i="4"/>
  <c r="BF206" i="4"/>
  <c r="BF207" i="4"/>
  <c r="BF208" i="4"/>
  <c r="BF209" i="4"/>
  <c r="BF210" i="4"/>
  <c r="BF211" i="4"/>
  <c r="BF212" i="4"/>
  <c r="BF213" i="4"/>
  <c r="BF214" i="4"/>
  <c r="BF215" i="4"/>
  <c r="BF216" i="4"/>
  <c r="BF217" i="4"/>
  <c r="BF218" i="4"/>
  <c r="BF219" i="4"/>
  <c r="BF220" i="4"/>
  <c r="BF221" i="4"/>
  <c r="BF222" i="4"/>
  <c r="BF223" i="4"/>
  <c r="BF224" i="4"/>
  <c r="BF225" i="4"/>
  <c r="BF226" i="4"/>
  <c r="BF227" i="4"/>
  <c r="BF228" i="4"/>
  <c r="BF229" i="4"/>
  <c r="BF230" i="4"/>
  <c r="BF231" i="4"/>
  <c r="BF232" i="4"/>
  <c r="BF233" i="4"/>
  <c r="BF234" i="4"/>
  <c r="BF235" i="4"/>
  <c r="BF236" i="4"/>
  <c r="BF237" i="4"/>
  <c r="BF238" i="4"/>
  <c r="BF239" i="4"/>
  <c r="BF240" i="4"/>
  <c r="BF241" i="4"/>
  <c r="BF242" i="4"/>
  <c r="BF243" i="4"/>
  <c r="BF244" i="4"/>
  <c r="BF245" i="4"/>
  <c r="BF246" i="4"/>
  <c r="BF247" i="4"/>
  <c r="BF248" i="4"/>
  <c r="BF249" i="4"/>
  <c r="BF250" i="4"/>
  <c r="BF251" i="4"/>
  <c r="BF252" i="4"/>
  <c r="BF253" i="4"/>
  <c r="BF254" i="4"/>
  <c r="BF255" i="4"/>
  <c r="BF256" i="4"/>
  <c r="BF257" i="4"/>
  <c r="BF258" i="4"/>
  <c r="BF259" i="4"/>
  <c r="BF260" i="4"/>
  <c r="BF261" i="4"/>
  <c r="BF262" i="4"/>
  <c r="BF263" i="4"/>
  <c r="BF264" i="4"/>
  <c r="BF265" i="4"/>
  <c r="BF266" i="4"/>
  <c r="BF267" i="4"/>
  <c r="BF268" i="4"/>
  <c r="BF269" i="4"/>
  <c r="BF270" i="4"/>
  <c r="BF271" i="4"/>
  <c r="BF272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5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8" i="4"/>
  <c r="BF299" i="4"/>
  <c r="BF300" i="4"/>
  <c r="BF301" i="4"/>
  <c r="BF302" i="4"/>
  <c r="BF303" i="4"/>
  <c r="BF304" i="4"/>
  <c r="BZ301" i="6" l="1"/>
  <c r="BZ304" i="6"/>
  <c r="D180" i="6" l="1"/>
  <c r="D172" i="6"/>
  <c r="D167" i="6"/>
  <c r="D151" i="6"/>
  <c r="D150" i="6"/>
  <c r="H25" i="5" l="1"/>
  <c r="BF148" i="4" l="1"/>
  <c r="BV148" i="4" s="1"/>
  <c r="CG6" i="5"/>
  <c r="CG7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G67" i="5"/>
  <c r="CG68" i="5"/>
  <c r="CG69" i="5"/>
  <c r="CG70" i="5"/>
  <c r="CG71" i="5"/>
  <c r="CG72" i="5"/>
  <c r="CG73" i="5"/>
  <c r="CG74" i="5"/>
  <c r="CG75" i="5"/>
  <c r="CG76" i="5"/>
  <c r="CG77" i="5"/>
  <c r="CG78" i="5"/>
  <c r="CG79" i="5"/>
  <c r="CG80" i="5"/>
  <c r="CG81" i="5"/>
  <c r="CG82" i="5"/>
  <c r="CG83" i="5"/>
  <c r="CG84" i="5"/>
  <c r="CG85" i="5"/>
  <c r="CG86" i="5"/>
  <c r="CG87" i="5"/>
  <c r="CG88" i="5"/>
  <c r="CG89" i="5"/>
  <c r="CG90" i="5"/>
  <c r="CG91" i="5"/>
  <c r="CG92" i="5"/>
  <c r="CG93" i="5"/>
  <c r="CG94" i="5"/>
  <c r="CG95" i="5"/>
  <c r="CG96" i="5"/>
  <c r="CG97" i="5"/>
  <c r="CG98" i="5"/>
  <c r="CG99" i="5"/>
  <c r="CG100" i="5"/>
  <c r="CG101" i="5"/>
  <c r="CG102" i="5"/>
  <c r="CG103" i="5"/>
  <c r="CG104" i="5"/>
  <c r="CG105" i="5"/>
  <c r="CG106" i="5"/>
  <c r="CG107" i="5"/>
  <c r="CG108" i="5"/>
  <c r="CG109" i="5"/>
  <c r="CG110" i="5"/>
  <c r="CG111" i="5"/>
  <c r="CG112" i="5"/>
  <c r="CG113" i="5"/>
  <c r="CG114" i="5"/>
  <c r="CG115" i="5"/>
  <c r="CG116" i="5"/>
  <c r="CG117" i="5"/>
  <c r="CG118" i="5"/>
  <c r="CG119" i="5"/>
  <c r="CG120" i="5"/>
  <c r="CG121" i="5"/>
  <c r="CG122" i="5"/>
  <c r="CG123" i="5"/>
  <c r="CG124" i="5"/>
  <c r="CG125" i="5"/>
  <c r="CG126" i="5"/>
  <c r="CG127" i="5"/>
  <c r="CG128" i="5"/>
  <c r="CG129" i="5"/>
  <c r="CG130" i="5"/>
  <c r="CG131" i="5"/>
  <c r="CG132" i="5"/>
  <c r="CG133" i="5"/>
  <c r="CG134" i="5"/>
  <c r="CG135" i="5"/>
  <c r="CG136" i="5"/>
  <c r="CG137" i="5"/>
  <c r="CG138" i="5"/>
  <c r="CG139" i="5"/>
  <c r="CG140" i="5"/>
  <c r="CG141" i="5"/>
  <c r="CG142" i="5"/>
  <c r="CG143" i="5"/>
  <c r="CG144" i="5"/>
  <c r="CG145" i="5"/>
  <c r="CG146" i="5"/>
  <c r="CG147" i="5"/>
  <c r="CG148" i="5"/>
  <c r="CG149" i="5"/>
  <c r="CG150" i="5"/>
  <c r="CG151" i="5"/>
  <c r="CG152" i="5"/>
  <c r="CG153" i="5"/>
  <c r="CG154" i="5"/>
  <c r="CG155" i="5"/>
  <c r="CG156" i="5"/>
  <c r="CG157" i="5"/>
  <c r="CG158" i="5"/>
  <c r="CG159" i="5"/>
  <c r="CG160" i="5"/>
  <c r="CG161" i="5"/>
  <c r="CG162" i="5"/>
  <c r="CG163" i="5"/>
  <c r="CG164" i="5"/>
  <c r="CG165" i="5"/>
  <c r="CG166" i="5"/>
  <c r="CG167" i="5"/>
  <c r="CG168" i="5"/>
  <c r="CG169" i="5"/>
  <c r="CG170" i="5"/>
  <c r="CG171" i="5"/>
  <c r="CG172" i="5"/>
  <c r="CG173" i="5"/>
  <c r="CG174" i="5"/>
  <c r="CG175" i="5"/>
  <c r="CG176" i="5"/>
  <c r="CG177" i="5"/>
  <c r="CG178" i="5"/>
  <c r="CG179" i="5"/>
  <c r="CG180" i="5"/>
  <c r="CG181" i="5"/>
  <c r="CG182" i="5"/>
  <c r="CG183" i="5"/>
  <c r="CG184" i="5"/>
  <c r="CG185" i="5"/>
  <c r="CG186" i="5"/>
  <c r="CG187" i="5"/>
  <c r="CG188" i="5"/>
  <c r="CG189" i="5"/>
  <c r="CG190" i="5"/>
  <c r="CG191" i="5"/>
  <c r="CG192" i="5"/>
  <c r="CG193" i="5"/>
  <c r="CG194" i="5"/>
  <c r="CG195" i="5"/>
  <c r="CG196" i="5"/>
  <c r="CG197" i="5"/>
  <c r="CG198" i="5"/>
  <c r="CG199" i="5"/>
  <c r="CG200" i="5"/>
  <c r="CG201" i="5"/>
  <c r="CG202" i="5"/>
  <c r="CG203" i="5"/>
  <c r="CG204" i="5"/>
  <c r="CG205" i="5"/>
  <c r="CG206" i="5"/>
  <c r="CG207" i="5"/>
  <c r="CG208" i="5"/>
  <c r="CG209" i="5"/>
  <c r="CG210" i="5"/>
  <c r="CG211" i="5"/>
  <c r="CG212" i="5"/>
  <c r="CG213" i="5"/>
  <c r="CG214" i="5"/>
  <c r="CG215" i="5"/>
  <c r="CG216" i="5"/>
  <c r="CG217" i="5"/>
  <c r="CG218" i="5"/>
  <c r="CG219" i="5"/>
  <c r="CG220" i="5"/>
  <c r="CG221" i="5"/>
  <c r="CG222" i="5"/>
  <c r="CG223" i="5"/>
  <c r="CG224" i="5"/>
  <c r="CG225" i="5"/>
  <c r="CG226" i="5"/>
  <c r="CG227" i="5"/>
  <c r="CG228" i="5"/>
  <c r="CG229" i="5"/>
  <c r="CG230" i="5"/>
  <c r="CG231" i="5"/>
  <c r="CG232" i="5"/>
  <c r="CG233" i="5"/>
  <c r="CG234" i="5"/>
  <c r="CG235" i="5"/>
  <c r="CG236" i="5"/>
  <c r="CG237" i="5"/>
  <c r="CG238" i="5"/>
  <c r="CG239" i="5"/>
  <c r="CG240" i="5"/>
  <c r="CG241" i="5"/>
  <c r="CG242" i="5"/>
  <c r="CG243" i="5"/>
  <c r="CG244" i="5"/>
  <c r="CG245" i="5"/>
  <c r="CG246" i="5"/>
  <c r="CG247" i="5"/>
  <c r="CG248" i="5"/>
  <c r="CG249" i="5"/>
  <c r="CG250" i="5"/>
  <c r="CG251" i="5"/>
  <c r="CG252" i="5"/>
  <c r="CG253" i="5"/>
  <c r="CG254" i="5"/>
  <c r="CG255" i="5"/>
  <c r="CG256" i="5"/>
  <c r="CG257" i="5"/>
  <c r="CG258" i="5"/>
  <c r="CG259" i="5"/>
  <c r="CG260" i="5"/>
  <c r="CG261" i="5"/>
  <c r="CG262" i="5"/>
  <c r="CG263" i="5"/>
  <c r="CG264" i="5"/>
  <c r="CG265" i="5"/>
  <c r="CG266" i="5"/>
  <c r="CG267" i="5"/>
  <c r="CG268" i="5"/>
  <c r="CG269" i="5"/>
  <c r="CG270" i="5"/>
  <c r="CG271" i="5"/>
  <c r="CG272" i="5"/>
  <c r="CG273" i="5"/>
  <c r="CG274" i="5"/>
  <c r="CG275" i="5"/>
  <c r="CG276" i="5"/>
  <c r="CG277" i="5"/>
  <c r="CG278" i="5"/>
  <c r="CG279" i="5"/>
  <c r="CG280" i="5"/>
  <c r="CG281" i="5"/>
  <c r="CG282" i="5"/>
  <c r="CG283" i="5"/>
  <c r="CG284" i="5"/>
  <c r="CG285" i="5"/>
  <c r="CG286" i="5"/>
  <c r="CG287" i="5"/>
  <c r="CG288" i="5"/>
  <c r="CG289" i="5"/>
  <c r="CG290" i="5"/>
  <c r="CG291" i="5"/>
  <c r="CG292" i="5"/>
  <c r="CG293" i="5"/>
  <c r="CG294" i="5"/>
  <c r="CG295" i="5"/>
  <c r="CG296" i="5"/>
  <c r="CG297" i="5"/>
  <c r="CG298" i="5"/>
  <c r="CG299" i="5"/>
  <c r="CG300" i="5"/>
  <c r="CG301" i="5"/>
  <c r="CG302" i="5"/>
  <c r="CG303" i="5"/>
  <c r="CG304" i="5"/>
  <c r="CG5" i="5"/>
  <c r="V156" i="6"/>
  <c r="V157" i="6"/>
  <c r="V159" i="6"/>
  <c r="V160" i="6"/>
  <c r="V162" i="6"/>
  <c r="V163" i="6"/>
  <c r="V164" i="6"/>
  <c r="V167" i="6"/>
  <c r="V168" i="6"/>
  <c r="V169" i="6"/>
  <c r="V171" i="6"/>
  <c r="V172" i="6"/>
  <c r="V173" i="6"/>
  <c r="V174" i="6"/>
  <c r="V175" i="6"/>
  <c r="V178" i="6"/>
  <c r="V179" i="6"/>
  <c r="V180" i="6"/>
  <c r="V181" i="6"/>
  <c r="V184" i="6"/>
  <c r="V185" i="6"/>
  <c r="V186" i="6"/>
  <c r="V187" i="6"/>
  <c r="V188" i="6"/>
  <c r="V189" i="6"/>
  <c r="V190" i="6"/>
  <c r="V191" i="6"/>
  <c r="V192" i="6"/>
  <c r="V155" i="6"/>
  <c r="AU6" i="4"/>
  <c r="AU7" i="4"/>
  <c r="BI7" i="4" s="1"/>
  <c r="AU8" i="4"/>
  <c r="AU9" i="4"/>
  <c r="BI9" i="4" s="1"/>
  <c r="AU10" i="4"/>
  <c r="AU11" i="4"/>
  <c r="BI11" i="4" s="1"/>
  <c r="AU12" i="4"/>
  <c r="AU13" i="4"/>
  <c r="AU14" i="4"/>
  <c r="AU15" i="4"/>
  <c r="BI15" i="4" s="1"/>
  <c r="AU16" i="4"/>
  <c r="AU17" i="4"/>
  <c r="AU18" i="4"/>
  <c r="BI18" i="4" s="1"/>
  <c r="AU19" i="4"/>
  <c r="AU20" i="4"/>
  <c r="AU21" i="4"/>
  <c r="AU22" i="4"/>
  <c r="AU23" i="4"/>
  <c r="AU24" i="4"/>
  <c r="AU25" i="4"/>
  <c r="AU26" i="4"/>
  <c r="AU27" i="4"/>
  <c r="AU28" i="4"/>
  <c r="AU29" i="4"/>
  <c r="BI29" i="4" s="1"/>
  <c r="AU30" i="4"/>
  <c r="AU31" i="4"/>
  <c r="AU32" i="4"/>
  <c r="AU33" i="4"/>
  <c r="AU34" i="4"/>
  <c r="BI34" i="4" s="1"/>
  <c r="AU35" i="4"/>
  <c r="BI35" i="4" s="1"/>
  <c r="AU36" i="4"/>
  <c r="AU37" i="4"/>
  <c r="AU38" i="4"/>
  <c r="AU39" i="4"/>
  <c r="AU40" i="4"/>
  <c r="AU41" i="4"/>
  <c r="AU42" i="4"/>
  <c r="AU43" i="4"/>
  <c r="AU44" i="4"/>
  <c r="AU45" i="4"/>
  <c r="BI45" i="4" s="1"/>
  <c r="AU46" i="4"/>
  <c r="BI46" i="4" s="1"/>
  <c r="AU47" i="4"/>
  <c r="AU48" i="4"/>
  <c r="AU49" i="4"/>
  <c r="AU50" i="4"/>
  <c r="AU51" i="4"/>
  <c r="AU52" i="4"/>
  <c r="BI52" i="4" s="1"/>
  <c r="AU53" i="4"/>
  <c r="AU54" i="4"/>
  <c r="AU55" i="4"/>
  <c r="AU56" i="4"/>
  <c r="BI56" i="4" s="1"/>
  <c r="AU57" i="4"/>
  <c r="AU58" i="4"/>
  <c r="BI58" i="4" s="1"/>
  <c r="AU59" i="4"/>
  <c r="AU60" i="4"/>
  <c r="AU61" i="4"/>
  <c r="AU62" i="4"/>
  <c r="AU63" i="4"/>
  <c r="AU64" i="4"/>
  <c r="BI64" i="4" s="1"/>
  <c r="AU65" i="4"/>
  <c r="AU66" i="4"/>
  <c r="AU67" i="4"/>
  <c r="AU68" i="4"/>
  <c r="AU69" i="4"/>
  <c r="AU70" i="4"/>
  <c r="BI70" i="4" s="1"/>
  <c r="AU71" i="4"/>
  <c r="BI71" i="4" s="1"/>
  <c r="AU72" i="4"/>
  <c r="AU73" i="4"/>
  <c r="AU74" i="4"/>
  <c r="AU75" i="4"/>
  <c r="AU76" i="4"/>
  <c r="BI76" i="4" s="1"/>
  <c r="AU77" i="4"/>
  <c r="BI77" i="4" s="1"/>
  <c r="AU78" i="4"/>
  <c r="AU79" i="4"/>
  <c r="AU80" i="4"/>
  <c r="BI80" i="4" s="1"/>
  <c r="AU81" i="4"/>
  <c r="AU82" i="4"/>
  <c r="BI82" i="4" s="1"/>
  <c r="AU83" i="4"/>
  <c r="BI83" i="4" s="1"/>
  <c r="AU84" i="4"/>
  <c r="AU85" i="4"/>
  <c r="AU86" i="4"/>
  <c r="AU87" i="4"/>
  <c r="AU88" i="4"/>
  <c r="AU89" i="4"/>
  <c r="AU90" i="4"/>
  <c r="AU91" i="4"/>
  <c r="AU92" i="4"/>
  <c r="AU93" i="4"/>
  <c r="AU94" i="4"/>
  <c r="BI94" i="4" s="1"/>
  <c r="AU95" i="4"/>
  <c r="AU96" i="4"/>
  <c r="AU97" i="4"/>
  <c r="AU98" i="4"/>
  <c r="AU99" i="4"/>
  <c r="AU100" i="4"/>
  <c r="BI100" i="4" s="1"/>
  <c r="AU101" i="4"/>
  <c r="AU102" i="4"/>
  <c r="AU103" i="4"/>
  <c r="BI103" i="4" s="1"/>
  <c r="AU104" i="4"/>
  <c r="AU105" i="4"/>
  <c r="AU106" i="4"/>
  <c r="BI106" i="4" s="1"/>
  <c r="AU107" i="4"/>
  <c r="AU108" i="4"/>
  <c r="AU109" i="4"/>
  <c r="AU110" i="4"/>
  <c r="AU111" i="4"/>
  <c r="AU112" i="4"/>
  <c r="AU113" i="4"/>
  <c r="AU114" i="4"/>
  <c r="AU115" i="4"/>
  <c r="BI115" i="4" s="1"/>
  <c r="AU116" i="4"/>
  <c r="AU117" i="4"/>
  <c r="BI117" i="4" s="1"/>
  <c r="AU118" i="4"/>
  <c r="BI118" i="4" s="1"/>
  <c r="AU119" i="4"/>
  <c r="AU120" i="4"/>
  <c r="AU121" i="4"/>
  <c r="AU122" i="4"/>
  <c r="AU123" i="4"/>
  <c r="AU124" i="4"/>
  <c r="BI124" i="4" s="1"/>
  <c r="AU125" i="4"/>
  <c r="AU126" i="4"/>
  <c r="AU127" i="4"/>
  <c r="AU128" i="4"/>
  <c r="AU129" i="4"/>
  <c r="BI129" i="4" s="1"/>
  <c r="AU130" i="4"/>
  <c r="BI130" i="4" s="1"/>
  <c r="AU131" i="4"/>
  <c r="AU132" i="4"/>
  <c r="AU133" i="4"/>
  <c r="AU134" i="4"/>
  <c r="AU135" i="4"/>
  <c r="AU136" i="4"/>
  <c r="AU137" i="4"/>
  <c r="AU138" i="4"/>
  <c r="AU139" i="4"/>
  <c r="AU140" i="4"/>
  <c r="AU141" i="4"/>
  <c r="BI141" i="4" s="1"/>
  <c r="AU142" i="4"/>
  <c r="BI142" i="4" s="1"/>
  <c r="AU143" i="4"/>
  <c r="AU144" i="4"/>
  <c r="AU145" i="4"/>
  <c r="AU146" i="4"/>
  <c r="AU147" i="4"/>
  <c r="AU148" i="4"/>
  <c r="BI148" i="4" s="1"/>
  <c r="AU149" i="4"/>
  <c r="AU150" i="4"/>
  <c r="AU151" i="4"/>
  <c r="AU152" i="4"/>
  <c r="AU153" i="4"/>
  <c r="BI153" i="4" s="1"/>
  <c r="AU154" i="4"/>
  <c r="BI154" i="4" s="1"/>
  <c r="AU155" i="4"/>
  <c r="AU156" i="4"/>
  <c r="AU157" i="4"/>
  <c r="AU158" i="4"/>
  <c r="AU159" i="4"/>
  <c r="AU160" i="4"/>
  <c r="AU161" i="4"/>
  <c r="AU162" i="4"/>
  <c r="AU163" i="4"/>
  <c r="AU164" i="4"/>
  <c r="AU165" i="4"/>
  <c r="AU166" i="4"/>
  <c r="BI166" i="4" s="1"/>
  <c r="AU167" i="4"/>
  <c r="AU168" i="4"/>
  <c r="AU169" i="4"/>
  <c r="AU170" i="4"/>
  <c r="AU171" i="4"/>
  <c r="AU172" i="4"/>
  <c r="BI172" i="4" s="1"/>
  <c r="AU173" i="4"/>
  <c r="BI173" i="4" s="1"/>
  <c r="AU174" i="4"/>
  <c r="AU175" i="4"/>
  <c r="AU176" i="4"/>
  <c r="AU177" i="4"/>
  <c r="BI177" i="4" s="1"/>
  <c r="AU178" i="4"/>
  <c r="BI178" i="4" s="1"/>
  <c r="AU179" i="4"/>
  <c r="AU180" i="4"/>
  <c r="AU181" i="4"/>
  <c r="AU182" i="4"/>
  <c r="AU183" i="4"/>
  <c r="AU184" i="4"/>
  <c r="BI184" i="4" s="1"/>
  <c r="AU185" i="4"/>
  <c r="AU186" i="4"/>
  <c r="AU187" i="4"/>
  <c r="AU188" i="4"/>
  <c r="AU189" i="4"/>
  <c r="AU190" i="4"/>
  <c r="BI190" i="4" s="1"/>
  <c r="AU191" i="4"/>
  <c r="AU192" i="4"/>
  <c r="BI192" i="4" s="1"/>
  <c r="AU193" i="4"/>
  <c r="AU194" i="4"/>
  <c r="AU195" i="4"/>
  <c r="AU196" i="4"/>
  <c r="BI196" i="4" s="1"/>
  <c r="AU197" i="4"/>
  <c r="AU198" i="4"/>
  <c r="AU199" i="4"/>
  <c r="BI199" i="4" s="1"/>
  <c r="AU200" i="4"/>
  <c r="AU201" i="4"/>
  <c r="AU202" i="4"/>
  <c r="BI202" i="4" s="1"/>
  <c r="AU203" i="4"/>
  <c r="AU204" i="4"/>
  <c r="AU205" i="4"/>
  <c r="BI205" i="4" s="1"/>
  <c r="AU206" i="4"/>
  <c r="AU207" i="4"/>
  <c r="AU208" i="4"/>
  <c r="BI208" i="4" s="1"/>
  <c r="AU209" i="4"/>
  <c r="AU210" i="4"/>
  <c r="AU211" i="4"/>
  <c r="BI211" i="4" s="1"/>
  <c r="AU212" i="4"/>
  <c r="AU213" i="4"/>
  <c r="AU214" i="4"/>
  <c r="BI214" i="4" s="1"/>
  <c r="AU215" i="4"/>
  <c r="AU216" i="4"/>
  <c r="BI216" i="4" s="1"/>
  <c r="AU217" i="4"/>
  <c r="AU218" i="4"/>
  <c r="AU219" i="4"/>
  <c r="AU220" i="4"/>
  <c r="BI220" i="4" s="1"/>
  <c r="AU221" i="4"/>
  <c r="AU222" i="4"/>
  <c r="AU223" i="4"/>
  <c r="AU224" i="4"/>
  <c r="AU225" i="4"/>
  <c r="AU226" i="4"/>
  <c r="BI226" i="4" s="1"/>
  <c r="AU227" i="4"/>
  <c r="AU228" i="4"/>
  <c r="AU229" i="4"/>
  <c r="AU230" i="4"/>
  <c r="AU231" i="4"/>
  <c r="BI231" i="4" s="1"/>
  <c r="AU232" i="4"/>
  <c r="AU233" i="4"/>
  <c r="AU234" i="4"/>
  <c r="AU235" i="4"/>
  <c r="AU236" i="4"/>
  <c r="AU237" i="4"/>
  <c r="AU238" i="4"/>
  <c r="BI238" i="4" s="1"/>
  <c r="AU239" i="4"/>
  <c r="AU240" i="4"/>
  <c r="AU241" i="4"/>
  <c r="AU242" i="4"/>
  <c r="AU243" i="4"/>
  <c r="BI243" i="4" s="1"/>
  <c r="AU244" i="4"/>
  <c r="BI244" i="4" s="1"/>
  <c r="AU245" i="4"/>
  <c r="BI245" i="4" s="1"/>
  <c r="AU246" i="4"/>
  <c r="AU247" i="4"/>
  <c r="AU248" i="4"/>
  <c r="AU249" i="4"/>
  <c r="AU250" i="4"/>
  <c r="AU251" i="4"/>
  <c r="AU252" i="4"/>
  <c r="AU253" i="4"/>
  <c r="AU254" i="4"/>
  <c r="AU255" i="4"/>
  <c r="BI255" i="4" s="1"/>
  <c r="AU256" i="4"/>
  <c r="BI256" i="4" s="1"/>
  <c r="AU257" i="4"/>
  <c r="AU258" i="4"/>
  <c r="AU259" i="4"/>
  <c r="AU260" i="4"/>
  <c r="AU261" i="4"/>
  <c r="AU262" i="4"/>
  <c r="AU263" i="4"/>
  <c r="AU264" i="4"/>
  <c r="AU265" i="4"/>
  <c r="AU266" i="4"/>
  <c r="AU267" i="4"/>
  <c r="AU268" i="4"/>
  <c r="BI268" i="4" s="1"/>
  <c r="AU269" i="4"/>
  <c r="AU270" i="4"/>
  <c r="AU271" i="4"/>
  <c r="AU272" i="4"/>
  <c r="BI272" i="4" s="1"/>
  <c r="AU273" i="4"/>
  <c r="BI273" i="4" s="1"/>
  <c r="AU274" i="4"/>
  <c r="BI274" i="4" s="1"/>
  <c r="AU275" i="4"/>
  <c r="AU276" i="4"/>
  <c r="AU277" i="4"/>
  <c r="AU278" i="4"/>
  <c r="AU279" i="4"/>
  <c r="BI279" i="4" s="1"/>
  <c r="AU280" i="4"/>
  <c r="AU281" i="4"/>
  <c r="AU282" i="4"/>
  <c r="AU283" i="4"/>
  <c r="AU284" i="4"/>
  <c r="AU285" i="4"/>
  <c r="AU286" i="4"/>
  <c r="BI286" i="4" s="1"/>
  <c r="AU287" i="4"/>
  <c r="AU288" i="4"/>
  <c r="AU289" i="4"/>
  <c r="AU290" i="4"/>
  <c r="AU291" i="4"/>
  <c r="BI291" i="4" s="1"/>
  <c r="AU292" i="4"/>
  <c r="BI292" i="4" s="1"/>
  <c r="AU293" i="4"/>
  <c r="AU294" i="4"/>
  <c r="AU295" i="4"/>
  <c r="AU296" i="4"/>
  <c r="AU297" i="4"/>
  <c r="AU298" i="4"/>
  <c r="BI298" i="4" s="1"/>
  <c r="AU299" i="4"/>
  <c r="AU300" i="4"/>
  <c r="AU301" i="4"/>
  <c r="AU302" i="4"/>
  <c r="AU303" i="4"/>
  <c r="AU304" i="4"/>
  <c r="AU5" i="4"/>
  <c r="BI13" i="4"/>
  <c r="BI72" i="4"/>
  <c r="BI96" i="4"/>
  <c r="BI121" i="4"/>
  <c r="BI157" i="4"/>
  <c r="AW5" i="4"/>
  <c r="BK5" i="4" s="1"/>
  <c r="BV166" i="4"/>
  <c r="BV167" i="4"/>
  <c r="BV169" i="4"/>
  <c r="BV170" i="4"/>
  <c r="BV171" i="4"/>
  <c r="BV173" i="4"/>
  <c r="BV174" i="4"/>
  <c r="BV175" i="4"/>
  <c r="BV177" i="4"/>
  <c r="BV179" i="4"/>
  <c r="BV183" i="4"/>
  <c r="BV185" i="4"/>
  <c r="BV187" i="4"/>
  <c r="BV189" i="4"/>
  <c r="BV190" i="4"/>
  <c r="BV191" i="4"/>
  <c r="BV193" i="4"/>
  <c r="BV194" i="4"/>
  <c r="BV195" i="4"/>
  <c r="BV197" i="4"/>
  <c r="BV198" i="4"/>
  <c r="BV199" i="4"/>
  <c r="BV201" i="4"/>
  <c r="I269" i="4"/>
  <c r="AK167" i="5"/>
  <c r="AK157" i="5"/>
  <c r="AK143" i="5"/>
  <c r="AL138" i="5"/>
  <c r="AL139" i="5"/>
  <c r="AL140" i="5"/>
  <c r="AL141" i="5"/>
  <c r="AL142" i="5"/>
  <c r="AL143" i="5"/>
  <c r="AL144" i="5"/>
  <c r="AL145" i="5"/>
  <c r="AL146" i="5"/>
  <c r="AL147" i="5"/>
  <c r="AL137" i="5"/>
  <c r="BD6" i="5"/>
  <c r="BD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D124" i="5"/>
  <c r="BD125" i="5"/>
  <c r="BD126" i="5"/>
  <c r="BD127" i="5"/>
  <c r="BD128" i="5"/>
  <c r="BD129" i="5"/>
  <c r="BD130" i="5"/>
  <c r="BD131" i="5"/>
  <c r="BD132" i="5"/>
  <c r="BD133" i="5"/>
  <c r="BD134" i="5"/>
  <c r="BD135" i="5"/>
  <c r="BD136" i="5"/>
  <c r="BD137" i="5"/>
  <c r="BD138" i="5"/>
  <c r="BD139" i="5"/>
  <c r="BD140" i="5"/>
  <c r="BD141" i="5"/>
  <c r="BD142" i="5"/>
  <c r="BD143" i="5"/>
  <c r="BD144" i="5"/>
  <c r="BD145" i="5"/>
  <c r="BD146" i="5"/>
  <c r="BD147" i="5"/>
  <c r="BD148" i="5"/>
  <c r="BD149" i="5"/>
  <c r="BD150" i="5"/>
  <c r="BD151" i="5"/>
  <c r="BD152" i="5"/>
  <c r="BD153" i="5"/>
  <c r="BD154" i="5"/>
  <c r="BD155" i="5"/>
  <c r="BD156" i="5"/>
  <c r="BD157" i="5"/>
  <c r="BD158" i="5"/>
  <c r="BD159" i="5"/>
  <c r="BD160" i="5"/>
  <c r="BD161" i="5"/>
  <c r="BD162" i="5"/>
  <c r="BD163" i="5"/>
  <c r="BD164" i="5"/>
  <c r="BD165" i="5"/>
  <c r="BD166" i="5"/>
  <c r="BD167" i="5"/>
  <c r="BD168" i="5"/>
  <c r="BD169" i="5"/>
  <c r="BD170" i="5"/>
  <c r="BD171" i="5"/>
  <c r="BD172" i="5"/>
  <c r="BD173" i="5"/>
  <c r="BD174" i="5"/>
  <c r="BD175" i="5"/>
  <c r="BD176" i="5"/>
  <c r="BD177" i="5"/>
  <c r="BD178" i="5"/>
  <c r="BD179" i="5"/>
  <c r="BD180" i="5"/>
  <c r="BD181" i="5"/>
  <c r="BD182" i="5"/>
  <c r="BD183" i="5"/>
  <c r="BD184" i="5"/>
  <c r="BD185" i="5"/>
  <c r="BD186" i="5"/>
  <c r="BD187" i="5"/>
  <c r="BD188" i="5"/>
  <c r="BD189" i="5"/>
  <c r="BD190" i="5"/>
  <c r="BD191" i="5"/>
  <c r="BD192" i="5"/>
  <c r="BD193" i="5"/>
  <c r="BD194" i="5"/>
  <c r="BD195" i="5"/>
  <c r="BD196" i="5"/>
  <c r="BD197" i="5"/>
  <c r="BD198" i="5"/>
  <c r="BD199" i="5"/>
  <c r="BD200" i="5"/>
  <c r="BD201" i="5"/>
  <c r="BD202" i="5"/>
  <c r="BD203" i="5"/>
  <c r="BD204" i="5"/>
  <c r="BD205" i="5"/>
  <c r="BD206" i="5"/>
  <c r="BD207" i="5"/>
  <c r="BD208" i="5"/>
  <c r="BD209" i="5"/>
  <c r="BD210" i="5"/>
  <c r="BD211" i="5"/>
  <c r="BD212" i="5"/>
  <c r="BD213" i="5"/>
  <c r="BD214" i="5"/>
  <c r="BD215" i="5"/>
  <c r="BD216" i="5"/>
  <c r="BD217" i="5"/>
  <c r="BD218" i="5"/>
  <c r="BD219" i="5"/>
  <c r="BD220" i="5"/>
  <c r="BD221" i="5"/>
  <c r="BD222" i="5"/>
  <c r="BD223" i="5"/>
  <c r="BD224" i="5"/>
  <c r="BD225" i="5"/>
  <c r="BD226" i="5"/>
  <c r="BD227" i="5"/>
  <c r="BD228" i="5"/>
  <c r="BD229" i="5"/>
  <c r="BD230" i="5"/>
  <c r="BD231" i="5"/>
  <c r="BD232" i="5"/>
  <c r="BD233" i="5"/>
  <c r="BD234" i="5"/>
  <c r="BD235" i="5"/>
  <c r="BD236" i="5"/>
  <c r="BD237" i="5"/>
  <c r="BD238" i="5"/>
  <c r="BD239" i="5"/>
  <c r="BD240" i="5"/>
  <c r="BD241" i="5"/>
  <c r="BD242" i="5"/>
  <c r="BD243" i="5"/>
  <c r="BD244" i="5"/>
  <c r="BD245" i="5"/>
  <c r="BD246" i="5"/>
  <c r="BD247" i="5"/>
  <c r="BD248" i="5"/>
  <c r="BD249" i="5"/>
  <c r="BD250" i="5"/>
  <c r="BD251" i="5"/>
  <c r="BD252" i="5"/>
  <c r="BD253" i="5"/>
  <c r="BD254" i="5"/>
  <c r="BD255" i="5"/>
  <c r="BD256" i="5"/>
  <c r="BD257" i="5"/>
  <c r="BD258" i="5"/>
  <c r="BD259" i="5"/>
  <c r="BD260" i="5"/>
  <c r="BD261" i="5"/>
  <c r="BD262" i="5"/>
  <c r="BD263" i="5"/>
  <c r="BD264" i="5"/>
  <c r="BD265" i="5"/>
  <c r="BD266" i="5"/>
  <c r="BD267" i="5"/>
  <c r="BD268" i="5"/>
  <c r="BD269" i="5"/>
  <c r="BD270" i="5"/>
  <c r="BD271" i="5"/>
  <c r="BD272" i="5"/>
  <c r="BD273" i="5"/>
  <c r="BD274" i="5"/>
  <c r="BD275" i="5"/>
  <c r="BD276" i="5"/>
  <c r="BD277" i="5"/>
  <c r="BD278" i="5"/>
  <c r="BD279" i="5"/>
  <c r="BD280" i="5"/>
  <c r="BD281" i="5"/>
  <c r="BD282" i="5"/>
  <c r="BD283" i="5"/>
  <c r="BD284" i="5"/>
  <c r="BD285" i="5"/>
  <c r="BD286" i="5"/>
  <c r="BD287" i="5"/>
  <c r="BD288" i="5"/>
  <c r="BD289" i="5"/>
  <c r="BD290" i="5"/>
  <c r="BD291" i="5"/>
  <c r="BD292" i="5"/>
  <c r="BD293" i="5"/>
  <c r="BD294" i="5"/>
  <c r="BD295" i="5"/>
  <c r="BD296" i="5"/>
  <c r="BD297" i="5"/>
  <c r="BD298" i="5"/>
  <c r="BD299" i="5"/>
  <c r="BD300" i="5"/>
  <c r="BD301" i="5"/>
  <c r="BD302" i="5"/>
  <c r="BD303" i="5"/>
  <c r="BD304" i="5"/>
  <c r="BD5" i="5"/>
  <c r="BN5" i="6"/>
  <c r="BN6" i="6"/>
  <c r="BN7" i="6"/>
  <c r="BN8" i="6"/>
  <c r="BN9" i="6"/>
  <c r="BN10" i="6"/>
  <c r="BN11" i="6"/>
  <c r="BN12" i="6"/>
  <c r="BN13" i="6"/>
  <c r="BN14" i="6"/>
  <c r="BN15" i="6"/>
  <c r="BN16" i="6"/>
  <c r="BN17" i="6"/>
  <c r="BN18" i="6"/>
  <c r="BN19" i="6"/>
  <c r="BN20" i="6"/>
  <c r="BN21" i="6"/>
  <c r="BN22" i="6"/>
  <c r="BN23" i="6"/>
  <c r="BN24" i="6"/>
  <c r="BN25" i="6"/>
  <c r="BN26" i="6"/>
  <c r="BN27" i="6"/>
  <c r="BN28" i="6"/>
  <c r="BN29" i="6"/>
  <c r="BN30" i="6"/>
  <c r="BN31" i="6"/>
  <c r="BN32" i="6"/>
  <c r="BN33" i="6"/>
  <c r="BN34" i="6"/>
  <c r="BN35" i="6"/>
  <c r="BN36" i="6"/>
  <c r="BN37" i="6"/>
  <c r="BN38" i="6"/>
  <c r="BN39" i="6"/>
  <c r="BN40" i="6"/>
  <c r="BN41" i="6"/>
  <c r="BN42" i="6"/>
  <c r="BN43" i="6"/>
  <c r="BN44" i="6"/>
  <c r="BN45" i="6"/>
  <c r="BN46" i="6"/>
  <c r="BN47" i="6"/>
  <c r="BN48" i="6"/>
  <c r="BN49" i="6"/>
  <c r="BN50" i="6"/>
  <c r="BN51" i="6"/>
  <c r="BN52" i="6"/>
  <c r="BN53" i="6"/>
  <c r="BN54" i="6"/>
  <c r="BN55" i="6"/>
  <c r="BN56" i="6"/>
  <c r="BN57" i="6"/>
  <c r="BN58" i="6"/>
  <c r="BN59" i="6"/>
  <c r="BN60" i="6"/>
  <c r="BN61" i="6"/>
  <c r="BN62" i="6"/>
  <c r="BN63" i="6"/>
  <c r="BN64" i="6"/>
  <c r="BN65" i="6"/>
  <c r="BN66" i="6"/>
  <c r="BN67" i="6"/>
  <c r="BN68" i="6"/>
  <c r="BN69" i="6"/>
  <c r="BN70" i="6"/>
  <c r="BN71" i="6"/>
  <c r="BN72" i="6"/>
  <c r="BN73" i="6"/>
  <c r="BN74" i="6"/>
  <c r="BN75" i="6"/>
  <c r="BN76" i="6"/>
  <c r="BN77" i="6"/>
  <c r="BN78" i="6"/>
  <c r="BN79" i="6"/>
  <c r="BN80" i="6"/>
  <c r="BN81" i="6"/>
  <c r="BN82" i="6"/>
  <c r="BN83" i="6"/>
  <c r="BN84" i="6"/>
  <c r="BN85" i="6"/>
  <c r="BN86" i="6"/>
  <c r="BN87" i="6"/>
  <c r="BN88" i="6"/>
  <c r="BN89" i="6"/>
  <c r="BN90" i="6"/>
  <c r="BN91" i="6"/>
  <c r="BN92" i="6"/>
  <c r="BN93" i="6"/>
  <c r="BN94" i="6"/>
  <c r="BN95" i="6"/>
  <c r="BN96" i="6"/>
  <c r="BN97" i="6"/>
  <c r="BN98" i="6"/>
  <c r="BN99" i="6"/>
  <c r="BN100" i="6"/>
  <c r="BN101" i="6"/>
  <c r="BN102" i="6"/>
  <c r="BN103" i="6"/>
  <c r="BN104" i="6"/>
  <c r="BN105" i="6"/>
  <c r="BN106" i="6"/>
  <c r="BN107" i="6"/>
  <c r="BN108" i="6"/>
  <c r="BN109" i="6"/>
  <c r="BN110" i="6"/>
  <c r="BN111" i="6"/>
  <c r="BN112" i="6"/>
  <c r="BN113" i="6"/>
  <c r="BN114" i="6"/>
  <c r="BN115" i="6"/>
  <c r="BN116" i="6"/>
  <c r="BN117" i="6"/>
  <c r="BN118" i="6"/>
  <c r="BN119" i="6"/>
  <c r="BN120" i="6"/>
  <c r="BN121" i="6"/>
  <c r="BN122" i="6"/>
  <c r="BN123" i="6"/>
  <c r="BN124" i="6"/>
  <c r="BN125" i="6"/>
  <c r="BN126" i="6"/>
  <c r="BN127" i="6"/>
  <c r="BN128" i="6"/>
  <c r="BN129" i="6"/>
  <c r="BN130" i="6"/>
  <c r="BN131" i="6"/>
  <c r="BN132" i="6"/>
  <c r="BN133" i="6"/>
  <c r="BN134" i="6"/>
  <c r="BN135" i="6"/>
  <c r="BN136" i="6"/>
  <c r="BN137" i="6"/>
  <c r="BN138" i="6"/>
  <c r="BN139" i="6"/>
  <c r="BN140" i="6"/>
  <c r="BN141" i="6"/>
  <c r="BN142" i="6"/>
  <c r="BN143" i="6"/>
  <c r="BN144" i="6"/>
  <c r="BN145" i="6"/>
  <c r="BN146" i="6"/>
  <c r="BN147" i="6"/>
  <c r="BN148" i="6"/>
  <c r="BN149" i="6"/>
  <c r="BN150" i="6"/>
  <c r="BN151" i="6"/>
  <c r="BN152" i="6"/>
  <c r="BN153" i="6"/>
  <c r="BN154" i="6"/>
  <c r="BN155" i="6"/>
  <c r="BN156" i="6"/>
  <c r="BN157" i="6"/>
  <c r="BN158" i="6"/>
  <c r="BN159" i="6"/>
  <c r="BN160" i="6"/>
  <c r="BN161" i="6"/>
  <c r="BN162" i="6"/>
  <c r="BN163" i="6"/>
  <c r="BN164" i="6"/>
  <c r="BN165" i="6"/>
  <c r="BN166" i="6"/>
  <c r="BN167" i="6"/>
  <c r="BN168" i="6"/>
  <c r="BN169" i="6"/>
  <c r="BN170" i="6"/>
  <c r="BN171" i="6"/>
  <c r="BN172" i="6"/>
  <c r="BN173" i="6"/>
  <c r="BN174" i="6"/>
  <c r="BN175" i="6"/>
  <c r="BN176" i="6"/>
  <c r="BN177" i="6"/>
  <c r="BN178" i="6"/>
  <c r="BN179" i="6"/>
  <c r="BN180" i="6"/>
  <c r="BN181" i="6"/>
  <c r="BN182" i="6"/>
  <c r="BN183" i="6"/>
  <c r="BN184" i="6"/>
  <c r="BN185" i="6"/>
  <c r="BN186" i="6"/>
  <c r="BN187" i="6"/>
  <c r="BN188" i="6"/>
  <c r="BN189" i="6"/>
  <c r="BN190" i="6"/>
  <c r="BN191" i="6"/>
  <c r="BN192" i="6"/>
  <c r="BN193" i="6"/>
  <c r="BN194" i="6"/>
  <c r="BN195" i="6"/>
  <c r="BN196" i="6"/>
  <c r="BN197" i="6"/>
  <c r="BN198" i="6"/>
  <c r="BN199" i="6"/>
  <c r="BN200" i="6"/>
  <c r="BN201" i="6"/>
  <c r="BN202" i="6"/>
  <c r="BN203" i="6"/>
  <c r="BN204" i="6"/>
  <c r="BN205" i="6"/>
  <c r="BN206" i="6"/>
  <c r="BN207" i="6"/>
  <c r="BN208" i="6"/>
  <c r="BN209" i="6"/>
  <c r="BN210" i="6"/>
  <c r="BN211" i="6"/>
  <c r="BN212" i="6"/>
  <c r="BN213" i="6"/>
  <c r="BN214" i="6"/>
  <c r="BN215" i="6"/>
  <c r="BN216" i="6"/>
  <c r="BN217" i="6"/>
  <c r="BN218" i="6"/>
  <c r="BN219" i="6"/>
  <c r="BN220" i="6"/>
  <c r="BN221" i="6"/>
  <c r="BN222" i="6"/>
  <c r="BN223" i="6"/>
  <c r="BN224" i="6"/>
  <c r="BN225" i="6"/>
  <c r="BN226" i="6"/>
  <c r="BN227" i="6"/>
  <c r="BN228" i="6"/>
  <c r="BN229" i="6"/>
  <c r="BN230" i="6"/>
  <c r="BN231" i="6"/>
  <c r="BN232" i="6"/>
  <c r="BN233" i="6"/>
  <c r="BN234" i="6"/>
  <c r="BN235" i="6"/>
  <c r="BN236" i="6"/>
  <c r="BN237" i="6"/>
  <c r="BN238" i="6"/>
  <c r="BN239" i="6"/>
  <c r="BN240" i="6"/>
  <c r="BN241" i="6"/>
  <c r="BN242" i="6"/>
  <c r="BN243" i="6"/>
  <c r="BN244" i="6"/>
  <c r="BN245" i="6"/>
  <c r="BN246" i="6"/>
  <c r="BN247" i="6"/>
  <c r="BN248" i="6"/>
  <c r="BN249" i="6"/>
  <c r="BN250" i="6"/>
  <c r="BN251" i="6"/>
  <c r="BN252" i="6"/>
  <c r="BN253" i="6"/>
  <c r="BN254" i="6"/>
  <c r="BN255" i="6"/>
  <c r="BN256" i="6"/>
  <c r="BN257" i="6"/>
  <c r="BN258" i="6"/>
  <c r="BN259" i="6"/>
  <c r="BN260" i="6"/>
  <c r="BN261" i="6"/>
  <c r="BN262" i="6"/>
  <c r="BN263" i="6"/>
  <c r="BN264" i="6"/>
  <c r="BN265" i="6"/>
  <c r="BN266" i="6"/>
  <c r="BN267" i="6"/>
  <c r="BN268" i="6"/>
  <c r="BN269" i="6"/>
  <c r="BN270" i="6"/>
  <c r="BN271" i="6"/>
  <c r="BN272" i="6"/>
  <c r="BN273" i="6"/>
  <c r="BN275" i="6"/>
  <c r="BN276" i="6"/>
  <c r="BN277" i="6"/>
  <c r="BN278" i="6"/>
  <c r="BN279" i="6"/>
  <c r="BN280" i="6"/>
  <c r="BN281" i="6"/>
  <c r="BN282" i="6"/>
  <c r="BN283" i="6"/>
  <c r="BN284" i="6"/>
  <c r="BN285" i="6"/>
  <c r="BN286" i="6"/>
  <c r="BN287" i="6"/>
  <c r="BN288" i="6"/>
  <c r="BN289" i="6"/>
  <c r="BN290" i="6"/>
  <c r="BN291" i="6"/>
  <c r="BN292" i="6"/>
  <c r="BN293" i="6"/>
  <c r="BN294" i="6"/>
  <c r="BN295" i="6"/>
  <c r="BN296" i="6"/>
  <c r="BN297" i="6"/>
  <c r="BN298" i="6"/>
  <c r="BN299" i="6"/>
  <c r="BN300" i="6"/>
  <c r="BN301" i="6"/>
  <c r="BN302" i="6"/>
  <c r="BN303" i="6"/>
  <c r="BN304" i="6"/>
  <c r="BN274" i="6"/>
  <c r="AK304" i="11"/>
  <c r="AL304" i="11"/>
  <c r="AM304" i="11"/>
  <c r="AN304" i="11"/>
  <c r="AO304" i="11"/>
  <c r="AP304" i="11"/>
  <c r="AQ304" i="11"/>
  <c r="AR304" i="11"/>
  <c r="D304" i="11"/>
  <c r="AK6" i="11"/>
  <c r="AL6" i="11"/>
  <c r="AM6" i="11"/>
  <c r="AN6" i="11"/>
  <c r="AO6" i="11"/>
  <c r="AP6" i="11"/>
  <c r="AQ6" i="11"/>
  <c r="AR6" i="11"/>
  <c r="D6" i="11"/>
  <c r="AG6" i="11" s="1"/>
  <c r="AK7" i="11"/>
  <c r="AL7" i="11"/>
  <c r="AM7" i="11"/>
  <c r="AN7" i="11"/>
  <c r="AO7" i="11"/>
  <c r="AP7" i="11"/>
  <c r="AQ7" i="11"/>
  <c r="AR7" i="11"/>
  <c r="D7" i="11"/>
  <c r="AG7" i="11" s="1"/>
  <c r="AK8" i="11"/>
  <c r="AL8" i="11"/>
  <c r="AM8" i="11"/>
  <c r="AN8" i="11"/>
  <c r="AO8" i="11"/>
  <c r="AP8" i="11"/>
  <c r="AQ8" i="11"/>
  <c r="AR8" i="11"/>
  <c r="D8" i="11"/>
  <c r="AG8" i="11" s="1"/>
  <c r="AT8" i="11" s="1"/>
  <c r="BB8" i="11" s="1"/>
  <c r="AK9" i="11"/>
  <c r="AL9" i="11"/>
  <c r="AM9" i="11"/>
  <c r="AN9" i="11"/>
  <c r="AO9" i="11"/>
  <c r="AP9" i="11"/>
  <c r="AQ9" i="11"/>
  <c r="AR9" i="11"/>
  <c r="D9" i="11"/>
  <c r="AG9" i="11" s="1"/>
  <c r="AK10" i="11"/>
  <c r="AL10" i="11"/>
  <c r="AM10" i="11"/>
  <c r="AN10" i="11"/>
  <c r="AO10" i="11"/>
  <c r="AP10" i="11"/>
  <c r="AQ10" i="11"/>
  <c r="AR10" i="11"/>
  <c r="D10" i="11"/>
  <c r="AG10" i="11" s="1"/>
  <c r="AT10" i="11" s="1"/>
  <c r="BB10" i="11" s="1"/>
  <c r="AK11" i="11"/>
  <c r="AL11" i="11"/>
  <c r="AM11" i="11"/>
  <c r="AN11" i="11"/>
  <c r="AO11" i="11"/>
  <c r="AP11" i="11"/>
  <c r="AQ11" i="11"/>
  <c r="AR11" i="11"/>
  <c r="D11" i="11"/>
  <c r="AG11" i="11" s="1"/>
  <c r="AK12" i="11"/>
  <c r="AL12" i="11"/>
  <c r="AM12" i="11"/>
  <c r="AN12" i="11"/>
  <c r="AO12" i="11"/>
  <c r="AP12" i="11"/>
  <c r="AQ12" i="11"/>
  <c r="AR12" i="11"/>
  <c r="D12" i="11"/>
  <c r="AG12" i="11" s="1"/>
  <c r="AK13" i="11"/>
  <c r="AL13" i="11"/>
  <c r="AM13" i="11"/>
  <c r="AN13" i="11"/>
  <c r="AO13" i="11"/>
  <c r="AP13" i="11"/>
  <c r="AQ13" i="11"/>
  <c r="AR13" i="11"/>
  <c r="D13" i="11"/>
  <c r="AG13" i="11" s="1"/>
  <c r="AK14" i="11"/>
  <c r="AL14" i="11"/>
  <c r="AM14" i="11"/>
  <c r="AN14" i="11"/>
  <c r="AO14" i="11"/>
  <c r="AP14" i="11"/>
  <c r="AQ14" i="11"/>
  <c r="AR14" i="11"/>
  <c r="D14" i="11"/>
  <c r="AG14" i="11" s="1"/>
  <c r="AK15" i="11"/>
  <c r="AL15" i="11"/>
  <c r="AM15" i="11"/>
  <c r="AN15" i="11"/>
  <c r="AO15" i="11"/>
  <c r="AP15" i="11"/>
  <c r="AQ15" i="11"/>
  <c r="AR15" i="11"/>
  <c r="D15" i="11"/>
  <c r="AG15" i="11" s="1"/>
  <c r="AK16" i="11"/>
  <c r="AL16" i="11"/>
  <c r="AM16" i="11"/>
  <c r="AN16" i="11"/>
  <c r="AO16" i="11"/>
  <c r="AP16" i="11"/>
  <c r="AQ16" i="11"/>
  <c r="AR16" i="11"/>
  <c r="D16" i="11"/>
  <c r="AG16" i="11" s="1"/>
  <c r="AT16" i="11" s="1"/>
  <c r="BB16" i="11" s="1"/>
  <c r="AK17" i="11"/>
  <c r="AL17" i="11"/>
  <c r="AM17" i="11"/>
  <c r="AN17" i="11"/>
  <c r="AO17" i="11"/>
  <c r="AP17" i="11"/>
  <c r="AQ17" i="11"/>
  <c r="AR17" i="11"/>
  <c r="D17" i="11"/>
  <c r="AG17" i="11" s="1"/>
  <c r="AK18" i="11"/>
  <c r="AL18" i="11"/>
  <c r="AM18" i="11"/>
  <c r="AN18" i="11"/>
  <c r="AO18" i="11"/>
  <c r="AP18" i="11"/>
  <c r="AQ18" i="11"/>
  <c r="AR18" i="11"/>
  <c r="D18" i="11"/>
  <c r="AG18" i="11" s="1"/>
  <c r="AK19" i="11"/>
  <c r="AL19" i="11"/>
  <c r="AM19" i="11"/>
  <c r="AN19" i="11"/>
  <c r="AO19" i="11"/>
  <c r="AP19" i="11"/>
  <c r="AQ19" i="11"/>
  <c r="AR19" i="11"/>
  <c r="D19" i="11"/>
  <c r="AG19" i="11" s="1"/>
  <c r="AK20" i="11"/>
  <c r="AL20" i="11"/>
  <c r="AM20" i="11"/>
  <c r="AN20" i="11"/>
  <c r="AO20" i="11"/>
  <c r="AP20" i="11"/>
  <c r="AQ20" i="11"/>
  <c r="AR20" i="11"/>
  <c r="D20" i="11"/>
  <c r="AG20" i="11" s="1"/>
  <c r="AK21" i="11"/>
  <c r="AL21" i="11"/>
  <c r="AM21" i="11"/>
  <c r="AN21" i="11"/>
  <c r="AO21" i="11"/>
  <c r="AP21" i="11"/>
  <c r="AQ21" i="11"/>
  <c r="AR21" i="11"/>
  <c r="D21" i="11"/>
  <c r="AG21" i="11" s="1"/>
  <c r="AK22" i="11"/>
  <c r="AL22" i="11"/>
  <c r="AM22" i="11"/>
  <c r="AN22" i="11"/>
  <c r="AO22" i="11"/>
  <c r="AP22" i="11"/>
  <c r="AQ22" i="11"/>
  <c r="AR22" i="11"/>
  <c r="D22" i="11"/>
  <c r="AG22" i="11" s="1"/>
  <c r="AK23" i="11"/>
  <c r="AL23" i="11"/>
  <c r="AM23" i="11"/>
  <c r="AN23" i="11"/>
  <c r="AO23" i="11"/>
  <c r="AP23" i="11"/>
  <c r="AQ23" i="11"/>
  <c r="AR23" i="11"/>
  <c r="D23" i="11"/>
  <c r="AG23" i="11" s="1"/>
  <c r="AK24" i="11"/>
  <c r="AL24" i="11"/>
  <c r="AM24" i="11"/>
  <c r="AN24" i="11"/>
  <c r="AO24" i="11"/>
  <c r="AP24" i="11"/>
  <c r="AQ24" i="11"/>
  <c r="AR24" i="11"/>
  <c r="D24" i="11"/>
  <c r="AG24" i="11" s="1"/>
  <c r="AK25" i="11"/>
  <c r="AL25" i="11"/>
  <c r="AM25" i="11"/>
  <c r="AN25" i="11"/>
  <c r="AO25" i="11"/>
  <c r="AP25" i="11"/>
  <c r="AQ25" i="11"/>
  <c r="AR25" i="11"/>
  <c r="D25" i="11"/>
  <c r="AG25" i="11" s="1"/>
  <c r="AK26" i="11"/>
  <c r="AL26" i="11"/>
  <c r="AM26" i="11"/>
  <c r="AN26" i="11"/>
  <c r="AO26" i="11"/>
  <c r="AP26" i="11"/>
  <c r="AQ26" i="11"/>
  <c r="AR26" i="11"/>
  <c r="D26" i="11"/>
  <c r="AG26" i="11" s="1"/>
  <c r="AK27" i="11"/>
  <c r="AL27" i="11"/>
  <c r="AM27" i="11"/>
  <c r="AN27" i="11"/>
  <c r="AO27" i="11"/>
  <c r="AP27" i="11"/>
  <c r="AQ27" i="11"/>
  <c r="AR27" i="11"/>
  <c r="D27" i="11"/>
  <c r="AG27" i="11" s="1"/>
  <c r="AK28" i="11"/>
  <c r="AL28" i="11"/>
  <c r="AM28" i="11"/>
  <c r="AN28" i="11"/>
  <c r="AO28" i="11"/>
  <c r="AP28" i="11"/>
  <c r="AQ28" i="11"/>
  <c r="AR28" i="11"/>
  <c r="D28" i="11"/>
  <c r="AG28" i="11" s="1"/>
  <c r="AK29" i="11"/>
  <c r="AL29" i="11"/>
  <c r="AM29" i="11"/>
  <c r="AN29" i="11"/>
  <c r="AO29" i="11"/>
  <c r="AP29" i="11"/>
  <c r="AQ29" i="11"/>
  <c r="AR29" i="11"/>
  <c r="D29" i="11"/>
  <c r="AG29" i="11" s="1"/>
  <c r="AK30" i="11"/>
  <c r="AL30" i="11"/>
  <c r="AM30" i="11"/>
  <c r="AN30" i="11"/>
  <c r="AO30" i="11"/>
  <c r="AP30" i="11"/>
  <c r="AQ30" i="11"/>
  <c r="AR30" i="11"/>
  <c r="D30" i="11"/>
  <c r="AG30" i="11" s="1"/>
  <c r="AK31" i="11"/>
  <c r="AL31" i="11"/>
  <c r="AM31" i="11"/>
  <c r="AN31" i="11"/>
  <c r="AO31" i="11"/>
  <c r="AP31" i="11"/>
  <c r="AQ31" i="11"/>
  <c r="AR31" i="11"/>
  <c r="D31" i="11"/>
  <c r="AG31" i="11" s="1"/>
  <c r="AK32" i="11"/>
  <c r="AL32" i="11"/>
  <c r="AM32" i="11"/>
  <c r="AN32" i="11"/>
  <c r="AO32" i="11"/>
  <c r="AP32" i="11"/>
  <c r="AQ32" i="11"/>
  <c r="AR32" i="11"/>
  <c r="D32" i="11"/>
  <c r="AG32" i="11" s="1"/>
  <c r="AK33" i="11"/>
  <c r="AL33" i="11"/>
  <c r="AM33" i="11"/>
  <c r="AN33" i="11"/>
  <c r="AO33" i="11"/>
  <c r="AP33" i="11"/>
  <c r="AQ33" i="11"/>
  <c r="AR33" i="11"/>
  <c r="D33" i="11"/>
  <c r="AG33" i="11" s="1"/>
  <c r="AK34" i="11"/>
  <c r="AL34" i="11"/>
  <c r="AM34" i="11"/>
  <c r="AN34" i="11"/>
  <c r="AO34" i="11"/>
  <c r="AP34" i="11"/>
  <c r="AQ34" i="11"/>
  <c r="AR34" i="11"/>
  <c r="D34" i="11"/>
  <c r="AG34" i="11" s="1"/>
  <c r="AK35" i="11"/>
  <c r="AL35" i="11"/>
  <c r="AM35" i="11"/>
  <c r="AN35" i="11"/>
  <c r="AO35" i="11"/>
  <c r="AP35" i="11"/>
  <c r="AQ35" i="11"/>
  <c r="AR35" i="11"/>
  <c r="D35" i="11"/>
  <c r="AG35" i="11" s="1"/>
  <c r="AK36" i="11"/>
  <c r="AL36" i="11"/>
  <c r="AM36" i="11"/>
  <c r="AN36" i="11"/>
  <c r="AO36" i="11"/>
  <c r="AP36" i="11"/>
  <c r="AQ36" i="11"/>
  <c r="AR36" i="11"/>
  <c r="D36" i="11"/>
  <c r="AG36" i="11" s="1"/>
  <c r="AK37" i="11"/>
  <c r="AL37" i="11"/>
  <c r="AM37" i="11"/>
  <c r="AN37" i="11"/>
  <c r="AO37" i="11"/>
  <c r="AP37" i="11"/>
  <c r="AQ37" i="11"/>
  <c r="AR37" i="11"/>
  <c r="D37" i="11"/>
  <c r="AG37" i="11" s="1"/>
  <c r="AK38" i="11"/>
  <c r="AL38" i="11"/>
  <c r="AM38" i="11"/>
  <c r="AN38" i="11"/>
  <c r="AO38" i="11"/>
  <c r="AP38" i="11"/>
  <c r="AQ38" i="11"/>
  <c r="AR38" i="11"/>
  <c r="D38" i="11"/>
  <c r="AG38" i="11" s="1"/>
  <c r="AK39" i="11"/>
  <c r="AL39" i="11"/>
  <c r="AM39" i="11"/>
  <c r="AN39" i="11"/>
  <c r="AO39" i="11"/>
  <c r="AP39" i="11"/>
  <c r="AQ39" i="11"/>
  <c r="AR39" i="11"/>
  <c r="D39" i="11"/>
  <c r="AG39" i="11" s="1"/>
  <c r="AK40" i="11"/>
  <c r="AL40" i="11"/>
  <c r="AM40" i="11"/>
  <c r="AN40" i="11"/>
  <c r="AO40" i="11"/>
  <c r="AP40" i="11"/>
  <c r="AQ40" i="11"/>
  <c r="AR40" i="11"/>
  <c r="D40" i="11"/>
  <c r="AG40" i="11" s="1"/>
  <c r="AK41" i="11"/>
  <c r="AL41" i="11"/>
  <c r="AM41" i="11"/>
  <c r="AN41" i="11"/>
  <c r="AO41" i="11"/>
  <c r="AP41" i="11"/>
  <c r="AQ41" i="11"/>
  <c r="AR41" i="11"/>
  <c r="D41" i="11"/>
  <c r="AG41" i="11" s="1"/>
  <c r="AK42" i="11"/>
  <c r="AL42" i="11"/>
  <c r="AM42" i="11"/>
  <c r="AN42" i="11"/>
  <c r="AO42" i="11"/>
  <c r="AP42" i="11"/>
  <c r="AQ42" i="11"/>
  <c r="AR42" i="11"/>
  <c r="D42" i="11"/>
  <c r="AG42" i="11" s="1"/>
  <c r="AK43" i="11"/>
  <c r="AL43" i="11"/>
  <c r="AM43" i="11"/>
  <c r="AN43" i="11"/>
  <c r="AO43" i="11"/>
  <c r="AP43" i="11"/>
  <c r="AQ43" i="11"/>
  <c r="AR43" i="11"/>
  <c r="D43" i="11"/>
  <c r="AG43" i="11" s="1"/>
  <c r="AK44" i="11"/>
  <c r="AL44" i="11"/>
  <c r="AM44" i="11"/>
  <c r="AN44" i="11"/>
  <c r="AO44" i="11"/>
  <c r="AP44" i="11"/>
  <c r="AQ44" i="11"/>
  <c r="AR44" i="11"/>
  <c r="D44" i="11"/>
  <c r="AG44" i="11" s="1"/>
  <c r="AK45" i="11"/>
  <c r="AL45" i="11"/>
  <c r="AM45" i="11"/>
  <c r="AN45" i="11"/>
  <c r="AO45" i="11"/>
  <c r="AP45" i="11"/>
  <c r="AQ45" i="11"/>
  <c r="AR45" i="11"/>
  <c r="D45" i="11"/>
  <c r="AG45" i="11" s="1"/>
  <c r="AK46" i="11"/>
  <c r="AL46" i="11"/>
  <c r="AM46" i="11"/>
  <c r="AN46" i="11"/>
  <c r="AO46" i="11"/>
  <c r="AP46" i="11"/>
  <c r="AQ46" i="11"/>
  <c r="AR46" i="11"/>
  <c r="D46" i="11"/>
  <c r="AG46" i="11" s="1"/>
  <c r="AK47" i="11"/>
  <c r="AL47" i="11"/>
  <c r="AM47" i="11"/>
  <c r="AN47" i="11"/>
  <c r="AO47" i="11"/>
  <c r="AP47" i="11"/>
  <c r="AQ47" i="11"/>
  <c r="AR47" i="11"/>
  <c r="D47" i="11"/>
  <c r="AG47" i="11" s="1"/>
  <c r="AK48" i="11"/>
  <c r="AL48" i="11"/>
  <c r="AM48" i="11"/>
  <c r="AN48" i="11"/>
  <c r="AO48" i="11"/>
  <c r="AP48" i="11"/>
  <c r="AQ48" i="11"/>
  <c r="AR48" i="11"/>
  <c r="D48" i="11"/>
  <c r="AG48" i="11" s="1"/>
  <c r="AK49" i="11"/>
  <c r="AL49" i="11"/>
  <c r="AM49" i="11"/>
  <c r="AN49" i="11"/>
  <c r="AO49" i="11"/>
  <c r="AP49" i="11"/>
  <c r="AQ49" i="11"/>
  <c r="AR49" i="11"/>
  <c r="D49" i="11"/>
  <c r="AG49" i="11" s="1"/>
  <c r="AK50" i="11"/>
  <c r="AL50" i="11"/>
  <c r="AM50" i="11"/>
  <c r="AN50" i="11"/>
  <c r="AO50" i="11"/>
  <c r="AP50" i="11"/>
  <c r="AQ50" i="11"/>
  <c r="AR50" i="11"/>
  <c r="D50" i="11"/>
  <c r="AG50" i="11" s="1"/>
  <c r="AK51" i="11"/>
  <c r="AL51" i="11"/>
  <c r="AM51" i="11"/>
  <c r="AN51" i="11"/>
  <c r="AO51" i="11"/>
  <c r="AP51" i="11"/>
  <c r="AQ51" i="11"/>
  <c r="AR51" i="11"/>
  <c r="D51" i="11"/>
  <c r="AG51" i="11" s="1"/>
  <c r="AK52" i="11"/>
  <c r="AL52" i="11"/>
  <c r="AM52" i="11"/>
  <c r="AN52" i="11"/>
  <c r="AO52" i="11"/>
  <c r="AP52" i="11"/>
  <c r="AQ52" i="11"/>
  <c r="AR52" i="11"/>
  <c r="D52" i="11"/>
  <c r="AG52" i="11" s="1"/>
  <c r="AK53" i="11"/>
  <c r="AL53" i="11"/>
  <c r="AM53" i="11"/>
  <c r="AN53" i="11"/>
  <c r="AO53" i="11"/>
  <c r="AP53" i="11"/>
  <c r="AQ53" i="11"/>
  <c r="AR53" i="11"/>
  <c r="D53" i="11"/>
  <c r="AG53" i="11" s="1"/>
  <c r="AK54" i="11"/>
  <c r="AL54" i="11"/>
  <c r="AM54" i="11"/>
  <c r="AN54" i="11"/>
  <c r="AO54" i="11"/>
  <c r="AP54" i="11"/>
  <c r="AQ54" i="11"/>
  <c r="AR54" i="11"/>
  <c r="D54" i="11"/>
  <c r="AG54" i="11" s="1"/>
  <c r="AK55" i="11"/>
  <c r="AL55" i="11"/>
  <c r="AM55" i="11"/>
  <c r="AN55" i="11"/>
  <c r="AO55" i="11"/>
  <c r="AP55" i="11"/>
  <c r="AQ55" i="11"/>
  <c r="AR55" i="11"/>
  <c r="D55" i="11"/>
  <c r="AG55" i="11" s="1"/>
  <c r="AK56" i="11"/>
  <c r="AL56" i="11"/>
  <c r="AM56" i="11"/>
  <c r="AN56" i="11"/>
  <c r="AO56" i="11"/>
  <c r="AP56" i="11"/>
  <c r="AQ56" i="11"/>
  <c r="AR56" i="11"/>
  <c r="D56" i="11"/>
  <c r="AG56" i="11" s="1"/>
  <c r="AK57" i="11"/>
  <c r="AL57" i="11"/>
  <c r="AM57" i="11"/>
  <c r="AN57" i="11"/>
  <c r="AO57" i="11"/>
  <c r="AP57" i="11"/>
  <c r="AQ57" i="11"/>
  <c r="AR57" i="11"/>
  <c r="D57" i="11"/>
  <c r="AG57" i="11" s="1"/>
  <c r="AT57" i="11" s="1"/>
  <c r="BB57" i="11" s="1"/>
  <c r="AK58" i="11"/>
  <c r="AL58" i="11"/>
  <c r="AM58" i="11"/>
  <c r="AN58" i="11"/>
  <c r="AO58" i="11"/>
  <c r="AP58" i="11"/>
  <c r="AQ58" i="11"/>
  <c r="AR58" i="11"/>
  <c r="D58" i="11"/>
  <c r="AG58" i="11" s="1"/>
  <c r="AK59" i="11"/>
  <c r="AL59" i="11"/>
  <c r="AM59" i="11"/>
  <c r="AN59" i="11"/>
  <c r="AO59" i="11"/>
  <c r="AP59" i="11"/>
  <c r="AQ59" i="11"/>
  <c r="AR59" i="11"/>
  <c r="D59" i="11"/>
  <c r="AG59" i="11" s="1"/>
  <c r="AK60" i="11"/>
  <c r="AL60" i="11"/>
  <c r="AM60" i="11"/>
  <c r="AN60" i="11"/>
  <c r="AO60" i="11"/>
  <c r="AP60" i="11"/>
  <c r="AQ60" i="11"/>
  <c r="AR60" i="11"/>
  <c r="D60" i="11"/>
  <c r="AG60" i="11" s="1"/>
  <c r="AK61" i="11"/>
  <c r="AL61" i="11"/>
  <c r="AM61" i="11"/>
  <c r="AN61" i="11"/>
  <c r="AO61" i="11"/>
  <c r="AP61" i="11"/>
  <c r="AQ61" i="11"/>
  <c r="AR61" i="11"/>
  <c r="D61" i="11"/>
  <c r="AG61" i="11" s="1"/>
  <c r="AK62" i="11"/>
  <c r="AL62" i="11"/>
  <c r="AM62" i="11"/>
  <c r="AN62" i="11"/>
  <c r="AO62" i="11"/>
  <c r="AP62" i="11"/>
  <c r="AQ62" i="11"/>
  <c r="AR62" i="11"/>
  <c r="D62" i="11"/>
  <c r="AG62" i="11" s="1"/>
  <c r="AK63" i="11"/>
  <c r="AL63" i="11"/>
  <c r="AM63" i="11"/>
  <c r="AN63" i="11"/>
  <c r="AO63" i="11"/>
  <c r="AP63" i="11"/>
  <c r="AQ63" i="11"/>
  <c r="AR63" i="11"/>
  <c r="D63" i="11"/>
  <c r="AG63" i="11" s="1"/>
  <c r="AK64" i="11"/>
  <c r="AL64" i="11"/>
  <c r="AM64" i="11"/>
  <c r="AN64" i="11"/>
  <c r="AO64" i="11"/>
  <c r="AP64" i="11"/>
  <c r="AQ64" i="11"/>
  <c r="AR64" i="11"/>
  <c r="D64" i="11"/>
  <c r="AG64" i="11" s="1"/>
  <c r="AK65" i="11"/>
  <c r="AL65" i="11"/>
  <c r="AM65" i="11"/>
  <c r="AN65" i="11"/>
  <c r="AO65" i="11"/>
  <c r="AP65" i="11"/>
  <c r="AQ65" i="11"/>
  <c r="AR65" i="11"/>
  <c r="D65" i="11"/>
  <c r="AG65" i="11" s="1"/>
  <c r="AK66" i="11"/>
  <c r="AL66" i="11"/>
  <c r="AM66" i="11"/>
  <c r="AN66" i="11"/>
  <c r="AO66" i="11"/>
  <c r="AP66" i="11"/>
  <c r="AQ66" i="11"/>
  <c r="AR66" i="11"/>
  <c r="D66" i="11"/>
  <c r="AG66" i="11" s="1"/>
  <c r="AK67" i="11"/>
  <c r="AL67" i="11"/>
  <c r="AM67" i="11"/>
  <c r="AN67" i="11"/>
  <c r="AO67" i="11"/>
  <c r="AP67" i="11"/>
  <c r="AQ67" i="11"/>
  <c r="AR67" i="11"/>
  <c r="D67" i="11"/>
  <c r="AG67" i="11" s="1"/>
  <c r="AK68" i="11"/>
  <c r="AL68" i="11"/>
  <c r="AM68" i="11"/>
  <c r="AN68" i="11"/>
  <c r="AO68" i="11"/>
  <c r="AP68" i="11"/>
  <c r="AQ68" i="11"/>
  <c r="AR68" i="11"/>
  <c r="D68" i="11"/>
  <c r="AG68" i="11" s="1"/>
  <c r="AK69" i="11"/>
  <c r="AL69" i="11"/>
  <c r="AM69" i="11"/>
  <c r="AN69" i="11"/>
  <c r="AO69" i="11"/>
  <c r="AP69" i="11"/>
  <c r="AQ69" i="11"/>
  <c r="AR69" i="11"/>
  <c r="D69" i="11"/>
  <c r="AG69" i="11" s="1"/>
  <c r="AK70" i="11"/>
  <c r="AL70" i="11"/>
  <c r="AM70" i="11"/>
  <c r="AN70" i="11"/>
  <c r="AO70" i="11"/>
  <c r="AP70" i="11"/>
  <c r="AQ70" i="11"/>
  <c r="AR70" i="11"/>
  <c r="D70" i="11"/>
  <c r="AG70" i="11" s="1"/>
  <c r="AK71" i="11"/>
  <c r="AL71" i="11"/>
  <c r="AM71" i="11"/>
  <c r="AN71" i="11"/>
  <c r="AO71" i="11"/>
  <c r="AP71" i="11"/>
  <c r="AQ71" i="11"/>
  <c r="AR71" i="11"/>
  <c r="D71" i="11"/>
  <c r="AG71" i="11" s="1"/>
  <c r="AK72" i="11"/>
  <c r="AL72" i="11"/>
  <c r="AM72" i="11"/>
  <c r="AN72" i="11"/>
  <c r="AO72" i="11"/>
  <c r="AP72" i="11"/>
  <c r="AQ72" i="11"/>
  <c r="AR72" i="11"/>
  <c r="D72" i="11"/>
  <c r="AG72" i="11" s="1"/>
  <c r="AK73" i="11"/>
  <c r="AL73" i="11"/>
  <c r="AM73" i="11"/>
  <c r="AN73" i="11"/>
  <c r="AO73" i="11"/>
  <c r="AP73" i="11"/>
  <c r="AQ73" i="11"/>
  <c r="AR73" i="11"/>
  <c r="D73" i="11"/>
  <c r="AG73" i="11" s="1"/>
  <c r="AK74" i="11"/>
  <c r="AL74" i="11"/>
  <c r="AM74" i="11"/>
  <c r="AN74" i="11"/>
  <c r="AO74" i="11"/>
  <c r="AP74" i="11"/>
  <c r="AQ74" i="11"/>
  <c r="AR74" i="11"/>
  <c r="D74" i="11"/>
  <c r="AG74" i="11" s="1"/>
  <c r="AK75" i="11"/>
  <c r="AL75" i="11"/>
  <c r="AM75" i="11"/>
  <c r="AN75" i="11"/>
  <c r="AO75" i="11"/>
  <c r="AP75" i="11"/>
  <c r="AQ75" i="11"/>
  <c r="AR75" i="11"/>
  <c r="D75" i="11"/>
  <c r="AG75" i="11" s="1"/>
  <c r="AK76" i="11"/>
  <c r="AL76" i="11"/>
  <c r="AM76" i="11"/>
  <c r="AN76" i="11"/>
  <c r="AO76" i="11"/>
  <c r="AP76" i="11"/>
  <c r="AQ76" i="11"/>
  <c r="AR76" i="11"/>
  <c r="D76" i="11"/>
  <c r="AG76" i="11" s="1"/>
  <c r="AK77" i="11"/>
  <c r="AL77" i="11"/>
  <c r="AM77" i="11"/>
  <c r="AN77" i="11"/>
  <c r="AO77" i="11"/>
  <c r="AP77" i="11"/>
  <c r="AQ77" i="11"/>
  <c r="AR77" i="11"/>
  <c r="D77" i="11"/>
  <c r="AG77" i="11" s="1"/>
  <c r="AK78" i="11"/>
  <c r="AL78" i="11"/>
  <c r="AM78" i="11"/>
  <c r="AN78" i="11"/>
  <c r="AO78" i="11"/>
  <c r="AP78" i="11"/>
  <c r="AQ78" i="11"/>
  <c r="AR78" i="11"/>
  <c r="D78" i="11"/>
  <c r="AG78" i="11" s="1"/>
  <c r="AK79" i="11"/>
  <c r="AL79" i="11"/>
  <c r="AM79" i="11"/>
  <c r="AN79" i="11"/>
  <c r="AO79" i="11"/>
  <c r="AP79" i="11"/>
  <c r="AQ79" i="11"/>
  <c r="AR79" i="11"/>
  <c r="D79" i="11"/>
  <c r="AG79" i="11" s="1"/>
  <c r="AK80" i="11"/>
  <c r="AL80" i="11"/>
  <c r="AM80" i="11"/>
  <c r="AN80" i="11"/>
  <c r="AO80" i="11"/>
  <c r="AP80" i="11"/>
  <c r="AQ80" i="11"/>
  <c r="AR80" i="11"/>
  <c r="D80" i="11"/>
  <c r="AG80" i="11" s="1"/>
  <c r="AK81" i="11"/>
  <c r="AL81" i="11"/>
  <c r="AM81" i="11"/>
  <c r="AN81" i="11"/>
  <c r="AO81" i="11"/>
  <c r="AP81" i="11"/>
  <c r="AQ81" i="11"/>
  <c r="AR81" i="11"/>
  <c r="D81" i="11"/>
  <c r="AG81" i="11" s="1"/>
  <c r="AK82" i="11"/>
  <c r="AL82" i="11"/>
  <c r="AM82" i="11"/>
  <c r="AN82" i="11"/>
  <c r="AO82" i="11"/>
  <c r="AP82" i="11"/>
  <c r="AQ82" i="11"/>
  <c r="AR82" i="11"/>
  <c r="D82" i="11"/>
  <c r="AG82" i="11" s="1"/>
  <c r="AK83" i="11"/>
  <c r="AL83" i="11"/>
  <c r="AM83" i="11"/>
  <c r="AN83" i="11"/>
  <c r="AO83" i="11"/>
  <c r="AP83" i="11"/>
  <c r="AQ83" i="11"/>
  <c r="AR83" i="11"/>
  <c r="D83" i="11"/>
  <c r="AG83" i="11" s="1"/>
  <c r="AK84" i="11"/>
  <c r="AL84" i="11"/>
  <c r="AM84" i="11"/>
  <c r="AN84" i="11"/>
  <c r="AO84" i="11"/>
  <c r="AP84" i="11"/>
  <c r="AQ84" i="11"/>
  <c r="AR84" i="11"/>
  <c r="D84" i="11"/>
  <c r="AG84" i="11" s="1"/>
  <c r="AK85" i="11"/>
  <c r="AL85" i="11"/>
  <c r="AM85" i="11"/>
  <c r="AN85" i="11"/>
  <c r="AO85" i="11"/>
  <c r="AP85" i="11"/>
  <c r="AQ85" i="11"/>
  <c r="AR85" i="11"/>
  <c r="D85" i="11"/>
  <c r="AG85" i="11" s="1"/>
  <c r="AK86" i="11"/>
  <c r="AL86" i="11"/>
  <c r="AM86" i="11"/>
  <c r="AN86" i="11"/>
  <c r="AO86" i="11"/>
  <c r="AP86" i="11"/>
  <c r="AQ86" i="11"/>
  <c r="AR86" i="11"/>
  <c r="D86" i="11"/>
  <c r="AG86" i="11" s="1"/>
  <c r="AK87" i="11"/>
  <c r="AL87" i="11"/>
  <c r="AM87" i="11"/>
  <c r="AN87" i="11"/>
  <c r="AO87" i="11"/>
  <c r="AP87" i="11"/>
  <c r="AQ87" i="11"/>
  <c r="AR87" i="11"/>
  <c r="D87" i="11"/>
  <c r="AG87" i="11" s="1"/>
  <c r="AK88" i="11"/>
  <c r="AL88" i="11"/>
  <c r="AM88" i="11"/>
  <c r="AN88" i="11"/>
  <c r="AO88" i="11"/>
  <c r="AP88" i="11"/>
  <c r="AQ88" i="11"/>
  <c r="AR88" i="11"/>
  <c r="D88" i="11"/>
  <c r="AG88" i="11" s="1"/>
  <c r="AK89" i="11"/>
  <c r="AL89" i="11"/>
  <c r="AM89" i="11"/>
  <c r="AN89" i="11"/>
  <c r="AO89" i="11"/>
  <c r="AP89" i="11"/>
  <c r="AQ89" i="11"/>
  <c r="AR89" i="11"/>
  <c r="D89" i="11"/>
  <c r="AG89" i="11" s="1"/>
  <c r="AK90" i="11"/>
  <c r="AL90" i="11"/>
  <c r="AM90" i="11"/>
  <c r="AN90" i="11"/>
  <c r="AO90" i="11"/>
  <c r="AP90" i="11"/>
  <c r="AQ90" i="11"/>
  <c r="AR90" i="11"/>
  <c r="D90" i="11"/>
  <c r="AG90" i="11" s="1"/>
  <c r="AK91" i="11"/>
  <c r="AL91" i="11"/>
  <c r="AM91" i="11"/>
  <c r="AN91" i="11"/>
  <c r="AO91" i="11"/>
  <c r="AP91" i="11"/>
  <c r="AQ91" i="11"/>
  <c r="AR91" i="11"/>
  <c r="D91" i="11"/>
  <c r="AG91" i="11" s="1"/>
  <c r="AK92" i="11"/>
  <c r="AL92" i="11"/>
  <c r="AM92" i="11"/>
  <c r="AN92" i="11"/>
  <c r="AO92" i="11"/>
  <c r="AP92" i="11"/>
  <c r="AQ92" i="11"/>
  <c r="AR92" i="11"/>
  <c r="D92" i="11"/>
  <c r="AG92" i="11" s="1"/>
  <c r="AK93" i="11"/>
  <c r="AL93" i="11"/>
  <c r="AM93" i="11"/>
  <c r="AN93" i="11"/>
  <c r="AO93" i="11"/>
  <c r="AP93" i="11"/>
  <c r="AQ93" i="11"/>
  <c r="AR93" i="11"/>
  <c r="D93" i="11"/>
  <c r="AG93" i="11" s="1"/>
  <c r="AK94" i="11"/>
  <c r="AL94" i="11"/>
  <c r="AM94" i="11"/>
  <c r="AN94" i="11"/>
  <c r="AO94" i="11"/>
  <c r="AP94" i="11"/>
  <c r="AQ94" i="11"/>
  <c r="AR94" i="11"/>
  <c r="D94" i="11"/>
  <c r="AG94" i="11" s="1"/>
  <c r="AK95" i="11"/>
  <c r="AL95" i="11"/>
  <c r="AM95" i="11"/>
  <c r="AN95" i="11"/>
  <c r="AO95" i="11"/>
  <c r="AP95" i="11"/>
  <c r="AQ95" i="11"/>
  <c r="AR95" i="11"/>
  <c r="D95" i="11"/>
  <c r="AG95" i="11" s="1"/>
  <c r="AK96" i="11"/>
  <c r="AL96" i="11"/>
  <c r="AM96" i="11"/>
  <c r="AN96" i="11"/>
  <c r="AO96" i="11"/>
  <c r="AP96" i="11"/>
  <c r="AQ96" i="11"/>
  <c r="AR96" i="11"/>
  <c r="D96" i="11"/>
  <c r="AG96" i="11" s="1"/>
  <c r="AK97" i="11"/>
  <c r="AL97" i="11"/>
  <c r="AM97" i="11"/>
  <c r="AN97" i="11"/>
  <c r="AO97" i="11"/>
  <c r="AP97" i="11"/>
  <c r="AQ97" i="11"/>
  <c r="AR97" i="11"/>
  <c r="D97" i="11"/>
  <c r="AG97" i="11" s="1"/>
  <c r="AK98" i="11"/>
  <c r="AL98" i="11"/>
  <c r="AM98" i="11"/>
  <c r="AN98" i="11"/>
  <c r="AO98" i="11"/>
  <c r="AP98" i="11"/>
  <c r="AQ98" i="11"/>
  <c r="AR98" i="11"/>
  <c r="D98" i="11"/>
  <c r="AG98" i="11" s="1"/>
  <c r="AK99" i="11"/>
  <c r="AL99" i="11"/>
  <c r="AM99" i="11"/>
  <c r="AN99" i="11"/>
  <c r="AO99" i="11"/>
  <c r="AP99" i="11"/>
  <c r="AQ99" i="11"/>
  <c r="AR99" i="11"/>
  <c r="D99" i="11"/>
  <c r="AG99" i="11" s="1"/>
  <c r="AK100" i="11"/>
  <c r="AL100" i="11"/>
  <c r="AM100" i="11"/>
  <c r="AN100" i="11"/>
  <c r="AO100" i="11"/>
  <c r="AP100" i="11"/>
  <c r="AQ100" i="11"/>
  <c r="AR100" i="11"/>
  <c r="D100" i="11"/>
  <c r="AG100" i="11" s="1"/>
  <c r="AK101" i="11"/>
  <c r="AL101" i="11"/>
  <c r="AM101" i="11"/>
  <c r="AN101" i="11"/>
  <c r="AO101" i="11"/>
  <c r="AP101" i="11"/>
  <c r="AQ101" i="11"/>
  <c r="AR101" i="11"/>
  <c r="D101" i="11"/>
  <c r="AG101" i="11" s="1"/>
  <c r="AK102" i="11"/>
  <c r="AL102" i="11"/>
  <c r="AM102" i="11"/>
  <c r="AN102" i="11"/>
  <c r="AO102" i="11"/>
  <c r="AP102" i="11"/>
  <c r="AQ102" i="11"/>
  <c r="AR102" i="11"/>
  <c r="D102" i="11"/>
  <c r="AG102" i="11" s="1"/>
  <c r="AK103" i="11"/>
  <c r="AL103" i="11"/>
  <c r="AM103" i="11"/>
  <c r="AN103" i="11"/>
  <c r="AO103" i="11"/>
  <c r="AP103" i="11"/>
  <c r="AQ103" i="11"/>
  <c r="AR103" i="11"/>
  <c r="D103" i="11"/>
  <c r="AG103" i="11" s="1"/>
  <c r="AK104" i="11"/>
  <c r="AL104" i="11"/>
  <c r="AM104" i="11"/>
  <c r="AN104" i="11"/>
  <c r="AO104" i="11"/>
  <c r="AP104" i="11"/>
  <c r="AQ104" i="11"/>
  <c r="AR104" i="11"/>
  <c r="D104" i="11"/>
  <c r="AG104" i="11" s="1"/>
  <c r="AK105" i="11"/>
  <c r="AL105" i="11"/>
  <c r="AM105" i="11"/>
  <c r="AN105" i="11"/>
  <c r="AO105" i="11"/>
  <c r="AP105" i="11"/>
  <c r="AQ105" i="11"/>
  <c r="AR105" i="11"/>
  <c r="D105" i="11"/>
  <c r="AG105" i="11" s="1"/>
  <c r="AK106" i="11"/>
  <c r="AL106" i="11"/>
  <c r="AM106" i="11"/>
  <c r="AN106" i="11"/>
  <c r="AO106" i="11"/>
  <c r="AP106" i="11"/>
  <c r="AQ106" i="11"/>
  <c r="AR106" i="11"/>
  <c r="D106" i="11"/>
  <c r="AG106" i="11" s="1"/>
  <c r="AK107" i="11"/>
  <c r="AL107" i="11"/>
  <c r="AM107" i="11"/>
  <c r="AN107" i="11"/>
  <c r="AO107" i="11"/>
  <c r="AP107" i="11"/>
  <c r="AQ107" i="11"/>
  <c r="AR107" i="11"/>
  <c r="D107" i="11"/>
  <c r="AG107" i="11" s="1"/>
  <c r="AK108" i="11"/>
  <c r="AL108" i="11"/>
  <c r="AM108" i="11"/>
  <c r="AN108" i="11"/>
  <c r="AO108" i="11"/>
  <c r="AP108" i="11"/>
  <c r="AQ108" i="11"/>
  <c r="AR108" i="11"/>
  <c r="D108" i="11"/>
  <c r="AG108" i="11" s="1"/>
  <c r="AK109" i="11"/>
  <c r="AL109" i="11"/>
  <c r="AM109" i="11"/>
  <c r="AN109" i="11"/>
  <c r="AO109" i="11"/>
  <c r="AP109" i="11"/>
  <c r="AQ109" i="11"/>
  <c r="AR109" i="11"/>
  <c r="D109" i="11"/>
  <c r="AG109" i="11" s="1"/>
  <c r="AK110" i="11"/>
  <c r="AL110" i="11"/>
  <c r="AM110" i="11"/>
  <c r="AN110" i="11"/>
  <c r="AO110" i="11"/>
  <c r="AP110" i="11"/>
  <c r="AQ110" i="11"/>
  <c r="AR110" i="11"/>
  <c r="D110" i="11"/>
  <c r="AG110" i="11" s="1"/>
  <c r="AK111" i="11"/>
  <c r="AL111" i="11"/>
  <c r="AM111" i="11"/>
  <c r="AN111" i="11"/>
  <c r="AO111" i="11"/>
  <c r="AP111" i="11"/>
  <c r="AQ111" i="11"/>
  <c r="AR111" i="11"/>
  <c r="D111" i="11"/>
  <c r="AG111" i="11" s="1"/>
  <c r="AK112" i="11"/>
  <c r="AL112" i="11"/>
  <c r="AM112" i="11"/>
  <c r="AN112" i="11"/>
  <c r="AO112" i="11"/>
  <c r="AP112" i="11"/>
  <c r="AQ112" i="11"/>
  <c r="AR112" i="11"/>
  <c r="D112" i="11"/>
  <c r="AG112" i="11" s="1"/>
  <c r="AK113" i="11"/>
  <c r="AL113" i="11"/>
  <c r="AM113" i="11"/>
  <c r="AN113" i="11"/>
  <c r="AO113" i="11"/>
  <c r="AP113" i="11"/>
  <c r="AQ113" i="11"/>
  <c r="AR113" i="11"/>
  <c r="D113" i="11"/>
  <c r="AG113" i="11" s="1"/>
  <c r="AK114" i="11"/>
  <c r="AL114" i="11"/>
  <c r="AM114" i="11"/>
  <c r="AN114" i="11"/>
  <c r="AO114" i="11"/>
  <c r="AP114" i="11"/>
  <c r="AQ114" i="11"/>
  <c r="AR114" i="11"/>
  <c r="D114" i="11"/>
  <c r="AG114" i="11" s="1"/>
  <c r="AK115" i="11"/>
  <c r="AL115" i="11"/>
  <c r="AM115" i="11"/>
  <c r="AN115" i="11"/>
  <c r="AO115" i="11"/>
  <c r="AP115" i="11"/>
  <c r="AQ115" i="11"/>
  <c r="AR115" i="11"/>
  <c r="D115" i="11"/>
  <c r="AG115" i="11" s="1"/>
  <c r="AK116" i="11"/>
  <c r="AL116" i="11"/>
  <c r="AM116" i="11"/>
  <c r="AN116" i="11"/>
  <c r="AO116" i="11"/>
  <c r="AP116" i="11"/>
  <c r="AQ116" i="11"/>
  <c r="AR116" i="11"/>
  <c r="D116" i="11"/>
  <c r="AG116" i="11" s="1"/>
  <c r="AK117" i="11"/>
  <c r="AL117" i="11"/>
  <c r="AM117" i="11"/>
  <c r="AN117" i="11"/>
  <c r="AO117" i="11"/>
  <c r="AP117" i="11"/>
  <c r="AQ117" i="11"/>
  <c r="AR117" i="11"/>
  <c r="D117" i="11"/>
  <c r="AG117" i="11" s="1"/>
  <c r="AK118" i="11"/>
  <c r="AL118" i="11"/>
  <c r="AM118" i="11"/>
  <c r="AN118" i="11"/>
  <c r="AO118" i="11"/>
  <c r="AP118" i="11"/>
  <c r="AQ118" i="11"/>
  <c r="AR118" i="11"/>
  <c r="D118" i="11"/>
  <c r="AG118" i="11" s="1"/>
  <c r="AK119" i="11"/>
  <c r="AL119" i="11"/>
  <c r="AM119" i="11"/>
  <c r="AN119" i="11"/>
  <c r="AO119" i="11"/>
  <c r="AP119" i="11"/>
  <c r="AQ119" i="11"/>
  <c r="AR119" i="11"/>
  <c r="D119" i="11"/>
  <c r="AG119" i="11" s="1"/>
  <c r="AK120" i="11"/>
  <c r="AL120" i="11"/>
  <c r="AM120" i="11"/>
  <c r="AN120" i="11"/>
  <c r="AO120" i="11"/>
  <c r="AP120" i="11"/>
  <c r="AQ120" i="11"/>
  <c r="AR120" i="11"/>
  <c r="D120" i="11"/>
  <c r="AG120" i="11" s="1"/>
  <c r="AK121" i="11"/>
  <c r="AL121" i="11"/>
  <c r="AM121" i="11"/>
  <c r="AN121" i="11"/>
  <c r="AO121" i="11"/>
  <c r="AP121" i="11"/>
  <c r="AQ121" i="11"/>
  <c r="AR121" i="11"/>
  <c r="D121" i="11"/>
  <c r="AG121" i="11" s="1"/>
  <c r="AK122" i="11"/>
  <c r="AL122" i="11"/>
  <c r="AM122" i="11"/>
  <c r="AN122" i="11"/>
  <c r="AO122" i="11"/>
  <c r="AP122" i="11"/>
  <c r="AQ122" i="11"/>
  <c r="AR122" i="11"/>
  <c r="D122" i="11"/>
  <c r="AG122" i="11" s="1"/>
  <c r="AK123" i="11"/>
  <c r="AL123" i="11"/>
  <c r="AM123" i="11"/>
  <c r="AN123" i="11"/>
  <c r="AO123" i="11"/>
  <c r="AP123" i="11"/>
  <c r="AQ123" i="11"/>
  <c r="AR123" i="11"/>
  <c r="D123" i="11"/>
  <c r="AG123" i="11" s="1"/>
  <c r="AK124" i="11"/>
  <c r="AL124" i="11"/>
  <c r="AM124" i="11"/>
  <c r="AN124" i="11"/>
  <c r="AO124" i="11"/>
  <c r="AP124" i="11"/>
  <c r="AQ124" i="11"/>
  <c r="AR124" i="11"/>
  <c r="D124" i="11"/>
  <c r="AG124" i="11" s="1"/>
  <c r="AK125" i="11"/>
  <c r="AL125" i="11"/>
  <c r="AM125" i="11"/>
  <c r="AN125" i="11"/>
  <c r="AO125" i="11"/>
  <c r="AP125" i="11"/>
  <c r="AQ125" i="11"/>
  <c r="AR125" i="11"/>
  <c r="D125" i="11"/>
  <c r="AG125" i="11" s="1"/>
  <c r="AK126" i="11"/>
  <c r="AL126" i="11"/>
  <c r="AM126" i="11"/>
  <c r="AN126" i="11"/>
  <c r="AO126" i="11"/>
  <c r="AP126" i="11"/>
  <c r="AQ126" i="11"/>
  <c r="AR126" i="11"/>
  <c r="D126" i="11"/>
  <c r="AG126" i="11" s="1"/>
  <c r="AK127" i="11"/>
  <c r="AL127" i="11"/>
  <c r="AM127" i="11"/>
  <c r="AN127" i="11"/>
  <c r="AO127" i="11"/>
  <c r="AP127" i="11"/>
  <c r="AQ127" i="11"/>
  <c r="AR127" i="11"/>
  <c r="D127" i="11"/>
  <c r="AG127" i="11" s="1"/>
  <c r="AK128" i="11"/>
  <c r="AL128" i="11"/>
  <c r="AM128" i="11"/>
  <c r="AN128" i="11"/>
  <c r="AO128" i="11"/>
  <c r="AP128" i="11"/>
  <c r="AQ128" i="11"/>
  <c r="AR128" i="11"/>
  <c r="D128" i="11"/>
  <c r="AG128" i="11" s="1"/>
  <c r="AK129" i="11"/>
  <c r="AL129" i="11"/>
  <c r="AM129" i="11"/>
  <c r="AN129" i="11"/>
  <c r="AO129" i="11"/>
  <c r="AP129" i="11"/>
  <c r="AQ129" i="11"/>
  <c r="AR129" i="11"/>
  <c r="D129" i="11"/>
  <c r="AG129" i="11" s="1"/>
  <c r="AK130" i="11"/>
  <c r="AL130" i="11"/>
  <c r="AM130" i="11"/>
  <c r="AN130" i="11"/>
  <c r="AO130" i="11"/>
  <c r="AP130" i="11"/>
  <c r="AQ130" i="11"/>
  <c r="AR130" i="11"/>
  <c r="D130" i="11"/>
  <c r="AG130" i="11" s="1"/>
  <c r="AK131" i="11"/>
  <c r="AL131" i="11"/>
  <c r="AM131" i="11"/>
  <c r="AN131" i="11"/>
  <c r="AO131" i="11"/>
  <c r="AP131" i="11"/>
  <c r="AQ131" i="11"/>
  <c r="AR131" i="11"/>
  <c r="D131" i="11"/>
  <c r="AG131" i="11" s="1"/>
  <c r="AK132" i="11"/>
  <c r="AL132" i="11"/>
  <c r="AM132" i="11"/>
  <c r="AN132" i="11"/>
  <c r="AO132" i="11"/>
  <c r="AP132" i="11"/>
  <c r="AQ132" i="11"/>
  <c r="AR132" i="11"/>
  <c r="D132" i="11"/>
  <c r="AG132" i="11" s="1"/>
  <c r="AK133" i="11"/>
  <c r="AL133" i="11"/>
  <c r="AM133" i="11"/>
  <c r="AN133" i="11"/>
  <c r="AO133" i="11"/>
  <c r="AP133" i="11"/>
  <c r="AQ133" i="11"/>
  <c r="AR133" i="11"/>
  <c r="D133" i="11"/>
  <c r="AG133" i="11" s="1"/>
  <c r="AK134" i="11"/>
  <c r="AL134" i="11"/>
  <c r="AM134" i="11"/>
  <c r="AN134" i="11"/>
  <c r="AO134" i="11"/>
  <c r="AP134" i="11"/>
  <c r="AQ134" i="11"/>
  <c r="AR134" i="11"/>
  <c r="D134" i="11"/>
  <c r="AG134" i="11" s="1"/>
  <c r="AK135" i="11"/>
  <c r="AL135" i="11"/>
  <c r="AM135" i="11"/>
  <c r="AN135" i="11"/>
  <c r="AO135" i="11"/>
  <c r="AP135" i="11"/>
  <c r="AQ135" i="11"/>
  <c r="AR135" i="11"/>
  <c r="D135" i="11"/>
  <c r="AG135" i="11" s="1"/>
  <c r="AK136" i="11"/>
  <c r="AL136" i="11"/>
  <c r="AM136" i="11"/>
  <c r="AN136" i="11"/>
  <c r="AO136" i="11"/>
  <c r="AP136" i="11"/>
  <c r="AQ136" i="11"/>
  <c r="AR136" i="11"/>
  <c r="D136" i="11"/>
  <c r="AG136" i="11" s="1"/>
  <c r="AK137" i="11"/>
  <c r="AL137" i="11"/>
  <c r="AM137" i="11"/>
  <c r="AN137" i="11"/>
  <c r="AO137" i="11"/>
  <c r="AP137" i="11"/>
  <c r="AQ137" i="11"/>
  <c r="AR137" i="11"/>
  <c r="D137" i="11"/>
  <c r="AG137" i="11" s="1"/>
  <c r="AK138" i="11"/>
  <c r="AL138" i="11"/>
  <c r="AM138" i="11"/>
  <c r="AN138" i="11"/>
  <c r="AO138" i="11"/>
  <c r="AP138" i="11"/>
  <c r="AQ138" i="11"/>
  <c r="AR138" i="11"/>
  <c r="D138" i="11"/>
  <c r="AG138" i="11" s="1"/>
  <c r="AK139" i="11"/>
  <c r="AL139" i="11"/>
  <c r="AM139" i="11"/>
  <c r="AN139" i="11"/>
  <c r="AO139" i="11"/>
  <c r="AP139" i="11"/>
  <c r="AQ139" i="11"/>
  <c r="AR139" i="11"/>
  <c r="D139" i="11"/>
  <c r="AG139" i="11" s="1"/>
  <c r="AK140" i="11"/>
  <c r="AL140" i="11"/>
  <c r="AM140" i="11"/>
  <c r="AN140" i="11"/>
  <c r="AO140" i="11"/>
  <c r="AP140" i="11"/>
  <c r="AQ140" i="11"/>
  <c r="AR140" i="11"/>
  <c r="D140" i="11"/>
  <c r="AG140" i="11" s="1"/>
  <c r="AK141" i="11"/>
  <c r="AL141" i="11"/>
  <c r="AM141" i="11"/>
  <c r="AN141" i="11"/>
  <c r="AO141" i="11"/>
  <c r="AP141" i="11"/>
  <c r="AQ141" i="11"/>
  <c r="AR141" i="11"/>
  <c r="D141" i="11"/>
  <c r="AG141" i="11" s="1"/>
  <c r="AK142" i="11"/>
  <c r="AL142" i="11"/>
  <c r="AM142" i="11"/>
  <c r="AN142" i="11"/>
  <c r="AO142" i="11"/>
  <c r="AP142" i="11"/>
  <c r="AQ142" i="11"/>
  <c r="AR142" i="11"/>
  <c r="D142" i="11"/>
  <c r="AG142" i="11" s="1"/>
  <c r="AK143" i="11"/>
  <c r="AL143" i="11"/>
  <c r="AM143" i="11"/>
  <c r="AN143" i="11"/>
  <c r="AO143" i="11"/>
  <c r="AP143" i="11"/>
  <c r="AQ143" i="11"/>
  <c r="AR143" i="11"/>
  <c r="D143" i="11"/>
  <c r="AG143" i="11" s="1"/>
  <c r="AK144" i="11"/>
  <c r="AL144" i="11"/>
  <c r="AM144" i="11"/>
  <c r="AN144" i="11"/>
  <c r="AO144" i="11"/>
  <c r="AP144" i="11"/>
  <c r="AQ144" i="11"/>
  <c r="AR144" i="11"/>
  <c r="D144" i="11"/>
  <c r="AG144" i="11" s="1"/>
  <c r="AK145" i="11"/>
  <c r="AL145" i="11"/>
  <c r="AM145" i="11"/>
  <c r="AN145" i="11"/>
  <c r="AO145" i="11"/>
  <c r="AP145" i="11"/>
  <c r="AQ145" i="11"/>
  <c r="AR145" i="11"/>
  <c r="D145" i="11"/>
  <c r="AG145" i="11" s="1"/>
  <c r="AK146" i="11"/>
  <c r="AL146" i="11"/>
  <c r="AM146" i="11"/>
  <c r="AN146" i="11"/>
  <c r="AO146" i="11"/>
  <c r="AP146" i="11"/>
  <c r="AQ146" i="11"/>
  <c r="AR146" i="11"/>
  <c r="D146" i="11"/>
  <c r="AG146" i="11" s="1"/>
  <c r="AK147" i="11"/>
  <c r="AL147" i="11"/>
  <c r="AM147" i="11"/>
  <c r="AN147" i="11"/>
  <c r="AO147" i="11"/>
  <c r="AP147" i="11"/>
  <c r="AQ147" i="11"/>
  <c r="AR147" i="11"/>
  <c r="D147" i="11"/>
  <c r="AG147" i="11" s="1"/>
  <c r="AK148" i="11"/>
  <c r="AL148" i="11"/>
  <c r="AM148" i="11"/>
  <c r="AN148" i="11"/>
  <c r="AO148" i="11"/>
  <c r="AP148" i="11"/>
  <c r="AQ148" i="11"/>
  <c r="AR148" i="11"/>
  <c r="D148" i="11"/>
  <c r="AG148" i="11" s="1"/>
  <c r="AK149" i="11"/>
  <c r="AL149" i="11"/>
  <c r="AM149" i="11"/>
  <c r="AN149" i="11"/>
  <c r="AO149" i="11"/>
  <c r="AP149" i="11"/>
  <c r="AQ149" i="11"/>
  <c r="AR149" i="11"/>
  <c r="D149" i="11"/>
  <c r="AG149" i="11" s="1"/>
  <c r="AK150" i="11"/>
  <c r="AL150" i="11"/>
  <c r="AM150" i="11"/>
  <c r="AN150" i="11"/>
  <c r="AO150" i="11"/>
  <c r="AP150" i="11"/>
  <c r="AQ150" i="11"/>
  <c r="AR150" i="11"/>
  <c r="D150" i="11"/>
  <c r="AG150" i="11" s="1"/>
  <c r="AK151" i="11"/>
  <c r="AL151" i="11"/>
  <c r="AM151" i="11"/>
  <c r="AN151" i="11"/>
  <c r="AO151" i="11"/>
  <c r="AP151" i="11"/>
  <c r="AQ151" i="11"/>
  <c r="AR151" i="11"/>
  <c r="D151" i="11"/>
  <c r="AG151" i="11" s="1"/>
  <c r="AK152" i="11"/>
  <c r="AL152" i="11"/>
  <c r="AM152" i="11"/>
  <c r="AN152" i="11"/>
  <c r="AO152" i="11"/>
  <c r="AP152" i="11"/>
  <c r="AQ152" i="11"/>
  <c r="AR152" i="11"/>
  <c r="D152" i="11"/>
  <c r="AG152" i="11" s="1"/>
  <c r="AK153" i="11"/>
  <c r="AL153" i="11"/>
  <c r="AM153" i="11"/>
  <c r="AN153" i="11"/>
  <c r="AO153" i="11"/>
  <c r="AP153" i="11"/>
  <c r="AQ153" i="11"/>
  <c r="AR153" i="11"/>
  <c r="D153" i="11"/>
  <c r="AG153" i="11" s="1"/>
  <c r="AK154" i="11"/>
  <c r="AL154" i="11"/>
  <c r="AM154" i="11"/>
  <c r="AN154" i="11"/>
  <c r="AO154" i="11"/>
  <c r="AP154" i="11"/>
  <c r="AQ154" i="11"/>
  <c r="AR154" i="11"/>
  <c r="D154" i="11"/>
  <c r="AG154" i="11" s="1"/>
  <c r="AK155" i="11"/>
  <c r="AL155" i="11"/>
  <c r="AM155" i="11"/>
  <c r="AN155" i="11"/>
  <c r="AO155" i="11"/>
  <c r="AP155" i="11"/>
  <c r="AQ155" i="11"/>
  <c r="AR155" i="11"/>
  <c r="D155" i="11"/>
  <c r="AG155" i="11" s="1"/>
  <c r="AK156" i="11"/>
  <c r="AL156" i="11"/>
  <c r="AM156" i="11"/>
  <c r="AN156" i="11"/>
  <c r="AO156" i="11"/>
  <c r="AP156" i="11"/>
  <c r="AQ156" i="11"/>
  <c r="AR156" i="11"/>
  <c r="D156" i="11"/>
  <c r="AG156" i="11" s="1"/>
  <c r="AK157" i="11"/>
  <c r="AL157" i="11"/>
  <c r="AM157" i="11"/>
  <c r="AN157" i="11"/>
  <c r="AO157" i="11"/>
  <c r="AP157" i="11"/>
  <c r="AQ157" i="11"/>
  <c r="AR157" i="11"/>
  <c r="D157" i="11"/>
  <c r="AG157" i="11" s="1"/>
  <c r="AK158" i="11"/>
  <c r="AL158" i="11"/>
  <c r="AM158" i="11"/>
  <c r="AN158" i="11"/>
  <c r="AO158" i="11"/>
  <c r="AP158" i="11"/>
  <c r="AQ158" i="11"/>
  <c r="AR158" i="11"/>
  <c r="D158" i="11"/>
  <c r="AG158" i="11" s="1"/>
  <c r="AK159" i="11"/>
  <c r="AL159" i="11"/>
  <c r="AM159" i="11"/>
  <c r="AN159" i="11"/>
  <c r="AO159" i="11"/>
  <c r="AP159" i="11"/>
  <c r="AQ159" i="11"/>
  <c r="AR159" i="11"/>
  <c r="D159" i="11"/>
  <c r="AG159" i="11" s="1"/>
  <c r="AK160" i="11"/>
  <c r="AL160" i="11"/>
  <c r="AM160" i="11"/>
  <c r="AN160" i="11"/>
  <c r="AO160" i="11"/>
  <c r="AP160" i="11"/>
  <c r="AQ160" i="11"/>
  <c r="AR160" i="11"/>
  <c r="D160" i="11"/>
  <c r="AG160" i="11" s="1"/>
  <c r="AK161" i="11"/>
  <c r="AL161" i="11"/>
  <c r="AM161" i="11"/>
  <c r="AN161" i="11"/>
  <c r="AO161" i="11"/>
  <c r="AP161" i="11"/>
  <c r="AQ161" i="11"/>
  <c r="AR161" i="11"/>
  <c r="D161" i="11"/>
  <c r="AG161" i="11" s="1"/>
  <c r="AK162" i="11"/>
  <c r="AL162" i="11"/>
  <c r="AM162" i="11"/>
  <c r="AN162" i="11"/>
  <c r="AO162" i="11"/>
  <c r="AP162" i="11"/>
  <c r="AQ162" i="11"/>
  <c r="AR162" i="11"/>
  <c r="D162" i="11"/>
  <c r="AG162" i="11" s="1"/>
  <c r="AK163" i="11"/>
  <c r="AL163" i="11"/>
  <c r="AM163" i="11"/>
  <c r="AN163" i="11"/>
  <c r="AO163" i="11"/>
  <c r="AP163" i="11"/>
  <c r="AQ163" i="11"/>
  <c r="AR163" i="11"/>
  <c r="D163" i="11"/>
  <c r="AG163" i="11" s="1"/>
  <c r="AK164" i="11"/>
  <c r="AL164" i="11"/>
  <c r="AM164" i="11"/>
  <c r="AN164" i="11"/>
  <c r="AO164" i="11"/>
  <c r="AP164" i="11"/>
  <c r="AQ164" i="11"/>
  <c r="AR164" i="11"/>
  <c r="D164" i="11"/>
  <c r="AG164" i="11" s="1"/>
  <c r="AK165" i="11"/>
  <c r="AL165" i="11"/>
  <c r="AM165" i="11"/>
  <c r="AN165" i="11"/>
  <c r="AO165" i="11"/>
  <c r="AP165" i="11"/>
  <c r="AQ165" i="11"/>
  <c r="AR165" i="11"/>
  <c r="D165" i="11"/>
  <c r="AG165" i="11" s="1"/>
  <c r="AK166" i="11"/>
  <c r="AL166" i="11"/>
  <c r="AM166" i="11"/>
  <c r="AN166" i="11"/>
  <c r="AO166" i="11"/>
  <c r="AP166" i="11"/>
  <c r="AQ166" i="11"/>
  <c r="AR166" i="11"/>
  <c r="D166" i="11"/>
  <c r="AG166" i="11" s="1"/>
  <c r="AK167" i="11"/>
  <c r="AL167" i="11"/>
  <c r="AM167" i="11"/>
  <c r="AN167" i="11"/>
  <c r="AO167" i="11"/>
  <c r="AP167" i="11"/>
  <c r="AQ167" i="11"/>
  <c r="AR167" i="11"/>
  <c r="D167" i="11"/>
  <c r="AG167" i="11" s="1"/>
  <c r="AK168" i="11"/>
  <c r="AL168" i="11"/>
  <c r="AM168" i="11"/>
  <c r="AN168" i="11"/>
  <c r="AO168" i="11"/>
  <c r="AP168" i="11"/>
  <c r="AQ168" i="11"/>
  <c r="AR168" i="11"/>
  <c r="D168" i="11"/>
  <c r="AG168" i="11" s="1"/>
  <c r="AK169" i="11"/>
  <c r="AL169" i="11"/>
  <c r="AM169" i="11"/>
  <c r="AN169" i="11"/>
  <c r="AO169" i="11"/>
  <c r="AP169" i="11"/>
  <c r="AQ169" i="11"/>
  <c r="AR169" i="11"/>
  <c r="D169" i="11"/>
  <c r="AG169" i="11" s="1"/>
  <c r="AK170" i="11"/>
  <c r="AL170" i="11"/>
  <c r="AM170" i="11"/>
  <c r="AN170" i="11"/>
  <c r="AO170" i="11"/>
  <c r="AP170" i="11"/>
  <c r="AQ170" i="11"/>
  <c r="AR170" i="11"/>
  <c r="D170" i="11"/>
  <c r="AG170" i="11" s="1"/>
  <c r="AK171" i="11"/>
  <c r="AL171" i="11"/>
  <c r="AM171" i="11"/>
  <c r="AN171" i="11"/>
  <c r="AO171" i="11"/>
  <c r="AP171" i="11"/>
  <c r="AQ171" i="11"/>
  <c r="AR171" i="11"/>
  <c r="D171" i="11"/>
  <c r="AG171" i="11" s="1"/>
  <c r="AK172" i="11"/>
  <c r="AL172" i="11"/>
  <c r="AM172" i="11"/>
  <c r="AN172" i="11"/>
  <c r="AO172" i="11"/>
  <c r="AP172" i="11"/>
  <c r="AQ172" i="11"/>
  <c r="AR172" i="11"/>
  <c r="D172" i="11"/>
  <c r="AG172" i="11" s="1"/>
  <c r="AK173" i="11"/>
  <c r="AL173" i="11"/>
  <c r="AM173" i="11"/>
  <c r="AN173" i="11"/>
  <c r="AO173" i="11"/>
  <c r="AP173" i="11"/>
  <c r="AQ173" i="11"/>
  <c r="AR173" i="11"/>
  <c r="D173" i="11"/>
  <c r="AG173" i="11" s="1"/>
  <c r="AK174" i="11"/>
  <c r="AL174" i="11"/>
  <c r="AM174" i="11"/>
  <c r="AN174" i="11"/>
  <c r="AO174" i="11"/>
  <c r="AP174" i="11"/>
  <c r="AQ174" i="11"/>
  <c r="AR174" i="11"/>
  <c r="D174" i="11"/>
  <c r="AG174" i="11" s="1"/>
  <c r="AK175" i="11"/>
  <c r="AL175" i="11"/>
  <c r="AM175" i="11"/>
  <c r="AN175" i="11"/>
  <c r="AO175" i="11"/>
  <c r="AP175" i="11"/>
  <c r="AQ175" i="11"/>
  <c r="AR175" i="11"/>
  <c r="D175" i="11"/>
  <c r="AG175" i="11" s="1"/>
  <c r="AK176" i="11"/>
  <c r="AL176" i="11"/>
  <c r="AM176" i="11"/>
  <c r="AN176" i="11"/>
  <c r="AO176" i="11"/>
  <c r="AP176" i="11"/>
  <c r="AQ176" i="11"/>
  <c r="AR176" i="11"/>
  <c r="D176" i="11"/>
  <c r="AG176" i="11" s="1"/>
  <c r="AK177" i="11"/>
  <c r="AL177" i="11"/>
  <c r="AM177" i="11"/>
  <c r="AN177" i="11"/>
  <c r="AO177" i="11"/>
  <c r="AP177" i="11"/>
  <c r="AQ177" i="11"/>
  <c r="AR177" i="11"/>
  <c r="D177" i="11"/>
  <c r="AG177" i="11" s="1"/>
  <c r="AK178" i="11"/>
  <c r="AL178" i="11"/>
  <c r="AM178" i="11"/>
  <c r="AN178" i="11"/>
  <c r="AO178" i="11"/>
  <c r="AP178" i="11"/>
  <c r="AQ178" i="11"/>
  <c r="AR178" i="11"/>
  <c r="D178" i="11"/>
  <c r="AG178" i="11" s="1"/>
  <c r="AK179" i="11"/>
  <c r="AL179" i="11"/>
  <c r="AM179" i="11"/>
  <c r="AN179" i="11"/>
  <c r="AO179" i="11"/>
  <c r="AP179" i="11"/>
  <c r="AQ179" i="11"/>
  <c r="AR179" i="11"/>
  <c r="D179" i="11"/>
  <c r="AG179" i="11" s="1"/>
  <c r="AK180" i="11"/>
  <c r="AL180" i="11"/>
  <c r="AM180" i="11"/>
  <c r="AN180" i="11"/>
  <c r="AO180" i="11"/>
  <c r="AP180" i="11"/>
  <c r="AQ180" i="11"/>
  <c r="AR180" i="11"/>
  <c r="D180" i="11"/>
  <c r="AG180" i="11" s="1"/>
  <c r="AK181" i="11"/>
  <c r="AL181" i="11"/>
  <c r="AM181" i="11"/>
  <c r="AN181" i="11"/>
  <c r="AO181" i="11"/>
  <c r="AP181" i="11"/>
  <c r="AQ181" i="11"/>
  <c r="AR181" i="11"/>
  <c r="D181" i="11"/>
  <c r="AG181" i="11" s="1"/>
  <c r="AK182" i="11"/>
  <c r="AL182" i="11"/>
  <c r="AM182" i="11"/>
  <c r="AN182" i="11"/>
  <c r="AO182" i="11"/>
  <c r="AP182" i="11"/>
  <c r="AQ182" i="11"/>
  <c r="AR182" i="11"/>
  <c r="D182" i="11"/>
  <c r="AG182" i="11" s="1"/>
  <c r="AK183" i="11"/>
  <c r="AL183" i="11"/>
  <c r="AM183" i="11"/>
  <c r="AN183" i="11"/>
  <c r="AO183" i="11"/>
  <c r="AP183" i="11"/>
  <c r="AQ183" i="11"/>
  <c r="AR183" i="11"/>
  <c r="D183" i="11"/>
  <c r="AG183" i="11" s="1"/>
  <c r="AK184" i="11"/>
  <c r="AL184" i="11"/>
  <c r="AM184" i="11"/>
  <c r="AN184" i="11"/>
  <c r="AO184" i="11"/>
  <c r="AP184" i="11"/>
  <c r="AQ184" i="11"/>
  <c r="AR184" i="11"/>
  <c r="D184" i="11"/>
  <c r="AG184" i="11" s="1"/>
  <c r="AK185" i="11"/>
  <c r="AL185" i="11"/>
  <c r="AM185" i="11"/>
  <c r="AN185" i="11"/>
  <c r="AO185" i="11"/>
  <c r="AP185" i="11"/>
  <c r="AQ185" i="11"/>
  <c r="AR185" i="11"/>
  <c r="D185" i="11"/>
  <c r="AG185" i="11" s="1"/>
  <c r="AK186" i="11"/>
  <c r="AL186" i="11"/>
  <c r="AM186" i="11"/>
  <c r="AN186" i="11"/>
  <c r="AO186" i="11"/>
  <c r="AP186" i="11"/>
  <c r="AQ186" i="11"/>
  <c r="AR186" i="11"/>
  <c r="D186" i="11"/>
  <c r="AG186" i="11" s="1"/>
  <c r="AK187" i="11"/>
  <c r="AL187" i="11"/>
  <c r="AM187" i="11"/>
  <c r="AN187" i="11"/>
  <c r="AO187" i="11"/>
  <c r="AP187" i="11"/>
  <c r="AQ187" i="11"/>
  <c r="AR187" i="11"/>
  <c r="D187" i="11"/>
  <c r="AG187" i="11" s="1"/>
  <c r="AK188" i="11"/>
  <c r="AL188" i="11"/>
  <c r="AM188" i="11"/>
  <c r="AN188" i="11"/>
  <c r="AO188" i="11"/>
  <c r="AP188" i="11"/>
  <c r="AQ188" i="11"/>
  <c r="AR188" i="11"/>
  <c r="D188" i="11"/>
  <c r="AG188" i="11" s="1"/>
  <c r="AK189" i="11"/>
  <c r="AL189" i="11"/>
  <c r="AM189" i="11"/>
  <c r="AN189" i="11"/>
  <c r="AO189" i="11"/>
  <c r="AP189" i="11"/>
  <c r="AQ189" i="11"/>
  <c r="AR189" i="11"/>
  <c r="D189" i="11"/>
  <c r="AG189" i="11" s="1"/>
  <c r="AK190" i="11"/>
  <c r="AL190" i="11"/>
  <c r="AM190" i="11"/>
  <c r="AN190" i="11"/>
  <c r="AO190" i="11"/>
  <c r="AP190" i="11"/>
  <c r="AQ190" i="11"/>
  <c r="AR190" i="11"/>
  <c r="D190" i="11"/>
  <c r="AG190" i="11" s="1"/>
  <c r="AK191" i="11"/>
  <c r="AL191" i="11"/>
  <c r="AM191" i="11"/>
  <c r="AN191" i="11"/>
  <c r="AO191" i="11"/>
  <c r="AP191" i="11"/>
  <c r="AQ191" i="11"/>
  <c r="AR191" i="11"/>
  <c r="D191" i="11"/>
  <c r="AG191" i="11" s="1"/>
  <c r="AK192" i="11"/>
  <c r="AL192" i="11"/>
  <c r="AM192" i="11"/>
  <c r="AN192" i="11"/>
  <c r="AO192" i="11"/>
  <c r="AP192" i="11"/>
  <c r="AQ192" i="11"/>
  <c r="AR192" i="11"/>
  <c r="D192" i="11"/>
  <c r="AG192" i="11" s="1"/>
  <c r="AK193" i="11"/>
  <c r="AL193" i="11"/>
  <c r="AM193" i="11"/>
  <c r="AN193" i="11"/>
  <c r="AO193" i="11"/>
  <c r="AP193" i="11"/>
  <c r="AQ193" i="11"/>
  <c r="AR193" i="11"/>
  <c r="D193" i="11"/>
  <c r="AG193" i="11" s="1"/>
  <c r="AK194" i="11"/>
  <c r="AL194" i="11"/>
  <c r="AM194" i="11"/>
  <c r="AN194" i="11"/>
  <c r="AO194" i="11"/>
  <c r="AP194" i="11"/>
  <c r="AQ194" i="11"/>
  <c r="AR194" i="11"/>
  <c r="D194" i="11"/>
  <c r="AG194" i="11" s="1"/>
  <c r="AK195" i="11"/>
  <c r="AL195" i="11"/>
  <c r="AM195" i="11"/>
  <c r="AN195" i="11"/>
  <c r="AO195" i="11"/>
  <c r="AP195" i="11"/>
  <c r="AQ195" i="11"/>
  <c r="AR195" i="11"/>
  <c r="D195" i="11"/>
  <c r="AG195" i="11" s="1"/>
  <c r="AK196" i="11"/>
  <c r="AL196" i="11"/>
  <c r="AM196" i="11"/>
  <c r="AN196" i="11"/>
  <c r="AO196" i="11"/>
  <c r="AP196" i="11"/>
  <c r="AQ196" i="11"/>
  <c r="AR196" i="11"/>
  <c r="D196" i="11"/>
  <c r="AG196" i="11" s="1"/>
  <c r="AK197" i="11"/>
  <c r="AL197" i="11"/>
  <c r="AM197" i="11"/>
  <c r="AN197" i="11"/>
  <c r="AO197" i="11"/>
  <c r="AP197" i="11"/>
  <c r="AQ197" i="11"/>
  <c r="AR197" i="11"/>
  <c r="D197" i="11"/>
  <c r="AG197" i="11" s="1"/>
  <c r="AK198" i="11"/>
  <c r="AL198" i="11"/>
  <c r="AM198" i="11"/>
  <c r="AN198" i="11"/>
  <c r="AO198" i="11"/>
  <c r="AP198" i="11"/>
  <c r="AQ198" i="11"/>
  <c r="AR198" i="11"/>
  <c r="D198" i="11"/>
  <c r="AG198" i="11" s="1"/>
  <c r="AK199" i="11"/>
  <c r="AL199" i="11"/>
  <c r="AM199" i="11"/>
  <c r="AN199" i="11"/>
  <c r="AO199" i="11"/>
  <c r="AP199" i="11"/>
  <c r="AQ199" i="11"/>
  <c r="AR199" i="11"/>
  <c r="D199" i="11"/>
  <c r="AG199" i="11" s="1"/>
  <c r="AK200" i="11"/>
  <c r="AL200" i="11"/>
  <c r="AM200" i="11"/>
  <c r="AN200" i="11"/>
  <c r="AO200" i="11"/>
  <c r="AP200" i="11"/>
  <c r="AQ200" i="11"/>
  <c r="AR200" i="11"/>
  <c r="D200" i="11"/>
  <c r="AG200" i="11" s="1"/>
  <c r="AK201" i="11"/>
  <c r="AL201" i="11"/>
  <c r="AM201" i="11"/>
  <c r="AN201" i="11"/>
  <c r="AO201" i="11"/>
  <c r="AP201" i="11"/>
  <c r="AQ201" i="11"/>
  <c r="AR201" i="11"/>
  <c r="D201" i="11"/>
  <c r="AG201" i="11" s="1"/>
  <c r="AK202" i="11"/>
  <c r="AL202" i="11"/>
  <c r="AM202" i="11"/>
  <c r="AN202" i="11"/>
  <c r="AO202" i="11"/>
  <c r="AP202" i="11"/>
  <c r="AQ202" i="11"/>
  <c r="AR202" i="11"/>
  <c r="D202" i="11"/>
  <c r="AG202" i="11" s="1"/>
  <c r="AK203" i="11"/>
  <c r="AL203" i="11"/>
  <c r="AM203" i="11"/>
  <c r="AN203" i="11"/>
  <c r="AO203" i="11"/>
  <c r="AP203" i="11"/>
  <c r="AQ203" i="11"/>
  <c r="AR203" i="11"/>
  <c r="D203" i="11"/>
  <c r="AG203" i="11" s="1"/>
  <c r="AK204" i="11"/>
  <c r="AL204" i="11"/>
  <c r="AM204" i="11"/>
  <c r="AN204" i="11"/>
  <c r="AO204" i="11"/>
  <c r="AP204" i="11"/>
  <c r="AQ204" i="11"/>
  <c r="AR204" i="11"/>
  <c r="D204" i="11"/>
  <c r="AG204" i="11" s="1"/>
  <c r="AK205" i="11"/>
  <c r="AL205" i="11"/>
  <c r="AM205" i="11"/>
  <c r="AN205" i="11"/>
  <c r="AO205" i="11"/>
  <c r="AP205" i="11"/>
  <c r="AQ205" i="11"/>
  <c r="AR205" i="11"/>
  <c r="D205" i="11"/>
  <c r="AG205" i="11" s="1"/>
  <c r="AK206" i="11"/>
  <c r="AL206" i="11"/>
  <c r="AM206" i="11"/>
  <c r="AN206" i="11"/>
  <c r="AO206" i="11"/>
  <c r="AP206" i="11"/>
  <c r="AQ206" i="11"/>
  <c r="AR206" i="11"/>
  <c r="D206" i="11"/>
  <c r="AG206" i="11" s="1"/>
  <c r="AK207" i="11"/>
  <c r="AL207" i="11"/>
  <c r="AM207" i="11"/>
  <c r="AN207" i="11"/>
  <c r="AO207" i="11"/>
  <c r="AP207" i="11"/>
  <c r="AQ207" i="11"/>
  <c r="AR207" i="11"/>
  <c r="D207" i="11"/>
  <c r="AG207" i="11" s="1"/>
  <c r="AK208" i="11"/>
  <c r="AL208" i="11"/>
  <c r="AM208" i="11"/>
  <c r="AN208" i="11"/>
  <c r="AO208" i="11"/>
  <c r="AP208" i="11"/>
  <c r="AQ208" i="11"/>
  <c r="AR208" i="11"/>
  <c r="D208" i="11"/>
  <c r="AG208" i="11" s="1"/>
  <c r="AK209" i="11"/>
  <c r="AL209" i="11"/>
  <c r="AM209" i="11"/>
  <c r="AN209" i="11"/>
  <c r="AO209" i="11"/>
  <c r="AP209" i="11"/>
  <c r="AQ209" i="11"/>
  <c r="AR209" i="11"/>
  <c r="D209" i="11"/>
  <c r="AG209" i="11" s="1"/>
  <c r="AK210" i="11"/>
  <c r="AL210" i="11"/>
  <c r="AM210" i="11"/>
  <c r="AN210" i="11"/>
  <c r="AO210" i="11"/>
  <c r="AP210" i="11"/>
  <c r="AQ210" i="11"/>
  <c r="AR210" i="11"/>
  <c r="D210" i="11"/>
  <c r="AG210" i="11" s="1"/>
  <c r="AK211" i="11"/>
  <c r="AL211" i="11"/>
  <c r="AM211" i="11"/>
  <c r="AN211" i="11"/>
  <c r="AO211" i="11"/>
  <c r="AP211" i="11"/>
  <c r="AQ211" i="11"/>
  <c r="AR211" i="11"/>
  <c r="D211" i="11"/>
  <c r="AG211" i="11" s="1"/>
  <c r="AK212" i="11"/>
  <c r="AL212" i="11"/>
  <c r="AM212" i="11"/>
  <c r="AN212" i="11"/>
  <c r="AO212" i="11"/>
  <c r="AP212" i="11"/>
  <c r="AQ212" i="11"/>
  <c r="AR212" i="11"/>
  <c r="D212" i="11"/>
  <c r="AG212" i="11" s="1"/>
  <c r="AK213" i="11"/>
  <c r="AL213" i="11"/>
  <c r="AM213" i="11"/>
  <c r="AN213" i="11"/>
  <c r="AO213" i="11"/>
  <c r="AP213" i="11"/>
  <c r="AQ213" i="11"/>
  <c r="AR213" i="11"/>
  <c r="D213" i="11"/>
  <c r="AG213" i="11" s="1"/>
  <c r="AK214" i="11"/>
  <c r="AL214" i="11"/>
  <c r="AM214" i="11"/>
  <c r="AN214" i="11"/>
  <c r="AO214" i="11"/>
  <c r="AP214" i="11"/>
  <c r="AQ214" i="11"/>
  <c r="AR214" i="11"/>
  <c r="D214" i="11"/>
  <c r="AG214" i="11" s="1"/>
  <c r="AK215" i="11"/>
  <c r="AL215" i="11"/>
  <c r="AM215" i="11"/>
  <c r="AN215" i="11"/>
  <c r="AO215" i="11"/>
  <c r="AP215" i="11"/>
  <c r="AQ215" i="11"/>
  <c r="AR215" i="11"/>
  <c r="D215" i="11"/>
  <c r="AG215" i="11" s="1"/>
  <c r="AK216" i="11"/>
  <c r="AL216" i="11"/>
  <c r="AM216" i="11"/>
  <c r="AN216" i="11"/>
  <c r="AO216" i="11"/>
  <c r="AP216" i="11"/>
  <c r="AQ216" i="11"/>
  <c r="AR216" i="11"/>
  <c r="D216" i="11"/>
  <c r="AG216" i="11" s="1"/>
  <c r="AK217" i="11"/>
  <c r="AL217" i="11"/>
  <c r="AM217" i="11"/>
  <c r="AN217" i="11"/>
  <c r="AO217" i="11"/>
  <c r="AP217" i="11"/>
  <c r="AQ217" i="11"/>
  <c r="AR217" i="11"/>
  <c r="D217" i="11"/>
  <c r="AG217" i="11" s="1"/>
  <c r="AK218" i="11"/>
  <c r="AL218" i="11"/>
  <c r="AM218" i="11"/>
  <c r="AN218" i="11"/>
  <c r="AO218" i="11"/>
  <c r="AP218" i="11"/>
  <c r="AQ218" i="11"/>
  <c r="AR218" i="11"/>
  <c r="D218" i="11"/>
  <c r="AG218" i="11" s="1"/>
  <c r="AK219" i="11"/>
  <c r="AL219" i="11"/>
  <c r="AM219" i="11"/>
  <c r="AN219" i="11"/>
  <c r="AO219" i="11"/>
  <c r="AP219" i="11"/>
  <c r="AQ219" i="11"/>
  <c r="AR219" i="11"/>
  <c r="D219" i="11"/>
  <c r="AG219" i="11" s="1"/>
  <c r="AK220" i="11"/>
  <c r="AL220" i="11"/>
  <c r="AM220" i="11"/>
  <c r="AN220" i="11"/>
  <c r="AO220" i="11"/>
  <c r="AP220" i="11"/>
  <c r="AQ220" i="11"/>
  <c r="AR220" i="11"/>
  <c r="D220" i="11"/>
  <c r="AG220" i="11" s="1"/>
  <c r="AK221" i="11"/>
  <c r="AL221" i="11"/>
  <c r="AM221" i="11"/>
  <c r="AN221" i="11"/>
  <c r="AO221" i="11"/>
  <c r="AP221" i="11"/>
  <c r="AQ221" i="11"/>
  <c r="AR221" i="11"/>
  <c r="D221" i="11"/>
  <c r="AG221" i="11" s="1"/>
  <c r="AK222" i="11"/>
  <c r="AL222" i="11"/>
  <c r="AM222" i="11"/>
  <c r="AN222" i="11"/>
  <c r="AO222" i="11"/>
  <c r="AP222" i="11"/>
  <c r="AQ222" i="11"/>
  <c r="AR222" i="11"/>
  <c r="D222" i="11"/>
  <c r="AG222" i="11" s="1"/>
  <c r="AK223" i="11"/>
  <c r="AL223" i="11"/>
  <c r="AM223" i="11"/>
  <c r="AN223" i="11"/>
  <c r="AO223" i="11"/>
  <c r="AP223" i="11"/>
  <c r="AQ223" i="11"/>
  <c r="AR223" i="11"/>
  <c r="D223" i="11"/>
  <c r="AG223" i="11" s="1"/>
  <c r="AK224" i="11"/>
  <c r="AL224" i="11"/>
  <c r="AM224" i="11"/>
  <c r="AN224" i="11"/>
  <c r="AO224" i="11"/>
  <c r="AP224" i="11"/>
  <c r="AQ224" i="11"/>
  <c r="AR224" i="11"/>
  <c r="D224" i="11"/>
  <c r="AG224" i="11" s="1"/>
  <c r="AK225" i="11"/>
  <c r="AL225" i="11"/>
  <c r="AM225" i="11"/>
  <c r="AN225" i="11"/>
  <c r="AO225" i="11"/>
  <c r="AP225" i="11"/>
  <c r="AQ225" i="11"/>
  <c r="AR225" i="11"/>
  <c r="D225" i="11"/>
  <c r="AG225" i="11" s="1"/>
  <c r="AT225" i="11" s="1"/>
  <c r="BB225" i="11" s="1"/>
  <c r="AK226" i="11"/>
  <c r="AL226" i="11"/>
  <c r="AM226" i="11"/>
  <c r="AN226" i="11"/>
  <c r="AO226" i="11"/>
  <c r="AP226" i="11"/>
  <c r="AQ226" i="11"/>
  <c r="AR226" i="11"/>
  <c r="D226" i="11"/>
  <c r="AG226" i="11" s="1"/>
  <c r="AK227" i="11"/>
  <c r="AL227" i="11"/>
  <c r="AM227" i="11"/>
  <c r="AN227" i="11"/>
  <c r="AO227" i="11"/>
  <c r="AP227" i="11"/>
  <c r="AQ227" i="11"/>
  <c r="AR227" i="11"/>
  <c r="D227" i="11"/>
  <c r="AG227" i="11" s="1"/>
  <c r="AT227" i="11" s="1"/>
  <c r="AK228" i="11"/>
  <c r="AL228" i="11"/>
  <c r="AM228" i="11"/>
  <c r="AN228" i="11"/>
  <c r="AO228" i="11"/>
  <c r="AP228" i="11"/>
  <c r="AQ228" i="11"/>
  <c r="AR228" i="11"/>
  <c r="D228" i="11"/>
  <c r="AG228" i="11" s="1"/>
  <c r="AK229" i="11"/>
  <c r="AL229" i="11"/>
  <c r="AM229" i="11"/>
  <c r="AN229" i="11"/>
  <c r="AO229" i="11"/>
  <c r="AP229" i="11"/>
  <c r="AQ229" i="11"/>
  <c r="AR229" i="11"/>
  <c r="D229" i="11"/>
  <c r="AG229" i="11" s="1"/>
  <c r="AK230" i="11"/>
  <c r="AL230" i="11"/>
  <c r="AM230" i="11"/>
  <c r="AN230" i="11"/>
  <c r="AO230" i="11"/>
  <c r="AP230" i="11"/>
  <c r="AQ230" i="11"/>
  <c r="AR230" i="11"/>
  <c r="D230" i="11"/>
  <c r="AG230" i="11" s="1"/>
  <c r="AK231" i="11"/>
  <c r="AL231" i="11"/>
  <c r="AM231" i="11"/>
  <c r="AN231" i="11"/>
  <c r="AO231" i="11"/>
  <c r="AP231" i="11"/>
  <c r="AQ231" i="11"/>
  <c r="AR231" i="11"/>
  <c r="D231" i="11"/>
  <c r="AG231" i="11" s="1"/>
  <c r="AK232" i="11"/>
  <c r="AL232" i="11"/>
  <c r="AM232" i="11"/>
  <c r="AN232" i="11"/>
  <c r="AO232" i="11"/>
  <c r="AP232" i="11"/>
  <c r="AQ232" i="11"/>
  <c r="AR232" i="11"/>
  <c r="D232" i="11"/>
  <c r="AG232" i="11" s="1"/>
  <c r="AK233" i="11"/>
  <c r="AL233" i="11"/>
  <c r="AM233" i="11"/>
  <c r="AN233" i="11"/>
  <c r="AO233" i="11"/>
  <c r="AP233" i="11"/>
  <c r="AQ233" i="11"/>
  <c r="AR233" i="11"/>
  <c r="D233" i="11"/>
  <c r="AG233" i="11" s="1"/>
  <c r="AK234" i="11"/>
  <c r="AL234" i="11"/>
  <c r="AM234" i="11"/>
  <c r="AN234" i="11"/>
  <c r="AO234" i="11"/>
  <c r="AP234" i="11"/>
  <c r="AQ234" i="11"/>
  <c r="AR234" i="11"/>
  <c r="D234" i="11"/>
  <c r="AG234" i="11" s="1"/>
  <c r="AK235" i="11"/>
  <c r="AL235" i="11"/>
  <c r="AM235" i="11"/>
  <c r="AN235" i="11"/>
  <c r="AO235" i="11"/>
  <c r="AP235" i="11"/>
  <c r="AQ235" i="11"/>
  <c r="AR235" i="11"/>
  <c r="D235" i="11"/>
  <c r="AG235" i="11" s="1"/>
  <c r="AK236" i="11"/>
  <c r="AL236" i="11"/>
  <c r="AM236" i="11"/>
  <c r="AN236" i="11"/>
  <c r="AO236" i="11"/>
  <c r="AP236" i="11"/>
  <c r="AQ236" i="11"/>
  <c r="AR236" i="11"/>
  <c r="D236" i="11"/>
  <c r="AG236" i="11" s="1"/>
  <c r="AK237" i="11"/>
  <c r="AL237" i="11"/>
  <c r="AM237" i="11"/>
  <c r="AN237" i="11"/>
  <c r="AO237" i="11"/>
  <c r="AP237" i="11"/>
  <c r="AQ237" i="11"/>
  <c r="AR237" i="11"/>
  <c r="D237" i="11"/>
  <c r="AG237" i="11" s="1"/>
  <c r="AK238" i="11"/>
  <c r="AL238" i="11"/>
  <c r="AM238" i="11"/>
  <c r="AN238" i="11"/>
  <c r="AO238" i="11"/>
  <c r="AP238" i="11"/>
  <c r="AQ238" i="11"/>
  <c r="AR238" i="11"/>
  <c r="D238" i="11"/>
  <c r="AG238" i="11" s="1"/>
  <c r="AK239" i="11"/>
  <c r="AL239" i="11"/>
  <c r="AM239" i="11"/>
  <c r="AN239" i="11"/>
  <c r="AO239" i="11"/>
  <c r="AP239" i="11"/>
  <c r="AQ239" i="11"/>
  <c r="AR239" i="11"/>
  <c r="D239" i="11"/>
  <c r="AG239" i="11" s="1"/>
  <c r="AK240" i="11"/>
  <c r="AL240" i="11"/>
  <c r="AM240" i="11"/>
  <c r="AN240" i="11"/>
  <c r="AO240" i="11"/>
  <c r="AP240" i="11"/>
  <c r="AQ240" i="11"/>
  <c r="AR240" i="11"/>
  <c r="D240" i="11"/>
  <c r="AG240" i="11" s="1"/>
  <c r="AK241" i="11"/>
  <c r="AL241" i="11"/>
  <c r="AM241" i="11"/>
  <c r="AN241" i="11"/>
  <c r="AO241" i="11"/>
  <c r="AP241" i="11"/>
  <c r="AQ241" i="11"/>
  <c r="AR241" i="11"/>
  <c r="D241" i="11"/>
  <c r="AG241" i="11" s="1"/>
  <c r="AK242" i="11"/>
  <c r="AL242" i="11"/>
  <c r="AM242" i="11"/>
  <c r="AN242" i="11"/>
  <c r="AO242" i="11"/>
  <c r="AP242" i="11"/>
  <c r="AQ242" i="11"/>
  <c r="AR242" i="11"/>
  <c r="D242" i="11"/>
  <c r="AG242" i="11" s="1"/>
  <c r="AK243" i="11"/>
  <c r="AL243" i="11"/>
  <c r="AM243" i="11"/>
  <c r="AN243" i="11"/>
  <c r="AO243" i="11"/>
  <c r="AP243" i="11"/>
  <c r="AQ243" i="11"/>
  <c r="AR243" i="11"/>
  <c r="D243" i="11"/>
  <c r="AG243" i="11" s="1"/>
  <c r="AK244" i="11"/>
  <c r="AL244" i="11"/>
  <c r="AM244" i="11"/>
  <c r="AN244" i="11"/>
  <c r="AO244" i="11"/>
  <c r="AP244" i="11"/>
  <c r="AQ244" i="11"/>
  <c r="AR244" i="11"/>
  <c r="D244" i="11"/>
  <c r="AG244" i="11" s="1"/>
  <c r="AK245" i="11"/>
  <c r="AL245" i="11"/>
  <c r="AM245" i="11"/>
  <c r="AN245" i="11"/>
  <c r="AO245" i="11"/>
  <c r="AP245" i="11"/>
  <c r="AQ245" i="11"/>
  <c r="AR245" i="11"/>
  <c r="D245" i="11"/>
  <c r="AG245" i="11" s="1"/>
  <c r="AK246" i="11"/>
  <c r="AL246" i="11"/>
  <c r="AM246" i="11"/>
  <c r="AN246" i="11"/>
  <c r="AO246" i="11"/>
  <c r="AP246" i="11"/>
  <c r="AQ246" i="11"/>
  <c r="AR246" i="11"/>
  <c r="D246" i="11"/>
  <c r="AG246" i="11" s="1"/>
  <c r="AK247" i="11"/>
  <c r="AL247" i="11"/>
  <c r="AM247" i="11"/>
  <c r="AN247" i="11"/>
  <c r="AO247" i="11"/>
  <c r="AP247" i="11"/>
  <c r="AQ247" i="11"/>
  <c r="AR247" i="11"/>
  <c r="D247" i="11"/>
  <c r="AG247" i="11" s="1"/>
  <c r="AK248" i="11"/>
  <c r="AL248" i="11"/>
  <c r="AM248" i="11"/>
  <c r="AN248" i="11"/>
  <c r="AO248" i="11"/>
  <c r="AP248" i="11"/>
  <c r="AQ248" i="11"/>
  <c r="AR248" i="11"/>
  <c r="D248" i="11"/>
  <c r="AG248" i="11" s="1"/>
  <c r="AK249" i="11"/>
  <c r="AL249" i="11"/>
  <c r="AM249" i="11"/>
  <c r="AN249" i="11"/>
  <c r="AO249" i="11"/>
  <c r="AP249" i="11"/>
  <c r="AQ249" i="11"/>
  <c r="AR249" i="11"/>
  <c r="D249" i="11"/>
  <c r="AG249" i="11" s="1"/>
  <c r="AK250" i="11"/>
  <c r="AL250" i="11"/>
  <c r="AM250" i="11"/>
  <c r="AN250" i="11"/>
  <c r="AO250" i="11"/>
  <c r="AP250" i="11"/>
  <c r="AQ250" i="11"/>
  <c r="AR250" i="11"/>
  <c r="D250" i="11"/>
  <c r="AG250" i="11" s="1"/>
  <c r="AK251" i="11"/>
  <c r="AL251" i="11"/>
  <c r="AM251" i="11"/>
  <c r="AN251" i="11"/>
  <c r="AO251" i="11"/>
  <c r="AP251" i="11"/>
  <c r="AQ251" i="11"/>
  <c r="AR251" i="11"/>
  <c r="D251" i="11"/>
  <c r="AG251" i="11" s="1"/>
  <c r="AK252" i="11"/>
  <c r="AL252" i="11"/>
  <c r="AM252" i="11"/>
  <c r="AN252" i="11"/>
  <c r="AO252" i="11"/>
  <c r="AP252" i="11"/>
  <c r="AQ252" i="11"/>
  <c r="AR252" i="11"/>
  <c r="D252" i="11"/>
  <c r="AG252" i="11" s="1"/>
  <c r="AK253" i="11"/>
  <c r="AL253" i="11"/>
  <c r="AM253" i="11"/>
  <c r="AN253" i="11"/>
  <c r="AO253" i="11"/>
  <c r="AP253" i="11"/>
  <c r="AQ253" i="11"/>
  <c r="AR253" i="11"/>
  <c r="D253" i="11"/>
  <c r="AG253" i="11" s="1"/>
  <c r="AK254" i="11"/>
  <c r="AL254" i="11"/>
  <c r="AM254" i="11"/>
  <c r="AN254" i="11"/>
  <c r="AO254" i="11"/>
  <c r="AP254" i="11"/>
  <c r="AQ254" i="11"/>
  <c r="AR254" i="11"/>
  <c r="D254" i="11"/>
  <c r="AG254" i="11" s="1"/>
  <c r="AK255" i="11"/>
  <c r="AL255" i="11"/>
  <c r="AM255" i="11"/>
  <c r="AN255" i="11"/>
  <c r="AO255" i="11"/>
  <c r="AP255" i="11"/>
  <c r="AQ255" i="11"/>
  <c r="AR255" i="11"/>
  <c r="D255" i="11"/>
  <c r="AG255" i="11" s="1"/>
  <c r="AK256" i="11"/>
  <c r="AL256" i="11"/>
  <c r="AM256" i="11"/>
  <c r="AN256" i="11"/>
  <c r="AO256" i="11"/>
  <c r="AP256" i="11"/>
  <c r="AQ256" i="11"/>
  <c r="AR256" i="11"/>
  <c r="D256" i="11"/>
  <c r="AG256" i="11" s="1"/>
  <c r="AK257" i="11"/>
  <c r="AL257" i="11"/>
  <c r="AM257" i="11"/>
  <c r="AN257" i="11"/>
  <c r="AO257" i="11"/>
  <c r="AP257" i="11"/>
  <c r="AQ257" i="11"/>
  <c r="AR257" i="11"/>
  <c r="D257" i="11"/>
  <c r="AG257" i="11" s="1"/>
  <c r="AK258" i="11"/>
  <c r="AL258" i="11"/>
  <c r="AM258" i="11"/>
  <c r="AN258" i="11"/>
  <c r="AO258" i="11"/>
  <c r="AP258" i="11"/>
  <c r="AQ258" i="11"/>
  <c r="AR258" i="11"/>
  <c r="D258" i="11"/>
  <c r="AG258" i="11" s="1"/>
  <c r="AK259" i="11"/>
  <c r="AL259" i="11"/>
  <c r="AM259" i="11"/>
  <c r="AN259" i="11"/>
  <c r="AO259" i="11"/>
  <c r="AP259" i="11"/>
  <c r="AQ259" i="11"/>
  <c r="AR259" i="11"/>
  <c r="D259" i="11"/>
  <c r="AG259" i="11" s="1"/>
  <c r="AT259" i="11" s="1"/>
  <c r="BB259" i="11" s="1"/>
  <c r="AK260" i="11"/>
  <c r="AL260" i="11"/>
  <c r="AM260" i="11"/>
  <c r="AN260" i="11"/>
  <c r="AO260" i="11"/>
  <c r="AP260" i="11"/>
  <c r="AQ260" i="11"/>
  <c r="AR260" i="11"/>
  <c r="D260" i="11"/>
  <c r="AG260" i="11" s="1"/>
  <c r="AK261" i="11"/>
  <c r="AL261" i="11"/>
  <c r="AM261" i="11"/>
  <c r="AN261" i="11"/>
  <c r="AO261" i="11"/>
  <c r="AP261" i="11"/>
  <c r="AQ261" i="11"/>
  <c r="AR261" i="11"/>
  <c r="D261" i="11"/>
  <c r="AG261" i="11" s="1"/>
  <c r="AK262" i="11"/>
  <c r="AL262" i="11"/>
  <c r="AM262" i="11"/>
  <c r="AN262" i="11"/>
  <c r="AO262" i="11"/>
  <c r="AP262" i="11"/>
  <c r="AQ262" i="11"/>
  <c r="AR262" i="11"/>
  <c r="D262" i="11"/>
  <c r="AG262" i="11" s="1"/>
  <c r="AK263" i="11"/>
  <c r="AL263" i="11"/>
  <c r="AM263" i="11"/>
  <c r="AN263" i="11"/>
  <c r="AO263" i="11"/>
  <c r="AP263" i="11"/>
  <c r="AQ263" i="11"/>
  <c r="AR263" i="11"/>
  <c r="D263" i="11"/>
  <c r="AG263" i="11" s="1"/>
  <c r="AK264" i="11"/>
  <c r="AL264" i="11"/>
  <c r="AM264" i="11"/>
  <c r="AN264" i="11"/>
  <c r="AO264" i="11"/>
  <c r="AP264" i="11"/>
  <c r="AQ264" i="11"/>
  <c r="AR264" i="11"/>
  <c r="D264" i="11"/>
  <c r="AG264" i="11" s="1"/>
  <c r="AK265" i="11"/>
  <c r="AL265" i="11"/>
  <c r="AM265" i="11"/>
  <c r="AN265" i="11"/>
  <c r="AO265" i="11"/>
  <c r="AP265" i="11"/>
  <c r="AQ265" i="11"/>
  <c r="AR265" i="11"/>
  <c r="D265" i="11"/>
  <c r="AG265" i="11" s="1"/>
  <c r="AK266" i="11"/>
  <c r="AL266" i="11"/>
  <c r="AM266" i="11"/>
  <c r="AN266" i="11"/>
  <c r="AO266" i="11"/>
  <c r="AP266" i="11"/>
  <c r="AQ266" i="11"/>
  <c r="AR266" i="11"/>
  <c r="D266" i="11"/>
  <c r="AG266" i="11" s="1"/>
  <c r="AK267" i="11"/>
  <c r="AL267" i="11"/>
  <c r="AM267" i="11"/>
  <c r="AN267" i="11"/>
  <c r="AO267" i="11"/>
  <c r="AP267" i="11"/>
  <c r="AQ267" i="11"/>
  <c r="AR267" i="11"/>
  <c r="D267" i="11"/>
  <c r="AG267" i="11" s="1"/>
  <c r="AK268" i="11"/>
  <c r="AL268" i="11"/>
  <c r="AM268" i="11"/>
  <c r="AN268" i="11"/>
  <c r="AO268" i="11"/>
  <c r="AP268" i="11"/>
  <c r="AQ268" i="11"/>
  <c r="AR268" i="11"/>
  <c r="D268" i="11"/>
  <c r="AG268" i="11" s="1"/>
  <c r="AK269" i="11"/>
  <c r="AL269" i="11"/>
  <c r="AM269" i="11"/>
  <c r="AN269" i="11"/>
  <c r="AO269" i="11"/>
  <c r="AP269" i="11"/>
  <c r="AQ269" i="11"/>
  <c r="AR269" i="11"/>
  <c r="D269" i="11"/>
  <c r="AG269" i="11" s="1"/>
  <c r="AK270" i="11"/>
  <c r="AL270" i="11"/>
  <c r="AM270" i="11"/>
  <c r="AN270" i="11"/>
  <c r="AO270" i="11"/>
  <c r="AP270" i="11"/>
  <c r="AQ270" i="11"/>
  <c r="AR270" i="11"/>
  <c r="D270" i="11"/>
  <c r="AG270" i="11" s="1"/>
  <c r="AK271" i="11"/>
  <c r="AL271" i="11"/>
  <c r="AM271" i="11"/>
  <c r="AN271" i="11"/>
  <c r="AO271" i="11"/>
  <c r="AP271" i="11"/>
  <c r="AQ271" i="11"/>
  <c r="AR271" i="11"/>
  <c r="D271" i="11"/>
  <c r="AG271" i="11" s="1"/>
  <c r="AK272" i="11"/>
  <c r="AL272" i="11"/>
  <c r="AM272" i="11"/>
  <c r="AN272" i="11"/>
  <c r="AO272" i="11"/>
  <c r="AP272" i="11"/>
  <c r="AQ272" i="11"/>
  <c r="AR272" i="11"/>
  <c r="D272" i="11"/>
  <c r="AG272" i="11" s="1"/>
  <c r="AK273" i="11"/>
  <c r="AL273" i="11"/>
  <c r="AM273" i="11"/>
  <c r="AN273" i="11"/>
  <c r="AO273" i="11"/>
  <c r="AP273" i="11"/>
  <c r="AQ273" i="11"/>
  <c r="AR273" i="11"/>
  <c r="D273" i="11"/>
  <c r="AG273" i="11" s="1"/>
  <c r="AK274" i="11"/>
  <c r="AL274" i="11"/>
  <c r="AM274" i="11"/>
  <c r="AN274" i="11"/>
  <c r="AO274" i="11"/>
  <c r="AP274" i="11"/>
  <c r="AQ274" i="11"/>
  <c r="AR274" i="11"/>
  <c r="D274" i="11"/>
  <c r="AG274" i="11" s="1"/>
  <c r="AK275" i="11"/>
  <c r="AL275" i="11"/>
  <c r="AM275" i="11"/>
  <c r="AN275" i="11"/>
  <c r="AO275" i="11"/>
  <c r="AP275" i="11"/>
  <c r="AQ275" i="11"/>
  <c r="AR275" i="11"/>
  <c r="D275" i="11"/>
  <c r="AG275" i="11" s="1"/>
  <c r="AK276" i="11"/>
  <c r="AL276" i="11"/>
  <c r="AM276" i="11"/>
  <c r="AN276" i="11"/>
  <c r="AO276" i="11"/>
  <c r="AP276" i="11"/>
  <c r="AQ276" i="11"/>
  <c r="AR276" i="11"/>
  <c r="D276" i="11"/>
  <c r="AG276" i="11" s="1"/>
  <c r="AK277" i="11"/>
  <c r="AL277" i="11"/>
  <c r="AM277" i="11"/>
  <c r="AN277" i="11"/>
  <c r="AO277" i="11"/>
  <c r="AP277" i="11"/>
  <c r="AQ277" i="11"/>
  <c r="AR277" i="11"/>
  <c r="D277" i="11"/>
  <c r="AG277" i="11" s="1"/>
  <c r="AK278" i="11"/>
  <c r="AL278" i="11"/>
  <c r="AM278" i="11"/>
  <c r="AN278" i="11"/>
  <c r="AO278" i="11"/>
  <c r="AP278" i="11"/>
  <c r="AQ278" i="11"/>
  <c r="AR278" i="11"/>
  <c r="D278" i="11"/>
  <c r="AG278" i="11" s="1"/>
  <c r="AK279" i="11"/>
  <c r="AL279" i="11"/>
  <c r="AM279" i="11"/>
  <c r="AN279" i="11"/>
  <c r="AO279" i="11"/>
  <c r="AP279" i="11"/>
  <c r="AQ279" i="11"/>
  <c r="AR279" i="11"/>
  <c r="D279" i="11"/>
  <c r="AG279" i="11" s="1"/>
  <c r="AK280" i="11"/>
  <c r="AL280" i="11"/>
  <c r="AM280" i="11"/>
  <c r="AN280" i="11"/>
  <c r="AO280" i="11"/>
  <c r="AP280" i="11"/>
  <c r="AQ280" i="11"/>
  <c r="AR280" i="11"/>
  <c r="D280" i="11"/>
  <c r="AG280" i="11" s="1"/>
  <c r="AK281" i="11"/>
  <c r="AL281" i="11"/>
  <c r="AM281" i="11"/>
  <c r="AN281" i="11"/>
  <c r="AO281" i="11"/>
  <c r="AP281" i="11"/>
  <c r="AQ281" i="11"/>
  <c r="AR281" i="11"/>
  <c r="D281" i="11"/>
  <c r="AG281" i="11" s="1"/>
  <c r="AK282" i="11"/>
  <c r="AL282" i="11"/>
  <c r="AM282" i="11"/>
  <c r="AN282" i="11"/>
  <c r="AO282" i="11"/>
  <c r="AP282" i="11"/>
  <c r="AQ282" i="11"/>
  <c r="AR282" i="11"/>
  <c r="D282" i="11"/>
  <c r="AK283" i="11"/>
  <c r="AL283" i="11"/>
  <c r="AM283" i="11"/>
  <c r="AN283" i="11"/>
  <c r="AO283" i="11"/>
  <c r="AP283" i="11"/>
  <c r="AQ283" i="11"/>
  <c r="AR283" i="11"/>
  <c r="D283" i="11"/>
  <c r="AK284" i="11"/>
  <c r="AL284" i="11"/>
  <c r="AM284" i="11"/>
  <c r="AN284" i="11"/>
  <c r="AO284" i="11"/>
  <c r="AP284" i="11"/>
  <c r="AQ284" i="11"/>
  <c r="AR284" i="11"/>
  <c r="D284" i="11"/>
  <c r="AK285" i="11"/>
  <c r="AL285" i="11"/>
  <c r="AM285" i="11"/>
  <c r="AN285" i="11"/>
  <c r="AO285" i="11"/>
  <c r="AP285" i="11"/>
  <c r="AQ285" i="11"/>
  <c r="AR285" i="11"/>
  <c r="D285" i="11"/>
  <c r="AK286" i="11"/>
  <c r="AL286" i="11"/>
  <c r="AM286" i="11"/>
  <c r="AN286" i="11"/>
  <c r="AO286" i="11"/>
  <c r="AP286" i="11"/>
  <c r="AQ286" i="11"/>
  <c r="AR286" i="11"/>
  <c r="D286" i="11"/>
  <c r="AK287" i="11"/>
  <c r="AL287" i="11"/>
  <c r="AM287" i="11"/>
  <c r="AN287" i="11"/>
  <c r="AO287" i="11"/>
  <c r="AP287" i="11"/>
  <c r="AQ287" i="11"/>
  <c r="AR287" i="11"/>
  <c r="D287" i="11"/>
  <c r="AK288" i="11"/>
  <c r="AL288" i="11"/>
  <c r="AM288" i="11"/>
  <c r="AN288" i="11"/>
  <c r="AO288" i="11"/>
  <c r="AP288" i="11"/>
  <c r="AQ288" i="11"/>
  <c r="AR288" i="11"/>
  <c r="D288" i="11"/>
  <c r="AK289" i="11"/>
  <c r="AL289" i="11"/>
  <c r="AM289" i="11"/>
  <c r="AN289" i="11"/>
  <c r="AO289" i="11"/>
  <c r="AP289" i="11"/>
  <c r="AQ289" i="11"/>
  <c r="AR289" i="11"/>
  <c r="D289" i="11"/>
  <c r="AK290" i="11"/>
  <c r="AL290" i="11"/>
  <c r="AM290" i="11"/>
  <c r="AN290" i="11"/>
  <c r="AO290" i="11"/>
  <c r="AP290" i="11"/>
  <c r="AQ290" i="11"/>
  <c r="AR290" i="11"/>
  <c r="D290" i="11"/>
  <c r="AK291" i="11"/>
  <c r="AL291" i="11"/>
  <c r="AM291" i="11"/>
  <c r="AN291" i="11"/>
  <c r="AO291" i="11"/>
  <c r="AP291" i="11"/>
  <c r="AQ291" i="11"/>
  <c r="AR291" i="11"/>
  <c r="D291" i="11"/>
  <c r="AK292" i="11"/>
  <c r="AL292" i="11"/>
  <c r="AM292" i="11"/>
  <c r="AN292" i="11"/>
  <c r="AO292" i="11"/>
  <c r="AP292" i="11"/>
  <c r="AQ292" i="11"/>
  <c r="AR292" i="11"/>
  <c r="D292" i="11"/>
  <c r="AK293" i="11"/>
  <c r="AL293" i="11"/>
  <c r="AM293" i="11"/>
  <c r="AN293" i="11"/>
  <c r="AO293" i="11"/>
  <c r="AP293" i="11"/>
  <c r="AQ293" i="11"/>
  <c r="AR293" i="11"/>
  <c r="D293" i="11"/>
  <c r="AK294" i="11"/>
  <c r="AL294" i="11"/>
  <c r="AM294" i="11"/>
  <c r="AN294" i="11"/>
  <c r="AO294" i="11"/>
  <c r="AP294" i="11"/>
  <c r="AQ294" i="11"/>
  <c r="AR294" i="11"/>
  <c r="D294" i="11"/>
  <c r="AK295" i="11"/>
  <c r="AL295" i="11"/>
  <c r="AM295" i="11"/>
  <c r="AN295" i="11"/>
  <c r="AO295" i="11"/>
  <c r="AP295" i="11"/>
  <c r="AQ295" i="11"/>
  <c r="AR295" i="11"/>
  <c r="D295" i="11"/>
  <c r="AK296" i="11"/>
  <c r="AL296" i="11"/>
  <c r="AM296" i="11"/>
  <c r="AN296" i="11"/>
  <c r="AO296" i="11"/>
  <c r="AP296" i="11"/>
  <c r="AQ296" i="11"/>
  <c r="AR296" i="11"/>
  <c r="D296" i="11"/>
  <c r="AK297" i="11"/>
  <c r="AL297" i="11"/>
  <c r="AM297" i="11"/>
  <c r="AN297" i="11"/>
  <c r="AO297" i="11"/>
  <c r="AP297" i="11"/>
  <c r="AQ297" i="11"/>
  <c r="AR297" i="11"/>
  <c r="D297" i="11"/>
  <c r="AK298" i="11"/>
  <c r="AL298" i="11"/>
  <c r="AM298" i="11"/>
  <c r="AN298" i="11"/>
  <c r="AO298" i="11"/>
  <c r="AP298" i="11"/>
  <c r="AQ298" i="11"/>
  <c r="AR298" i="11"/>
  <c r="D298" i="11"/>
  <c r="AK299" i="11"/>
  <c r="AL299" i="11"/>
  <c r="AM299" i="11"/>
  <c r="AN299" i="11"/>
  <c r="AO299" i="11"/>
  <c r="AP299" i="11"/>
  <c r="AQ299" i="11"/>
  <c r="AR299" i="11"/>
  <c r="D299" i="11"/>
  <c r="AK300" i="11"/>
  <c r="AL300" i="11"/>
  <c r="AM300" i="11"/>
  <c r="AN300" i="11"/>
  <c r="AO300" i="11"/>
  <c r="AP300" i="11"/>
  <c r="AQ300" i="11"/>
  <c r="AR300" i="11"/>
  <c r="D300" i="11"/>
  <c r="AK301" i="11"/>
  <c r="AL301" i="11"/>
  <c r="AM301" i="11"/>
  <c r="AN301" i="11"/>
  <c r="AO301" i="11"/>
  <c r="AP301" i="11"/>
  <c r="AQ301" i="11"/>
  <c r="AR301" i="11"/>
  <c r="D301" i="11"/>
  <c r="AK302" i="11"/>
  <c r="AL302" i="11"/>
  <c r="AM302" i="11"/>
  <c r="AN302" i="11"/>
  <c r="AO302" i="11"/>
  <c r="AP302" i="11"/>
  <c r="AQ302" i="11"/>
  <c r="AR302" i="11"/>
  <c r="D302" i="11"/>
  <c r="AK303" i="11"/>
  <c r="AL303" i="11"/>
  <c r="AM303" i="11"/>
  <c r="AN303" i="11"/>
  <c r="AO303" i="11"/>
  <c r="AP303" i="11"/>
  <c r="AQ303" i="11"/>
  <c r="AR303" i="11"/>
  <c r="D303" i="11"/>
  <c r="AK5" i="11"/>
  <c r="AL5" i="11"/>
  <c r="AM5" i="11"/>
  <c r="AN5" i="11"/>
  <c r="AO5" i="11"/>
  <c r="AP5" i="11"/>
  <c r="AQ5" i="11"/>
  <c r="AR5" i="11"/>
  <c r="D5" i="11"/>
  <c r="AG5" i="11" s="1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5" i="10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AJ56" i="11" s="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AJ90" i="11" s="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AJ172" i="11" s="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AJ226" i="11" s="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AJ296" i="11" s="1"/>
  <c r="H297" i="11"/>
  <c r="H298" i="11"/>
  <c r="H299" i="11"/>
  <c r="H300" i="11"/>
  <c r="H301" i="11"/>
  <c r="H302" i="11"/>
  <c r="H303" i="11"/>
  <c r="H304" i="11"/>
  <c r="H5" i="11"/>
  <c r="D164" i="6"/>
  <c r="D161" i="6"/>
  <c r="D160" i="6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5" i="8"/>
  <c r="AZ239" i="6"/>
  <c r="AZ240" i="6"/>
  <c r="AZ241" i="6"/>
  <c r="BO241" i="6" s="1"/>
  <c r="CD241" i="6" s="1"/>
  <c r="AZ242" i="6"/>
  <c r="AZ243" i="6"/>
  <c r="AZ244" i="6"/>
  <c r="BO244" i="6" s="1"/>
  <c r="AZ245" i="6"/>
  <c r="AZ246" i="6"/>
  <c r="BO246" i="6" s="1"/>
  <c r="CD246" i="6" s="1"/>
  <c r="AZ247" i="6"/>
  <c r="AZ248" i="6"/>
  <c r="AZ249" i="6"/>
  <c r="AZ250" i="6"/>
  <c r="BO250" i="6" s="1"/>
  <c r="CD250" i="6" s="1"/>
  <c r="AZ251" i="6"/>
  <c r="AZ252" i="6"/>
  <c r="BO252" i="6" s="1"/>
  <c r="CD252" i="6" s="1"/>
  <c r="AZ253" i="6"/>
  <c r="AZ254" i="6"/>
  <c r="AZ255" i="6"/>
  <c r="AZ256" i="6"/>
  <c r="BO256" i="6" s="1"/>
  <c r="CD256" i="6" s="1"/>
  <c r="AZ257" i="6"/>
  <c r="AZ258" i="6"/>
  <c r="AZ259" i="6"/>
  <c r="AZ260" i="6"/>
  <c r="AZ261" i="6"/>
  <c r="BO261" i="6" s="1"/>
  <c r="CD261" i="6" s="1"/>
  <c r="AZ262" i="6"/>
  <c r="BO262" i="6" s="1"/>
  <c r="CD262" i="6" s="1"/>
  <c r="AZ263" i="6"/>
  <c r="AZ264" i="6"/>
  <c r="AZ265" i="6"/>
  <c r="AZ266" i="6"/>
  <c r="AZ267" i="6"/>
  <c r="AZ268" i="6"/>
  <c r="BO268" i="6" s="1"/>
  <c r="AZ269" i="6"/>
  <c r="AZ270" i="6"/>
  <c r="AZ271" i="6"/>
  <c r="AZ272" i="6"/>
  <c r="BO272" i="6" s="1"/>
  <c r="CD272" i="6" s="1"/>
  <c r="AZ273" i="6"/>
  <c r="AZ274" i="6"/>
  <c r="BO274" i="6" s="1"/>
  <c r="CD274" i="6" s="1"/>
  <c r="AZ275" i="6"/>
  <c r="AZ276" i="6"/>
  <c r="BO276" i="6" s="1"/>
  <c r="CD276" i="6" s="1"/>
  <c r="AZ277" i="6"/>
  <c r="AZ278" i="6"/>
  <c r="BO278" i="6" s="1"/>
  <c r="CD278" i="6" s="1"/>
  <c r="AZ279" i="6"/>
  <c r="BO279" i="6" s="1"/>
  <c r="CD279" i="6" s="1"/>
  <c r="AZ280" i="6"/>
  <c r="BO280" i="6" s="1"/>
  <c r="CD280" i="6" s="1"/>
  <c r="AZ281" i="6"/>
  <c r="BO281" i="6" s="1"/>
  <c r="CD281" i="6" s="1"/>
  <c r="AZ282" i="6"/>
  <c r="BO282" i="6" s="1"/>
  <c r="CD282" i="6" s="1"/>
  <c r="AZ283" i="6"/>
  <c r="AZ284" i="6"/>
  <c r="BO284" i="6" s="1"/>
  <c r="CD284" i="6" s="1"/>
  <c r="AZ285" i="6"/>
  <c r="AZ286" i="6"/>
  <c r="BO286" i="6" s="1"/>
  <c r="AZ287" i="6"/>
  <c r="AZ288" i="6"/>
  <c r="AZ289" i="6"/>
  <c r="AZ290" i="6"/>
  <c r="BO290" i="6" s="1"/>
  <c r="CD290" i="6" s="1"/>
  <c r="AZ291" i="6"/>
  <c r="BO291" i="6" s="1"/>
  <c r="CD291" i="6" s="1"/>
  <c r="AZ292" i="6"/>
  <c r="BO292" i="6" s="1"/>
  <c r="CD292" i="6" s="1"/>
  <c r="AZ293" i="6"/>
  <c r="AZ294" i="6"/>
  <c r="BO294" i="6" s="1"/>
  <c r="CD294" i="6" s="1"/>
  <c r="AZ295" i="6"/>
  <c r="AZ296" i="6"/>
  <c r="AZ297" i="6"/>
  <c r="AZ298" i="6"/>
  <c r="BO298" i="6" s="1"/>
  <c r="CD298" i="6" s="1"/>
  <c r="AZ299" i="6"/>
  <c r="BO299" i="6" s="1"/>
  <c r="CD299" i="6" s="1"/>
  <c r="AZ300" i="6"/>
  <c r="AZ301" i="6"/>
  <c r="BO301" i="6" s="1"/>
  <c r="CD301" i="6" s="1"/>
  <c r="AZ302" i="6"/>
  <c r="BO302" i="6" s="1"/>
  <c r="CD302" i="6" s="1"/>
  <c r="AZ303" i="6"/>
  <c r="AZ304" i="6"/>
  <c r="BO304" i="6" s="1"/>
  <c r="CD304" i="6" s="1"/>
  <c r="G234" i="6"/>
  <c r="AZ234" i="6" s="1"/>
  <c r="G235" i="6"/>
  <c r="AZ235" i="6" s="1"/>
  <c r="G236" i="6"/>
  <c r="AZ236" i="6" s="1"/>
  <c r="BO236" i="6" s="1"/>
  <c r="CD236" i="6" s="1"/>
  <c r="G237" i="6"/>
  <c r="AZ237" i="6" s="1"/>
  <c r="G238" i="6"/>
  <c r="AZ238" i="6" s="1"/>
  <c r="G233" i="6"/>
  <c r="AZ233" i="6" s="1"/>
  <c r="BO233" i="6" s="1"/>
  <c r="CD233" i="6" s="1"/>
  <c r="AZ6" i="6"/>
  <c r="AZ7" i="6"/>
  <c r="BO7" i="6" s="1"/>
  <c r="CD7" i="6" s="1"/>
  <c r="AZ8" i="6"/>
  <c r="AZ9" i="6"/>
  <c r="AZ10" i="6"/>
  <c r="AZ11" i="6"/>
  <c r="BO11" i="6" s="1"/>
  <c r="CD11" i="6" s="1"/>
  <c r="AZ12" i="6"/>
  <c r="AZ13" i="6"/>
  <c r="AZ14" i="6"/>
  <c r="AZ15" i="6"/>
  <c r="BH15" i="6" s="1"/>
  <c r="BX15" i="6" s="1"/>
  <c r="CM15" i="6" s="1"/>
  <c r="AZ16" i="6"/>
  <c r="AZ17" i="6"/>
  <c r="BH17" i="6" s="1"/>
  <c r="BX17" i="6" s="1"/>
  <c r="CM17" i="6" s="1"/>
  <c r="AZ18" i="6"/>
  <c r="AZ19" i="6"/>
  <c r="BH19" i="6" s="1"/>
  <c r="BX19" i="6" s="1"/>
  <c r="CM19" i="6" s="1"/>
  <c r="AZ20" i="6"/>
  <c r="AZ21" i="6"/>
  <c r="AZ22" i="6"/>
  <c r="AZ23" i="6"/>
  <c r="BO23" i="6" s="1"/>
  <c r="AZ24" i="6"/>
  <c r="AZ25" i="6"/>
  <c r="AZ26" i="6"/>
  <c r="AZ27" i="6"/>
  <c r="BO27" i="6" s="1"/>
  <c r="CD27" i="6" s="1"/>
  <c r="AZ28" i="6"/>
  <c r="AZ29" i="6"/>
  <c r="BH29" i="6" s="1"/>
  <c r="BX29" i="6" s="1"/>
  <c r="CM29" i="6" s="1"/>
  <c r="AZ30" i="6"/>
  <c r="AZ31" i="6"/>
  <c r="BO31" i="6" s="1"/>
  <c r="CD31" i="6" s="1"/>
  <c r="AZ32" i="6"/>
  <c r="AZ33" i="6"/>
  <c r="AZ34" i="6"/>
  <c r="AZ35" i="6"/>
  <c r="BH35" i="6" s="1"/>
  <c r="BX35" i="6" s="1"/>
  <c r="CM35" i="6" s="1"/>
  <c r="AZ36" i="6"/>
  <c r="AZ37" i="6"/>
  <c r="AZ38" i="6"/>
  <c r="AZ39" i="6"/>
  <c r="BO39" i="6" s="1"/>
  <c r="CD39" i="6" s="1"/>
  <c r="AZ40" i="6"/>
  <c r="AZ41" i="6"/>
  <c r="BO41" i="6" s="1"/>
  <c r="AZ42" i="6"/>
  <c r="AZ43" i="6"/>
  <c r="BH43" i="6" s="1"/>
  <c r="BX43" i="6" s="1"/>
  <c r="CM43" i="6" s="1"/>
  <c r="AZ44" i="6"/>
  <c r="AZ45" i="6"/>
  <c r="BO45" i="6" s="1"/>
  <c r="CD45" i="6" s="1"/>
  <c r="AZ46" i="6"/>
  <c r="AZ47" i="6"/>
  <c r="BO47" i="6" s="1"/>
  <c r="CD47" i="6" s="1"/>
  <c r="AZ48" i="6"/>
  <c r="BO48" i="6" s="1"/>
  <c r="CD48" i="6" s="1"/>
  <c r="AZ49" i="6"/>
  <c r="BO49" i="6" s="1"/>
  <c r="CD49" i="6" s="1"/>
  <c r="AZ50" i="6"/>
  <c r="AZ51" i="6"/>
  <c r="AZ52" i="6"/>
  <c r="BH52" i="6" s="1"/>
  <c r="BX52" i="6" s="1"/>
  <c r="CM52" i="6" s="1"/>
  <c r="AZ53" i="6"/>
  <c r="BO53" i="6" s="1"/>
  <c r="AZ54" i="6"/>
  <c r="AZ55" i="6"/>
  <c r="AZ56" i="6"/>
  <c r="AZ57" i="6"/>
  <c r="AZ58" i="6"/>
  <c r="AZ59" i="6"/>
  <c r="BO59" i="6" s="1"/>
  <c r="AZ60" i="6"/>
  <c r="AZ61" i="6"/>
  <c r="AZ62" i="6"/>
  <c r="AZ63" i="6"/>
  <c r="AZ64" i="6"/>
  <c r="AZ65" i="6"/>
  <c r="BO65" i="6" s="1"/>
  <c r="CD65" i="6" s="1"/>
  <c r="AZ66" i="6"/>
  <c r="AZ67" i="6"/>
  <c r="AZ68" i="6"/>
  <c r="AZ69" i="6"/>
  <c r="AZ70" i="6"/>
  <c r="AZ71" i="6"/>
  <c r="AZ72" i="6"/>
  <c r="BO72" i="6" s="1"/>
  <c r="CD72" i="6" s="1"/>
  <c r="AZ73" i="6"/>
  <c r="AZ74" i="6"/>
  <c r="AZ75" i="6"/>
  <c r="AZ76" i="6"/>
  <c r="AZ77" i="6"/>
  <c r="BO77" i="6" s="1"/>
  <c r="CD77" i="6" s="1"/>
  <c r="AZ78" i="6"/>
  <c r="AZ79" i="6"/>
  <c r="AZ80" i="6"/>
  <c r="AZ81" i="6"/>
  <c r="AZ82" i="6"/>
  <c r="AZ83" i="6"/>
  <c r="BO83" i="6" s="1"/>
  <c r="CD83" i="6" s="1"/>
  <c r="AZ84" i="6"/>
  <c r="AZ85" i="6"/>
  <c r="AZ86" i="6"/>
  <c r="AZ87" i="6"/>
  <c r="AZ88" i="6"/>
  <c r="AZ89" i="6"/>
  <c r="AZ90" i="6"/>
  <c r="AZ91" i="6"/>
  <c r="AZ92" i="6"/>
  <c r="AZ93" i="6"/>
  <c r="BO93" i="6" s="1"/>
  <c r="CD93" i="6" s="1"/>
  <c r="AZ94" i="6"/>
  <c r="AZ95" i="6"/>
  <c r="BO95" i="6" s="1"/>
  <c r="AZ96" i="6"/>
  <c r="AZ97" i="6"/>
  <c r="AZ98" i="6"/>
  <c r="AZ99" i="6"/>
  <c r="AZ100" i="6"/>
  <c r="AZ101" i="6"/>
  <c r="BO101" i="6" s="1"/>
  <c r="CD101" i="6" s="1"/>
  <c r="AZ102" i="6"/>
  <c r="AZ103" i="6"/>
  <c r="AZ104" i="6"/>
  <c r="AZ105" i="6"/>
  <c r="AZ106" i="6"/>
  <c r="AZ107" i="6"/>
  <c r="BO107" i="6" s="1"/>
  <c r="AZ108" i="6"/>
  <c r="AZ109" i="6"/>
  <c r="AZ110" i="6"/>
  <c r="AZ111" i="6"/>
  <c r="AZ112" i="6"/>
  <c r="AZ113" i="6"/>
  <c r="BO113" i="6" s="1"/>
  <c r="AZ114" i="6"/>
  <c r="AZ115" i="6"/>
  <c r="AZ116" i="6"/>
  <c r="AZ117" i="6"/>
  <c r="AZ118" i="6"/>
  <c r="AZ119" i="6"/>
  <c r="BO119" i="6" s="1"/>
  <c r="AZ120" i="6"/>
  <c r="AZ121" i="6"/>
  <c r="AZ122" i="6"/>
  <c r="BO122" i="6" s="1"/>
  <c r="CD122" i="6" s="1"/>
  <c r="AZ123" i="6"/>
  <c r="AZ124" i="6"/>
  <c r="AZ125" i="6"/>
  <c r="AZ126" i="6"/>
  <c r="AZ127" i="6"/>
  <c r="BO127" i="6" s="1"/>
  <c r="CD127" i="6" s="1"/>
  <c r="AZ128" i="6"/>
  <c r="AZ129" i="6"/>
  <c r="AZ130" i="6"/>
  <c r="AZ131" i="6"/>
  <c r="BO131" i="6" s="1"/>
  <c r="CD131" i="6" s="1"/>
  <c r="AZ132" i="6"/>
  <c r="AZ133" i="6"/>
  <c r="BO133" i="6" s="1"/>
  <c r="AZ134" i="6"/>
  <c r="BO134" i="6" s="1"/>
  <c r="CD134" i="6" s="1"/>
  <c r="AZ135" i="6"/>
  <c r="AZ136" i="6"/>
  <c r="AZ137" i="6"/>
  <c r="BO137" i="6" s="1"/>
  <c r="CD137" i="6" s="1"/>
  <c r="AZ138" i="6"/>
  <c r="AZ139" i="6"/>
  <c r="AZ140" i="6"/>
  <c r="AZ141" i="6"/>
  <c r="AZ142" i="6"/>
  <c r="AZ143" i="6"/>
  <c r="BO143" i="6" s="1"/>
  <c r="AZ144" i="6"/>
  <c r="AZ145" i="6"/>
  <c r="AZ146" i="6"/>
  <c r="AZ147" i="6"/>
  <c r="AZ148" i="6"/>
  <c r="AZ149" i="6"/>
  <c r="BO149" i="6" s="1"/>
  <c r="CD149" i="6" s="1"/>
  <c r="AZ150" i="6"/>
  <c r="BO150" i="6" s="1"/>
  <c r="CD150" i="6" s="1"/>
  <c r="AZ151" i="6"/>
  <c r="AZ152" i="6"/>
  <c r="AZ153" i="6"/>
  <c r="AZ154" i="6"/>
  <c r="AZ155" i="6"/>
  <c r="BO155" i="6" s="1"/>
  <c r="AZ156" i="6"/>
  <c r="AZ157" i="6"/>
  <c r="BO157" i="6" s="1"/>
  <c r="CD157" i="6" s="1"/>
  <c r="AZ158" i="6"/>
  <c r="AZ159" i="6"/>
  <c r="BO159" i="6" s="1"/>
  <c r="CD159" i="6" s="1"/>
  <c r="AZ160" i="6"/>
  <c r="AZ161" i="6"/>
  <c r="BO161" i="6" s="1"/>
  <c r="AZ162" i="6"/>
  <c r="BO162" i="6" s="1"/>
  <c r="CD162" i="6" s="1"/>
  <c r="AZ163" i="6"/>
  <c r="AZ164" i="6"/>
  <c r="AZ165" i="6"/>
  <c r="BO165" i="6" s="1"/>
  <c r="CD165" i="6" s="1"/>
  <c r="AZ166" i="6"/>
  <c r="AZ167" i="6"/>
  <c r="BO167" i="6" s="1"/>
  <c r="CD167" i="6" s="1"/>
  <c r="AZ168" i="6"/>
  <c r="AZ169" i="6"/>
  <c r="BO169" i="6" s="1"/>
  <c r="CD169" i="6" s="1"/>
  <c r="AZ170" i="6"/>
  <c r="BO170" i="6" s="1"/>
  <c r="CD170" i="6" s="1"/>
  <c r="AZ171" i="6"/>
  <c r="AZ172" i="6"/>
  <c r="AZ173" i="6"/>
  <c r="BO173" i="6" s="1"/>
  <c r="AZ174" i="6"/>
  <c r="AZ175" i="6"/>
  <c r="AZ176" i="6"/>
  <c r="AZ177" i="6"/>
  <c r="AZ178" i="6"/>
  <c r="BO178" i="6" s="1"/>
  <c r="CD178" i="6" s="1"/>
  <c r="AZ179" i="6"/>
  <c r="BO179" i="6" s="1"/>
  <c r="CD179" i="6" s="1"/>
  <c r="AZ180" i="6"/>
  <c r="AZ181" i="6"/>
  <c r="AZ182" i="6"/>
  <c r="AZ183" i="6"/>
  <c r="BO183" i="6" s="1"/>
  <c r="CD183" i="6" s="1"/>
  <c r="AZ184" i="6"/>
  <c r="AZ185" i="6"/>
  <c r="BO185" i="6" s="1"/>
  <c r="AZ186" i="6"/>
  <c r="BO186" i="6" s="1"/>
  <c r="CD186" i="6" s="1"/>
  <c r="AZ187" i="6"/>
  <c r="AZ188" i="6"/>
  <c r="AZ189" i="6"/>
  <c r="AZ190" i="6"/>
  <c r="AZ191" i="6"/>
  <c r="AZ192" i="6"/>
  <c r="AZ193" i="6"/>
  <c r="AZ194" i="6"/>
  <c r="BO194" i="6" s="1"/>
  <c r="CD194" i="6" s="1"/>
  <c r="AZ195" i="6"/>
  <c r="AZ196" i="6"/>
  <c r="AZ197" i="6"/>
  <c r="BO197" i="6" s="1"/>
  <c r="AZ198" i="6"/>
  <c r="AZ199" i="6"/>
  <c r="BO199" i="6" s="1"/>
  <c r="CD199" i="6" s="1"/>
  <c r="AZ200" i="6"/>
  <c r="AZ201" i="6"/>
  <c r="AZ202" i="6"/>
  <c r="BO202" i="6" s="1"/>
  <c r="CD202" i="6" s="1"/>
  <c r="AZ203" i="6"/>
  <c r="BO203" i="6" s="1"/>
  <c r="CD203" i="6" s="1"/>
  <c r="AZ204" i="6"/>
  <c r="AZ205" i="6"/>
  <c r="AZ206" i="6"/>
  <c r="AZ207" i="6"/>
  <c r="AZ208" i="6"/>
  <c r="AZ209" i="6"/>
  <c r="BO209" i="6" s="1"/>
  <c r="AZ210" i="6"/>
  <c r="AZ211" i="6"/>
  <c r="AZ212" i="6"/>
  <c r="AZ213" i="6"/>
  <c r="AZ214" i="6"/>
  <c r="AZ215" i="6"/>
  <c r="BO215" i="6" s="1"/>
  <c r="CD215" i="6" s="1"/>
  <c r="AZ216" i="6"/>
  <c r="AZ217" i="6"/>
  <c r="AZ218" i="6"/>
  <c r="AZ219" i="6"/>
  <c r="BO219" i="6" s="1"/>
  <c r="CD219" i="6" s="1"/>
  <c r="AZ220" i="6"/>
  <c r="AZ221" i="6"/>
  <c r="BO221" i="6" s="1"/>
  <c r="AZ222" i="6"/>
  <c r="AZ223" i="6"/>
  <c r="AZ224" i="6"/>
  <c r="AZ225" i="6"/>
  <c r="AZ226" i="6"/>
  <c r="BO226" i="6" s="1"/>
  <c r="CD226" i="6" s="1"/>
  <c r="AZ227" i="6"/>
  <c r="BO227" i="6" s="1"/>
  <c r="AZ228" i="6"/>
  <c r="AZ229" i="6"/>
  <c r="AZ230" i="6"/>
  <c r="AZ231" i="6"/>
  <c r="AZ232" i="6"/>
  <c r="AZ5" i="6"/>
  <c r="BO5" i="6" s="1"/>
  <c r="S149" i="8"/>
  <c r="S150" i="8"/>
  <c r="S151" i="8"/>
  <c r="S152" i="8"/>
  <c r="S153" i="8"/>
  <c r="S154" i="8"/>
  <c r="S155" i="8"/>
  <c r="S156" i="8"/>
  <c r="S157" i="8"/>
  <c r="S158" i="8"/>
  <c r="S159" i="8"/>
  <c r="S160" i="8"/>
  <c r="S161" i="8"/>
  <c r="S162" i="8"/>
  <c r="S163" i="8"/>
  <c r="S164" i="8"/>
  <c r="S165" i="8"/>
  <c r="S166" i="8"/>
  <c r="S167" i="8"/>
  <c r="S168" i="8"/>
  <c r="S169" i="8"/>
  <c r="S170" i="8"/>
  <c r="S171" i="8"/>
  <c r="S172" i="8"/>
  <c r="S173" i="8"/>
  <c r="S174" i="8"/>
  <c r="S175" i="8"/>
  <c r="S176" i="8"/>
  <c r="S177" i="8"/>
  <c r="S178" i="8"/>
  <c r="S179" i="8"/>
  <c r="S180" i="8"/>
  <c r="S181" i="8"/>
  <c r="S182" i="8"/>
  <c r="S183" i="8"/>
  <c r="S184" i="8"/>
  <c r="S185" i="8"/>
  <c r="S186" i="8"/>
  <c r="S187" i="8"/>
  <c r="S188" i="8"/>
  <c r="S189" i="8"/>
  <c r="S190" i="8"/>
  <c r="S191" i="8"/>
  <c r="S192" i="8"/>
  <c r="S193" i="8"/>
  <c r="S194" i="8"/>
  <c r="S195" i="8"/>
  <c r="S196" i="8"/>
  <c r="S197" i="8"/>
  <c r="S198" i="8"/>
  <c r="S199" i="8"/>
  <c r="S200" i="8"/>
  <c r="S201" i="8"/>
  <c r="S202" i="8"/>
  <c r="S203" i="8"/>
  <c r="S204" i="8"/>
  <c r="S205" i="8"/>
  <c r="S206" i="8"/>
  <c r="S207" i="8"/>
  <c r="S208" i="8"/>
  <c r="S209" i="8"/>
  <c r="S210" i="8"/>
  <c r="S211" i="8"/>
  <c r="S212" i="8"/>
  <c r="S213" i="8"/>
  <c r="S214" i="8"/>
  <c r="S215" i="8"/>
  <c r="S216" i="8"/>
  <c r="S217" i="8"/>
  <c r="S218" i="8"/>
  <c r="S219" i="8"/>
  <c r="S220" i="8"/>
  <c r="S221" i="8"/>
  <c r="S222" i="8"/>
  <c r="S223" i="8"/>
  <c r="S224" i="8"/>
  <c r="S225" i="8"/>
  <c r="S226" i="8"/>
  <c r="S227" i="8"/>
  <c r="S228" i="8"/>
  <c r="S229" i="8"/>
  <c r="S230" i="8"/>
  <c r="S231" i="8"/>
  <c r="S232" i="8"/>
  <c r="S233" i="8"/>
  <c r="S234" i="8"/>
  <c r="S235" i="8"/>
  <c r="S236" i="8"/>
  <c r="S237" i="8"/>
  <c r="S238" i="8"/>
  <c r="S239" i="8"/>
  <c r="S240" i="8"/>
  <c r="S241" i="8"/>
  <c r="S242" i="8"/>
  <c r="S243" i="8"/>
  <c r="S244" i="8"/>
  <c r="S245" i="8"/>
  <c r="S246" i="8"/>
  <c r="S247" i="8"/>
  <c r="S248" i="8"/>
  <c r="S249" i="8"/>
  <c r="S250" i="8"/>
  <c r="S251" i="8"/>
  <c r="S252" i="8"/>
  <c r="S253" i="8"/>
  <c r="S254" i="8"/>
  <c r="S255" i="8"/>
  <c r="S256" i="8"/>
  <c r="S257" i="8"/>
  <c r="S258" i="8"/>
  <c r="S259" i="8"/>
  <c r="S260" i="8"/>
  <c r="S261" i="8"/>
  <c r="S262" i="8"/>
  <c r="S263" i="8"/>
  <c r="S264" i="8"/>
  <c r="S265" i="8"/>
  <c r="S266" i="8"/>
  <c r="S267" i="8"/>
  <c r="S268" i="8"/>
  <c r="S269" i="8"/>
  <c r="S270" i="8"/>
  <c r="S271" i="8"/>
  <c r="S272" i="8"/>
  <c r="S273" i="8"/>
  <c r="S274" i="8"/>
  <c r="S275" i="8"/>
  <c r="S276" i="8"/>
  <c r="S277" i="8"/>
  <c r="S278" i="8"/>
  <c r="S279" i="8"/>
  <c r="S280" i="8"/>
  <c r="S281" i="8"/>
  <c r="S282" i="8"/>
  <c r="S283" i="8"/>
  <c r="S284" i="8"/>
  <c r="S285" i="8"/>
  <c r="S286" i="8"/>
  <c r="S287" i="8"/>
  <c r="S288" i="8"/>
  <c r="S289" i="8"/>
  <c r="S290" i="8"/>
  <c r="S291" i="8"/>
  <c r="S292" i="8"/>
  <c r="S293" i="8"/>
  <c r="S294" i="8"/>
  <c r="S295" i="8"/>
  <c r="S296" i="8"/>
  <c r="S297" i="8"/>
  <c r="S298" i="8"/>
  <c r="S299" i="8"/>
  <c r="S300" i="8"/>
  <c r="S301" i="8"/>
  <c r="S302" i="8"/>
  <c r="S303" i="8"/>
  <c r="S304" i="8"/>
  <c r="AI6" i="11"/>
  <c r="AI7" i="11"/>
  <c r="AI8" i="11"/>
  <c r="AI9" i="11"/>
  <c r="AI10" i="11"/>
  <c r="AI11" i="11"/>
  <c r="AI12" i="11"/>
  <c r="AI13" i="11"/>
  <c r="AI14" i="11"/>
  <c r="AI15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0" i="11"/>
  <c r="AI31" i="11"/>
  <c r="AI32" i="11"/>
  <c r="AI33" i="11"/>
  <c r="AI34" i="11"/>
  <c r="AI35" i="11"/>
  <c r="AI36" i="11"/>
  <c r="AI37" i="11"/>
  <c r="AI38" i="11"/>
  <c r="AI39" i="11"/>
  <c r="AI40" i="11"/>
  <c r="AI41" i="11"/>
  <c r="AI42" i="11"/>
  <c r="AI43" i="11"/>
  <c r="AI44" i="11"/>
  <c r="AI45" i="11"/>
  <c r="AI46" i="11"/>
  <c r="AI47" i="11"/>
  <c r="AI48" i="11"/>
  <c r="AI49" i="11"/>
  <c r="AI50" i="11"/>
  <c r="AI51" i="11"/>
  <c r="AI52" i="11"/>
  <c r="AI53" i="11"/>
  <c r="AI54" i="11"/>
  <c r="AI55" i="11"/>
  <c r="AI56" i="11"/>
  <c r="AI57" i="11"/>
  <c r="AI58" i="11"/>
  <c r="AI59" i="11"/>
  <c r="AI60" i="11"/>
  <c r="AI61" i="11"/>
  <c r="AI62" i="11"/>
  <c r="AI63" i="11"/>
  <c r="AI64" i="11"/>
  <c r="AI65" i="11"/>
  <c r="AI66" i="11"/>
  <c r="AI67" i="11"/>
  <c r="AI68" i="11"/>
  <c r="AI69" i="11"/>
  <c r="AI70" i="11"/>
  <c r="AI71" i="11"/>
  <c r="AI72" i="11"/>
  <c r="AI73" i="11"/>
  <c r="AI74" i="11"/>
  <c r="AI75" i="11"/>
  <c r="AI76" i="11"/>
  <c r="AI77" i="11"/>
  <c r="AI78" i="11"/>
  <c r="AI79" i="11"/>
  <c r="AI80" i="11"/>
  <c r="AI81" i="11"/>
  <c r="AI82" i="11"/>
  <c r="AI83" i="11"/>
  <c r="AI84" i="11"/>
  <c r="AI85" i="11"/>
  <c r="AI86" i="11"/>
  <c r="AI87" i="11"/>
  <c r="AI88" i="11"/>
  <c r="AI89" i="11"/>
  <c r="AI90" i="11"/>
  <c r="AI91" i="11"/>
  <c r="AI92" i="11"/>
  <c r="AI93" i="11"/>
  <c r="AI94" i="11"/>
  <c r="AI95" i="11"/>
  <c r="AI96" i="11"/>
  <c r="AI97" i="11"/>
  <c r="AI98" i="11"/>
  <c r="AI99" i="11"/>
  <c r="AI100" i="11"/>
  <c r="AI101" i="11"/>
  <c r="AI102" i="11"/>
  <c r="AI103" i="11"/>
  <c r="AI104" i="11"/>
  <c r="AI105" i="11"/>
  <c r="AI106" i="11"/>
  <c r="AI107" i="11"/>
  <c r="AI108" i="11"/>
  <c r="AI109" i="11"/>
  <c r="AI110" i="11"/>
  <c r="AI111" i="11"/>
  <c r="AI112" i="11"/>
  <c r="AI113" i="11"/>
  <c r="AI114" i="11"/>
  <c r="AI115" i="11"/>
  <c r="AI116" i="11"/>
  <c r="AI117" i="11"/>
  <c r="AI118" i="11"/>
  <c r="AI119" i="11"/>
  <c r="AI120" i="11"/>
  <c r="AI121" i="11"/>
  <c r="AI122" i="11"/>
  <c r="AI123" i="11"/>
  <c r="AI124" i="11"/>
  <c r="AI125" i="11"/>
  <c r="AI126" i="11"/>
  <c r="AI127" i="11"/>
  <c r="AI128" i="11"/>
  <c r="AI129" i="11"/>
  <c r="AI130" i="11"/>
  <c r="AI131" i="11"/>
  <c r="AI132" i="11"/>
  <c r="AI133" i="11"/>
  <c r="AI134" i="11"/>
  <c r="AI135" i="11"/>
  <c r="AI136" i="11"/>
  <c r="AI137" i="11"/>
  <c r="AI138" i="11"/>
  <c r="AI139" i="11"/>
  <c r="AI140" i="11"/>
  <c r="AI141" i="11"/>
  <c r="AI142" i="11"/>
  <c r="AI143" i="11"/>
  <c r="AI144" i="11"/>
  <c r="AI145" i="11"/>
  <c r="AI146" i="11"/>
  <c r="AI147" i="11"/>
  <c r="AI148" i="11"/>
  <c r="AI149" i="11"/>
  <c r="AI150" i="11"/>
  <c r="AI151" i="11"/>
  <c r="AI152" i="11"/>
  <c r="AI153" i="11"/>
  <c r="AI154" i="11"/>
  <c r="AI155" i="11"/>
  <c r="AI156" i="11"/>
  <c r="AI157" i="11"/>
  <c r="AI158" i="11"/>
  <c r="AI159" i="11"/>
  <c r="AI160" i="11"/>
  <c r="AI161" i="11"/>
  <c r="AI162" i="11"/>
  <c r="AI163" i="11"/>
  <c r="AI164" i="11"/>
  <c r="AI165" i="11"/>
  <c r="AI166" i="11"/>
  <c r="AI167" i="11"/>
  <c r="AI168" i="11"/>
  <c r="AI169" i="11"/>
  <c r="AI170" i="11"/>
  <c r="AI171" i="11"/>
  <c r="AI172" i="11"/>
  <c r="AI173" i="11"/>
  <c r="AI174" i="11"/>
  <c r="AI175" i="11"/>
  <c r="AI176" i="11"/>
  <c r="AI177" i="11"/>
  <c r="AI178" i="11"/>
  <c r="AI179" i="11"/>
  <c r="AI180" i="11"/>
  <c r="AI181" i="11"/>
  <c r="AI182" i="11"/>
  <c r="AI183" i="11"/>
  <c r="AI184" i="11"/>
  <c r="AI185" i="11"/>
  <c r="AI186" i="11"/>
  <c r="AI187" i="11"/>
  <c r="AI188" i="11"/>
  <c r="AI189" i="11"/>
  <c r="AI190" i="11"/>
  <c r="AI191" i="11"/>
  <c r="AI192" i="11"/>
  <c r="AI193" i="11"/>
  <c r="AI194" i="11"/>
  <c r="AI195" i="11"/>
  <c r="AI196" i="11"/>
  <c r="AI197" i="11"/>
  <c r="AI198" i="11"/>
  <c r="AI199" i="11"/>
  <c r="AI200" i="11"/>
  <c r="AI201" i="11"/>
  <c r="AI202" i="11"/>
  <c r="AI203" i="11"/>
  <c r="AI204" i="11"/>
  <c r="AI205" i="11"/>
  <c r="AI206" i="11"/>
  <c r="AI207" i="11"/>
  <c r="AI208" i="11"/>
  <c r="AI209" i="11"/>
  <c r="AI210" i="11"/>
  <c r="AI211" i="11"/>
  <c r="AI212" i="11"/>
  <c r="AI213" i="11"/>
  <c r="AI214" i="11"/>
  <c r="AI215" i="11"/>
  <c r="AI216" i="11"/>
  <c r="AI217" i="11"/>
  <c r="AI218" i="11"/>
  <c r="AI219" i="11"/>
  <c r="AI220" i="11"/>
  <c r="AI221" i="11"/>
  <c r="AI222" i="11"/>
  <c r="AI223" i="11"/>
  <c r="AI224" i="11"/>
  <c r="AI225" i="11"/>
  <c r="AI226" i="11"/>
  <c r="AI227" i="11"/>
  <c r="AI228" i="11"/>
  <c r="AI229" i="11"/>
  <c r="AI230" i="11"/>
  <c r="AI231" i="11"/>
  <c r="AI232" i="11"/>
  <c r="AI233" i="11"/>
  <c r="AI234" i="11"/>
  <c r="AI235" i="11"/>
  <c r="AI236" i="11"/>
  <c r="AI237" i="11"/>
  <c r="AI238" i="11"/>
  <c r="AI239" i="11"/>
  <c r="AI240" i="11"/>
  <c r="AI241" i="11"/>
  <c r="AI242" i="11"/>
  <c r="AI243" i="11"/>
  <c r="AI244" i="11"/>
  <c r="AI245" i="11"/>
  <c r="AI246" i="11"/>
  <c r="AI247" i="11"/>
  <c r="AI248" i="11"/>
  <c r="AI249" i="11"/>
  <c r="AI250" i="11"/>
  <c r="AI251" i="11"/>
  <c r="AI252" i="11"/>
  <c r="AI253" i="11"/>
  <c r="AI254" i="11"/>
  <c r="AI255" i="11"/>
  <c r="AI256" i="11"/>
  <c r="AI257" i="11"/>
  <c r="AI258" i="11"/>
  <c r="AI259" i="11"/>
  <c r="AI260" i="11"/>
  <c r="AI261" i="11"/>
  <c r="AI262" i="11"/>
  <c r="AI263" i="11"/>
  <c r="AI264" i="11"/>
  <c r="AI265" i="11"/>
  <c r="AI266" i="11"/>
  <c r="AI267" i="11"/>
  <c r="AI268" i="11"/>
  <c r="AI269" i="11"/>
  <c r="AI270" i="11"/>
  <c r="AI271" i="11"/>
  <c r="AI272" i="11"/>
  <c r="AI273" i="11"/>
  <c r="AI274" i="11"/>
  <c r="AI275" i="11"/>
  <c r="AI276" i="11"/>
  <c r="AI277" i="11"/>
  <c r="AI278" i="11"/>
  <c r="AI279" i="11"/>
  <c r="AI280" i="11"/>
  <c r="AI281" i="11"/>
  <c r="AI282" i="11"/>
  <c r="AI283" i="11"/>
  <c r="AI284" i="11"/>
  <c r="AI285" i="11"/>
  <c r="AI286" i="11"/>
  <c r="AI287" i="11"/>
  <c r="AI288" i="11"/>
  <c r="AI289" i="11"/>
  <c r="AI290" i="11"/>
  <c r="AI291" i="11"/>
  <c r="AI292" i="11"/>
  <c r="AI293" i="11"/>
  <c r="AI294" i="11"/>
  <c r="AI295" i="11"/>
  <c r="AI296" i="11"/>
  <c r="AI297" i="11"/>
  <c r="AI298" i="11"/>
  <c r="AI299" i="11"/>
  <c r="AI300" i="11"/>
  <c r="AI301" i="11"/>
  <c r="AI302" i="11"/>
  <c r="AI303" i="11"/>
  <c r="AI304" i="11"/>
  <c r="U270" i="10"/>
  <c r="U271" i="10"/>
  <c r="U272" i="10"/>
  <c r="U273" i="10"/>
  <c r="U274" i="10"/>
  <c r="U275" i="10"/>
  <c r="U276" i="10"/>
  <c r="U277" i="10"/>
  <c r="U278" i="10"/>
  <c r="U279" i="10"/>
  <c r="U280" i="10"/>
  <c r="U281" i="10"/>
  <c r="U282" i="10"/>
  <c r="U283" i="10"/>
  <c r="U284" i="10"/>
  <c r="U285" i="10"/>
  <c r="U286" i="10"/>
  <c r="U287" i="10"/>
  <c r="U288" i="10"/>
  <c r="U289" i="10"/>
  <c r="U290" i="10"/>
  <c r="U291" i="10"/>
  <c r="U292" i="10"/>
  <c r="U293" i="10"/>
  <c r="U294" i="10"/>
  <c r="U295" i="10"/>
  <c r="U296" i="10"/>
  <c r="U297" i="10"/>
  <c r="U298" i="10"/>
  <c r="U299" i="10"/>
  <c r="U300" i="10"/>
  <c r="U301" i="10"/>
  <c r="U302" i="10"/>
  <c r="U303" i="10"/>
  <c r="U304" i="10"/>
  <c r="AZ304" i="11"/>
  <c r="F304" i="11"/>
  <c r="AH304" i="11" s="1"/>
  <c r="AZ303" i="11"/>
  <c r="F303" i="11"/>
  <c r="AH303" i="11" s="1"/>
  <c r="AZ302" i="11"/>
  <c r="F302" i="11"/>
  <c r="AH302" i="11" s="1"/>
  <c r="AZ301" i="11"/>
  <c r="F301" i="11"/>
  <c r="AH301" i="11" s="1"/>
  <c r="AZ300" i="11"/>
  <c r="F300" i="11"/>
  <c r="AH300" i="11" s="1"/>
  <c r="AZ299" i="11"/>
  <c r="F299" i="11"/>
  <c r="AH299" i="11" s="1"/>
  <c r="AZ298" i="11"/>
  <c r="F298" i="11"/>
  <c r="AH298" i="11" s="1"/>
  <c r="AZ297" i="11"/>
  <c r="F297" i="11"/>
  <c r="AH297" i="11" s="1"/>
  <c r="AZ296" i="11"/>
  <c r="F296" i="11"/>
  <c r="AH296" i="11" s="1"/>
  <c r="AZ295" i="11"/>
  <c r="F295" i="11"/>
  <c r="AH295" i="11" s="1"/>
  <c r="AZ294" i="11"/>
  <c r="F294" i="11"/>
  <c r="AH294" i="11" s="1"/>
  <c r="AZ293" i="11"/>
  <c r="F293" i="11"/>
  <c r="AH293" i="11" s="1"/>
  <c r="AZ292" i="11"/>
  <c r="F292" i="11"/>
  <c r="AH292" i="11" s="1"/>
  <c r="AZ291" i="11"/>
  <c r="F291" i="11"/>
  <c r="AH291" i="11" s="1"/>
  <c r="AZ290" i="11"/>
  <c r="F290" i="11"/>
  <c r="AH290" i="11" s="1"/>
  <c r="AZ289" i="11"/>
  <c r="F289" i="11"/>
  <c r="AH289" i="11" s="1"/>
  <c r="AZ288" i="11"/>
  <c r="F288" i="11"/>
  <c r="AH288" i="11" s="1"/>
  <c r="AZ287" i="11"/>
  <c r="F287" i="11"/>
  <c r="AH287" i="11" s="1"/>
  <c r="BC287" i="11" s="1"/>
  <c r="AZ286" i="11"/>
  <c r="F286" i="11"/>
  <c r="AH286" i="11" s="1"/>
  <c r="AZ285" i="11"/>
  <c r="F285" i="11"/>
  <c r="AH285" i="11" s="1"/>
  <c r="AZ284" i="11"/>
  <c r="F284" i="11"/>
  <c r="AH284" i="11" s="1"/>
  <c r="AZ283" i="11"/>
  <c r="F283" i="11"/>
  <c r="AH283" i="11" s="1"/>
  <c r="AZ282" i="11"/>
  <c r="F282" i="11"/>
  <c r="AH282" i="11" s="1"/>
  <c r="AZ281" i="11"/>
  <c r="F281" i="11"/>
  <c r="AH281" i="11" s="1"/>
  <c r="AZ280" i="11"/>
  <c r="F280" i="11"/>
  <c r="AH280" i="11" s="1"/>
  <c r="AZ279" i="11"/>
  <c r="F279" i="11"/>
  <c r="AH279" i="11" s="1"/>
  <c r="AZ278" i="11"/>
  <c r="F278" i="11"/>
  <c r="AH278" i="11" s="1"/>
  <c r="AZ277" i="11"/>
  <c r="F277" i="11"/>
  <c r="AH277" i="11" s="1"/>
  <c r="AZ276" i="11"/>
  <c r="F276" i="11"/>
  <c r="AH276" i="11" s="1"/>
  <c r="AZ275" i="11"/>
  <c r="F275" i="11"/>
  <c r="AH275" i="11" s="1"/>
  <c r="AU275" i="11" s="1"/>
  <c r="AZ274" i="11"/>
  <c r="F274" i="11"/>
  <c r="AH274" i="11" s="1"/>
  <c r="AZ273" i="11"/>
  <c r="F273" i="11"/>
  <c r="AH273" i="11" s="1"/>
  <c r="AZ272" i="11"/>
  <c r="F272" i="11"/>
  <c r="AH272" i="11" s="1"/>
  <c r="AZ271" i="11"/>
  <c r="F271" i="11"/>
  <c r="AH271" i="11" s="1"/>
  <c r="AZ270" i="11"/>
  <c r="F270" i="11"/>
  <c r="AH270" i="11" s="1"/>
  <c r="AZ269" i="11"/>
  <c r="AJ269" i="11"/>
  <c r="F269" i="11"/>
  <c r="AH269" i="11" s="1"/>
  <c r="AZ268" i="11"/>
  <c r="F268" i="11"/>
  <c r="AH268" i="11" s="1"/>
  <c r="AZ267" i="11"/>
  <c r="F267" i="11"/>
  <c r="AH267" i="11" s="1"/>
  <c r="AZ266" i="11"/>
  <c r="F266" i="11"/>
  <c r="AH266" i="11" s="1"/>
  <c r="AZ265" i="11"/>
  <c r="F265" i="11"/>
  <c r="AH265" i="11" s="1"/>
  <c r="AZ264" i="11"/>
  <c r="F264" i="11"/>
  <c r="AH264" i="11" s="1"/>
  <c r="AZ263" i="11"/>
  <c r="F263" i="11"/>
  <c r="AH263" i="11" s="1"/>
  <c r="AZ262" i="11"/>
  <c r="F262" i="11"/>
  <c r="AH262" i="11" s="1"/>
  <c r="AZ261" i="11"/>
  <c r="F261" i="11"/>
  <c r="AH261" i="11" s="1"/>
  <c r="AZ260" i="11"/>
  <c r="F260" i="11"/>
  <c r="AH260" i="11" s="1"/>
  <c r="AZ259" i="11"/>
  <c r="F259" i="11"/>
  <c r="AH259" i="11" s="1"/>
  <c r="AZ258" i="11"/>
  <c r="F258" i="11"/>
  <c r="AH258" i="11" s="1"/>
  <c r="AZ257" i="11"/>
  <c r="AJ257" i="11"/>
  <c r="F257" i="11"/>
  <c r="AH257" i="11" s="1"/>
  <c r="AZ256" i="11"/>
  <c r="F256" i="11"/>
  <c r="AH256" i="11" s="1"/>
  <c r="AZ255" i="11"/>
  <c r="F255" i="11"/>
  <c r="AH255" i="11" s="1"/>
  <c r="AZ254" i="11"/>
  <c r="F254" i="11"/>
  <c r="AH254" i="11" s="1"/>
  <c r="AZ253" i="11"/>
  <c r="F253" i="11"/>
  <c r="AH253" i="11" s="1"/>
  <c r="AZ252" i="11"/>
  <c r="F252" i="11"/>
  <c r="AH252" i="11" s="1"/>
  <c r="AZ251" i="11"/>
  <c r="F251" i="11"/>
  <c r="AH251" i="11" s="1"/>
  <c r="AZ250" i="11"/>
  <c r="F250" i="11"/>
  <c r="AH250" i="11" s="1"/>
  <c r="AZ249" i="11"/>
  <c r="F249" i="11"/>
  <c r="AH249" i="11" s="1"/>
  <c r="AZ248" i="11"/>
  <c r="F248" i="11"/>
  <c r="AH248" i="11" s="1"/>
  <c r="AZ247" i="11"/>
  <c r="F247" i="11"/>
  <c r="AH247" i="11" s="1"/>
  <c r="AZ246" i="11"/>
  <c r="F246" i="11"/>
  <c r="AH246" i="11" s="1"/>
  <c r="AZ245" i="11"/>
  <c r="F245" i="11"/>
  <c r="AH245" i="11" s="1"/>
  <c r="AZ244" i="11"/>
  <c r="F244" i="11"/>
  <c r="AH244" i="11" s="1"/>
  <c r="AZ243" i="11"/>
  <c r="F243" i="11"/>
  <c r="AH243" i="11" s="1"/>
  <c r="AZ242" i="11"/>
  <c r="F242" i="11"/>
  <c r="AH242" i="11" s="1"/>
  <c r="AZ241" i="11"/>
  <c r="F241" i="11"/>
  <c r="AH241" i="11" s="1"/>
  <c r="AZ240" i="11"/>
  <c r="F240" i="11"/>
  <c r="AH240" i="11" s="1"/>
  <c r="AZ239" i="11"/>
  <c r="F239" i="11"/>
  <c r="AH239" i="11" s="1"/>
  <c r="BC239" i="11" s="1"/>
  <c r="AZ238" i="11"/>
  <c r="F238" i="11"/>
  <c r="AH238" i="11" s="1"/>
  <c r="AZ237" i="11"/>
  <c r="F237" i="11"/>
  <c r="AH237" i="11" s="1"/>
  <c r="AZ236" i="11"/>
  <c r="F236" i="11"/>
  <c r="AH236" i="11" s="1"/>
  <c r="AZ235" i="11"/>
  <c r="F235" i="11"/>
  <c r="AH235" i="11" s="1"/>
  <c r="AZ234" i="11"/>
  <c r="F234" i="11"/>
  <c r="AH234" i="11" s="1"/>
  <c r="AZ233" i="11"/>
  <c r="F233" i="11"/>
  <c r="AH233" i="11" s="1"/>
  <c r="AZ232" i="11"/>
  <c r="F232" i="11"/>
  <c r="AH232" i="11" s="1"/>
  <c r="AZ231" i="11"/>
  <c r="F231" i="11"/>
  <c r="AH231" i="11" s="1"/>
  <c r="AZ230" i="11"/>
  <c r="F230" i="11"/>
  <c r="AH230" i="11" s="1"/>
  <c r="AZ229" i="11"/>
  <c r="F229" i="11"/>
  <c r="AH229" i="11" s="1"/>
  <c r="AZ228" i="11"/>
  <c r="F228" i="11"/>
  <c r="AH228" i="11" s="1"/>
  <c r="AZ227" i="11"/>
  <c r="F227" i="11"/>
  <c r="AH227" i="11" s="1"/>
  <c r="AZ226" i="11"/>
  <c r="F226" i="11"/>
  <c r="AH226" i="11" s="1"/>
  <c r="AZ225" i="11"/>
  <c r="F225" i="11"/>
  <c r="AH225" i="11" s="1"/>
  <c r="AZ224" i="11"/>
  <c r="F224" i="11"/>
  <c r="AH224" i="11" s="1"/>
  <c r="AZ223" i="11"/>
  <c r="F223" i="11"/>
  <c r="AH223" i="11" s="1"/>
  <c r="AZ222" i="11"/>
  <c r="F222" i="11"/>
  <c r="AH222" i="11" s="1"/>
  <c r="AZ221" i="11"/>
  <c r="F221" i="11"/>
  <c r="AH221" i="11" s="1"/>
  <c r="AZ220" i="11"/>
  <c r="F220" i="11"/>
  <c r="AH220" i="11" s="1"/>
  <c r="AZ219" i="11"/>
  <c r="F219" i="11"/>
  <c r="AH219" i="11" s="1"/>
  <c r="AZ218" i="11"/>
  <c r="F218" i="11"/>
  <c r="AH218" i="11" s="1"/>
  <c r="AZ217" i="11"/>
  <c r="F217" i="11"/>
  <c r="AH217" i="11" s="1"/>
  <c r="AZ216" i="11"/>
  <c r="F216" i="11"/>
  <c r="AH216" i="11" s="1"/>
  <c r="AZ215" i="11"/>
  <c r="F215" i="11"/>
  <c r="AH215" i="11" s="1"/>
  <c r="AZ214" i="11"/>
  <c r="F214" i="11"/>
  <c r="AH214" i="11" s="1"/>
  <c r="AZ213" i="11"/>
  <c r="F213" i="11"/>
  <c r="AH213" i="11" s="1"/>
  <c r="AZ212" i="11"/>
  <c r="F212" i="11"/>
  <c r="AH212" i="11" s="1"/>
  <c r="AZ211" i="11"/>
  <c r="AJ211" i="11"/>
  <c r="F211" i="11"/>
  <c r="AH211" i="11" s="1"/>
  <c r="AZ210" i="11"/>
  <c r="F210" i="11"/>
  <c r="AH210" i="11" s="1"/>
  <c r="AZ209" i="11"/>
  <c r="F209" i="11"/>
  <c r="AH209" i="11" s="1"/>
  <c r="AZ208" i="11"/>
  <c r="F208" i="11"/>
  <c r="AH208" i="11" s="1"/>
  <c r="AZ207" i="11"/>
  <c r="F207" i="11"/>
  <c r="AH207" i="11" s="1"/>
  <c r="AZ206" i="11"/>
  <c r="F206" i="11"/>
  <c r="AH206" i="11" s="1"/>
  <c r="AZ205" i="11"/>
  <c r="F205" i="11"/>
  <c r="AH205" i="11" s="1"/>
  <c r="AZ204" i="11"/>
  <c r="F204" i="11"/>
  <c r="AH204" i="11" s="1"/>
  <c r="AZ203" i="11"/>
  <c r="F203" i="11"/>
  <c r="AH203" i="11" s="1"/>
  <c r="AZ202" i="11"/>
  <c r="F202" i="11"/>
  <c r="AH202" i="11" s="1"/>
  <c r="AZ201" i="11"/>
  <c r="F201" i="11"/>
  <c r="AH201" i="11" s="1"/>
  <c r="AZ200" i="11"/>
  <c r="F200" i="11"/>
  <c r="AH200" i="11" s="1"/>
  <c r="AZ199" i="11"/>
  <c r="F199" i="11"/>
  <c r="AH199" i="11" s="1"/>
  <c r="AZ198" i="11"/>
  <c r="F198" i="11"/>
  <c r="AH198" i="11" s="1"/>
  <c r="AZ197" i="11"/>
  <c r="F197" i="11"/>
  <c r="AH197" i="11" s="1"/>
  <c r="AZ196" i="11"/>
  <c r="F196" i="11"/>
  <c r="AH196" i="11" s="1"/>
  <c r="AZ195" i="11"/>
  <c r="F195" i="11"/>
  <c r="AH195" i="11" s="1"/>
  <c r="AZ194" i="11"/>
  <c r="F194" i="11"/>
  <c r="AH194" i="11" s="1"/>
  <c r="AZ193" i="11"/>
  <c r="F193" i="11"/>
  <c r="AH193" i="11" s="1"/>
  <c r="AZ192" i="11"/>
  <c r="F192" i="11"/>
  <c r="AH192" i="11" s="1"/>
  <c r="AZ191" i="11"/>
  <c r="F191" i="11"/>
  <c r="AH191" i="11" s="1"/>
  <c r="AZ190" i="11"/>
  <c r="F190" i="11"/>
  <c r="AH190" i="11" s="1"/>
  <c r="AZ189" i="11"/>
  <c r="AJ189" i="11"/>
  <c r="F189" i="11"/>
  <c r="AH189" i="11" s="1"/>
  <c r="AZ188" i="11"/>
  <c r="F188" i="11"/>
  <c r="AH188" i="11" s="1"/>
  <c r="AZ187" i="11"/>
  <c r="F187" i="11"/>
  <c r="AH187" i="11" s="1"/>
  <c r="AZ186" i="11"/>
  <c r="F186" i="11"/>
  <c r="AH186" i="11" s="1"/>
  <c r="AU186" i="11" s="1"/>
  <c r="AZ185" i="11"/>
  <c r="AJ185" i="11"/>
  <c r="F185" i="11"/>
  <c r="AH185" i="11" s="1"/>
  <c r="AZ184" i="11"/>
  <c r="F184" i="11"/>
  <c r="AH184" i="11" s="1"/>
  <c r="AZ183" i="11"/>
  <c r="F183" i="11"/>
  <c r="AH183" i="11" s="1"/>
  <c r="AZ182" i="11"/>
  <c r="F182" i="11"/>
  <c r="AH182" i="11" s="1"/>
  <c r="AZ181" i="11"/>
  <c r="F181" i="11"/>
  <c r="AH181" i="11" s="1"/>
  <c r="AZ180" i="11"/>
  <c r="F180" i="11"/>
  <c r="AH180" i="11" s="1"/>
  <c r="AZ179" i="11"/>
  <c r="F179" i="11"/>
  <c r="AH179" i="11" s="1"/>
  <c r="AZ178" i="11"/>
  <c r="F178" i="11"/>
  <c r="AH178" i="11"/>
  <c r="AZ177" i="11"/>
  <c r="F177" i="11"/>
  <c r="AH177" i="11" s="1"/>
  <c r="AZ176" i="11"/>
  <c r="F176" i="11"/>
  <c r="AH176" i="11" s="1"/>
  <c r="AZ175" i="11"/>
  <c r="F175" i="11"/>
  <c r="AH175" i="11" s="1"/>
  <c r="AZ174" i="11"/>
  <c r="F174" i="11"/>
  <c r="AH174" i="11" s="1"/>
  <c r="AZ173" i="11"/>
  <c r="F173" i="11"/>
  <c r="AH173" i="11" s="1"/>
  <c r="AZ172" i="11"/>
  <c r="F172" i="11"/>
  <c r="AH172" i="11" s="1"/>
  <c r="AZ171" i="11"/>
  <c r="F171" i="11"/>
  <c r="AH171" i="11" s="1"/>
  <c r="AZ170" i="11"/>
  <c r="F170" i="11"/>
  <c r="AH170" i="11" s="1"/>
  <c r="AZ169" i="11"/>
  <c r="F169" i="11"/>
  <c r="AH169" i="11" s="1"/>
  <c r="AZ168" i="11"/>
  <c r="F168" i="11"/>
  <c r="AH168" i="11" s="1"/>
  <c r="AZ167" i="11"/>
  <c r="F167" i="11"/>
  <c r="AH167" i="11" s="1"/>
  <c r="AZ166" i="11"/>
  <c r="F166" i="11"/>
  <c r="AH166" i="11" s="1"/>
  <c r="AZ165" i="11"/>
  <c r="F165" i="11"/>
  <c r="AH165" i="11" s="1"/>
  <c r="AZ164" i="11"/>
  <c r="F164" i="11"/>
  <c r="AH164" i="11" s="1"/>
  <c r="AZ163" i="11"/>
  <c r="F163" i="11"/>
  <c r="AH163" i="11" s="1"/>
  <c r="AZ162" i="11"/>
  <c r="F162" i="11"/>
  <c r="AH162" i="11" s="1"/>
  <c r="AZ161" i="11"/>
  <c r="F161" i="11"/>
  <c r="AH161" i="11" s="1"/>
  <c r="AZ160" i="11"/>
  <c r="F160" i="11"/>
  <c r="AH160" i="11" s="1"/>
  <c r="AZ159" i="11"/>
  <c r="F159" i="11"/>
  <c r="AH159" i="11" s="1"/>
  <c r="AZ158" i="11"/>
  <c r="F158" i="11"/>
  <c r="AH158" i="11" s="1"/>
  <c r="AZ157" i="11"/>
  <c r="F157" i="11"/>
  <c r="AH157" i="11" s="1"/>
  <c r="AZ156" i="11"/>
  <c r="F156" i="11"/>
  <c r="AH156" i="11" s="1"/>
  <c r="AZ155" i="11"/>
  <c r="AJ155" i="11"/>
  <c r="F155" i="11"/>
  <c r="AH155" i="11" s="1"/>
  <c r="AZ154" i="11"/>
  <c r="F154" i="11"/>
  <c r="AH154" i="11" s="1"/>
  <c r="AZ153" i="11"/>
  <c r="F153" i="11"/>
  <c r="AH153" i="11" s="1"/>
  <c r="AZ152" i="11"/>
  <c r="F152" i="11"/>
  <c r="AH152" i="11" s="1"/>
  <c r="AZ151" i="11"/>
  <c r="F151" i="11"/>
  <c r="AH151" i="11" s="1"/>
  <c r="AZ150" i="11"/>
  <c r="F150" i="11"/>
  <c r="AH150" i="11" s="1"/>
  <c r="AZ149" i="11"/>
  <c r="F149" i="11"/>
  <c r="AH149" i="11" s="1"/>
  <c r="AZ148" i="11"/>
  <c r="F148" i="11"/>
  <c r="AH148" i="11" s="1"/>
  <c r="AZ147" i="11"/>
  <c r="F147" i="11"/>
  <c r="AH147" i="11" s="1"/>
  <c r="BC147" i="11" s="1"/>
  <c r="AZ146" i="11"/>
  <c r="F146" i="11"/>
  <c r="AH146" i="11" s="1"/>
  <c r="AZ145" i="11"/>
  <c r="F145" i="11"/>
  <c r="AH145" i="11" s="1"/>
  <c r="AZ144" i="11"/>
  <c r="F144" i="11"/>
  <c r="AH144" i="11" s="1"/>
  <c r="AZ143" i="11"/>
  <c r="F143" i="11"/>
  <c r="AH143" i="11" s="1"/>
  <c r="AZ142" i="11"/>
  <c r="F142" i="11"/>
  <c r="AH142" i="11" s="1"/>
  <c r="AZ141" i="11"/>
  <c r="F141" i="11"/>
  <c r="AH141" i="11" s="1"/>
  <c r="AZ140" i="11"/>
  <c r="F140" i="11"/>
  <c r="AH140" i="11" s="1"/>
  <c r="AZ139" i="11"/>
  <c r="F139" i="11"/>
  <c r="AH139" i="11" s="1"/>
  <c r="AZ138" i="11"/>
  <c r="F138" i="11"/>
  <c r="AH138" i="11" s="1"/>
  <c r="BC138" i="11" s="1"/>
  <c r="AZ137" i="11"/>
  <c r="F137" i="11"/>
  <c r="AH137" i="11" s="1"/>
  <c r="AZ136" i="11"/>
  <c r="F136" i="11"/>
  <c r="AH136" i="11" s="1"/>
  <c r="AZ135" i="11"/>
  <c r="F135" i="11"/>
  <c r="AH135" i="11" s="1"/>
  <c r="AZ134" i="11"/>
  <c r="F134" i="11"/>
  <c r="AH134" i="11" s="1"/>
  <c r="AZ133" i="11"/>
  <c r="F133" i="11"/>
  <c r="AH133" i="11" s="1"/>
  <c r="AZ132" i="11"/>
  <c r="F132" i="11"/>
  <c r="AH132" i="11" s="1"/>
  <c r="AZ131" i="11"/>
  <c r="F131" i="11"/>
  <c r="AH131" i="11" s="1"/>
  <c r="AZ130" i="11"/>
  <c r="F130" i="11"/>
  <c r="AH130" i="11" s="1"/>
  <c r="AZ129" i="11"/>
  <c r="F129" i="11"/>
  <c r="AH129" i="11" s="1"/>
  <c r="AZ128" i="11"/>
  <c r="F128" i="11"/>
  <c r="AH128" i="11" s="1"/>
  <c r="AZ127" i="11"/>
  <c r="AJ127" i="11"/>
  <c r="F127" i="11"/>
  <c r="AH127" i="11" s="1"/>
  <c r="AZ126" i="11"/>
  <c r="F126" i="11"/>
  <c r="AH126" i="11" s="1"/>
  <c r="AZ125" i="11"/>
  <c r="AJ125" i="11"/>
  <c r="F125" i="11"/>
  <c r="AH125" i="11" s="1"/>
  <c r="AZ124" i="11"/>
  <c r="F124" i="11"/>
  <c r="AH124" i="11" s="1"/>
  <c r="AZ123" i="11"/>
  <c r="F123" i="11"/>
  <c r="AH123" i="11" s="1"/>
  <c r="AZ122" i="11"/>
  <c r="F122" i="11"/>
  <c r="AH122" i="11" s="1"/>
  <c r="AZ121" i="11"/>
  <c r="F121" i="11"/>
  <c r="AH121" i="11" s="1"/>
  <c r="AZ120" i="11"/>
  <c r="F120" i="11"/>
  <c r="AH120" i="11" s="1"/>
  <c r="AZ119" i="11"/>
  <c r="F119" i="11"/>
  <c r="AH119" i="11" s="1"/>
  <c r="AZ118" i="11"/>
  <c r="F118" i="11"/>
  <c r="AH118" i="11" s="1"/>
  <c r="AZ117" i="11"/>
  <c r="F117" i="11"/>
  <c r="AH117" i="11" s="1"/>
  <c r="AU117" i="11" s="1"/>
  <c r="AZ116" i="11"/>
  <c r="F116" i="11"/>
  <c r="AH116" i="11" s="1"/>
  <c r="AZ115" i="11"/>
  <c r="F115" i="11"/>
  <c r="AH115" i="11" s="1"/>
  <c r="AZ114" i="11"/>
  <c r="F114" i="11"/>
  <c r="AH114" i="11" s="1"/>
  <c r="AZ113" i="11"/>
  <c r="F113" i="11"/>
  <c r="AH113" i="11" s="1"/>
  <c r="AZ112" i="11"/>
  <c r="F112" i="11"/>
  <c r="AH112" i="11" s="1"/>
  <c r="AZ111" i="11"/>
  <c r="F111" i="11"/>
  <c r="AH111" i="11" s="1"/>
  <c r="AZ110" i="11"/>
  <c r="F110" i="11"/>
  <c r="AH110" i="11" s="1"/>
  <c r="AZ109" i="11"/>
  <c r="F109" i="11"/>
  <c r="AH109" i="11" s="1"/>
  <c r="AZ108" i="11"/>
  <c r="F108" i="11"/>
  <c r="AH108" i="11" s="1"/>
  <c r="AZ107" i="11"/>
  <c r="F107" i="11"/>
  <c r="AH107" i="11" s="1"/>
  <c r="AZ106" i="11"/>
  <c r="F106" i="11"/>
  <c r="AH106" i="11" s="1"/>
  <c r="AZ105" i="11"/>
  <c r="F105" i="11"/>
  <c r="AH105" i="11" s="1"/>
  <c r="AZ104" i="11"/>
  <c r="F104" i="11"/>
  <c r="AH104" i="11" s="1"/>
  <c r="AZ103" i="11"/>
  <c r="F103" i="11"/>
  <c r="AH103" i="11" s="1"/>
  <c r="AZ102" i="11"/>
  <c r="F102" i="11"/>
  <c r="AH102" i="11" s="1"/>
  <c r="AZ101" i="11"/>
  <c r="F101" i="11"/>
  <c r="AH101" i="11" s="1"/>
  <c r="AZ100" i="11"/>
  <c r="F100" i="11"/>
  <c r="AH100" i="11" s="1"/>
  <c r="AZ99" i="11"/>
  <c r="F99" i="11"/>
  <c r="AH99" i="11" s="1"/>
  <c r="AZ98" i="11"/>
  <c r="F98" i="11"/>
  <c r="AH98" i="11" s="1"/>
  <c r="AZ97" i="11"/>
  <c r="F97" i="11"/>
  <c r="AH97" i="11" s="1"/>
  <c r="AZ96" i="11"/>
  <c r="F96" i="11"/>
  <c r="AH96" i="11" s="1"/>
  <c r="AZ95" i="11"/>
  <c r="F95" i="11"/>
  <c r="AH95" i="11" s="1"/>
  <c r="AZ94" i="11"/>
  <c r="F94" i="11"/>
  <c r="AH94" i="11" s="1"/>
  <c r="AZ93" i="11"/>
  <c r="F93" i="11"/>
  <c r="AH93" i="11" s="1"/>
  <c r="AZ92" i="11"/>
  <c r="F92" i="11"/>
  <c r="AH92" i="11" s="1"/>
  <c r="AZ91" i="11"/>
  <c r="F91" i="11"/>
  <c r="AH91" i="11" s="1"/>
  <c r="AZ90" i="11"/>
  <c r="F90" i="11"/>
  <c r="AH90" i="11" s="1"/>
  <c r="AZ89" i="11"/>
  <c r="F89" i="11"/>
  <c r="AH89" i="11" s="1"/>
  <c r="AZ88" i="11"/>
  <c r="F88" i="11"/>
  <c r="AH88" i="11" s="1"/>
  <c r="AZ87" i="11"/>
  <c r="AJ87" i="11"/>
  <c r="F87" i="11"/>
  <c r="AH87" i="11" s="1"/>
  <c r="AZ86" i="11"/>
  <c r="F86" i="11"/>
  <c r="AH86" i="11" s="1"/>
  <c r="AZ85" i="11"/>
  <c r="F85" i="11"/>
  <c r="AH85" i="11" s="1"/>
  <c r="AZ84" i="11"/>
  <c r="F84" i="11"/>
  <c r="AH84" i="11" s="1"/>
  <c r="AZ83" i="11"/>
  <c r="F83" i="11"/>
  <c r="AH83" i="11" s="1"/>
  <c r="AZ82" i="11"/>
  <c r="F82" i="11"/>
  <c r="AH82" i="11" s="1"/>
  <c r="AZ81" i="11"/>
  <c r="F81" i="11"/>
  <c r="AH81" i="11" s="1"/>
  <c r="AZ80" i="11"/>
  <c r="F80" i="11"/>
  <c r="AH80" i="11" s="1"/>
  <c r="AZ79" i="11"/>
  <c r="F79" i="11"/>
  <c r="AH79" i="11" s="1"/>
  <c r="AZ78" i="11"/>
  <c r="F78" i="11"/>
  <c r="AH78" i="11" s="1"/>
  <c r="AZ77" i="11"/>
  <c r="F77" i="11"/>
  <c r="AH77" i="11" s="1"/>
  <c r="AZ76" i="11"/>
  <c r="F76" i="11"/>
  <c r="AH76" i="11" s="1"/>
  <c r="AZ75" i="11"/>
  <c r="F75" i="11"/>
  <c r="AH75" i="11" s="1"/>
  <c r="AZ74" i="11"/>
  <c r="F74" i="11"/>
  <c r="AH74" i="11" s="1"/>
  <c r="AZ73" i="11"/>
  <c r="F73" i="11"/>
  <c r="AH73" i="11" s="1"/>
  <c r="AZ72" i="11"/>
  <c r="F72" i="11"/>
  <c r="AH72" i="11" s="1"/>
  <c r="AZ71" i="11"/>
  <c r="F71" i="11"/>
  <c r="AH71" i="11" s="1"/>
  <c r="AZ70" i="11"/>
  <c r="F70" i="11"/>
  <c r="AH70" i="11" s="1"/>
  <c r="AZ69" i="11"/>
  <c r="F69" i="11"/>
  <c r="AH69" i="11" s="1"/>
  <c r="AZ68" i="11"/>
  <c r="F68" i="11"/>
  <c r="AH68" i="11" s="1"/>
  <c r="AZ67" i="11"/>
  <c r="F67" i="11"/>
  <c r="AH67" i="11" s="1"/>
  <c r="AZ66" i="11"/>
  <c r="F66" i="11"/>
  <c r="AH66" i="11" s="1"/>
  <c r="AZ65" i="11"/>
  <c r="F65" i="11"/>
  <c r="AH65" i="11" s="1"/>
  <c r="AZ64" i="11"/>
  <c r="F64" i="11"/>
  <c r="AH64" i="11" s="1"/>
  <c r="AZ63" i="11"/>
  <c r="F63" i="11"/>
  <c r="AH63" i="11" s="1"/>
  <c r="AZ62" i="11"/>
  <c r="F62" i="11"/>
  <c r="AH62" i="11" s="1"/>
  <c r="AZ61" i="11"/>
  <c r="F61" i="11"/>
  <c r="AH61" i="11" s="1"/>
  <c r="AZ60" i="11"/>
  <c r="F60" i="11"/>
  <c r="AH60" i="11" s="1"/>
  <c r="AZ59" i="11"/>
  <c r="F59" i="11"/>
  <c r="AH59" i="11" s="1"/>
  <c r="AZ58" i="11"/>
  <c r="F58" i="11"/>
  <c r="AH58" i="11" s="1"/>
  <c r="AZ57" i="11"/>
  <c r="F57" i="11"/>
  <c r="AH57" i="11" s="1"/>
  <c r="AZ56" i="11"/>
  <c r="F56" i="11"/>
  <c r="AH56" i="11" s="1"/>
  <c r="AZ55" i="11"/>
  <c r="F55" i="11"/>
  <c r="AH55" i="11" s="1"/>
  <c r="AZ54" i="11"/>
  <c r="F54" i="11"/>
  <c r="AH54" i="11" s="1"/>
  <c r="AZ53" i="11"/>
  <c r="F53" i="11"/>
  <c r="AH53" i="11" s="1"/>
  <c r="AZ52" i="11"/>
  <c r="F52" i="11"/>
  <c r="AH52" i="11" s="1"/>
  <c r="AZ51" i="11"/>
  <c r="F51" i="11"/>
  <c r="AH51" i="11" s="1"/>
  <c r="AZ50" i="11"/>
  <c r="F50" i="11"/>
  <c r="AH50" i="11" s="1"/>
  <c r="AZ49" i="11"/>
  <c r="F49" i="11"/>
  <c r="AH49" i="11" s="1"/>
  <c r="AZ48" i="11"/>
  <c r="F48" i="11"/>
  <c r="AH48" i="11" s="1"/>
  <c r="AZ47" i="11"/>
  <c r="AJ47" i="11"/>
  <c r="F47" i="11"/>
  <c r="AH47" i="11" s="1"/>
  <c r="AZ46" i="11"/>
  <c r="F46" i="11"/>
  <c r="AH46" i="11" s="1"/>
  <c r="AZ45" i="11"/>
  <c r="F45" i="11"/>
  <c r="AH45" i="11" s="1"/>
  <c r="AZ44" i="11"/>
  <c r="F44" i="11"/>
  <c r="AH44" i="11" s="1"/>
  <c r="AZ43" i="11"/>
  <c r="F43" i="11"/>
  <c r="AH43" i="11" s="1"/>
  <c r="AZ42" i="11"/>
  <c r="F42" i="11"/>
  <c r="AH42" i="11" s="1"/>
  <c r="AZ41" i="11"/>
  <c r="F41" i="11"/>
  <c r="AH41" i="11" s="1"/>
  <c r="AZ40" i="11"/>
  <c r="F40" i="11"/>
  <c r="AH40" i="11" s="1"/>
  <c r="AU40" i="11" s="1"/>
  <c r="AZ39" i="11"/>
  <c r="F39" i="11"/>
  <c r="AH39" i="11" s="1"/>
  <c r="AZ38" i="11"/>
  <c r="F38" i="11"/>
  <c r="AH38" i="11" s="1"/>
  <c r="AZ37" i="11"/>
  <c r="F37" i="11"/>
  <c r="AH37" i="11" s="1"/>
  <c r="AU37" i="11" s="1"/>
  <c r="AZ36" i="11"/>
  <c r="F36" i="11"/>
  <c r="AH36" i="11" s="1"/>
  <c r="AZ35" i="11"/>
  <c r="F35" i="11"/>
  <c r="AH35" i="11" s="1"/>
  <c r="AZ34" i="11"/>
  <c r="F34" i="11"/>
  <c r="AH34" i="11" s="1"/>
  <c r="AZ33" i="11"/>
  <c r="F33" i="11"/>
  <c r="AH33" i="11" s="1"/>
  <c r="AZ32" i="11"/>
  <c r="F32" i="11"/>
  <c r="AH32" i="11" s="1"/>
  <c r="AZ31" i="11"/>
  <c r="F31" i="11"/>
  <c r="AH31" i="11" s="1"/>
  <c r="AZ30" i="11"/>
  <c r="F30" i="11"/>
  <c r="AH30" i="11" s="1"/>
  <c r="AZ29" i="11"/>
  <c r="F29" i="11"/>
  <c r="AH29" i="11" s="1"/>
  <c r="AZ28" i="11"/>
  <c r="F28" i="11"/>
  <c r="AH28" i="11" s="1"/>
  <c r="AZ27" i="11"/>
  <c r="F27" i="11"/>
  <c r="AH27" i="11" s="1"/>
  <c r="AZ26" i="11"/>
  <c r="F26" i="11"/>
  <c r="AH26" i="11" s="1"/>
  <c r="AZ25" i="11"/>
  <c r="F25" i="11"/>
  <c r="AH25" i="11" s="1"/>
  <c r="AZ24" i="11"/>
  <c r="F24" i="11"/>
  <c r="AH24" i="11" s="1"/>
  <c r="AZ23" i="11"/>
  <c r="F23" i="11"/>
  <c r="AH23" i="11" s="1"/>
  <c r="AZ22" i="11"/>
  <c r="F22" i="11"/>
  <c r="AH22" i="11" s="1"/>
  <c r="AZ21" i="11"/>
  <c r="F21" i="11"/>
  <c r="AH21" i="11" s="1"/>
  <c r="AZ20" i="11"/>
  <c r="F20" i="11"/>
  <c r="AH20" i="11" s="1"/>
  <c r="AZ19" i="11"/>
  <c r="F19" i="11"/>
  <c r="AH19" i="11" s="1"/>
  <c r="AZ18" i="11"/>
  <c r="F18" i="11"/>
  <c r="AH18" i="11" s="1"/>
  <c r="AZ17" i="11"/>
  <c r="F17" i="11"/>
  <c r="AH17" i="11" s="1"/>
  <c r="AZ16" i="11"/>
  <c r="F16" i="11"/>
  <c r="AH16" i="11" s="1"/>
  <c r="AZ15" i="11"/>
  <c r="F15" i="11"/>
  <c r="AH15" i="11" s="1"/>
  <c r="AZ14" i="11"/>
  <c r="F14" i="11"/>
  <c r="AH14" i="11" s="1"/>
  <c r="AZ13" i="11"/>
  <c r="F13" i="11"/>
  <c r="AH13" i="11" s="1"/>
  <c r="AZ12" i="11"/>
  <c r="F12" i="11"/>
  <c r="AH12" i="11" s="1"/>
  <c r="AZ11" i="11"/>
  <c r="F11" i="11"/>
  <c r="AH11" i="11" s="1"/>
  <c r="AZ10" i="11"/>
  <c r="F10" i="11"/>
  <c r="AH10" i="11" s="1"/>
  <c r="AZ9" i="11"/>
  <c r="F9" i="11"/>
  <c r="AH9" i="11" s="1"/>
  <c r="AZ8" i="11"/>
  <c r="F8" i="11"/>
  <c r="AH8" i="11" s="1"/>
  <c r="AZ7" i="11"/>
  <c r="F7" i="11"/>
  <c r="AH7" i="11" s="1"/>
  <c r="AZ6" i="11"/>
  <c r="F6" i="11"/>
  <c r="AH6" i="11" s="1"/>
  <c r="AZ5" i="11"/>
  <c r="F5" i="11"/>
  <c r="AH5" i="11" s="1"/>
  <c r="AI5" i="11"/>
  <c r="AJ5" i="11"/>
  <c r="AJ59" i="11"/>
  <c r="AH304" i="10"/>
  <c r="AG304" i="10"/>
  <c r="AB304" i="10"/>
  <c r="AA304" i="10"/>
  <c r="Z304" i="10"/>
  <c r="Y304" i="10"/>
  <c r="X304" i="10"/>
  <c r="W304" i="10"/>
  <c r="V304" i="10"/>
  <c r="T304" i="10"/>
  <c r="AH303" i="10"/>
  <c r="AG303" i="10"/>
  <c r="AB303" i="10"/>
  <c r="AA303" i="10"/>
  <c r="Z303" i="10"/>
  <c r="Y303" i="10"/>
  <c r="X303" i="10"/>
  <c r="W303" i="10"/>
  <c r="V303" i="10"/>
  <c r="T303" i="10"/>
  <c r="AH302" i="10"/>
  <c r="AG302" i="10"/>
  <c r="AB302" i="10"/>
  <c r="AA302" i="10"/>
  <c r="Z302" i="10"/>
  <c r="Y302" i="10"/>
  <c r="X302" i="10"/>
  <c r="W302" i="10"/>
  <c r="V302" i="10"/>
  <c r="T302" i="10"/>
  <c r="AH301" i="10"/>
  <c r="AG301" i="10"/>
  <c r="AB301" i="10"/>
  <c r="AA301" i="10"/>
  <c r="Z301" i="10"/>
  <c r="Y301" i="10"/>
  <c r="X301" i="10"/>
  <c r="W301" i="10"/>
  <c r="V301" i="10"/>
  <c r="T301" i="10"/>
  <c r="AH300" i="10"/>
  <c r="AG300" i="10"/>
  <c r="AB300" i="10"/>
  <c r="AA300" i="10"/>
  <c r="Z300" i="10"/>
  <c r="Y300" i="10"/>
  <c r="X300" i="10"/>
  <c r="W300" i="10"/>
  <c r="V300" i="10"/>
  <c r="T300" i="10"/>
  <c r="AH299" i="10"/>
  <c r="AG299" i="10"/>
  <c r="AB299" i="10"/>
  <c r="AA299" i="10"/>
  <c r="Z299" i="10"/>
  <c r="Y299" i="10"/>
  <c r="X299" i="10"/>
  <c r="W299" i="10"/>
  <c r="V299" i="10"/>
  <c r="T299" i="10"/>
  <c r="AH298" i="10"/>
  <c r="AG298" i="10"/>
  <c r="AB298" i="10"/>
  <c r="AA298" i="10"/>
  <c r="Z298" i="10"/>
  <c r="Y298" i="10"/>
  <c r="X298" i="10"/>
  <c r="W298" i="10"/>
  <c r="V298" i="10"/>
  <c r="T298" i="10"/>
  <c r="AH297" i="10"/>
  <c r="AG297" i="10"/>
  <c r="AB297" i="10"/>
  <c r="AA297" i="10"/>
  <c r="Z297" i="10"/>
  <c r="Y297" i="10"/>
  <c r="X297" i="10"/>
  <c r="W297" i="10"/>
  <c r="V297" i="10"/>
  <c r="T297" i="10"/>
  <c r="AH296" i="10"/>
  <c r="AG296" i="10"/>
  <c r="AB296" i="10"/>
  <c r="AA296" i="10"/>
  <c r="Z296" i="10"/>
  <c r="Y296" i="10"/>
  <c r="X296" i="10"/>
  <c r="W296" i="10"/>
  <c r="V296" i="10"/>
  <c r="T296" i="10"/>
  <c r="AH295" i="10"/>
  <c r="AG295" i="10"/>
  <c r="AB295" i="10"/>
  <c r="AA295" i="10"/>
  <c r="Z295" i="10"/>
  <c r="Y295" i="10"/>
  <c r="X295" i="10"/>
  <c r="W295" i="10"/>
  <c r="V295" i="10"/>
  <c r="T295" i="10"/>
  <c r="AH294" i="10"/>
  <c r="AG294" i="10"/>
  <c r="AB294" i="10"/>
  <c r="AA294" i="10"/>
  <c r="Z294" i="10"/>
  <c r="Y294" i="10"/>
  <c r="X294" i="10"/>
  <c r="W294" i="10"/>
  <c r="V294" i="10"/>
  <c r="T294" i="10"/>
  <c r="AH293" i="10"/>
  <c r="AG293" i="10"/>
  <c r="AB293" i="10"/>
  <c r="AA293" i="10"/>
  <c r="Z293" i="10"/>
  <c r="Y293" i="10"/>
  <c r="X293" i="10"/>
  <c r="W293" i="10"/>
  <c r="V293" i="10"/>
  <c r="T293" i="10"/>
  <c r="AH292" i="10"/>
  <c r="AG292" i="10"/>
  <c r="AB292" i="10"/>
  <c r="AA292" i="10"/>
  <c r="Z292" i="10"/>
  <c r="Y292" i="10"/>
  <c r="X292" i="10"/>
  <c r="W292" i="10"/>
  <c r="V292" i="10"/>
  <c r="T292" i="10"/>
  <c r="AH291" i="10"/>
  <c r="AG291" i="10"/>
  <c r="AB291" i="10"/>
  <c r="AA291" i="10"/>
  <c r="Z291" i="10"/>
  <c r="Y291" i="10"/>
  <c r="X291" i="10"/>
  <c r="W291" i="10"/>
  <c r="V291" i="10"/>
  <c r="T291" i="10"/>
  <c r="AH290" i="10"/>
  <c r="AG290" i="10"/>
  <c r="AB290" i="10"/>
  <c r="AA290" i="10"/>
  <c r="Z290" i="10"/>
  <c r="Y290" i="10"/>
  <c r="X290" i="10"/>
  <c r="W290" i="10"/>
  <c r="V290" i="10"/>
  <c r="T290" i="10"/>
  <c r="AH289" i="10"/>
  <c r="AG289" i="10"/>
  <c r="AB289" i="10"/>
  <c r="AA289" i="10"/>
  <c r="Z289" i="10"/>
  <c r="Y289" i="10"/>
  <c r="X289" i="10"/>
  <c r="W289" i="10"/>
  <c r="V289" i="10"/>
  <c r="T289" i="10"/>
  <c r="AH288" i="10"/>
  <c r="AG288" i="10"/>
  <c r="AB288" i="10"/>
  <c r="AA288" i="10"/>
  <c r="Z288" i="10"/>
  <c r="Y288" i="10"/>
  <c r="X288" i="10"/>
  <c r="W288" i="10"/>
  <c r="V288" i="10"/>
  <c r="T288" i="10"/>
  <c r="AH287" i="10"/>
  <c r="AG287" i="10"/>
  <c r="AB287" i="10"/>
  <c r="AA287" i="10"/>
  <c r="Z287" i="10"/>
  <c r="Y287" i="10"/>
  <c r="X287" i="10"/>
  <c r="W287" i="10"/>
  <c r="V287" i="10"/>
  <c r="T287" i="10"/>
  <c r="AH286" i="10"/>
  <c r="AG286" i="10"/>
  <c r="AB286" i="10"/>
  <c r="AA286" i="10"/>
  <c r="Z286" i="10"/>
  <c r="Y286" i="10"/>
  <c r="X286" i="10"/>
  <c r="W286" i="10"/>
  <c r="V286" i="10"/>
  <c r="T286" i="10"/>
  <c r="AH285" i="10"/>
  <c r="AG285" i="10"/>
  <c r="AB285" i="10"/>
  <c r="AA285" i="10"/>
  <c r="Z285" i="10"/>
  <c r="Y285" i="10"/>
  <c r="X285" i="10"/>
  <c r="W285" i="10"/>
  <c r="V285" i="10"/>
  <c r="T285" i="10"/>
  <c r="AH284" i="10"/>
  <c r="AG284" i="10"/>
  <c r="AB284" i="10"/>
  <c r="AA284" i="10"/>
  <c r="Z284" i="10"/>
  <c r="Y284" i="10"/>
  <c r="X284" i="10"/>
  <c r="W284" i="10"/>
  <c r="V284" i="10"/>
  <c r="T284" i="10"/>
  <c r="AH283" i="10"/>
  <c r="AG283" i="10"/>
  <c r="AB283" i="10"/>
  <c r="AA283" i="10"/>
  <c r="Z283" i="10"/>
  <c r="Y283" i="10"/>
  <c r="X283" i="10"/>
  <c r="W283" i="10"/>
  <c r="V283" i="10"/>
  <c r="T283" i="10"/>
  <c r="AH282" i="10"/>
  <c r="AG282" i="10"/>
  <c r="AB282" i="10"/>
  <c r="AA282" i="10"/>
  <c r="Z282" i="10"/>
  <c r="Y282" i="10"/>
  <c r="X282" i="10"/>
  <c r="W282" i="10"/>
  <c r="V282" i="10"/>
  <c r="T282" i="10"/>
  <c r="AH281" i="10"/>
  <c r="AG281" i="10"/>
  <c r="AB281" i="10"/>
  <c r="AA281" i="10"/>
  <c r="Z281" i="10"/>
  <c r="Y281" i="10"/>
  <c r="X281" i="10"/>
  <c r="W281" i="10"/>
  <c r="V281" i="10"/>
  <c r="T281" i="10"/>
  <c r="AH280" i="10"/>
  <c r="AG280" i="10"/>
  <c r="AB280" i="10"/>
  <c r="AA280" i="10"/>
  <c r="Z280" i="10"/>
  <c r="Y280" i="10"/>
  <c r="X280" i="10"/>
  <c r="W280" i="10"/>
  <c r="V280" i="10"/>
  <c r="T280" i="10"/>
  <c r="AH279" i="10"/>
  <c r="AG279" i="10"/>
  <c r="AB279" i="10"/>
  <c r="AA279" i="10"/>
  <c r="Z279" i="10"/>
  <c r="Y279" i="10"/>
  <c r="X279" i="10"/>
  <c r="W279" i="10"/>
  <c r="V279" i="10"/>
  <c r="T279" i="10"/>
  <c r="AH278" i="10"/>
  <c r="AG278" i="10"/>
  <c r="AB278" i="10"/>
  <c r="AA278" i="10"/>
  <c r="Z278" i="10"/>
  <c r="Y278" i="10"/>
  <c r="X278" i="10"/>
  <c r="W278" i="10"/>
  <c r="V278" i="10"/>
  <c r="T278" i="10"/>
  <c r="AH277" i="10"/>
  <c r="AG277" i="10"/>
  <c r="AB277" i="10"/>
  <c r="AA277" i="10"/>
  <c r="Z277" i="10"/>
  <c r="Y277" i="10"/>
  <c r="X277" i="10"/>
  <c r="W277" i="10"/>
  <c r="V277" i="10"/>
  <c r="T277" i="10"/>
  <c r="AH276" i="10"/>
  <c r="AG276" i="10"/>
  <c r="AB276" i="10"/>
  <c r="AA276" i="10"/>
  <c r="Z276" i="10"/>
  <c r="Y276" i="10"/>
  <c r="X276" i="10"/>
  <c r="W276" i="10"/>
  <c r="V276" i="10"/>
  <c r="T276" i="10"/>
  <c r="AH275" i="10"/>
  <c r="AG275" i="10"/>
  <c r="AB275" i="10"/>
  <c r="AA275" i="10"/>
  <c r="Z275" i="10"/>
  <c r="Y275" i="10"/>
  <c r="X275" i="10"/>
  <c r="W275" i="10"/>
  <c r="V275" i="10"/>
  <c r="T275" i="10"/>
  <c r="AH274" i="10"/>
  <c r="AG274" i="10"/>
  <c r="AB274" i="10"/>
  <c r="AA274" i="10"/>
  <c r="Z274" i="10"/>
  <c r="Y274" i="10"/>
  <c r="X274" i="10"/>
  <c r="W274" i="10"/>
  <c r="V274" i="10"/>
  <c r="T274" i="10"/>
  <c r="AH273" i="10"/>
  <c r="AG273" i="10"/>
  <c r="AB273" i="10"/>
  <c r="AA273" i="10"/>
  <c r="Z273" i="10"/>
  <c r="Y273" i="10"/>
  <c r="X273" i="10"/>
  <c r="W273" i="10"/>
  <c r="V273" i="10"/>
  <c r="T273" i="10"/>
  <c r="AH272" i="10"/>
  <c r="AG272" i="10"/>
  <c r="AB272" i="10"/>
  <c r="AA272" i="10"/>
  <c r="Z272" i="10"/>
  <c r="Y272" i="10"/>
  <c r="X272" i="10"/>
  <c r="W272" i="10"/>
  <c r="V272" i="10"/>
  <c r="T272" i="10"/>
  <c r="AH271" i="10"/>
  <c r="AG271" i="10"/>
  <c r="AB271" i="10"/>
  <c r="AA271" i="10"/>
  <c r="Z271" i="10"/>
  <c r="Y271" i="10"/>
  <c r="X271" i="10"/>
  <c r="W271" i="10"/>
  <c r="V271" i="10"/>
  <c r="T271" i="10"/>
  <c r="AH270" i="10"/>
  <c r="AG270" i="10"/>
  <c r="AB270" i="10"/>
  <c r="AA270" i="10"/>
  <c r="Z270" i="10"/>
  <c r="Y270" i="10"/>
  <c r="X270" i="10"/>
  <c r="W270" i="10"/>
  <c r="V270" i="10"/>
  <c r="T270" i="10"/>
  <c r="AH269" i="10"/>
  <c r="AG269" i="10"/>
  <c r="AB269" i="10"/>
  <c r="AA269" i="10"/>
  <c r="Z269" i="10"/>
  <c r="Y269" i="10"/>
  <c r="X269" i="10"/>
  <c r="W269" i="10"/>
  <c r="V269" i="10"/>
  <c r="U269" i="10"/>
  <c r="T269" i="10"/>
  <c r="AH268" i="10"/>
  <c r="AG268" i="10"/>
  <c r="AB268" i="10"/>
  <c r="AA268" i="10"/>
  <c r="Z268" i="10"/>
  <c r="Y268" i="10"/>
  <c r="X268" i="10"/>
  <c r="W268" i="10"/>
  <c r="V268" i="10"/>
  <c r="U268" i="10"/>
  <c r="T268" i="10"/>
  <c r="AH267" i="10"/>
  <c r="AG267" i="10"/>
  <c r="AB267" i="10"/>
  <c r="AA267" i="10"/>
  <c r="Z267" i="10"/>
  <c r="Y267" i="10"/>
  <c r="X267" i="10"/>
  <c r="W267" i="10"/>
  <c r="V267" i="10"/>
  <c r="U267" i="10"/>
  <c r="T267" i="10"/>
  <c r="AH266" i="10"/>
  <c r="AG266" i="10"/>
  <c r="AB266" i="10"/>
  <c r="AA266" i="10"/>
  <c r="Z266" i="10"/>
  <c r="Y266" i="10"/>
  <c r="X266" i="10"/>
  <c r="W266" i="10"/>
  <c r="V266" i="10"/>
  <c r="U266" i="10"/>
  <c r="T266" i="10"/>
  <c r="AH265" i="10"/>
  <c r="AG265" i="10"/>
  <c r="AB265" i="10"/>
  <c r="AA265" i="10"/>
  <c r="Z265" i="10"/>
  <c r="Y265" i="10"/>
  <c r="X265" i="10"/>
  <c r="W265" i="10"/>
  <c r="V265" i="10"/>
  <c r="U265" i="10"/>
  <c r="T265" i="10"/>
  <c r="AH264" i="10"/>
  <c r="AG264" i="10"/>
  <c r="AB264" i="10"/>
  <c r="AA264" i="10"/>
  <c r="Z264" i="10"/>
  <c r="Y264" i="10"/>
  <c r="X264" i="10"/>
  <c r="W264" i="10"/>
  <c r="V264" i="10"/>
  <c r="U264" i="10"/>
  <c r="T264" i="10"/>
  <c r="AH263" i="10"/>
  <c r="AG263" i="10"/>
  <c r="AB263" i="10"/>
  <c r="AA263" i="10"/>
  <c r="Z263" i="10"/>
  <c r="Y263" i="10"/>
  <c r="X263" i="10"/>
  <c r="W263" i="10"/>
  <c r="V263" i="10"/>
  <c r="U263" i="10"/>
  <c r="T263" i="10"/>
  <c r="AH262" i="10"/>
  <c r="AG262" i="10"/>
  <c r="AB262" i="10"/>
  <c r="AA262" i="10"/>
  <c r="Z262" i="10"/>
  <c r="Y262" i="10"/>
  <c r="X262" i="10"/>
  <c r="W262" i="10"/>
  <c r="V262" i="10"/>
  <c r="U262" i="10"/>
  <c r="T262" i="10"/>
  <c r="AH261" i="10"/>
  <c r="AG261" i="10"/>
  <c r="AB261" i="10"/>
  <c r="AA261" i="10"/>
  <c r="Z261" i="10"/>
  <c r="Y261" i="10"/>
  <c r="X261" i="10"/>
  <c r="W261" i="10"/>
  <c r="V261" i="10"/>
  <c r="U261" i="10"/>
  <c r="T261" i="10"/>
  <c r="AH260" i="10"/>
  <c r="AG260" i="10"/>
  <c r="AB260" i="10"/>
  <c r="AA260" i="10"/>
  <c r="Z260" i="10"/>
  <c r="Y260" i="10"/>
  <c r="X260" i="10"/>
  <c r="W260" i="10"/>
  <c r="V260" i="10"/>
  <c r="U260" i="10"/>
  <c r="T260" i="10"/>
  <c r="AH259" i="10"/>
  <c r="AG259" i="10"/>
  <c r="AB259" i="10"/>
  <c r="AA259" i="10"/>
  <c r="Z259" i="10"/>
  <c r="Y259" i="10"/>
  <c r="X259" i="10"/>
  <c r="W259" i="10"/>
  <c r="V259" i="10"/>
  <c r="U259" i="10"/>
  <c r="T259" i="10"/>
  <c r="AH258" i="10"/>
  <c r="AG258" i="10"/>
  <c r="AB258" i="10"/>
  <c r="AA258" i="10"/>
  <c r="Z258" i="10"/>
  <c r="Y258" i="10"/>
  <c r="X258" i="10"/>
  <c r="W258" i="10"/>
  <c r="V258" i="10"/>
  <c r="U258" i="10"/>
  <c r="T258" i="10"/>
  <c r="AH257" i="10"/>
  <c r="AG257" i="10"/>
  <c r="AB257" i="10"/>
  <c r="AA257" i="10"/>
  <c r="Z257" i="10"/>
  <c r="Y257" i="10"/>
  <c r="X257" i="10"/>
  <c r="W257" i="10"/>
  <c r="V257" i="10"/>
  <c r="U257" i="10"/>
  <c r="T257" i="10"/>
  <c r="AH256" i="10"/>
  <c r="AG256" i="10"/>
  <c r="AB256" i="10"/>
  <c r="AA256" i="10"/>
  <c r="Z256" i="10"/>
  <c r="Y256" i="10"/>
  <c r="X256" i="10"/>
  <c r="W256" i="10"/>
  <c r="V256" i="10"/>
  <c r="U256" i="10"/>
  <c r="T256" i="10"/>
  <c r="AH255" i="10"/>
  <c r="AG255" i="10"/>
  <c r="AB255" i="10"/>
  <c r="AA255" i="10"/>
  <c r="Z255" i="10"/>
  <c r="Y255" i="10"/>
  <c r="X255" i="10"/>
  <c r="W255" i="10"/>
  <c r="V255" i="10"/>
  <c r="U255" i="10"/>
  <c r="T255" i="10"/>
  <c r="AH254" i="10"/>
  <c r="AG254" i="10"/>
  <c r="AB254" i="10"/>
  <c r="AA254" i="10"/>
  <c r="Z254" i="10"/>
  <c r="Y254" i="10"/>
  <c r="X254" i="10"/>
  <c r="W254" i="10"/>
  <c r="V254" i="10"/>
  <c r="U254" i="10"/>
  <c r="T254" i="10"/>
  <c r="AH253" i="10"/>
  <c r="AG253" i="10"/>
  <c r="AB253" i="10"/>
  <c r="AA253" i="10"/>
  <c r="Z253" i="10"/>
  <c r="Y253" i="10"/>
  <c r="X253" i="10"/>
  <c r="W253" i="10"/>
  <c r="V253" i="10"/>
  <c r="U253" i="10"/>
  <c r="T253" i="10"/>
  <c r="AH252" i="10"/>
  <c r="AG252" i="10"/>
  <c r="AB252" i="10"/>
  <c r="AA252" i="10"/>
  <c r="Z252" i="10"/>
  <c r="Y252" i="10"/>
  <c r="X252" i="10"/>
  <c r="W252" i="10"/>
  <c r="V252" i="10"/>
  <c r="U252" i="10"/>
  <c r="T252" i="10"/>
  <c r="AH251" i="10"/>
  <c r="AG251" i="10"/>
  <c r="AB251" i="10"/>
  <c r="AA251" i="10"/>
  <c r="Z251" i="10"/>
  <c r="Y251" i="10"/>
  <c r="X251" i="10"/>
  <c r="W251" i="10"/>
  <c r="V251" i="10"/>
  <c r="U251" i="10"/>
  <c r="T251" i="10"/>
  <c r="AH250" i="10"/>
  <c r="AG250" i="10"/>
  <c r="AB250" i="10"/>
  <c r="AA250" i="10"/>
  <c r="Z250" i="10"/>
  <c r="Y250" i="10"/>
  <c r="X250" i="10"/>
  <c r="W250" i="10"/>
  <c r="V250" i="10"/>
  <c r="U250" i="10"/>
  <c r="T250" i="10"/>
  <c r="AH249" i="10"/>
  <c r="AG249" i="10"/>
  <c r="AB249" i="10"/>
  <c r="AA249" i="10"/>
  <c r="Z249" i="10"/>
  <c r="Y249" i="10"/>
  <c r="X249" i="10"/>
  <c r="W249" i="10"/>
  <c r="V249" i="10"/>
  <c r="U249" i="10"/>
  <c r="T249" i="10"/>
  <c r="AH248" i="10"/>
  <c r="AG248" i="10"/>
  <c r="AB248" i="10"/>
  <c r="AA248" i="10"/>
  <c r="Z248" i="10"/>
  <c r="Y248" i="10"/>
  <c r="X248" i="10"/>
  <c r="W248" i="10"/>
  <c r="V248" i="10"/>
  <c r="U248" i="10"/>
  <c r="T248" i="10"/>
  <c r="AH247" i="10"/>
  <c r="AG247" i="10"/>
  <c r="AB247" i="10"/>
  <c r="AA247" i="10"/>
  <c r="Z247" i="10"/>
  <c r="Y247" i="10"/>
  <c r="X247" i="10"/>
  <c r="W247" i="10"/>
  <c r="V247" i="10"/>
  <c r="U247" i="10"/>
  <c r="T247" i="10"/>
  <c r="AH246" i="10"/>
  <c r="AG246" i="10"/>
  <c r="AB246" i="10"/>
  <c r="AA246" i="10"/>
  <c r="Z246" i="10"/>
  <c r="Y246" i="10"/>
  <c r="X246" i="10"/>
  <c r="W246" i="10"/>
  <c r="V246" i="10"/>
  <c r="U246" i="10"/>
  <c r="T246" i="10"/>
  <c r="AH245" i="10"/>
  <c r="AG245" i="10"/>
  <c r="AB245" i="10"/>
  <c r="AA245" i="10"/>
  <c r="Z245" i="10"/>
  <c r="Y245" i="10"/>
  <c r="X245" i="10"/>
  <c r="W245" i="10"/>
  <c r="V245" i="10"/>
  <c r="U245" i="10"/>
  <c r="T245" i="10"/>
  <c r="AH244" i="10"/>
  <c r="AG244" i="10"/>
  <c r="AB244" i="10"/>
  <c r="AA244" i="10"/>
  <c r="Z244" i="10"/>
  <c r="Y244" i="10"/>
  <c r="X244" i="10"/>
  <c r="W244" i="10"/>
  <c r="V244" i="10"/>
  <c r="U244" i="10"/>
  <c r="T244" i="10"/>
  <c r="AH243" i="10"/>
  <c r="AG243" i="10"/>
  <c r="AB243" i="10"/>
  <c r="AA243" i="10"/>
  <c r="Z243" i="10"/>
  <c r="Y243" i="10"/>
  <c r="X243" i="10"/>
  <c r="W243" i="10"/>
  <c r="V243" i="10"/>
  <c r="U243" i="10"/>
  <c r="T243" i="10"/>
  <c r="AH242" i="10"/>
  <c r="AG242" i="10"/>
  <c r="AB242" i="10"/>
  <c r="AA242" i="10"/>
  <c r="Z242" i="10"/>
  <c r="Y242" i="10"/>
  <c r="X242" i="10"/>
  <c r="W242" i="10"/>
  <c r="V242" i="10"/>
  <c r="U242" i="10"/>
  <c r="T242" i="10"/>
  <c r="AH241" i="10"/>
  <c r="AG241" i="10"/>
  <c r="AB241" i="10"/>
  <c r="AA241" i="10"/>
  <c r="Z241" i="10"/>
  <c r="Y241" i="10"/>
  <c r="X241" i="10"/>
  <c r="W241" i="10"/>
  <c r="V241" i="10"/>
  <c r="U241" i="10"/>
  <c r="T241" i="10"/>
  <c r="AH240" i="10"/>
  <c r="AG240" i="10"/>
  <c r="AB240" i="10"/>
  <c r="AA240" i="10"/>
  <c r="Z240" i="10"/>
  <c r="Y240" i="10"/>
  <c r="X240" i="10"/>
  <c r="W240" i="10"/>
  <c r="V240" i="10"/>
  <c r="U240" i="10"/>
  <c r="T240" i="10"/>
  <c r="AH239" i="10"/>
  <c r="AG239" i="10"/>
  <c r="AB239" i="10"/>
  <c r="AA239" i="10"/>
  <c r="Z239" i="10"/>
  <c r="Y239" i="10"/>
  <c r="X239" i="10"/>
  <c r="W239" i="10"/>
  <c r="V239" i="10"/>
  <c r="U239" i="10"/>
  <c r="T239" i="10"/>
  <c r="AH238" i="10"/>
  <c r="AG238" i="10"/>
  <c r="AB238" i="10"/>
  <c r="AA238" i="10"/>
  <c r="Z238" i="10"/>
  <c r="Y238" i="10"/>
  <c r="X238" i="10"/>
  <c r="W238" i="10"/>
  <c r="V238" i="10"/>
  <c r="U238" i="10"/>
  <c r="T238" i="10"/>
  <c r="AH237" i="10"/>
  <c r="AG237" i="10"/>
  <c r="AB237" i="10"/>
  <c r="AA237" i="10"/>
  <c r="Z237" i="10"/>
  <c r="Y237" i="10"/>
  <c r="X237" i="10"/>
  <c r="W237" i="10"/>
  <c r="V237" i="10"/>
  <c r="U237" i="10"/>
  <c r="T237" i="10"/>
  <c r="AH236" i="10"/>
  <c r="AG236" i="10"/>
  <c r="AB236" i="10"/>
  <c r="AA236" i="10"/>
  <c r="Z236" i="10"/>
  <c r="Y236" i="10"/>
  <c r="X236" i="10"/>
  <c r="W236" i="10"/>
  <c r="V236" i="10"/>
  <c r="U236" i="10"/>
  <c r="T236" i="10"/>
  <c r="AH235" i="10"/>
  <c r="AG235" i="10"/>
  <c r="AB235" i="10"/>
  <c r="AA235" i="10"/>
  <c r="Z235" i="10"/>
  <c r="Y235" i="10"/>
  <c r="X235" i="10"/>
  <c r="W235" i="10"/>
  <c r="V235" i="10"/>
  <c r="U235" i="10"/>
  <c r="T235" i="10"/>
  <c r="AH234" i="10"/>
  <c r="AG234" i="10"/>
  <c r="AB234" i="10"/>
  <c r="AA234" i="10"/>
  <c r="Z234" i="10"/>
  <c r="Y234" i="10"/>
  <c r="X234" i="10"/>
  <c r="W234" i="10"/>
  <c r="V234" i="10"/>
  <c r="U234" i="10"/>
  <c r="T234" i="10"/>
  <c r="AH233" i="10"/>
  <c r="AG233" i="10"/>
  <c r="AB233" i="10"/>
  <c r="AA233" i="10"/>
  <c r="Z233" i="10"/>
  <c r="Y233" i="10"/>
  <c r="X233" i="10"/>
  <c r="W233" i="10"/>
  <c r="V233" i="10"/>
  <c r="U233" i="10"/>
  <c r="T233" i="10"/>
  <c r="AH232" i="10"/>
  <c r="AG232" i="10"/>
  <c r="AB232" i="10"/>
  <c r="AA232" i="10"/>
  <c r="Z232" i="10"/>
  <c r="Y232" i="10"/>
  <c r="X232" i="10"/>
  <c r="W232" i="10"/>
  <c r="V232" i="10"/>
  <c r="U232" i="10"/>
  <c r="T232" i="10"/>
  <c r="AH231" i="10"/>
  <c r="AG231" i="10"/>
  <c r="AB231" i="10"/>
  <c r="AA231" i="10"/>
  <c r="Z231" i="10"/>
  <c r="Y231" i="10"/>
  <c r="X231" i="10"/>
  <c r="W231" i="10"/>
  <c r="V231" i="10"/>
  <c r="U231" i="10"/>
  <c r="T231" i="10"/>
  <c r="AH230" i="10"/>
  <c r="AG230" i="10"/>
  <c r="AB230" i="10"/>
  <c r="AA230" i="10"/>
  <c r="Z230" i="10"/>
  <c r="Y230" i="10"/>
  <c r="X230" i="10"/>
  <c r="W230" i="10"/>
  <c r="V230" i="10"/>
  <c r="U230" i="10"/>
  <c r="T230" i="10"/>
  <c r="AH229" i="10"/>
  <c r="AG229" i="10"/>
  <c r="AB229" i="10"/>
  <c r="AA229" i="10"/>
  <c r="Z229" i="10"/>
  <c r="Y229" i="10"/>
  <c r="X229" i="10"/>
  <c r="W229" i="10"/>
  <c r="V229" i="10"/>
  <c r="U229" i="10"/>
  <c r="T229" i="10"/>
  <c r="AH228" i="10"/>
  <c r="AG228" i="10"/>
  <c r="AB228" i="10"/>
  <c r="AA228" i="10"/>
  <c r="Z228" i="10"/>
  <c r="Y228" i="10"/>
  <c r="X228" i="10"/>
  <c r="W228" i="10"/>
  <c r="V228" i="10"/>
  <c r="U228" i="10"/>
  <c r="T228" i="10"/>
  <c r="AH227" i="10"/>
  <c r="AG227" i="10"/>
  <c r="AB227" i="10"/>
  <c r="AA227" i="10"/>
  <c r="Z227" i="10"/>
  <c r="Y227" i="10"/>
  <c r="X227" i="10"/>
  <c r="W227" i="10"/>
  <c r="V227" i="10"/>
  <c r="U227" i="10"/>
  <c r="T227" i="10"/>
  <c r="AH226" i="10"/>
  <c r="AG226" i="10"/>
  <c r="AB226" i="10"/>
  <c r="AA226" i="10"/>
  <c r="Z226" i="10"/>
  <c r="Y226" i="10"/>
  <c r="X226" i="10"/>
  <c r="W226" i="10"/>
  <c r="V226" i="10"/>
  <c r="U226" i="10"/>
  <c r="T226" i="10"/>
  <c r="AH225" i="10"/>
  <c r="AG225" i="10"/>
  <c r="AB225" i="10"/>
  <c r="AA225" i="10"/>
  <c r="Z225" i="10"/>
  <c r="Y225" i="10"/>
  <c r="X225" i="10"/>
  <c r="W225" i="10"/>
  <c r="V225" i="10"/>
  <c r="U225" i="10"/>
  <c r="T225" i="10"/>
  <c r="AH224" i="10"/>
  <c r="AG224" i="10"/>
  <c r="AB224" i="10"/>
  <c r="AA224" i="10"/>
  <c r="Z224" i="10"/>
  <c r="Y224" i="10"/>
  <c r="X224" i="10"/>
  <c r="W224" i="10"/>
  <c r="V224" i="10"/>
  <c r="U224" i="10"/>
  <c r="T224" i="10"/>
  <c r="AH223" i="10"/>
  <c r="AG223" i="10"/>
  <c r="AB223" i="10"/>
  <c r="AA223" i="10"/>
  <c r="Z223" i="10"/>
  <c r="Y223" i="10"/>
  <c r="X223" i="10"/>
  <c r="W223" i="10"/>
  <c r="V223" i="10"/>
  <c r="U223" i="10"/>
  <c r="T223" i="10"/>
  <c r="AH222" i="10"/>
  <c r="AG222" i="10"/>
  <c r="AB222" i="10"/>
  <c r="AA222" i="10"/>
  <c r="Z222" i="10"/>
  <c r="Y222" i="10"/>
  <c r="X222" i="10"/>
  <c r="W222" i="10"/>
  <c r="V222" i="10"/>
  <c r="U222" i="10"/>
  <c r="T222" i="10"/>
  <c r="AH221" i="10"/>
  <c r="AG221" i="10"/>
  <c r="AB221" i="10"/>
  <c r="AA221" i="10"/>
  <c r="Z221" i="10"/>
  <c r="Y221" i="10"/>
  <c r="X221" i="10"/>
  <c r="W221" i="10"/>
  <c r="V221" i="10"/>
  <c r="U221" i="10"/>
  <c r="T221" i="10"/>
  <c r="AH220" i="10"/>
  <c r="AG220" i="10"/>
  <c r="AB220" i="10"/>
  <c r="AA220" i="10"/>
  <c r="Z220" i="10"/>
  <c r="Y220" i="10"/>
  <c r="X220" i="10"/>
  <c r="W220" i="10"/>
  <c r="V220" i="10"/>
  <c r="U220" i="10"/>
  <c r="T220" i="10"/>
  <c r="AH219" i="10"/>
  <c r="AG219" i="10"/>
  <c r="AB219" i="10"/>
  <c r="AA219" i="10"/>
  <c r="Z219" i="10"/>
  <c r="Y219" i="10"/>
  <c r="X219" i="10"/>
  <c r="W219" i="10"/>
  <c r="V219" i="10"/>
  <c r="U219" i="10"/>
  <c r="T219" i="10"/>
  <c r="AH218" i="10"/>
  <c r="AG218" i="10"/>
  <c r="AB218" i="10"/>
  <c r="AA218" i="10"/>
  <c r="Z218" i="10"/>
  <c r="Y218" i="10"/>
  <c r="X218" i="10"/>
  <c r="W218" i="10"/>
  <c r="V218" i="10"/>
  <c r="U218" i="10"/>
  <c r="T218" i="10"/>
  <c r="AH217" i="10"/>
  <c r="AG217" i="10"/>
  <c r="AB217" i="10"/>
  <c r="AA217" i="10"/>
  <c r="Z217" i="10"/>
  <c r="Y217" i="10"/>
  <c r="X217" i="10"/>
  <c r="W217" i="10"/>
  <c r="V217" i="10"/>
  <c r="U217" i="10"/>
  <c r="T217" i="10"/>
  <c r="AH216" i="10"/>
  <c r="AG216" i="10"/>
  <c r="AB216" i="10"/>
  <c r="AA216" i="10"/>
  <c r="Z216" i="10"/>
  <c r="Y216" i="10"/>
  <c r="X216" i="10"/>
  <c r="W216" i="10"/>
  <c r="V216" i="10"/>
  <c r="U216" i="10"/>
  <c r="T216" i="10"/>
  <c r="AH215" i="10"/>
  <c r="AG215" i="10"/>
  <c r="AB215" i="10"/>
  <c r="AA215" i="10"/>
  <c r="Z215" i="10"/>
  <c r="Y215" i="10"/>
  <c r="X215" i="10"/>
  <c r="W215" i="10"/>
  <c r="V215" i="10"/>
  <c r="U215" i="10"/>
  <c r="T215" i="10"/>
  <c r="AH214" i="10"/>
  <c r="AG214" i="10"/>
  <c r="AB214" i="10"/>
  <c r="AA214" i="10"/>
  <c r="Z214" i="10"/>
  <c r="Y214" i="10"/>
  <c r="X214" i="10"/>
  <c r="W214" i="10"/>
  <c r="V214" i="10"/>
  <c r="U214" i="10"/>
  <c r="T214" i="10"/>
  <c r="AH213" i="10"/>
  <c r="AG213" i="10"/>
  <c r="AB213" i="10"/>
  <c r="AA213" i="10"/>
  <c r="Z213" i="10"/>
  <c r="Y213" i="10"/>
  <c r="X213" i="10"/>
  <c r="W213" i="10"/>
  <c r="V213" i="10"/>
  <c r="U213" i="10"/>
  <c r="T213" i="10"/>
  <c r="AH212" i="10"/>
  <c r="AG212" i="10"/>
  <c r="AB212" i="10"/>
  <c r="AA212" i="10"/>
  <c r="Z212" i="10"/>
  <c r="Y212" i="10"/>
  <c r="X212" i="10"/>
  <c r="W212" i="10"/>
  <c r="V212" i="10"/>
  <c r="U212" i="10"/>
  <c r="T212" i="10"/>
  <c r="AH211" i="10"/>
  <c r="AG211" i="10"/>
  <c r="AB211" i="10"/>
  <c r="AA211" i="10"/>
  <c r="Z211" i="10"/>
  <c r="Y211" i="10"/>
  <c r="X211" i="10"/>
  <c r="W211" i="10"/>
  <c r="V211" i="10"/>
  <c r="U211" i="10"/>
  <c r="T211" i="10"/>
  <c r="AH210" i="10"/>
  <c r="AG210" i="10"/>
  <c r="AB210" i="10"/>
  <c r="AA210" i="10"/>
  <c r="Z210" i="10"/>
  <c r="Y210" i="10"/>
  <c r="X210" i="10"/>
  <c r="W210" i="10"/>
  <c r="V210" i="10"/>
  <c r="U210" i="10"/>
  <c r="T210" i="10"/>
  <c r="AH209" i="10"/>
  <c r="AG209" i="10"/>
  <c r="AB209" i="10"/>
  <c r="AA209" i="10"/>
  <c r="Z209" i="10"/>
  <c r="Y209" i="10"/>
  <c r="X209" i="10"/>
  <c r="W209" i="10"/>
  <c r="V209" i="10"/>
  <c r="U209" i="10"/>
  <c r="T209" i="10"/>
  <c r="AH208" i="10"/>
  <c r="AG208" i="10"/>
  <c r="AB208" i="10"/>
  <c r="AA208" i="10"/>
  <c r="Z208" i="10"/>
  <c r="Y208" i="10"/>
  <c r="X208" i="10"/>
  <c r="W208" i="10"/>
  <c r="V208" i="10"/>
  <c r="U208" i="10"/>
  <c r="T208" i="10"/>
  <c r="AH207" i="10"/>
  <c r="AG207" i="10"/>
  <c r="AB207" i="10"/>
  <c r="AA207" i="10"/>
  <c r="Z207" i="10"/>
  <c r="Y207" i="10"/>
  <c r="X207" i="10"/>
  <c r="W207" i="10"/>
  <c r="V207" i="10"/>
  <c r="U207" i="10"/>
  <c r="T207" i="10"/>
  <c r="AH206" i="10"/>
  <c r="AG206" i="10"/>
  <c r="AB206" i="10"/>
  <c r="AA206" i="10"/>
  <c r="Z206" i="10"/>
  <c r="Y206" i="10"/>
  <c r="X206" i="10"/>
  <c r="W206" i="10"/>
  <c r="V206" i="10"/>
  <c r="U206" i="10"/>
  <c r="T206" i="10"/>
  <c r="AH205" i="10"/>
  <c r="AG205" i="10"/>
  <c r="AB205" i="10"/>
  <c r="AA205" i="10"/>
  <c r="Z205" i="10"/>
  <c r="Y205" i="10"/>
  <c r="X205" i="10"/>
  <c r="W205" i="10"/>
  <c r="V205" i="10"/>
  <c r="U205" i="10"/>
  <c r="T205" i="10"/>
  <c r="AH204" i="10"/>
  <c r="AG204" i="10"/>
  <c r="AB204" i="10"/>
  <c r="AA204" i="10"/>
  <c r="Z204" i="10"/>
  <c r="Y204" i="10"/>
  <c r="X204" i="10"/>
  <c r="W204" i="10"/>
  <c r="V204" i="10"/>
  <c r="U204" i="10"/>
  <c r="T204" i="10"/>
  <c r="AH203" i="10"/>
  <c r="AG203" i="10"/>
  <c r="AB203" i="10"/>
  <c r="AA203" i="10"/>
  <c r="Z203" i="10"/>
  <c r="Y203" i="10"/>
  <c r="X203" i="10"/>
  <c r="W203" i="10"/>
  <c r="V203" i="10"/>
  <c r="U203" i="10"/>
  <c r="T203" i="10"/>
  <c r="AH202" i="10"/>
  <c r="AG202" i="10"/>
  <c r="AB202" i="10"/>
  <c r="AA202" i="10"/>
  <c r="Z202" i="10"/>
  <c r="Y202" i="10"/>
  <c r="X202" i="10"/>
  <c r="W202" i="10"/>
  <c r="V202" i="10"/>
  <c r="U202" i="10"/>
  <c r="T202" i="10"/>
  <c r="AH201" i="10"/>
  <c r="AG201" i="10"/>
  <c r="AB201" i="10"/>
  <c r="AA201" i="10"/>
  <c r="Z201" i="10"/>
  <c r="Y201" i="10"/>
  <c r="X201" i="10"/>
  <c r="W201" i="10"/>
  <c r="V201" i="10"/>
  <c r="U201" i="10"/>
  <c r="T201" i="10"/>
  <c r="AH200" i="10"/>
  <c r="AG200" i="10"/>
  <c r="AB200" i="10"/>
  <c r="AA200" i="10"/>
  <c r="Z200" i="10"/>
  <c r="Y200" i="10"/>
  <c r="X200" i="10"/>
  <c r="W200" i="10"/>
  <c r="V200" i="10"/>
  <c r="U200" i="10"/>
  <c r="T200" i="10"/>
  <c r="AH199" i="10"/>
  <c r="AG199" i="10"/>
  <c r="AB199" i="10"/>
  <c r="AA199" i="10"/>
  <c r="Z199" i="10"/>
  <c r="Y199" i="10"/>
  <c r="X199" i="10"/>
  <c r="W199" i="10"/>
  <c r="V199" i="10"/>
  <c r="U199" i="10"/>
  <c r="T199" i="10"/>
  <c r="AH198" i="10"/>
  <c r="AG198" i="10"/>
  <c r="AB198" i="10"/>
  <c r="AA198" i="10"/>
  <c r="Z198" i="10"/>
  <c r="Y198" i="10"/>
  <c r="X198" i="10"/>
  <c r="W198" i="10"/>
  <c r="V198" i="10"/>
  <c r="U198" i="10"/>
  <c r="T198" i="10"/>
  <c r="AH197" i="10"/>
  <c r="AG197" i="10"/>
  <c r="AB197" i="10"/>
  <c r="AA197" i="10"/>
  <c r="Z197" i="10"/>
  <c r="Y197" i="10"/>
  <c r="X197" i="10"/>
  <c r="W197" i="10"/>
  <c r="V197" i="10"/>
  <c r="U197" i="10"/>
  <c r="T197" i="10"/>
  <c r="AH196" i="10"/>
  <c r="AG196" i="10"/>
  <c r="AB196" i="10"/>
  <c r="AA196" i="10"/>
  <c r="Z196" i="10"/>
  <c r="Y196" i="10"/>
  <c r="X196" i="10"/>
  <c r="W196" i="10"/>
  <c r="V196" i="10"/>
  <c r="U196" i="10"/>
  <c r="T196" i="10"/>
  <c r="AH195" i="10"/>
  <c r="AG195" i="10"/>
  <c r="AB195" i="10"/>
  <c r="AA195" i="10"/>
  <c r="Z195" i="10"/>
  <c r="Y195" i="10"/>
  <c r="X195" i="10"/>
  <c r="W195" i="10"/>
  <c r="V195" i="10"/>
  <c r="U195" i="10"/>
  <c r="T195" i="10"/>
  <c r="AH194" i="10"/>
  <c r="AG194" i="10"/>
  <c r="AB194" i="10"/>
  <c r="AA194" i="10"/>
  <c r="Z194" i="10"/>
  <c r="Y194" i="10"/>
  <c r="X194" i="10"/>
  <c r="W194" i="10"/>
  <c r="V194" i="10"/>
  <c r="U194" i="10"/>
  <c r="T194" i="10"/>
  <c r="AH193" i="10"/>
  <c r="AG193" i="10"/>
  <c r="AB193" i="10"/>
  <c r="AA193" i="10"/>
  <c r="Z193" i="10"/>
  <c r="Y193" i="10"/>
  <c r="X193" i="10"/>
  <c r="W193" i="10"/>
  <c r="V193" i="10"/>
  <c r="U193" i="10"/>
  <c r="T193" i="10"/>
  <c r="AH192" i="10"/>
  <c r="AG192" i="10"/>
  <c r="AB192" i="10"/>
  <c r="AA192" i="10"/>
  <c r="Z192" i="10"/>
  <c r="Y192" i="10"/>
  <c r="X192" i="10"/>
  <c r="W192" i="10"/>
  <c r="V192" i="10"/>
  <c r="U192" i="10"/>
  <c r="T192" i="10"/>
  <c r="AH191" i="10"/>
  <c r="AG191" i="10"/>
  <c r="AB191" i="10"/>
  <c r="AA191" i="10"/>
  <c r="Z191" i="10"/>
  <c r="Y191" i="10"/>
  <c r="X191" i="10"/>
  <c r="W191" i="10"/>
  <c r="V191" i="10"/>
  <c r="U191" i="10"/>
  <c r="T191" i="10"/>
  <c r="AH190" i="10"/>
  <c r="AG190" i="10"/>
  <c r="AB190" i="10"/>
  <c r="AA190" i="10"/>
  <c r="Z190" i="10"/>
  <c r="Y190" i="10"/>
  <c r="X190" i="10"/>
  <c r="W190" i="10"/>
  <c r="V190" i="10"/>
  <c r="U190" i="10"/>
  <c r="T190" i="10"/>
  <c r="AH189" i="10"/>
  <c r="AG189" i="10"/>
  <c r="AB189" i="10"/>
  <c r="AA189" i="10"/>
  <c r="Z189" i="10"/>
  <c r="Y189" i="10"/>
  <c r="X189" i="10"/>
  <c r="W189" i="10"/>
  <c r="V189" i="10"/>
  <c r="U189" i="10"/>
  <c r="T189" i="10"/>
  <c r="AH188" i="10"/>
  <c r="AG188" i="10"/>
  <c r="AB188" i="10"/>
  <c r="AA188" i="10"/>
  <c r="Z188" i="10"/>
  <c r="Y188" i="10"/>
  <c r="X188" i="10"/>
  <c r="W188" i="10"/>
  <c r="V188" i="10"/>
  <c r="U188" i="10"/>
  <c r="T188" i="10"/>
  <c r="AH187" i="10"/>
  <c r="AG187" i="10"/>
  <c r="AB187" i="10"/>
  <c r="AA187" i="10"/>
  <c r="Z187" i="10"/>
  <c r="Y187" i="10"/>
  <c r="X187" i="10"/>
  <c r="W187" i="10"/>
  <c r="V187" i="10"/>
  <c r="U187" i="10"/>
  <c r="T187" i="10"/>
  <c r="AH186" i="10"/>
  <c r="AG186" i="10"/>
  <c r="AB186" i="10"/>
  <c r="AA186" i="10"/>
  <c r="Z186" i="10"/>
  <c r="Y186" i="10"/>
  <c r="X186" i="10"/>
  <c r="W186" i="10"/>
  <c r="V186" i="10"/>
  <c r="U186" i="10"/>
  <c r="T186" i="10"/>
  <c r="AH185" i="10"/>
  <c r="AG185" i="10"/>
  <c r="AB185" i="10"/>
  <c r="AA185" i="10"/>
  <c r="Z185" i="10"/>
  <c r="Y185" i="10"/>
  <c r="X185" i="10"/>
  <c r="W185" i="10"/>
  <c r="V185" i="10"/>
  <c r="U185" i="10"/>
  <c r="T185" i="10"/>
  <c r="AH184" i="10"/>
  <c r="AG184" i="10"/>
  <c r="AB184" i="10"/>
  <c r="AA184" i="10"/>
  <c r="Z184" i="10"/>
  <c r="Y184" i="10"/>
  <c r="X184" i="10"/>
  <c r="W184" i="10"/>
  <c r="V184" i="10"/>
  <c r="U184" i="10"/>
  <c r="T184" i="10"/>
  <c r="AH183" i="10"/>
  <c r="AG183" i="10"/>
  <c r="AB183" i="10"/>
  <c r="AA183" i="10"/>
  <c r="Z183" i="10"/>
  <c r="Y183" i="10"/>
  <c r="X183" i="10"/>
  <c r="W183" i="10"/>
  <c r="V183" i="10"/>
  <c r="U183" i="10"/>
  <c r="T183" i="10"/>
  <c r="AH182" i="10"/>
  <c r="AG182" i="10"/>
  <c r="AB182" i="10"/>
  <c r="AA182" i="10"/>
  <c r="Z182" i="10"/>
  <c r="Y182" i="10"/>
  <c r="X182" i="10"/>
  <c r="W182" i="10"/>
  <c r="V182" i="10"/>
  <c r="U182" i="10"/>
  <c r="T182" i="10"/>
  <c r="AH181" i="10"/>
  <c r="AG181" i="10"/>
  <c r="AB181" i="10"/>
  <c r="AA181" i="10"/>
  <c r="Z181" i="10"/>
  <c r="Y181" i="10"/>
  <c r="X181" i="10"/>
  <c r="W181" i="10"/>
  <c r="V181" i="10"/>
  <c r="U181" i="10"/>
  <c r="T181" i="10"/>
  <c r="AH180" i="10"/>
  <c r="AG180" i="10"/>
  <c r="AB180" i="10"/>
  <c r="AA180" i="10"/>
  <c r="Z180" i="10"/>
  <c r="Y180" i="10"/>
  <c r="X180" i="10"/>
  <c r="W180" i="10"/>
  <c r="V180" i="10"/>
  <c r="U180" i="10"/>
  <c r="T180" i="10"/>
  <c r="AH179" i="10"/>
  <c r="AG179" i="10"/>
  <c r="AB179" i="10"/>
  <c r="AA179" i="10"/>
  <c r="Z179" i="10"/>
  <c r="Y179" i="10"/>
  <c r="X179" i="10"/>
  <c r="W179" i="10"/>
  <c r="V179" i="10"/>
  <c r="U179" i="10"/>
  <c r="T179" i="10"/>
  <c r="AH178" i="10"/>
  <c r="AG178" i="10"/>
  <c r="AB178" i="10"/>
  <c r="AA178" i="10"/>
  <c r="Z178" i="10"/>
  <c r="Y178" i="10"/>
  <c r="X178" i="10"/>
  <c r="W178" i="10"/>
  <c r="V178" i="10"/>
  <c r="U178" i="10"/>
  <c r="T178" i="10"/>
  <c r="AH177" i="10"/>
  <c r="AG177" i="10"/>
  <c r="AB177" i="10"/>
  <c r="AA177" i="10"/>
  <c r="Z177" i="10"/>
  <c r="Y177" i="10"/>
  <c r="X177" i="10"/>
  <c r="W177" i="10"/>
  <c r="V177" i="10"/>
  <c r="U177" i="10"/>
  <c r="T177" i="10"/>
  <c r="AH176" i="10"/>
  <c r="AG176" i="10"/>
  <c r="AB176" i="10"/>
  <c r="AA176" i="10"/>
  <c r="Z176" i="10"/>
  <c r="Y176" i="10"/>
  <c r="X176" i="10"/>
  <c r="W176" i="10"/>
  <c r="V176" i="10"/>
  <c r="U176" i="10"/>
  <c r="T176" i="10"/>
  <c r="AH175" i="10"/>
  <c r="AG175" i="10"/>
  <c r="AB175" i="10"/>
  <c r="AA175" i="10"/>
  <c r="Z175" i="10"/>
  <c r="Y175" i="10"/>
  <c r="X175" i="10"/>
  <c r="W175" i="10"/>
  <c r="V175" i="10"/>
  <c r="U175" i="10"/>
  <c r="T175" i="10"/>
  <c r="AH174" i="10"/>
  <c r="AG174" i="10"/>
  <c r="AB174" i="10"/>
  <c r="AA174" i="10"/>
  <c r="Z174" i="10"/>
  <c r="Y174" i="10"/>
  <c r="X174" i="10"/>
  <c r="W174" i="10"/>
  <c r="V174" i="10"/>
  <c r="U174" i="10"/>
  <c r="T174" i="10"/>
  <c r="AH173" i="10"/>
  <c r="AG173" i="10"/>
  <c r="AB173" i="10"/>
  <c r="AA173" i="10"/>
  <c r="Z173" i="10"/>
  <c r="Y173" i="10"/>
  <c r="X173" i="10"/>
  <c r="W173" i="10"/>
  <c r="V173" i="10"/>
  <c r="U173" i="10"/>
  <c r="T173" i="10"/>
  <c r="AH172" i="10"/>
  <c r="AG172" i="10"/>
  <c r="AB172" i="10"/>
  <c r="AA172" i="10"/>
  <c r="Z172" i="10"/>
  <c r="Y172" i="10"/>
  <c r="X172" i="10"/>
  <c r="W172" i="10"/>
  <c r="V172" i="10"/>
  <c r="U172" i="10"/>
  <c r="T172" i="10"/>
  <c r="AH171" i="10"/>
  <c r="AG171" i="10"/>
  <c r="AB171" i="10"/>
  <c r="AA171" i="10"/>
  <c r="Z171" i="10"/>
  <c r="Y171" i="10"/>
  <c r="X171" i="10"/>
  <c r="W171" i="10"/>
  <c r="V171" i="10"/>
  <c r="U171" i="10"/>
  <c r="T171" i="10"/>
  <c r="AH170" i="10"/>
  <c r="AG170" i="10"/>
  <c r="AB170" i="10"/>
  <c r="AA170" i="10"/>
  <c r="Z170" i="10"/>
  <c r="Y170" i="10"/>
  <c r="X170" i="10"/>
  <c r="W170" i="10"/>
  <c r="V170" i="10"/>
  <c r="U170" i="10"/>
  <c r="T170" i="10"/>
  <c r="AH169" i="10"/>
  <c r="AG169" i="10"/>
  <c r="AB169" i="10"/>
  <c r="AA169" i="10"/>
  <c r="Z169" i="10"/>
  <c r="Y169" i="10"/>
  <c r="X169" i="10"/>
  <c r="W169" i="10"/>
  <c r="V169" i="10"/>
  <c r="U169" i="10"/>
  <c r="T169" i="10"/>
  <c r="AH168" i="10"/>
  <c r="AG168" i="10"/>
  <c r="AB168" i="10"/>
  <c r="AA168" i="10"/>
  <c r="Z168" i="10"/>
  <c r="Y168" i="10"/>
  <c r="X168" i="10"/>
  <c r="W168" i="10"/>
  <c r="V168" i="10"/>
  <c r="U168" i="10"/>
  <c r="T168" i="10"/>
  <c r="AH167" i="10"/>
  <c r="AG167" i="10"/>
  <c r="AB167" i="10"/>
  <c r="AA167" i="10"/>
  <c r="Z167" i="10"/>
  <c r="Y167" i="10"/>
  <c r="X167" i="10"/>
  <c r="W167" i="10"/>
  <c r="V167" i="10"/>
  <c r="U167" i="10"/>
  <c r="T167" i="10"/>
  <c r="AH166" i="10"/>
  <c r="AG166" i="10"/>
  <c r="AB166" i="10"/>
  <c r="AA166" i="10"/>
  <c r="Z166" i="10"/>
  <c r="Y166" i="10"/>
  <c r="X166" i="10"/>
  <c r="W166" i="10"/>
  <c r="V166" i="10"/>
  <c r="U166" i="10"/>
  <c r="T166" i="10"/>
  <c r="AH165" i="10"/>
  <c r="AG165" i="10"/>
  <c r="AB165" i="10"/>
  <c r="AA165" i="10"/>
  <c r="Z165" i="10"/>
  <c r="Y165" i="10"/>
  <c r="X165" i="10"/>
  <c r="W165" i="10"/>
  <c r="V165" i="10"/>
  <c r="U165" i="10"/>
  <c r="T165" i="10"/>
  <c r="AH164" i="10"/>
  <c r="AG164" i="10"/>
  <c r="AB164" i="10"/>
  <c r="AA164" i="10"/>
  <c r="Z164" i="10"/>
  <c r="Y164" i="10"/>
  <c r="X164" i="10"/>
  <c r="W164" i="10"/>
  <c r="V164" i="10"/>
  <c r="U164" i="10"/>
  <c r="T164" i="10"/>
  <c r="AH163" i="10"/>
  <c r="AG163" i="10"/>
  <c r="AB163" i="10"/>
  <c r="AA163" i="10"/>
  <c r="Z163" i="10"/>
  <c r="Y163" i="10"/>
  <c r="X163" i="10"/>
  <c r="W163" i="10"/>
  <c r="V163" i="10"/>
  <c r="U163" i="10"/>
  <c r="T163" i="10"/>
  <c r="AH162" i="10"/>
  <c r="AG162" i="10"/>
  <c r="AB162" i="10"/>
  <c r="AA162" i="10"/>
  <c r="Z162" i="10"/>
  <c r="Y162" i="10"/>
  <c r="X162" i="10"/>
  <c r="W162" i="10"/>
  <c r="V162" i="10"/>
  <c r="U162" i="10"/>
  <c r="T162" i="10"/>
  <c r="AH161" i="10"/>
  <c r="AG161" i="10"/>
  <c r="AB161" i="10"/>
  <c r="AA161" i="10"/>
  <c r="Z161" i="10"/>
  <c r="Y161" i="10"/>
  <c r="X161" i="10"/>
  <c r="W161" i="10"/>
  <c r="V161" i="10"/>
  <c r="U161" i="10"/>
  <c r="T161" i="10"/>
  <c r="AH160" i="10"/>
  <c r="AG160" i="10"/>
  <c r="AB160" i="10"/>
  <c r="AA160" i="10"/>
  <c r="Z160" i="10"/>
  <c r="Y160" i="10"/>
  <c r="X160" i="10"/>
  <c r="W160" i="10"/>
  <c r="V160" i="10"/>
  <c r="U160" i="10"/>
  <c r="T160" i="10"/>
  <c r="AH159" i="10"/>
  <c r="AG159" i="10"/>
  <c r="AB159" i="10"/>
  <c r="AA159" i="10"/>
  <c r="Z159" i="10"/>
  <c r="Y159" i="10"/>
  <c r="X159" i="10"/>
  <c r="W159" i="10"/>
  <c r="V159" i="10"/>
  <c r="U159" i="10"/>
  <c r="T159" i="10"/>
  <c r="AH158" i="10"/>
  <c r="AG158" i="10"/>
  <c r="AB158" i="10"/>
  <c r="AA158" i="10"/>
  <c r="Z158" i="10"/>
  <c r="Y158" i="10"/>
  <c r="X158" i="10"/>
  <c r="W158" i="10"/>
  <c r="V158" i="10"/>
  <c r="U158" i="10"/>
  <c r="T158" i="10"/>
  <c r="AH157" i="10"/>
  <c r="AG157" i="10"/>
  <c r="AB157" i="10"/>
  <c r="AA157" i="10"/>
  <c r="Z157" i="10"/>
  <c r="Y157" i="10"/>
  <c r="X157" i="10"/>
  <c r="W157" i="10"/>
  <c r="V157" i="10"/>
  <c r="U157" i="10"/>
  <c r="T157" i="10"/>
  <c r="AH156" i="10"/>
  <c r="AG156" i="10"/>
  <c r="AB156" i="10"/>
  <c r="AA156" i="10"/>
  <c r="Z156" i="10"/>
  <c r="Y156" i="10"/>
  <c r="X156" i="10"/>
  <c r="W156" i="10"/>
  <c r="V156" i="10"/>
  <c r="U156" i="10"/>
  <c r="T156" i="10"/>
  <c r="AH155" i="10"/>
  <c r="AG155" i="10"/>
  <c r="AB155" i="10"/>
  <c r="AA155" i="10"/>
  <c r="Z155" i="10"/>
  <c r="Y155" i="10"/>
  <c r="X155" i="10"/>
  <c r="W155" i="10"/>
  <c r="V155" i="10"/>
  <c r="U155" i="10"/>
  <c r="T155" i="10"/>
  <c r="AH154" i="10"/>
  <c r="AG154" i="10"/>
  <c r="AB154" i="10"/>
  <c r="AA154" i="10"/>
  <c r="Z154" i="10"/>
  <c r="Y154" i="10"/>
  <c r="X154" i="10"/>
  <c r="W154" i="10"/>
  <c r="V154" i="10"/>
  <c r="U154" i="10"/>
  <c r="T154" i="10"/>
  <c r="AH153" i="10"/>
  <c r="AG153" i="10"/>
  <c r="AB153" i="10"/>
  <c r="AA153" i="10"/>
  <c r="Z153" i="10"/>
  <c r="Y153" i="10"/>
  <c r="X153" i="10"/>
  <c r="W153" i="10"/>
  <c r="V153" i="10"/>
  <c r="U153" i="10"/>
  <c r="T153" i="10"/>
  <c r="AH152" i="10"/>
  <c r="AG152" i="10"/>
  <c r="AB152" i="10"/>
  <c r="AA152" i="10"/>
  <c r="Z152" i="10"/>
  <c r="Y152" i="10"/>
  <c r="X152" i="10"/>
  <c r="W152" i="10"/>
  <c r="V152" i="10"/>
  <c r="U152" i="10"/>
  <c r="T152" i="10"/>
  <c r="AH151" i="10"/>
  <c r="AG151" i="10"/>
  <c r="AB151" i="10"/>
  <c r="AA151" i="10"/>
  <c r="Z151" i="10"/>
  <c r="Y151" i="10"/>
  <c r="X151" i="10"/>
  <c r="W151" i="10"/>
  <c r="V151" i="10"/>
  <c r="U151" i="10"/>
  <c r="T151" i="10"/>
  <c r="AH150" i="10"/>
  <c r="AG150" i="10"/>
  <c r="AB150" i="10"/>
  <c r="AA150" i="10"/>
  <c r="Z150" i="10"/>
  <c r="Y150" i="10"/>
  <c r="X150" i="10"/>
  <c r="W150" i="10"/>
  <c r="V150" i="10"/>
  <c r="U150" i="10"/>
  <c r="T150" i="10"/>
  <c r="AH149" i="10"/>
  <c r="AG149" i="10"/>
  <c r="AB149" i="10"/>
  <c r="AA149" i="10"/>
  <c r="Z149" i="10"/>
  <c r="Y149" i="10"/>
  <c r="X149" i="10"/>
  <c r="W149" i="10"/>
  <c r="V149" i="10"/>
  <c r="U149" i="10"/>
  <c r="T149" i="10"/>
  <c r="AH148" i="10"/>
  <c r="AG148" i="10"/>
  <c r="AB148" i="10"/>
  <c r="AA148" i="10"/>
  <c r="Z148" i="10"/>
  <c r="Y148" i="10"/>
  <c r="X148" i="10"/>
  <c r="W148" i="10"/>
  <c r="V148" i="10"/>
  <c r="U148" i="10"/>
  <c r="T148" i="10"/>
  <c r="AH147" i="10"/>
  <c r="AG147" i="10"/>
  <c r="AB147" i="10"/>
  <c r="AA147" i="10"/>
  <c r="Z147" i="10"/>
  <c r="Y147" i="10"/>
  <c r="X147" i="10"/>
  <c r="W147" i="10"/>
  <c r="V147" i="10"/>
  <c r="U147" i="10"/>
  <c r="T147" i="10"/>
  <c r="AH146" i="10"/>
  <c r="AG146" i="10"/>
  <c r="AB146" i="10"/>
  <c r="AA146" i="10"/>
  <c r="Z146" i="10"/>
  <c r="Y146" i="10"/>
  <c r="X146" i="10"/>
  <c r="AD146" i="10" s="1"/>
  <c r="AI146" i="10" s="1"/>
  <c r="W146" i="10"/>
  <c r="V146" i="10"/>
  <c r="U146" i="10"/>
  <c r="T146" i="10"/>
  <c r="AH145" i="10"/>
  <c r="AG145" i="10"/>
  <c r="AB145" i="10"/>
  <c r="AA145" i="10"/>
  <c r="Z145" i="10"/>
  <c r="Y145" i="10"/>
  <c r="X145" i="10"/>
  <c r="W145" i="10"/>
  <c r="AD145" i="10" s="1"/>
  <c r="AI145" i="10" s="1"/>
  <c r="AM145" i="10" s="1"/>
  <c r="V145" i="10"/>
  <c r="U145" i="10"/>
  <c r="T145" i="10"/>
  <c r="AH144" i="10"/>
  <c r="AG144" i="10"/>
  <c r="AB144" i="10"/>
  <c r="AA144" i="10"/>
  <c r="Z144" i="10"/>
  <c r="Y144" i="10"/>
  <c r="X144" i="10"/>
  <c r="W144" i="10"/>
  <c r="V144" i="10"/>
  <c r="AD144" i="10" s="1"/>
  <c r="AI144" i="10" s="1"/>
  <c r="AL144" i="10" s="1"/>
  <c r="U144" i="10"/>
  <c r="T144" i="10"/>
  <c r="AH143" i="10"/>
  <c r="AG143" i="10"/>
  <c r="AB143" i="10"/>
  <c r="AA143" i="10"/>
  <c r="Z143" i="10"/>
  <c r="Y143" i="10"/>
  <c r="X143" i="10"/>
  <c r="W143" i="10"/>
  <c r="V143" i="10"/>
  <c r="U143" i="10"/>
  <c r="AD143" i="10" s="1"/>
  <c r="AI143" i="10" s="1"/>
  <c r="T143" i="10"/>
  <c r="AH142" i="10"/>
  <c r="AG142" i="10"/>
  <c r="AB142" i="10"/>
  <c r="AA142" i="10"/>
  <c r="Z142" i="10"/>
  <c r="Y142" i="10"/>
  <c r="X142" i="10"/>
  <c r="W142" i="10"/>
  <c r="V142" i="10"/>
  <c r="U142" i="10"/>
  <c r="T142" i="10"/>
  <c r="AH141" i="10"/>
  <c r="AG141" i="10"/>
  <c r="AB141" i="10"/>
  <c r="AA141" i="10"/>
  <c r="Z141" i="10"/>
  <c r="Y141" i="10"/>
  <c r="X141" i="10"/>
  <c r="W141" i="10"/>
  <c r="V141" i="10"/>
  <c r="U141" i="10"/>
  <c r="T141" i="10"/>
  <c r="AH140" i="10"/>
  <c r="AG140" i="10"/>
  <c r="AB140" i="10"/>
  <c r="AA140" i="10"/>
  <c r="Z140" i="10"/>
  <c r="Y140" i="10"/>
  <c r="X140" i="10"/>
  <c r="W140" i="10"/>
  <c r="V140" i="10"/>
  <c r="AD140" i="10" s="1"/>
  <c r="AI140" i="10" s="1"/>
  <c r="U140" i="10"/>
  <c r="T140" i="10"/>
  <c r="AH139" i="10"/>
  <c r="AG139" i="10"/>
  <c r="AB139" i="10"/>
  <c r="AA139" i="10"/>
  <c r="Z139" i="10"/>
  <c r="Y139" i="10"/>
  <c r="X139" i="10"/>
  <c r="W139" i="10"/>
  <c r="V139" i="10"/>
  <c r="U139" i="10"/>
  <c r="AD139" i="10" s="1"/>
  <c r="AI139" i="10" s="1"/>
  <c r="T139" i="10"/>
  <c r="AH138" i="10"/>
  <c r="AG138" i="10"/>
  <c r="AB138" i="10"/>
  <c r="AA138" i="10"/>
  <c r="Z138" i="10"/>
  <c r="Y138" i="10"/>
  <c r="X138" i="10"/>
  <c r="W138" i="10"/>
  <c r="V138" i="10"/>
  <c r="U138" i="10"/>
  <c r="T138" i="10"/>
  <c r="AH137" i="10"/>
  <c r="AG137" i="10"/>
  <c r="AB137" i="10"/>
  <c r="AA137" i="10"/>
  <c r="Z137" i="10"/>
  <c r="Y137" i="10"/>
  <c r="X137" i="10"/>
  <c r="W137" i="10"/>
  <c r="AD137" i="10" s="1"/>
  <c r="AI137" i="10" s="1"/>
  <c r="AM137" i="10" s="1"/>
  <c r="V137" i="10"/>
  <c r="U137" i="10"/>
  <c r="T137" i="10"/>
  <c r="AH136" i="10"/>
  <c r="AG136" i="10"/>
  <c r="AB136" i="10"/>
  <c r="AA136" i="10"/>
  <c r="Z136" i="10"/>
  <c r="Y136" i="10"/>
  <c r="X136" i="10"/>
  <c r="W136" i="10"/>
  <c r="V136" i="10"/>
  <c r="U136" i="10"/>
  <c r="T136" i="10"/>
  <c r="AH135" i="10"/>
  <c r="AG135" i="10"/>
  <c r="AB135" i="10"/>
  <c r="AA135" i="10"/>
  <c r="Z135" i="10"/>
  <c r="Y135" i="10"/>
  <c r="X135" i="10"/>
  <c r="W135" i="10"/>
  <c r="V135" i="10"/>
  <c r="U135" i="10"/>
  <c r="AD135" i="10" s="1"/>
  <c r="AI135" i="10" s="1"/>
  <c r="AM135" i="10" s="1"/>
  <c r="T135" i="10"/>
  <c r="AH134" i="10"/>
  <c r="AG134" i="10"/>
  <c r="AB134" i="10"/>
  <c r="AA134" i="10"/>
  <c r="Z134" i="10"/>
  <c r="Y134" i="10"/>
  <c r="X134" i="10"/>
  <c r="W134" i="10"/>
  <c r="V134" i="10"/>
  <c r="U134" i="10"/>
  <c r="T134" i="10"/>
  <c r="AH133" i="10"/>
  <c r="AG133" i="10"/>
  <c r="AB133" i="10"/>
  <c r="AA133" i="10"/>
  <c r="Z133" i="10"/>
  <c r="Y133" i="10"/>
  <c r="X133" i="10"/>
  <c r="W133" i="10"/>
  <c r="AD133" i="10" s="1"/>
  <c r="AI133" i="10" s="1"/>
  <c r="V133" i="10"/>
  <c r="U133" i="10"/>
  <c r="T133" i="10"/>
  <c r="AH132" i="10"/>
  <c r="AG132" i="10"/>
  <c r="AB132" i="10"/>
  <c r="AA132" i="10"/>
  <c r="Z132" i="10"/>
  <c r="Y132" i="10"/>
  <c r="X132" i="10"/>
  <c r="W132" i="10"/>
  <c r="V132" i="10"/>
  <c r="AD132" i="10" s="1"/>
  <c r="AI132" i="10" s="1"/>
  <c r="U132" i="10"/>
  <c r="T132" i="10"/>
  <c r="AH131" i="10"/>
  <c r="AG131" i="10"/>
  <c r="AB131" i="10"/>
  <c r="AA131" i="10"/>
  <c r="Z131" i="10"/>
  <c r="Y131" i="10"/>
  <c r="X131" i="10"/>
  <c r="W131" i="10"/>
  <c r="V131" i="10"/>
  <c r="U131" i="10"/>
  <c r="T131" i="10"/>
  <c r="AH130" i="10"/>
  <c r="AG130" i="10"/>
  <c r="AB130" i="10"/>
  <c r="AA130" i="10"/>
  <c r="Z130" i="10"/>
  <c r="Y130" i="10"/>
  <c r="X130" i="10"/>
  <c r="W130" i="10"/>
  <c r="V130" i="10"/>
  <c r="U130" i="10"/>
  <c r="T130" i="10"/>
  <c r="AH129" i="10"/>
  <c r="AG129" i="10"/>
  <c r="AB129" i="10"/>
  <c r="AA129" i="10"/>
  <c r="Z129" i="10"/>
  <c r="Y129" i="10"/>
  <c r="X129" i="10"/>
  <c r="W129" i="10"/>
  <c r="AD129" i="10" s="1"/>
  <c r="AI129" i="10" s="1"/>
  <c r="AM129" i="10" s="1"/>
  <c r="V129" i="10"/>
  <c r="U129" i="10"/>
  <c r="T129" i="10"/>
  <c r="AH128" i="10"/>
  <c r="AG128" i="10"/>
  <c r="AB128" i="10"/>
  <c r="AA128" i="10"/>
  <c r="Z128" i="10"/>
  <c r="Y128" i="10"/>
  <c r="X128" i="10"/>
  <c r="W128" i="10"/>
  <c r="V128" i="10"/>
  <c r="U128" i="10"/>
  <c r="T128" i="10"/>
  <c r="AH127" i="10"/>
  <c r="AG127" i="10"/>
  <c r="AB127" i="10"/>
  <c r="AA127" i="10"/>
  <c r="Z127" i="10"/>
  <c r="Y127" i="10"/>
  <c r="X127" i="10"/>
  <c r="W127" i="10"/>
  <c r="V127" i="10"/>
  <c r="U127" i="10"/>
  <c r="AD127" i="10" s="1"/>
  <c r="AI127" i="10" s="1"/>
  <c r="AM127" i="10" s="1"/>
  <c r="T127" i="10"/>
  <c r="AH126" i="10"/>
  <c r="AG126" i="10"/>
  <c r="AB126" i="10"/>
  <c r="AA126" i="10"/>
  <c r="Z126" i="10"/>
  <c r="Y126" i="10"/>
  <c r="X126" i="10"/>
  <c r="W126" i="10"/>
  <c r="V126" i="10"/>
  <c r="U126" i="10"/>
  <c r="T126" i="10"/>
  <c r="AD126" i="10" s="1"/>
  <c r="AI126" i="10" s="1"/>
  <c r="AM126" i="10" s="1"/>
  <c r="AH125" i="10"/>
  <c r="AG125" i="10"/>
  <c r="AB125" i="10"/>
  <c r="AA125" i="10"/>
  <c r="Z125" i="10"/>
  <c r="Y125" i="10"/>
  <c r="X125" i="10"/>
  <c r="W125" i="10"/>
  <c r="V125" i="10"/>
  <c r="U125" i="10"/>
  <c r="T125" i="10"/>
  <c r="AH124" i="10"/>
  <c r="AG124" i="10"/>
  <c r="AB124" i="10"/>
  <c r="AA124" i="10"/>
  <c r="Z124" i="10"/>
  <c r="Y124" i="10"/>
  <c r="X124" i="10"/>
  <c r="W124" i="10"/>
  <c r="V124" i="10"/>
  <c r="AD124" i="10" s="1"/>
  <c r="AI124" i="10" s="1"/>
  <c r="AL124" i="10" s="1"/>
  <c r="U124" i="10"/>
  <c r="T124" i="10"/>
  <c r="AH123" i="10"/>
  <c r="AG123" i="10"/>
  <c r="AB123" i="10"/>
  <c r="AA123" i="10"/>
  <c r="Z123" i="10"/>
  <c r="Y123" i="10"/>
  <c r="X123" i="10"/>
  <c r="W123" i="10"/>
  <c r="V123" i="10"/>
  <c r="U123" i="10"/>
  <c r="AD123" i="10" s="1"/>
  <c r="AI123" i="10" s="1"/>
  <c r="AL123" i="10" s="1"/>
  <c r="T123" i="10"/>
  <c r="AH122" i="10"/>
  <c r="AG122" i="10"/>
  <c r="AB122" i="10"/>
  <c r="AA122" i="10"/>
  <c r="Z122" i="10"/>
  <c r="Y122" i="10"/>
  <c r="X122" i="10"/>
  <c r="W122" i="10"/>
  <c r="V122" i="10"/>
  <c r="U122" i="10"/>
  <c r="T122" i="10"/>
  <c r="AD122" i="10" s="1"/>
  <c r="AI122" i="10" s="1"/>
  <c r="AH121" i="10"/>
  <c r="AG121" i="10"/>
  <c r="AB121" i="10"/>
  <c r="AA121" i="10"/>
  <c r="Z121" i="10"/>
  <c r="Y121" i="10"/>
  <c r="X121" i="10"/>
  <c r="W121" i="10"/>
  <c r="V121" i="10"/>
  <c r="U121" i="10"/>
  <c r="T121" i="10"/>
  <c r="AH120" i="10"/>
  <c r="AG120" i="10"/>
  <c r="AB120" i="10"/>
  <c r="AA120" i="10"/>
  <c r="Z120" i="10"/>
  <c r="Y120" i="10"/>
  <c r="X120" i="10"/>
  <c r="W120" i="10"/>
  <c r="V120" i="10"/>
  <c r="U120" i="10"/>
  <c r="T120" i="10"/>
  <c r="AH119" i="10"/>
  <c r="AG119" i="10"/>
  <c r="AB119" i="10"/>
  <c r="AA119" i="10"/>
  <c r="Z119" i="10"/>
  <c r="Y119" i="10"/>
  <c r="X119" i="10"/>
  <c r="W119" i="10"/>
  <c r="V119" i="10"/>
  <c r="U119" i="10"/>
  <c r="AD119" i="10" s="1"/>
  <c r="AI119" i="10" s="1"/>
  <c r="AL119" i="10" s="1"/>
  <c r="T119" i="10"/>
  <c r="AH118" i="10"/>
  <c r="AG118" i="10"/>
  <c r="AB118" i="10"/>
  <c r="AA118" i="10"/>
  <c r="Z118" i="10"/>
  <c r="Y118" i="10"/>
  <c r="X118" i="10"/>
  <c r="W118" i="10"/>
  <c r="V118" i="10"/>
  <c r="U118" i="10"/>
  <c r="T118" i="10"/>
  <c r="AD118" i="10" s="1"/>
  <c r="AI118" i="10" s="1"/>
  <c r="AH117" i="10"/>
  <c r="AG117" i="10"/>
  <c r="AB117" i="10"/>
  <c r="AA117" i="10"/>
  <c r="Z117" i="10"/>
  <c r="Y117" i="10"/>
  <c r="X117" i="10"/>
  <c r="W117" i="10"/>
  <c r="V117" i="10"/>
  <c r="U117" i="10"/>
  <c r="T117" i="10"/>
  <c r="AH116" i="10"/>
  <c r="AG116" i="10"/>
  <c r="AB116" i="10"/>
  <c r="AA116" i="10"/>
  <c r="Z116" i="10"/>
  <c r="Y116" i="10"/>
  <c r="X116" i="10"/>
  <c r="W116" i="10"/>
  <c r="V116" i="10"/>
  <c r="AD116" i="10" s="1"/>
  <c r="AI116" i="10" s="1"/>
  <c r="AM116" i="10" s="1"/>
  <c r="U116" i="10"/>
  <c r="T116" i="10"/>
  <c r="AH115" i="10"/>
  <c r="AG115" i="10"/>
  <c r="AL115" i="10" s="1"/>
  <c r="AB115" i="10"/>
  <c r="AA115" i="10"/>
  <c r="Z115" i="10"/>
  <c r="Y115" i="10"/>
  <c r="X115" i="10"/>
  <c r="W115" i="10"/>
  <c r="V115" i="10"/>
  <c r="U115" i="10"/>
  <c r="T115" i="10"/>
  <c r="AH114" i="10"/>
  <c r="AG114" i="10"/>
  <c r="AB114" i="10"/>
  <c r="AA114" i="10"/>
  <c r="Z114" i="10"/>
  <c r="Y114" i="10"/>
  <c r="X114" i="10"/>
  <c r="W114" i="10"/>
  <c r="V114" i="10"/>
  <c r="U114" i="10"/>
  <c r="T114" i="10"/>
  <c r="AH113" i="10"/>
  <c r="AG113" i="10"/>
  <c r="AB113" i="10"/>
  <c r="AA113" i="10"/>
  <c r="Z113" i="10"/>
  <c r="Y113" i="10"/>
  <c r="X113" i="10"/>
  <c r="W113" i="10"/>
  <c r="AD113" i="10" s="1"/>
  <c r="AI113" i="10" s="1"/>
  <c r="V113" i="10"/>
  <c r="U113" i="10"/>
  <c r="T113" i="10"/>
  <c r="AH112" i="10"/>
  <c r="AG112" i="10"/>
  <c r="AB112" i="10"/>
  <c r="AA112" i="10"/>
  <c r="Z112" i="10"/>
  <c r="Y112" i="10"/>
  <c r="X112" i="10"/>
  <c r="W112" i="10"/>
  <c r="V112" i="10"/>
  <c r="AD112" i="10" s="1"/>
  <c r="AI112" i="10" s="1"/>
  <c r="AL112" i="10" s="1"/>
  <c r="U112" i="10"/>
  <c r="T112" i="10"/>
  <c r="AH111" i="10"/>
  <c r="AG111" i="10"/>
  <c r="AB111" i="10"/>
  <c r="AA111" i="10"/>
  <c r="Z111" i="10"/>
  <c r="Y111" i="10"/>
  <c r="X111" i="10"/>
  <c r="W111" i="10"/>
  <c r="V111" i="10"/>
  <c r="U111" i="10"/>
  <c r="T111" i="10"/>
  <c r="AH110" i="10"/>
  <c r="AG110" i="10"/>
  <c r="AB110" i="10"/>
  <c r="AA110" i="10"/>
  <c r="Z110" i="10"/>
  <c r="Y110" i="10"/>
  <c r="X110" i="10"/>
  <c r="W110" i="10"/>
  <c r="V110" i="10"/>
  <c r="U110" i="10"/>
  <c r="T110" i="10"/>
  <c r="AH109" i="10"/>
  <c r="AG109" i="10"/>
  <c r="AB109" i="10"/>
  <c r="AA109" i="10"/>
  <c r="Z109" i="10"/>
  <c r="Y109" i="10"/>
  <c r="X109" i="10"/>
  <c r="W109" i="10"/>
  <c r="AD109" i="10" s="1"/>
  <c r="AI109" i="10" s="1"/>
  <c r="AM109" i="10" s="1"/>
  <c r="V109" i="10"/>
  <c r="U109" i="10"/>
  <c r="T109" i="10"/>
  <c r="AH108" i="10"/>
  <c r="AG108" i="10"/>
  <c r="AB108" i="10"/>
  <c r="AA108" i="10"/>
  <c r="Z108" i="10"/>
  <c r="Y108" i="10"/>
  <c r="X108" i="10"/>
  <c r="W108" i="10"/>
  <c r="V108" i="10"/>
  <c r="U108" i="10"/>
  <c r="T108" i="10"/>
  <c r="AH107" i="10"/>
  <c r="AG107" i="10"/>
  <c r="AB107" i="10"/>
  <c r="AA107" i="10"/>
  <c r="Z107" i="10"/>
  <c r="Y107" i="10"/>
  <c r="X107" i="10"/>
  <c r="W107" i="10"/>
  <c r="V107" i="10"/>
  <c r="U107" i="10"/>
  <c r="T107" i="10"/>
  <c r="AH106" i="10"/>
  <c r="AG106" i="10"/>
  <c r="AB106" i="10"/>
  <c r="AA106" i="10"/>
  <c r="Z106" i="10"/>
  <c r="Y106" i="10"/>
  <c r="X106" i="10"/>
  <c r="W106" i="10"/>
  <c r="V106" i="10"/>
  <c r="U106" i="10"/>
  <c r="T106" i="10"/>
  <c r="AH105" i="10"/>
  <c r="AG105" i="10"/>
  <c r="AB105" i="10"/>
  <c r="AA105" i="10"/>
  <c r="Z105" i="10"/>
  <c r="Y105" i="10"/>
  <c r="X105" i="10"/>
  <c r="W105" i="10"/>
  <c r="AD105" i="10" s="1"/>
  <c r="AI105" i="10" s="1"/>
  <c r="V105" i="10"/>
  <c r="U105" i="10"/>
  <c r="T105" i="10"/>
  <c r="AH104" i="10"/>
  <c r="AG104" i="10"/>
  <c r="AB104" i="10"/>
  <c r="AA104" i="10"/>
  <c r="Z104" i="10"/>
  <c r="Y104" i="10"/>
  <c r="X104" i="10"/>
  <c r="W104" i="10"/>
  <c r="V104" i="10"/>
  <c r="U104" i="10"/>
  <c r="T104" i="10"/>
  <c r="AH103" i="10"/>
  <c r="AG103" i="10"/>
  <c r="AB103" i="10"/>
  <c r="AA103" i="10"/>
  <c r="Z103" i="10"/>
  <c r="Y103" i="10"/>
  <c r="X103" i="10"/>
  <c r="W103" i="10"/>
  <c r="V103" i="10"/>
  <c r="U103" i="10"/>
  <c r="T103" i="10"/>
  <c r="AH102" i="10"/>
  <c r="AG102" i="10"/>
  <c r="AB102" i="10"/>
  <c r="AA102" i="10"/>
  <c r="Z102" i="10"/>
  <c r="Y102" i="10"/>
  <c r="X102" i="10"/>
  <c r="W102" i="10"/>
  <c r="V102" i="10"/>
  <c r="U102" i="10"/>
  <c r="T102" i="10"/>
  <c r="AD102" i="10" s="1"/>
  <c r="AI102" i="10" s="1"/>
  <c r="AM102" i="10" s="1"/>
  <c r="AH101" i="10"/>
  <c r="AG101" i="10"/>
  <c r="AB101" i="10"/>
  <c r="AA101" i="10"/>
  <c r="Z101" i="10"/>
  <c r="Y101" i="10"/>
  <c r="X101" i="10"/>
  <c r="W101" i="10"/>
  <c r="AD101" i="10" s="1"/>
  <c r="AI101" i="10" s="1"/>
  <c r="V101" i="10"/>
  <c r="U101" i="10"/>
  <c r="T101" i="10"/>
  <c r="AH100" i="10"/>
  <c r="AG100" i="10"/>
  <c r="AB100" i="10"/>
  <c r="AA100" i="10"/>
  <c r="Z100" i="10"/>
  <c r="Y100" i="10"/>
  <c r="X100" i="10"/>
  <c r="W100" i="10"/>
  <c r="V100" i="10"/>
  <c r="U100" i="10"/>
  <c r="T100" i="10"/>
  <c r="AH99" i="10"/>
  <c r="AG99" i="10"/>
  <c r="AB99" i="10"/>
  <c r="AA99" i="10"/>
  <c r="Z99" i="10"/>
  <c r="Y99" i="10"/>
  <c r="X99" i="10"/>
  <c r="W99" i="10"/>
  <c r="V99" i="10"/>
  <c r="U99" i="10"/>
  <c r="T99" i="10"/>
  <c r="D99" i="10"/>
  <c r="AH98" i="10"/>
  <c r="AG98" i="10"/>
  <c r="AB98" i="10"/>
  <c r="AA98" i="10"/>
  <c r="Z98" i="10"/>
  <c r="Y98" i="10"/>
  <c r="X98" i="10"/>
  <c r="W98" i="10"/>
  <c r="V98" i="10"/>
  <c r="U98" i="10"/>
  <c r="T98" i="10"/>
  <c r="D98" i="10"/>
  <c r="AH97" i="10"/>
  <c r="AG97" i="10"/>
  <c r="AB97" i="10"/>
  <c r="AA97" i="10"/>
  <c r="Z97" i="10"/>
  <c r="Y97" i="10"/>
  <c r="X97" i="10"/>
  <c r="W97" i="10"/>
  <c r="V97" i="10"/>
  <c r="U97" i="10"/>
  <c r="T97" i="10"/>
  <c r="D97" i="10"/>
  <c r="AH96" i="10"/>
  <c r="AG96" i="10"/>
  <c r="AB96" i="10"/>
  <c r="AA96" i="10"/>
  <c r="Z96" i="10"/>
  <c r="Y96" i="10"/>
  <c r="X96" i="10"/>
  <c r="W96" i="10"/>
  <c r="V96" i="10"/>
  <c r="U96" i="10"/>
  <c r="AD96" i="10" s="1"/>
  <c r="AI96" i="10" s="1"/>
  <c r="AL96" i="10" s="1"/>
  <c r="T96" i="10"/>
  <c r="D96" i="10"/>
  <c r="AH95" i="10"/>
  <c r="AG95" i="10"/>
  <c r="AB95" i="10"/>
  <c r="AA95" i="10"/>
  <c r="Z95" i="10"/>
  <c r="Y95" i="10"/>
  <c r="X95" i="10"/>
  <c r="W95" i="10"/>
  <c r="V95" i="10"/>
  <c r="U95" i="10"/>
  <c r="T95" i="10"/>
  <c r="D95" i="10"/>
  <c r="AH94" i="10"/>
  <c r="AG94" i="10"/>
  <c r="AB94" i="10"/>
  <c r="AA94" i="10"/>
  <c r="Z94" i="10"/>
  <c r="Y94" i="10"/>
  <c r="X94" i="10"/>
  <c r="W94" i="10"/>
  <c r="V94" i="10"/>
  <c r="U94" i="10"/>
  <c r="AD94" i="10" s="1"/>
  <c r="AI94" i="10" s="1"/>
  <c r="T94" i="10"/>
  <c r="D94" i="10"/>
  <c r="AH93" i="10"/>
  <c r="AG93" i="10"/>
  <c r="AB93" i="10"/>
  <c r="AA93" i="10"/>
  <c r="Z93" i="10"/>
  <c r="Y93" i="10"/>
  <c r="X93" i="10"/>
  <c r="W93" i="10"/>
  <c r="V93" i="10"/>
  <c r="U93" i="10"/>
  <c r="AD93" i="10" s="1"/>
  <c r="AI93" i="10" s="1"/>
  <c r="AM93" i="10" s="1"/>
  <c r="T93" i="10"/>
  <c r="D93" i="10"/>
  <c r="AH92" i="10"/>
  <c r="AG92" i="10"/>
  <c r="AB92" i="10"/>
  <c r="AA92" i="10"/>
  <c r="Z92" i="10"/>
  <c r="Y92" i="10"/>
  <c r="X92" i="10"/>
  <c r="W92" i="10"/>
  <c r="V92" i="10"/>
  <c r="U92" i="10"/>
  <c r="T92" i="10"/>
  <c r="D92" i="10"/>
  <c r="AH91" i="10"/>
  <c r="AG91" i="10"/>
  <c r="AB91" i="10"/>
  <c r="AA91" i="10"/>
  <c r="Z91" i="10"/>
  <c r="Y91" i="10"/>
  <c r="X91" i="10"/>
  <c r="W91" i="10"/>
  <c r="V91" i="10"/>
  <c r="U91" i="10"/>
  <c r="T91" i="10"/>
  <c r="D91" i="10"/>
  <c r="AH90" i="10"/>
  <c r="AG90" i="10"/>
  <c r="AB90" i="10"/>
  <c r="AA90" i="10"/>
  <c r="Z90" i="10"/>
  <c r="Y90" i="10"/>
  <c r="X90" i="10"/>
  <c r="W90" i="10"/>
  <c r="V90" i="10"/>
  <c r="U90" i="10"/>
  <c r="T90" i="10"/>
  <c r="D90" i="10"/>
  <c r="AH89" i="10"/>
  <c r="AG89" i="10"/>
  <c r="AB89" i="10"/>
  <c r="AA89" i="10"/>
  <c r="Z89" i="10"/>
  <c r="Y89" i="10"/>
  <c r="X89" i="10"/>
  <c r="W89" i="10"/>
  <c r="V89" i="10"/>
  <c r="U89" i="10"/>
  <c r="T89" i="10"/>
  <c r="D89" i="10"/>
  <c r="AH88" i="10"/>
  <c r="AG88" i="10"/>
  <c r="AB88" i="10"/>
  <c r="AA88" i="10"/>
  <c r="Z88" i="10"/>
  <c r="Y88" i="10"/>
  <c r="X88" i="10"/>
  <c r="W88" i="10"/>
  <c r="V88" i="10"/>
  <c r="U88" i="10"/>
  <c r="AD88" i="10" s="1"/>
  <c r="AI88" i="10" s="1"/>
  <c r="AL88" i="10" s="1"/>
  <c r="T88" i="10"/>
  <c r="D88" i="10"/>
  <c r="AH87" i="10"/>
  <c r="AG87" i="10"/>
  <c r="AB87" i="10"/>
  <c r="AA87" i="10"/>
  <c r="Z87" i="10"/>
  <c r="Y87" i="10"/>
  <c r="X87" i="10"/>
  <c r="W87" i="10"/>
  <c r="V87" i="10"/>
  <c r="U87" i="10"/>
  <c r="AD87" i="10" s="1"/>
  <c r="AI87" i="10" s="1"/>
  <c r="T87" i="10"/>
  <c r="D87" i="10"/>
  <c r="AH86" i="10"/>
  <c r="AG86" i="10"/>
  <c r="AB86" i="10"/>
  <c r="AA86" i="10"/>
  <c r="Z86" i="10"/>
  <c r="Y86" i="10"/>
  <c r="X86" i="10"/>
  <c r="W86" i="10"/>
  <c r="V86" i="10"/>
  <c r="U86" i="10"/>
  <c r="T86" i="10"/>
  <c r="D86" i="10"/>
  <c r="AH85" i="10"/>
  <c r="AG85" i="10"/>
  <c r="AB85" i="10"/>
  <c r="AA85" i="10"/>
  <c r="Z85" i="10"/>
  <c r="Y85" i="10"/>
  <c r="X85" i="10"/>
  <c r="W85" i="10"/>
  <c r="V85" i="10"/>
  <c r="U85" i="10"/>
  <c r="AD85" i="10" s="1"/>
  <c r="AI85" i="10" s="1"/>
  <c r="AM85" i="10" s="1"/>
  <c r="T85" i="10"/>
  <c r="D85" i="10"/>
  <c r="AH84" i="10"/>
  <c r="AG84" i="10"/>
  <c r="AB84" i="10"/>
  <c r="AA84" i="10"/>
  <c r="Z84" i="10"/>
  <c r="Y84" i="10"/>
  <c r="X84" i="10"/>
  <c r="W84" i="10"/>
  <c r="V84" i="10"/>
  <c r="U84" i="10"/>
  <c r="T84" i="10"/>
  <c r="D84" i="10"/>
  <c r="AH83" i="10"/>
  <c r="AG83" i="10"/>
  <c r="AB83" i="10"/>
  <c r="AA83" i="10"/>
  <c r="Z83" i="10"/>
  <c r="Y83" i="10"/>
  <c r="X83" i="10"/>
  <c r="W83" i="10"/>
  <c r="V83" i="10"/>
  <c r="U83" i="10"/>
  <c r="T83" i="10"/>
  <c r="D83" i="10"/>
  <c r="AH82" i="10"/>
  <c r="AG82" i="10"/>
  <c r="AB82" i="10"/>
  <c r="AA82" i="10"/>
  <c r="Z82" i="10"/>
  <c r="Y82" i="10"/>
  <c r="X82" i="10"/>
  <c r="W82" i="10"/>
  <c r="V82" i="10"/>
  <c r="U82" i="10"/>
  <c r="AD82" i="10" s="1"/>
  <c r="AI82" i="10" s="1"/>
  <c r="AL82" i="10" s="1"/>
  <c r="T82" i="10"/>
  <c r="D82" i="10"/>
  <c r="AH81" i="10"/>
  <c r="AG81" i="10"/>
  <c r="AB81" i="10"/>
  <c r="AA81" i="10"/>
  <c r="Z81" i="10"/>
  <c r="Y81" i="10"/>
  <c r="X81" i="10"/>
  <c r="W81" i="10"/>
  <c r="V81" i="10"/>
  <c r="U81" i="10"/>
  <c r="T81" i="10"/>
  <c r="D81" i="10"/>
  <c r="AH80" i="10"/>
  <c r="AG80" i="10"/>
  <c r="AB80" i="10"/>
  <c r="AA80" i="10"/>
  <c r="Z80" i="10"/>
  <c r="Y80" i="10"/>
  <c r="X80" i="10"/>
  <c r="W80" i="10"/>
  <c r="V80" i="10"/>
  <c r="U80" i="10"/>
  <c r="T80" i="10"/>
  <c r="D80" i="10"/>
  <c r="AH79" i="10"/>
  <c r="AG79" i="10"/>
  <c r="AL79" i="10" s="1"/>
  <c r="AB79" i="10"/>
  <c r="AA79" i="10"/>
  <c r="Z79" i="10"/>
  <c r="Y79" i="10"/>
  <c r="X79" i="10"/>
  <c r="W79" i="10"/>
  <c r="V79" i="10"/>
  <c r="U79" i="10"/>
  <c r="AD79" i="10" s="1"/>
  <c r="AI79" i="10" s="1"/>
  <c r="AM79" i="10" s="1"/>
  <c r="T79" i="10"/>
  <c r="D79" i="10"/>
  <c r="AH78" i="10"/>
  <c r="AG78" i="10"/>
  <c r="AL78" i="10" s="1"/>
  <c r="AB78" i="10"/>
  <c r="AA78" i="10"/>
  <c r="Z78" i="10"/>
  <c r="Y78" i="10"/>
  <c r="X78" i="10"/>
  <c r="W78" i="10"/>
  <c r="V78" i="10"/>
  <c r="U78" i="10"/>
  <c r="AD78" i="10" s="1"/>
  <c r="AI78" i="10" s="1"/>
  <c r="AM78" i="10" s="1"/>
  <c r="T78" i="10"/>
  <c r="D78" i="10"/>
  <c r="AH77" i="10"/>
  <c r="AG77" i="10"/>
  <c r="AB77" i="10"/>
  <c r="AA77" i="10"/>
  <c r="Z77" i="10"/>
  <c r="Y77" i="10"/>
  <c r="X77" i="10"/>
  <c r="W77" i="10"/>
  <c r="V77" i="10"/>
  <c r="U77" i="10"/>
  <c r="T77" i="10"/>
  <c r="D77" i="10"/>
  <c r="AH76" i="10"/>
  <c r="AG76" i="10"/>
  <c r="AB76" i="10"/>
  <c r="AA76" i="10"/>
  <c r="Z76" i="10"/>
  <c r="Y76" i="10"/>
  <c r="X76" i="10"/>
  <c r="W76" i="10"/>
  <c r="V76" i="10"/>
  <c r="U76" i="10"/>
  <c r="AD76" i="10" s="1"/>
  <c r="AI76" i="10" s="1"/>
  <c r="AM76" i="10" s="1"/>
  <c r="T76" i="10"/>
  <c r="D76" i="10"/>
  <c r="AH75" i="10"/>
  <c r="AG75" i="10"/>
  <c r="AB75" i="10"/>
  <c r="AA75" i="10"/>
  <c r="Z75" i="10"/>
  <c r="Y75" i="10"/>
  <c r="X75" i="10"/>
  <c r="W75" i="10"/>
  <c r="V75" i="10"/>
  <c r="U75" i="10"/>
  <c r="T75" i="10"/>
  <c r="D75" i="10"/>
  <c r="AH74" i="10"/>
  <c r="AG74" i="10"/>
  <c r="AB74" i="10"/>
  <c r="AA74" i="10"/>
  <c r="Z74" i="10"/>
  <c r="Y74" i="10"/>
  <c r="X74" i="10"/>
  <c r="W74" i="10"/>
  <c r="V74" i="10"/>
  <c r="U74" i="10"/>
  <c r="AD74" i="10" s="1"/>
  <c r="AI74" i="10" s="1"/>
  <c r="AM74" i="10" s="1"/>
  <c r="T74" i="10"/>
  <c r="D74" i="10"/>
  <c r="AH73" i="10"/>
  <c r="AG73" i="10"/>
  <c r="AB73" i="10"/>
  <c r="AA73" i="10"/>
  <c r="Z73" i="10"/>
  <c r="Y73" i="10"/>
  <c r="X73" i="10"/>
  <c r="W73" i="10"/>
  <c r="V73" i="10"/>
  <c r="U73" i="10"/>
  <c r="AD73" i="10" s="1"/>
  <c r="AI73" i="10" s="1"/>
  <c r="AM73" i="10" s="1"/>
  <c r="T73" i="10"/>
  <c r="D73" i="10"/>
  <c r="AH72" i="10"/>
  <c r="AG72" i="10"/>
  <c r="AB72" i="10"/>
  <c r="AA72" i="10"/>
  <c r="Z72" i="10"/>
  <c r="Y72" i="10"/>
  <c r="X72" i="10"/>
  <c r="W72" i="10"/>
  <c r="V72" i="10"/>
  <c r="U72" i="10"/>
  <c r="T72" i="10"/>
  <c r="D72" i="10"/>
  <c r="AH71" i="10"/>
  <c r="AG71" i="10"/>
  <c r="AB71" i="10"/>
  <c r="AA71" i="10"/>
  <c r="Z71" i="10"/>
  <c r="Y71" i="10"/>
  <c r="X71" i="10"/>
  <c r="W71" i="10"/>
  <c r="V71" i="10"/>
  <c r="U71" i="10"/>
  <c r="T71" i="10"/>
  <c r="D71" i="10"/>
  <c r="AH70" i="10"/>
  <c r="AG70" i="10"/>
  <c r="AB70" i="10"/>
  <c r="AA70" i="10"/>
  <c r="Z70" i="10"/>
  <c r="Y70" i="10"/>
  <c r="X70" i="10"/>
  <c r="W70" i="10"/>
  <c r="V70" i="10"/>
  <c r="U70" i="10"/>
  <c r="AD70" i="10" s="1"/>
  <c r="AI70" i="10" s="1"/>
  <c r="AL70" i="10" s="1"/>
  <c r="T70" i="10"/>
  <c r="D70" i="10"/>
  <c r="AH69" i="10"/>
  <c r="AG69" i="10"/>
  <c r="AB69" i="10"/>
  <c r="AA69" i="10"/>
  <c r="Z69" i="10"/>
  <c r="Y69" i="10"/>
  <c r="X69" i="10"/>
  <c r="W69" i="10"/>
  <c r="V69" i="10"/>
  <c r="U69" i="10"/>
  <c r="T69" i="10"/>
  <c r="D69" i="10"/>
  <c r="AH68" i="10"/>
  <c r="AG68" i="10"/>
  <c r="AB68" i="10"/>
  <c r="AA68" i="10"/>
  <c r="Z68" i="10"/>
  <c r="Y68" i="10"/>
  <c r="X68" i="10"/>
  <c r="W68" i="10"/>
  <c r="V68" i="10"/>
  <c r="U68" i="10"/>
  <c r="T68" i="10"/>
  <c r="D68" i="10"/>
  <c r="AH67" i="10"/>
  <c r="AG67" i="10"/>
  <c r="AB67" i="10"/>
  <c r="AA67" i="10"/>
  <c r="Z67" i="10"/>
  <c r="Y67" i="10"/>
  <c r="X67" i="10"/>
  <c r="W67" i="10"/>
  <c r="V67" i="10"/>
  <c r="U67" i="10"/>
  <c r="T67" i="10"/>
  <c r="D67" i="10"/>
  <c r="AH66" i="10"/>
  <c r="AG66" i="10"/>
  <c r="AB66" i="10"/>
  <c r="AA66" i="10"/>
  <c r="Z66" i="10"/>
  <c r="Y66" i="10"/>
  <c r="X66" i="10"/>
  <c r="W66" i="10"/>
  <c r="V66" i="10"/>
  <c r="U66" i="10"/>
  <c r="AD66" i="10" s="1"/>
  <c r="AI66" i="10" s="1"/>
  <c r="T66" i="10"/>
  <c r="D66" i="10"/>
  <c r="AH65" i="10"/>
  <c r="AG65" i="10"/>
  <c r="AB65" i="10"/>
  <c r="AA65" i="10"/>
  <c r="Z65" i="10"/>
  <c r="Y65" i="10"/>
  <c r="X65" i="10"/>
  <c r="W65" i="10"/>
  <c r="V65" i="10"/>
  <c r="U65" i="10"/>
  <c r="T65" i="10"/>
  <c r="D65" i="10"/>
  <c r="AH64" i="10"/>
  <c r="AG64" i="10"/>
  <c r="AB64" i="10"/>
  <c r="AA64" i="10"/>
  <c r="Z64" i="10"/>
  <c r="Y64" i="10"/>
  <c r="X64" i="10"/>
  <c r="W64" i="10"/>
  <c r="V64" i="10"/>
  <c r="U64" i="10"/>
  <c r="AD64" i="10" s="1"/>
  <c r="AI64" i="10" s="1"/>
  <c r="AM64" i="10" s="1"/>
  <c r="T64" i="10"/>
  <c r="D64" i="10"/>
  <c r="AH63" i="10"/>
  <c r="AG63" i="10"/>
  <c r="AB63" i="10"/>
  <c r="AA63" i="10"/>
  <c r="Z63" i="10"/>
  <c r="Y63" i="10"/>
  <c r="X63" i="10"/>
  <c r="W63" i="10"/>
  <c r="V63" i="10"/>
  <c r="U63" i="10"/>
  <c r="AD63" i="10" s="1"/>
  <c r="AI63" i="10" s="1"/>
  <c r="AM63" i="10" s="1"/>
  <c r="T63" i="10"/>
  <c r="D63" i="10"/>
  <c r="AH62" i="10"/>
  <c r="AG62" i="10"/>
  <c r="AB62" i="10"/>
  <c r="AA62" i="10"/>
  <c r="Z62" i="10"/>
  <c r="Y62" i="10"/>
  <c r="X62" i="10"/>
  <c r="W62" i="10"/>
  <c r="V62" i="10"/>
  <c r="U62" i="10"/>
  <c r="T62" i="10"/>
  <c r="D62" i="10"/>
  <c r="AH61" i="10"/>
  <c r="AG61" i="10"/>
  <c r="AB61" i="10"/>
  <c r="AA61" i="10"/>
  <c r="Z61" i="10"/>
  <c r="Y61" i="10"/>
  <c r="X61" i="10"/>
  <c r="W61" i="10"/>
  <c r="V61" i="10"/>
  <c r="U61" i="10"/>
  <c r="T61" i="10"/>
  <c r="D61" i="10"/>
  <c r="AH60" i="10"/>
  <c r="AG60" i="10"/>
  <c r="AB60" i="10"/>
  <c r="AA60" i="10"/>
  <c r="Z60" i="10"/>
  <c r="Y60" i="10"/>
  <c r="X60" i="10"/>
  <c r="W60" i="10"/>
  <c r="V60" i="10"/>
  <c r="U60" i="10"/>
  <c r="AD60" i="10" s="1"/>
  <c r="AI60" i="10" s="1"/>
  <c r="T60" i="10"/>
  <c r="D60" i="10"/>
  <c r="AH59" i="10"/>
  <c r="AG59" i="10"/>
  <c r="AB59" i="10"/>
  <c r="AA59" i="10"/>
  <c r="Z59" i="10"/>
  <c r="Y59" i="10"/>
  <c r="X59" i="10"/>
  <c r="W59" i="10"/>
  <c r="V59" i="10"/>
  <c r="U59" i="10"/>
  <c r="AD59" i="10" s="1"/>
  <c r="AI59" i="10" s="1"/>
  <c r="AL59" i="10" s="1"/>
  <c r="T59" i="10"/>
  <c r="D59" i="10"/>
  <c r="AH58" i="10"/>
  <c r="AG58" i="10"/>
  <c r="AB58" i="10"/>
  <c r="AA58" i="10"/>
  <c r="Z58" i="10"/>
  <c r="Y58" i="10"/>
  <c r="X58" i="10"/>
  <c r="W58" i="10"/>
  <c r="V58" i="10"/>
  <c r="U58" i="10"/>
  <c r="T58" i="10"/>
  <c r="D58" i="10"/>
  <c r="AH57" i="10"/>
  <c r="AG57" i="10"/>
  <c r="AB57" i="10"/>
  <c r="AA57" i="10"/>
  <c r="Z57" i="10"/>
  <c r="Y57" i="10"/>
  <c r="X57" i="10"/>
  <c r="W57" i="10"/>
  <c r="V57" i="10"/>
  <c r="U57" i="10"/>
  <c r="AD57" i="10" s="1"/>
  <c r="AI57" i="10" s="1"/>
  <c r="AL57" i="10" s="1"/>
  <c r="T57" i="10"/>
  <c r="D57" i="10"/>
  <c r="AH56" i="10"/>
  <c r="AG56" i="10"/>
  <c r="AB56" i="10"/>
  <c r="AA56" i="10"/>
  <c r="Z56" i="10"/>
  <c r="Y56" i="10"/>
  <c r="X56" i="10"/>
  <c r="W56" i="10"/>
  <c r="V56" i="10"/>
  <c r="U56" i="10"/>
  <c r="AD56" i="10" s="1"/>
  <c r="AI56" i="10" s="1"/>
  <c r="AM56" i="10" s="1"/>
  <c r="T56" i="10"/>
  <c r="D56" i="10"/>
  <c r="AH55" i="10"/>
  <c r="AG55" i="10"/>
  <c r="AB55" i="10"/>
  <c r="AA55" i="10"/>
  <c r="Z55" i="10"/>
  <c r="Y55" i="10"/>
  <c r="X55" i="10"/>
  <c r="W55" i="10"/>
  <c r="V55" i="10"/>
  <c r="U55" i="10"/>
  <c r="T55" i="10"/>
  <c r="D55" i="10"/>
  <c r="AH54" i="10"/>
  <c r="AG54" i="10"/>
  <c r="AB54" i="10"/>
  <c r="AA54" i="10"/>
  <c r="Z54" i="10"/>
  <c r="Y54" i="10"/>
  <c r="X54" i="10"/>
  <c r="W54" i="10"/>
  <c r="V54" i="10"/>
  <c r="U54" i="10"/>
  <c r="T54" i="10"/>
  <c r="D54" i="10"/>
  <c r="AH53" i="10"/>
  <c r="AG53" i="10"/>
  <c r="AB53" i="10"/>
  <c r="AA53" i="10"/>
  <c r="Z53" i="10"/>
  <c r="Y53" i="10"/>
  <c r="X53" i="10"/>
  <c r="W53" i="10"/>
  <c r="V53" i="10"/>
  <c r="U53" i="10"/>
  <c r="AD53" i="10" s="1"/>
  <c r="AI53" i="10" s="1"/>
  <c r="AL53" i="10" s="1"/>
  <c r="T53" i="10"/>
  <c r="D53" i="10"/>
  <c r="AH52" i="10"/>
  <c r="AG52" i="10"/>
  <c r="AB52" i="10"/>
  <c r="AA52" i="10"/>
  <c r="Z52" i="10"/>
  <c r="Y52" i="10"/>
  <c r="X52" i="10"/>
  <c r="W52" i="10"/>
  <c r="V52" i="10"/>
  <c r="U52" i="10"/>
  <c r="AD52" i="10" s="1"/>
  <c r="AI52" i="10" s="1"/>
  <c r="T52" i="10"/>
  <c r="D52" i="10"/>
  <c r="AH51" i="10"/>
  <c r="AG51" i="10"/>
  <c r="AB51" i="10"/>
  <c r="AA51" i="10"/>
  <c r="Z51" i="10"/>
  <c r="Y51" i="10"/>
  <c r="X51" i="10"/>
  <c r="W51" i="10"/>
  <c r="V51" i="10"/>
  <c r="U51" i="10"/>
  <c r="T51" i="10"/>
  <c r="D51" i="10"/>
  <c r="AH50" i="10"/>
  <c r="AG50" i="10"/>
  <c r="AB50" i="10"/>
  <c r="AA50" i="10"/>
  <c r="Z50" i="10"/>
  <c r="Y50" i="10"/>
  <c r="X50" i="10"/>
  <c r="W50" i="10"/>
  <c r="V50" i="10"/>
  <c r="U50" i="10"/>
  <c r="AD50" i="10" s="1"/>
  <c r="AI50" i="10" s="1"/>
  <c r="AL50" i="10" s="1"/>
  <c r="T50" i="10"/>
  <c r="D50" i="10"/>
  <c r="AH49" i="10"/>
  <c r="AG49" i="10"/>
  <c r="AB49" i="10"/>
  <c r="AA49" i="10"/>
  <c r="Z49" i="10"/>
  <c r="Y49" i="10"/>
  <c r="X49" i="10"/>
  <c r="W49" i="10"/>
  <c r="V49" i="10"/>
  <c r="U49" i="10"/>
  <c r="AD49" i="10" s="1"/>
  <c r="AI49" i="10" s="1"/>
  <c r="T49" i="10"/>
  <c r="D49" i="10"/>
  <c r="AH48" i="10"/>
  <c r="AG48" i="10"/>
  <c r="AB48" i="10"/>
  <c r="AA48" i="10"/>
  <c r="Z48" i="10"/>
  <c r="Y48" i="10"/>
  <c r="X48" i="10"/>
  <c r="W48" i="10"/>
  <c r="V48" i="10"/>
  <c r="U48" i="10"/>
  <c r="T48" i="10"/>
  <c r="D48" i="10"/>
  <c r="AH47" i="10"/>
  <c r="AG47" i="10"/>
  <c r="AB47" i="10"/>
  <c r="AA47" i="10"/>
  <c r="Z47" i="10"/>
  <c r="Y47" i="10"/>
  <c r="X47" i="10"/>
  <c r="W47" i="10"/>
  <c r="V47" i="10"/>
  <c r="U47" i="10"/>
  <c r="AD47" i="10" s="1"/>
  <c r="AI47" i="10" s="1"/>
  <c r="AL47" i="10" s="1"/>
  <c r="T47" i="10"/>
  <c r="D47" i="10"/>
  <c r="AH46" i="10"/>
  <c r="AG46" i="10"/>
  <c r="AB46" i="10"/>
  <c r="AA46" i="10"/>
  <c r="Z46" i="10"/>
  <c r="Y46" i="10"/>
  <c r="X46" i="10"/>
  <c r="W46" i="10"/>
  <c r="V46" i="10"/>
  <c r="U46" i="10"/>
  <c r="AD46" i="10" s="1"/>
  <c r="AI46" i="10" s="1"/>
  <c r="AL46" i="10" s="1"/>
  <c r="T46" i="10"/>
  <c r="D46" i="10"/>
  <c r="AH45" i="10"/>
  <c r="AG45" i="10"/>
  <c r="AB45" i="10"/>
  <c r="AA45" i="10"/>
  <c r="Z45" i="10"/>
  <c r="Y45" i="10"/>
  <c r="X45" i="10"/>
  <c r="W45" i="10"/>
  <c r="V45" i="10"/>
  <c r="U45" i="10"/>
  <c r="T45" i="10"/>
  <c r="D45" i="10"/>
  <c r="AH44" i="10"/>
  <c r="AG44" i="10"/>
  <c r="AB44" i="10"/>
  <c r="AA44" i="10"/>
  <c r="Z44" i="10"/>
  <c r="Y44" i="10"/>
  <c r="X44" i="10"/>
  <c r="W44" i="10"/>
  <c r="V44" i="10"/>
  <c r="U44" i="10"/>
  <c r="T44" i="10"/>
  <c r="D44" i="10"/>
  <c r="AH43" i="10"/>
  <c r="AG43" i="10"/>
  <c r="AB43" i="10"/>
  <c r="AA43" i="10"/>
  <c r="Z43" i="10"/>
  <c r="Y43" i="10"/>
  <c r="X43" i="10"/>
  <c r="W43" i="10"/>
  <c r="V43" i="10"/>
  <c r="U43" i="10"/>
  <c r="AD43" i="10" s="1"/>
  <c r="AI43" i="10" s="1"/>
  <c r="AL43" i="10" s="1"/>
  <c r="T43" i="10"/>
  <c r="D43" i="10"/>
  <c r="AH42" i="10"/>
  <c r="AG42" i="10"/>
  <c r="AB42" i="10"/>
  <c r="AA42" i="10"/>
  <c r="Z42" i="10"/>
  <c r="Y42" i="10"/>
  <c r="X42" i="10"/>
  <c r="W42" i="10"/>
  <c r="V42" i="10"/>
  <c r="U42" i="10"/>
  <c r="T42" i="10"/>
  <c r="D42" i="10"/>
  <c r="AH41" i="10"/>
  <c r="AG41" i="10"/>
  <c r="AB41" i="10"/>
  <c r="AA41" i="10"/>
  <c r="Z41" i="10"/>
  <c r="Y41" i="10"/>
  <c r="X41" i="10"/>
  <c r="W41" i="10"/>
  <c r="V41" i="10"/>
  <c r="U41" i="10"/>
  <c r="T41" i="10"/>
  <c r="D41" i="10"/>
  <c r="AH40" i="10"/>
  <c r="AG40" i="10"/>
  <c r="AB40" i="10"/>
  <c r="AA40" i="10"/>
  <c r="Z40" i="10"/>
  <c r="Y40" i="10"/>
  <c r="X40" i="10"/>
  <c r="W40" i="10"/>
  <c r="V40" i="10"/>
  <c r="U40" i="10"/>
  <c r="AD40" i="10" s="1"/>
  <c r="AI40" i="10" s="1"/>
  <c r="AM40" i="10" s="1"/>
  <c r="T40" i="10"/>
  <c r="D40" i="10"/>
  <c r="AH39" i="10"/>
  <c r="AG39" i="10"/>
  <c r="AB39" i="10"/>
  <c r="AA39" i="10"/>
  <c r="Z39" i="10"/>
  <c r="Y39" i="10"/>
  <c r="X39" i="10"/>
  <c r="W39" i="10"/>
  <c r="V39" i="10"/>
  <c r="U39" i="10"/>
  <c r="T39" i="10"/>
  <c r="D39" i="10"/>
  <c r="AH38" i="10"/>
  <c r="AG38" i="10"/>
  <c r="AB38" i="10"/>
  <c r="AA38" i="10"/>
  <c r="Z38" i="10"/>
  <c r="Y38" i="10"/>
  <c r="X38" i="10"/>
  <c r="W38" i="10"/>
  <c r="V38" i="10"/>
  <c r="U38" i="10"/>
  <c r="T38" i="10"/>
  <c r="D38" i="10"/>
  <c r="AH37" i="10"/>
  <c r="AG37" i="10"/>
  <c r="AL37" i="10" s="1"/>
  <c r="AB37" i="10"/>
  <c r="AA37" i="10"/>
  <c r="Z37" i="10"/>
  <c r="Y37" i="10"/>
  <c r="X37" i="10"/>
  <c r="W37" i="10"/>
  <c r="V37" i="10"/>
  <c r="U37" i="10"/>
  <c r="AD37" i="10" s="1"/>
  <c r="AI37" i="10" s="1"/>
  <c r="AM37" i="10" s="1"/>
  <c r="T37" i="10"/>
  <c r="D37" i="10"/>
  <c r="AH36" i="10"/>
  <c r="AG36" i="10"/>
  <c r="AB36" i="10"/>
  <c r="AA36" i="10"/>
  <c r="Z36" i="10"/>
  <c r="Y36" i="10"/>
  <c r="X36" i="10"/>
  <c r="W36" i="10"/>
  <c r="V36" i="10"/>
  <c r="U36" i="10"/>
  <c r="T36" i="10"/>
  <c r="D36" i="10"/>
  <c r="AH35" i="10"/>
  <c r="AG35" i="10"/>
  <c r="AB35" i="10"/>
  <c r="AA35" i="10"/>
  <c r="Z35" i="10"/>
  <c r="Y35" i="10"/>
  <c r="X35" i="10"/>
  <c r="W35" i="10"/>
  <c r="V35" i="10"/>
  <c r="U35" i="10"/>
  <c r="T35" i="10"/>
  <c r="D35" i="10"/>
  <c r="AH34" i="10"/>
  <c r="AG34" i="10"/>
  <c r="AB34" i="10"/>
  <c r="AA34" i="10"/>
  <c r="Z34" i="10"/>
  <c r="Y34" i="10"/>
  <c r="X34" i="10"/>
  <c r="W34" i="10"/>
  <c r="V34" i="10"/>
  <c r="U34" i="10"/>
  <c r="AD34" i="10" s="1"/>
  <c r="AI34" i="10" s="1"/>
  <c r="T34" i="10"/>
  <c r="D34" i="10"/>
  <c r="AH33" i="10"/>
  <c r="AG33" i="10"/>
  <c r="AL33" i="10" s="1"/>
  <c r="AB33" i="10"/>
  <c r="AA33" i="10"/>
  <c r="Z33" i="10"/>
  <c r="Y33" i="10"/>
  <c r="X33" i="10"/>
  <c r="W33" i="10"/>
  <c r="V33" i="10"/>
  <c r="U33" i="10"/>
  <c r="AD33" i="10" s="1"/>
  <c r="AI33" i="10" s="1"/>
  <c r="AM33" i="10" s="1"/>
  <c r="T33" i="10"/>
  <c r="D33" i="10"/>
  <c r="AH32" i="10"/>
  <c r="AG32" i="10"/>
  <c r="AB32" i="10"/>
  <c r="AA32" i="10"/>
  <c r="Z32" i="10"/>
  <c r="Y32" i="10"/>
  <c r="X32" i="10"/>
  <c r="W32" i="10"/>
  <c r="V32" i="10"/>
  <c r="U32" i="10"/>
  <c r="T32" i="10"/>
  <c r="D32" i="10"/>
  <c r="AH31" i="10"/>
  <c r="AG31" i="10"/>
  <c r="AB31" i="10"/>
  <c r="AA31" i="10"/>
  <c r="Z31" i="10"/>
  <c r="Y31" i="10"/>
  <c r="X31" i="10"/>
  <c r="W31" i="10"/>
  <c r="V31" i="10"/>
  <c r="U31" i="10"/>
  <c r="AD31" i="10" s="1"/>
  <c r="AI31" i="10" s="1"/>
  <c r="AL31" i="10" s="1"/>
  <c r="T31" i="10"/>
  <c r="D31" i="10"/>
  <c r="AH30" i="10"/>
  <c r="AG30" i="10"/>
  <c r="AB30" i="10"/>
  <c r="AA30" i="10"/>
  <c r="Z30" i="10"/>
  <c r="Y30" i="10"/>
  <c r="X30" i="10"/>
  <c r="W30" i="10"/>
  <c r="V30" i="10"/>
  <c r="U30" i="10"/>
  <c r="T30" i="10"/>
  <c r="D30" i="10"/>
  <c r="AH29" i="10"/>
  <c r="AG29" i="10"/>
  <c r="AB29" i="10"/>
  <c r="AA29" i="10"/>
  <c r="Z29" i="10"/>
  <c r="Y29" i="10"/>
  <c r="X29" i="10"/>
  <c r="W29" i="10"/>
  <c r="V29" i="10"/>
  <c r="U29" i="10"/>
  <c r="T29" i="10"/>
  <c r="D29" i="10"/>
  <c r="AH28" i="10"/>
  <c r="AG28" i="10"/>
  <c r="AB28" i="10"/>
  <c r="AA28" i="10"/>
  <c r="Z28" i="10"/>
  <c r="Y28" i="10"/>
  <c r="X28" i="10"/>
  <c r="W28" i="10"/>
  <c r="V28" i="10"/>
  <c r="U28" i="10"/>
  <c r="T28" i="10"/>
  <c r="D28" i="10"/>
  <c r="AH27" i="10"/>
  <c r="AG27" i="10"/>
  <c r="AB27" i="10"/>
  <c r="AA27" i="10"/>
  <c r="Z27" i="10"/>
  <c r="Y27" i="10"/>
  <c r="X27" i="10"/>
  <c r="W27" i="10"/>
  <c r="V27" i="10"/>
  <c r="U27" i="10"/>
  <c r="AD27" i="10" s="1"/>
  <c r="AI27" i="10" s="1"/>
  <c r="AL27" i="10" s="1"/>
  <c r="T27" i="10"/>
  <c r="D27" i="10"/>
  <c r="AH26" i="10"/>
  <c r="AG26" i="10"/>
  <c r="AB26" i="10"/>
  <c r="AA26" i="10"/>
  <c r="Z26" i="10"/>
  <c r="Y26" i="10"/>
  <c r="X26" i="10"/>
  <c r="W26" i="10"/>
  <c r="V26" i="10"/>
  <c r="U26" i="10"/>
  <c r="T26" i="10"/>
  <c r="D26" i="10"/>
  <c r="AH25" i="10"/>
  <c r="AG25" i="10"/>
  <c r="AB25" i="10"/>
  <c r="AA25" i="10"/>
  <c r="Z25" i="10"/>
  <c r="Y25" i="10"/>
  <c r="X25" i="10"/>
  <c r="W25" i="10"/>
  <c r="V25" i="10"/>
  <c r="U25" i="10"/>
  <c r="T25" i="10"/>
  <c r="D25" i="10"/>
  <c r="AH24" i="10"/>
  <c r="AG24" i="10"/>
  <c r="AB24" i="10"/>
  <c r="AA24" i="10"/>
  <c r="Z24" i="10"/>
  <c r="Y24" i="10"/>
  <c r="X24" i="10"/>
  <c r="W24" i="10"/>
  <c r="V24" i="10"/>
  <c r="U24" i="10"/>
  <c r="AD24" i="10" s="1"/>
  <c r="AI24" i="10" s="1"/>
  <c r="AL24" i="10" s="1"/>
  <c r="T24" i="10"/>
  <c r="D24" i="10"/>
  <c r="AH23" i="10"/>
  <c r="AG23" i="10"/>
  <c r="AL23" i="10" s="1"/>
  <c r="AB23" i="10"/>
  <c r="AA23" i="10"/>
  <c r="Z23" i="10"/>
  <c r="Y23" i="10"/>
  <c r="X23" i="10"/>
  <c r="W23" i="10"/>
  <c r="V23" i="10"/>
  <c r="U23" i="10"/>
  <c r="AD23" i="10" s="1"/>
  <c r="AI23" i="10" s="1"/>
  <c r="AM23" i="10" s="1"/>
  <c r="T23" i="10"/>
  <c r="D23" i="10"/>
  <c r="AH22" i="10"/>
  <c r="AG22" i="10"/>
  <c r="AB22" i="10"/>
  <c r="AA22" i="10"/>
  <c r="Z22" i="10"/>
  <c r="Y22" i="10"/>
  <c r="X22" i="10"/>
  <c r="W22" i="10"/>
  <c r="V22" i="10"/>
  <c r="U22" i="10"/>
  <c r="T22" i="10"/>
  <c r="D22" i="10"/>
  <c r="AH21" i="10"/>
  <c r="AG21" i="10"/>
  <c r="AB21" i="10"/>
  <c r="AA21" i="10"/>
  <c r="Z21" i="10"/>
  <c r="Y21" i="10"/>
  <c r="X21" i="10"/>
  <c r="W21" i="10"/>
  <c r="V21" i="10"/>
  <c r="U21" i="10"/>
  <c r="T21" i="10"/>
  <c r="D21" i="10"/>
  <c r="AH20" i="10"/>
  <c r="AG20" i="10"/>
  <c r="AB20" i="10"/>
  <c r="AA20" i="10"/>
  <c r="Z20" i="10"/>
  <c r="Y20" i="10"/>
  <c r="X20" i="10"/>
  <c r="W20" i="10"/>
  <c r="V20" i="10"/>
  <c r="U20" i="10"/>
  <c r="AD20" i="10" s="1"/>
  <c r="AI20" i="10" s="1"/>
  <c r="AM20" i="10" s="1"/>
  <c r="T20" i="10"/>
  <c r="D20" i="10"/>
  <c r="AH19" i="10"/>
  <c r="AG19" i="10"/>
  <c r="AB19" i="10"/>
  <c r="AA19" i="10"/>
  <c r="Z19" i="10"/>
  <c r="Y19" i="10"/>
  <c r="X19" i="10"/>
  <c r="W19" i="10"/>
  <c r="V19" i="10"/>
  <c r="U19" i="10"/>
  <c r="AD19" i="10" s="1"/>
  <c r="AI19" i="10" s="1"/>
  <c r="AL19" i="10" s="1"/>
  <c r="T19" i="10"/>
  <c r="D19" i="10"/>
  <c r="AH18" i="10"/>
  <c r="AG18" i="10"/>
  <c r="AB18" i="10"/>
  <c r="AA18" i="10"/>
  <c r="Z18" i="10"/>
  <c r="Y18" i="10"/>
  <c r="X18" i="10"/>
  <c r="W18" i="10"/>
  <c r="V18" i="10"/>
  <c r="U18" i="10"/>
  <c r="T18" i="10"/>
  <c r="D18" i="10"/>
  <c r="AH17" i="10"/>
  <c r="AG17" i="10"/>
  <c r="AB17" i="10"/>
  <c r="AA17" i="10"/>
  <c r="Z17" i="10"/>
  <c r="Y17" i="10"/>
  <c r="X17" i="10"/>
  <c r="W17" i="10"/>
  <c r="V17" i="10"/>
  <c r="U17" i="10"/>
  <c r="T17" i="10"/>
  <c r="D17" i="10"/>
  <c r="AH16" i="10"/>
  <c r="AG16" i="10"/>
  <c r="AB16" i="10"/>
  <c r="AA16" i="10"/>
  <c r="Z16" i="10"/>
  <c r="Y16" i="10"/>
  <c r="X16" i="10"/>
  <c r="W16" i="10"/>
  <c r="V16" i="10"/>
  <c r="U16" i="10"/>
  <c r="AD16" i="10" s="1"/>
  <c r="AI16" i="10" s="1"/>
  <c r="T16" i="10"/>
  <c r="D16" i="10"/>
  <c r="AH15" i="10"/>
  <c r="AG15" i="10"/>
  <c r="AB15" i="10"/>
  <c r="AA15" i="10"/>
  <c r="Z15" i="10"/>
  <c r="Y15" i="10"/>
  <c r="X15" i="10"/>
  <c r="W15" i="10"/>
  <c r="V15" i="10"/>
  <c r="U15" i="10"/>
  <c r="AD15" i="10" s="1"/>
  <c r="AI15" i="10" s="1"/>
  <c r="T15" i="10"/>
  <c r="D15" i="10"/>
  <c r="AH14" i="10"/>
  <c r="AG14" i="10"/>
  <c r="AB14" i="10"/>
  <c r="AA14" i="10"/>
  <c r="Z14" i="10"/>
  <c r="Y14" i="10"/>
  <c r="X14" i="10"/>
  <c r="W14" i="10"/>
  <c r="V14" i="10"/>
  <c r="U14" i="10"/>
  <c r="T14" i="10"/>
  <c r="D14" i="10"/>
  <c r="AH13" i="10"/>
  <c r="AG13" i="10"/>
  <c r="AB13" i="10"/>
  <c r="AA13" i="10"/>
  <c r="Z13" i="10"/>
  <c r="Y13" i="10"/>
  <c r="X13" i="10"/>
  <c r="W13" i="10"/>
  <c r="V13" i="10"/>
  <c r="U13" i="10"/>
  <c r="T13" i="10"/>
  <c r="D13" i="10"/>
  <c r="AH12" i="10"/>
  <c r="AG12" i="10"/>
  <c r="AB12" i="10"/>
  <c r="AA12" i="10"/>
  <c r="Z12" i="10"/>
  <c r="Y12" i="10"/>
  <c r="X12" i="10"/>
  <c r="W12" i="10"/>
  <c r="V12" i="10"/>
  <c r="U12" i="10"/>
  <c r="AD12" i="10" s="1"/>
  <c r="AI12" i="10" s="1"/>
  <c r="AL12" i="10" s="1"/>
  <c r="T12" i="10"/>
  <c r="D12" i="10"/>
  <c r="AH11" i="10"/>
  <c r="AG11" i="10"/>
  <c r="AB11" i="10"/>
  <c r="AA11" i="10"/>
  <c r="Z11" i="10"/>
  <c r="Y11" i="10"/>
  <c r="X11" i="10"/>
  <c r="W11" i="10"/>
  <c r="V11" i="10"/>
  <c r="U11" i="10"/>
  <c r="T11" i="10"/>
  <c r="D11" i="10"/>
  <c r="AH10" i="10"/>
  <c r="AG10" i="10"/>
  <c r="AB10" i="10"/>
  <c r="AA10" i="10"/>
  <c r="Z10" i="10"/>
  <c r="Y10" i="10"/>
  <c r="X10" i="10"/>
  <c r="W10" i="10"/>
  <c r="V10" i="10"/>
  <c r="U10" i="10"/>
  <c r="T10" i="10"/>
  <c r="D10" i="10"/>
  <c r="AH9" i="10"/>
  <c r="AG9" i="10"/>
  <c r="AB9" i="10"/>
  <c r="AA9" i="10"/>
  <c r="Z9" i="10"/>
  <c r="Y9" i="10"/>
  <c r="X9" i="10"/>
  <c r="W9" i="10"/>
  <c r="V9" i="10"/>
  <c r="U9" i="10"/>
  <c r="AD9" i="10" s="1"/>
  <c r="AI9" i="10" s="1"/>
  <c r="AM9" i="10" s="1"/>
  <c r="T9" i="10"/>
  <c r="D9" i="10"/>
  <c r="AH8" i="10"/>
  <c r="AG8" i="10"/>
  <c r="AB8" i="10"/>
  <c r="AA8" i="10"/>
  <c r="Z8" i="10"/>
  <c r="Y8" i="10"/>
  <c r="X8" i="10"/>
  <c r="W8" i="10"/>
  <c r="V8" i="10"/>
  <c r="U8" i="10"/>
  <c r="AD8" i="10" s="1"/>
  <c r="AI8" i="10" s="1"/>
  <c r="AL8" i="10" s="1"/>
  <c r="T8" i="10"/>
  <c r="D8" i="10"/>
  <c r="AH7" i="10"/>
  <c r="AG7" i="10"/>
  <c r="AB7" i="10"/>
  <c r="AA7" i="10"/>
  <c r="Z7" i="10"/>
  <c r="Y7" i="10"/>
  <c r="X7" i="10"/>
  <c r="W7" i="10"/>
  <c r="V7" i="10"/>
  <c r="U7" i="10"/>
  <c r="T7" i="10"/>
  <c r="D7" i="10"/>
  <c r="AH6" i="10"/>
  <c r="AG6" i="10"/>
  <c r="AB6" i="10"/>
  <c r="AA6" i="10"/>
  <c r="Z6" i="10"/>
  <c r="Y6" i="10"/>
  <c r="X6" i="10"/>
  <c r="W6" i="10"/>
  <c r="V6" i="10"/>
  <c r="U6" i="10"/>
  <c r="AD6" i="10" s="1"/>
  <c r="AI6" i="10" s="1"/>
  <c r="T6" i="10"/>
  <c r="D6" i="10"/>
  <c r="AH5" i="10"/>
  <c r="AG5" i="10"/>
  <c r="AB5" i="10"/>
  <c r="AA5" i="10"/>
  <c r="Z5" i="10"/>
  <c r="Y5" i="10"/>
  <c r="X5" i="10"/>
  <c r="W5" i="10"/>
  <c r="V5" i="10"/>
  <c r="U5" i="10"/>
  <c r="T5" i="10"/>
  <c r="D5" i="10"/>
  <c r="AF304" i="8"/>
  <c r="AE304" i="8"/>
  <c r="Z304" i="8"/>
  <c r="Y304" i="8"/>
  <c r="X304" i="8"/>
  <c r="W304" i="8"/>
  <c r="V304" i="8"/>
  <c r="U304" i="8"/>
  <c r="T304" i="8"/>
  <c r="R304" i="8"/>
  <c r="AF303" i="8"/>
  <c r="AE303" i="8"/>
  <c r="Z303" i="8"/>
  <c r="Y303" i="8"/>
  <c r="X303" i="8"/>
  <c r="W303" i="8"/>
  <c r="V303" i="8"/>
  <c r="U303" i="8"/>
  <c r="T303" i="8"/>
  <c r="R303" i="8"/>
  <c r="AF302" i="8"/>
  <c r="AE302" i="8"/>
  <c r="Z302" i="8"/>
  <c r="Y302" i="8"/>
  <c r="X302" i="8"/>
  <c r="W302" i="8"/>
  <c r="V302" i="8"/>
  <c r="U302" i="8"/>
  <c r="T302" i="8"/>
  <c r="R302" i="8"/>
  <c r="AF301" i="8"/>
  <c r="AE301" i="8"/>
  <c r="Z301" i="8"/>
  <c r="Y301" i="8"/>
  <c r="X301" i="8"/>
  <c r="W301" i="8"/>
  <c r="V301" i="8"/>
  <c r="U301" i="8"/>
  <c r="T301" i="8"/>
  <c r="R301" i="8"/>
  <c r="AF300" i="8"/>
  <c r="AE300" i="8"/>
  <c r="Z300" i="8"/>
  <c r="Y300" i="8"/>
  <c r="X300" i="8"/>
  <c r="W300" i="8"/>
  <c r="V300" i="8"/>
  <c r="U300" i="8"/>
  <c r="T300" i="8"/>
  <c r="R300" i="8"/>
  <c r="AF299" i="8"/>
  <c r="AE299" i="8"/>
  <c r="Z299" i="8"/>
  <c r="Y299" i="8"/>
  <c r="X299" i="8"/>
  <c r="W299" i="8"/>
  <c r="V299" i="8"/>
  <c r="U299" i="8"/>
  <c r="T299" i="8"/>
  <c r="R299" i="8"/>
  <c r="AF298" i="8"/>
  <c r="AE298" i="8"/>
  <c r="Z298" i="8"/>
  <c r="Y298" i="8"/>
  <c r="X298" i="8"/>
  <c r="W298" i="8"/>
  <c r="V298" i="8"/>
  <c r="U298" i="8"/>
  <c r="T298" i="8"/>
  <c r="R298" i="8"/>
  <c r="AF297" i="8"/>
  <c r="AE297" i="8"/>
  <c r="Z297" i="8"/>
  <c r="Y297" i="8"/>
  <c r="X297" i="8"/>
  <c r="W297" i="8"/>
  <c r="V297" i="8"/>
  <c r="U297" i="8"/>
  <c r="T297" i="8"/>
  <c r="R297" i="8"/>
  <c r="AF296" i="8"/>
  <c r="AE296" i="8"/>
  <c r="Z296" i="8"/>
  <c r="Y296" i="8"/>
  <c r="X296" i="8"/>
  <c r="W296" i="8"/>
  <c r="V296" i="8"/>
  <c r="U296" i="8"/>
  <c r="T296" i="8"/>
  <c r="R296" i="8"/>
  <c r="AF295" i="8"/>
  <c r="AE295" i="8"/>
  <c r="Z295" i="8"/>
  <c r="Y295" i="8"/>
  <c r="X295" i="8"/>
  <c r="W295" i="8"/>
  <c r="V295" i="8"/>
  <c r="U295" i="8"/>
  <c r="T295" i="8"/>
  <c r="R295" i="8"/>
  <c r="AF294" i="8"/>
  <c r="AE294" i="8"/>
  <c r="Z294" i="8"/>
  <c r="Y294" i="8"/>
  <c r="X294" i="8"/>
  <c r="W294" i="8"/>
  <c r="V294" i="8"/>
  <c r="U294" i="8"/>
  <c r="T294" i="8"/>
  <c r="R294" i="8"/>
  <c r="AF293" i="8"/>
  <c r="AE293" i="8"/>
  <c r="Z293" i="8"/>
  <c r="Y293" i="8"/>
  <c r="X293" i="8"/>
  <c r="W293" i="8"/>
  <c r="V293" i="8"/>
  <c r="U293" i="8"/>
  <c r="T293" i="8"/>
  <c r="R293" i="8"/>
  <c r="AF292" i="8"/>
  <c r="AE292" i="8"/>
  <c r="Z292" i="8"/>
  <c r="Y292" i="8"/>
  <c r="X292" i="8"/>
  <c r="W292" i="8"/>
  <c r="V292" i="8"/>
  <c r="U292" i="8"/>
  <c r="T292" i="8"/>
  <c r="R292" i="8"/>
  <c r="AF291" i="8"/>
  <c r="AE291" i="8"/>
  <c r="Z291" i="8"/>
  <c r="Y291" i="8"/>
  <c r="X291" i="8"/>
  <c r="W291" i="8"/>
  <c r="V291" i="8"/>
  <c r="U291" i="8"/>
  <c r="T291" i="8"/>
  <c r="R291" i="8"/>
  <c r="AF290" i="8"/>
  <c r="AE290" i="8"/>
  <c r="Z290" i="8"/>
  <c r="Y290" i="8"/>
  <c r="X290" i="8"/>
  <c r="W290" i="8"/>
  <c r="V290" i="8"/>
  <c r="U290" i="8"/>
  <c r="T290" i="8"/>
  <c r="R290" i="8"/>
  <c r="AF289" i="8"/>
  <c r="AE289" i="8"/>
  <c r="Z289" i="8"/>
  <c r="Y289" i="8"/>
  <c r="X289" i="8"/>
  <c r="W289" i="8"/>
  <c r="V289" i="8"/>
  <c r="U289" i="8"/>
  <c r="T289" i="8"/>
  <c r="R289" i="8"/>
  <c r="AF288" i="8"/>
  <c r="AE288" i="8"/>
  <c r="Z288" i="8"/>
  <c r="Y288" i="8"/>
  <c r="X288" i="8"/>
  <c r="W288" i="8"/>
  <c r="V288" i="8"/>
  <c r="U288" i="8"/>
  <c r="T288" i="8"/>
  <c r="R288" i="8"/>
  <c r="AF287" i="8"/>
  <c r="AE287" i="8"/>
  <c r="Z287" i="8"/>
  <c r="Y287" i="8"/>
  <c r="X287" i="8"/>
  <c r="W287" i="8"/>
  <c r="V287" i="8"/>
  <c r="U287" i="8"/>
  <c r="T287" i="8"/>
  <c r="R287" i="8"/>
  <c r="AF286" i="8"/>
  <c r="AE286" i="8"/>
  <c r="Z286" i="8"/>
  <c r="Y286" i="8"/>
  <c r="X286" i="8"/>
  <c r="W286" i="8"/>
  <c r="V286" i="8"/>
  <c r="U286" i="8"/>
  <c r="T286" i="8"/>
  <c r="R286" i="8"/>
  <c r="AF285" i="8"/>
  <c r="AE285" i="8"/>
  <c r="Z285" i="8"/>
  <c r="Y285" i="8"/>
  <c r="X285" i="8"/>
  <c r="W285" i="8"/>
  <c r="V285" i="8"/>
  <c r="U285" i="8"/>
  <c r="T285" i="8"/>
  <c r="R285" i="8"/>
  <c r="AF284" i="8"/>
  <c r="AE284" i="8"/>
  <c r="Z284" i="8"/>
  <c r="Y284" i="8"/>
  <c r="X284" i="8"/>
  <c r="W284" i="8"/>
  <c r="V284" i="8"/>
  <c r="U284" i="8"/>
  <c r="T284" i="8"/>
  <c r="R284" i="8"/>
  <c r="AF283" i="8"/>
  <c r="AE283" i="8"/>
  <c r="Z283" i="8"/>
  <c r="Y283" i="8"/>
  <c r="X283" i="8"/>
  <c r="W283" i="8"/>
  <c r="V283" i="8"/>
  <c r="U283" i="8"/>
  <c r="T283" i="8"/>
  <c r="R283" i="8"/>
  <c r="AF282" i="8"/>
  <c r="AE282" i="8"/>
  <c r="Z282" i="8"/>
  <c r="Y282" i="8"/>
  <c r="X282" i="8"/>
  <c r="W282" i="8"/>
  <c r="V282" i="8"/>
  <c r="U282" i="8"/>
  <c r="T282" i="8"/>
  <c r="R282" i="8"/>
  <c r="AF281" i="8"/>
  <c r="AE281" i="8"/>
  <c r="Z281" i="8"/>
  <c r="Y281" i="8"/>
  <c r="X281" i="8"/>
  <c r="W281" i="8"/>
  <c r="V281" i="8"/>
  <c r="U281" i="8"/>
  <c r="T281" i="8"/>
  <c r="R281" i="8"/>
  <c r="AF280" i="8"/>
  <c r="AE280" i="8"/>
  <c r="Z280" i="8"/>
  <c r="Y280" i="8"/>
  <c r="X280" i="8"/>
  <c r="W280" i="8"/>
  <c r="V280" i="8"/>
  <c r="U280" i="8"/>
  <c r="T280" i="8"/>
  <c r="R280" i="8"/>
  <c r="AF279" i="8"/>
  <c r="AE279" i="8"/>
  <c r="Z279" i="8"/>
  <c r="Y279" i="8"/>
  <c r="X279" i="8"/>
  <c r="W279" i="8"/>
  <c r="V279" i="8"/>
  <c r="U279" i="8"/>
  <c r="T279" i="8"/>
  <c r="R279" i="8"/>
  <c r="AF278" i="8"/>
  <c r="AE278" i="8"/>
  <c r="Z278" i="8"/>
  <c r="Y278" i="8"/>
  <c r="X278" i="8"/>
  <c r="W278" i="8"/>
  <c r="V278" i="8"/>
  <c r="U278" i="8"/>
  <c r="T278" i="8"/>
  <c r="R278" i="8"/>
  <c r="AF277" i="8"/>
  <c r="AE277" i="8"/>
  <c r="Z277" i="8"/>
  <c r="Y277" i="8"/>
  <c r="X277" i="8"/>
  <c r="W277" i="8"/>
  <c r="V277" i="8"/>
  <c r="U277" i="8"/>
  <c r="T277" i="8"/>
  <c r="R277" i="8"/>
  <c r="AF276" i="8"/>
  <c r="AE276" i="8"/>
  <c r="Z276" i="8"/>
  <c r="Y276" i="8"/>
  <c r="X276" i="8"/>
  <c r="W276" i="8"/>
  <c r="V276" i="8"/>
  <c r="U276" i="8"/>
  <c r="T276" i="8"/>
  <c r="R276" i="8"/>
  <c r="AF275" i="8"/>
  <c r="AE275" i="8"/>
  <c r="Z275" i="8"/>
  <c r="Y275" i="8"/>
  <c r="X275" i="8"/>
  <c r="W275" i="8"/>
  <c r="V275" i="8"/>
  <c r="U275" i="8"/>
  <c r="T275" i="8"/>
  <c r="R275" i="8"/>
  <c r="AF274" i="8"/>
  <c r="AE274" i="8"/>
  <c r="Z274" i="8"/>
  <c r="Y274" i="8"/>
  <c r="X274" i="8"/>
  <c r="W274" i="8"/>
  <c r="V274" i="8"/>
  <c r="U274" i="8"/>
  <c r="T274" i="8"/>
  <c r="R274" i="8"/>
  <c r="AF273" i="8"/>
  <c r="AE273" i="8"/>
  <c r="Z273" i="8"/>
  <c r="Y273" i="8"/>
  <c r="X273" i="8"/>
  <c r="W273" i="8"/>
  <c r="V273" i="8"/>
  <c r="U273" i="8"/>
  <c r="T273" i="8"/>
  <c r="R273" i="8"/>
  <c r="AF272" i="8"/>
  <c r="AE272" i="8"/>
  <c r="Z272" i="8"/>
  <c r="Y272" i="8"/>
  <c r="X272" i="8"/>
  <c r="W272" i="8"/>
  <c r="V272" i="8"/>
  <c r="U272" i="8"/>
  <c r="T272" i="8"/>
  <c r="R272" i="8"/>
  <c r="AF271" i="8"/>
  <c r="AE271" i="8"/>
  <c r="Z271" i="8"/>
  <c r="Y271" i="8"/>
  <c r="X271" i="8"/>
  <c r="W271" i="8"/>
  <c r="V271" i="8"/>
  <c r="U271" i="8"/>
  <c r="T271" i="8"/>
  <c r="R271" i="8"/>
  <c r="AF270" i="8"/>
  <c r="AE270" i="8"/>
  <c r="Z270" i="8"/>
  <c r="Y270" i="8"/>
  <c r="X270" i="8"/>
  <c r="W270" i="8"/>
  <c r="V270" i="8"/>
  <c r="U270" i="8"/>
  <c r="T270" i="8"/>
  <c r="R270" i="8"/>
  <c r="AF269" i="8"/>
  <c r="AE269" i="8"/>
  <c r="Z269" i="8"/>
  <c r="Y269" i="8"/>
  <c r="X269" i="8"/>
  <c r="W269" i="8"/>
  <c r="V269" i="8"/>
  <c r="U269" i="8"/>
  <c r="T269" i="8"/>
  <c r="R269" i="8"/>
  <c r="AF268" i="8"/>
  <c r="AE268" i="8"/>
  <c r="Z268" i="8"/>
  <c r="Y268" i="8"/>
  <c r="X268" i="8"/>
  <c r="W268" i="8"/>
  <c r="V268" i="8"/>
  <c r="U268" i="8"/>
  <c r="T268" i="8"/>
  <c r="R268" i="8"/>
  <c r="AF267" i="8"/>
  <c r="AE267" i="8"/>
  <c r="Z267" i="8"/>
  <c r="Y267" i="8"/>
  <c r="X267" i="8"/>
  <c r="W267" i="8"/>
  <c r="V267" i="8"/>
  <c r="U267" i="8"/>
  <c r="T267" i="8"/>
  <c r="R267" i="8"/>
  <c r="AF266" i="8"/>
  <c r="AE266" i="8"/>
  <c r="Z266" i="8"/>
  <c r="Y266" i="8"/>
  <c r="X266" i="8"/>
  <c r="W266" i="8"/>
  <c r="V266" i="8"/>
  <c r="U266" i="8"/>
  <c r="T266" i="8"/>
  <c r="R266" i="8"/>
  <c r="AF265" i="8"/>
  <c r="AE265" i="8"/>
  <c r="Z265" i="8"/>
  <c r="Y265" i="8"/>
  <c r="X265" i="8"/>
  <c r="W265" i="8"/>
  <c r="V265" i="8"/>
  <c r="U265" i="8"/>
  <c r="T265" i="8"/>
  <c r="R265" i="8"/>
  <c r="AF264" i="8"/>
  <c r="AE264" i="8"/>
  <c r="Z264" i="8"/>
  <c r="Y264" i="8"/>
  <c r="X264" i="8"/>
  <c r="W264" i="8"/>
  <c r="V264" i="8"/>
  <c r="U264" i="8"/>
  <c r="T264" i="8"/>
  <c r="R264" i="8"/>
  <c r="AF263" i="8"/>
  <c r="AE263" i="8"/>
  <c r="Z263" i="8"/>
  <c r="Y263" i="8"/>
  <c r="X263" i="8"/>
  <c r="W263" i="8"/>
  <c r="V263" i="8"/>
  <c r="U263" i="8"/>
  <c r="T263" i="8"/>
  <c r="R263" i="8"/>
  <c r="AF262" i="8"/>
  <c r="AE262" i="8"/>
  <c r="Z262" i="8"/>
  <c r="Y262" i="8"/>
  <c r="X262" i="8"/>
  <c r="W262" i="8"/>
  <c r="V262" i="8"/>
  <c r="U262" i="8"/>
  <c r="T262" i="8"/>
  <c r="R262" i="8"/>
  <c r="AF261" i="8"/>
  <c r="AE261" i="8"/>
  <c r="Z261" i="8"/>
  <c r="Y261" i="8"/>
  <c r="X261" i="8"/>
  <c r="W261" i="8"/>
  <c r="V261" i="8"/>
  <c r="U261" i="8"/>
  <c r="T261" i="8"/>
  <c r="R261" i="8"/>
  <c r="AF260" i="8"/>
  <c r="AE260" i="8"/>
  <c r="Z260" i="8"/>
  <c r="Y260" i="8"/>
  <c r="X260" i="8"/>
  <c r="W260" i="8"/>
  <c r="V260" i="8"/>
  <c r="U260" i="8"/>
  <c r="T260" i="8"/>
  <c r="R260" i="8"/>
  <c r="AF259" i="8"/>
  <c r="AE259" i="8"/>
  <c r="Z259" i="8"/>
  <c r="Y259" i="8"/>
  <c r="X259" i="8"/>
  <c r="W259" i="8"/>
  <c r="V259" i="8"/>
  <c r="U259" i="8"/>
  <c r="T259" i="8"/>
  <c r="R259" i="8"/>
  <c r="AF258" i="8"/>
  <c r="AE258" i="8"/>
  <c r="Z258" i="8"/>
  <c r="Y258" i="8"/>
  <c r="X258" i="8"/>
  <c r="W258" i="8"/>
  <c r="V258" i="8"/>
  <c r="U258" i="8"/>
  <c r="T258" i="8"/>
  <c r="R258" i="8"/>
  <c r="AF257" i="8"/>
  <c r="AE257" i="8"/>
  <c r="Z257" i="8"/>
  <c r="Y257" i="8"/>
  <c r="X257" i="8"/>
  <c r="W257" i="8"/>
  <c r="V257" i="8"/>
  <c r="U257" i="8"/>
  <c r="T257" i="8"/>
  <c r="R257" i="8"/>
  <c r="AF256" i="8"/>
  <c r="AE256" i="8"/>
  <c r="Z256" i="8"/>
  <c r="Y256" i="8"/>
  <c r="X256" i="8"/>
  <c r="W256" i="8"/>
  <c r="V256" i="8"/>
  <c r="U256" i="8"/>
  <c r="T256" i="8"/>
  <c r="R256" i="8"/>
  <c r="AF255" i="8"/>
  <c r="AE255" i="8"/>
  <c r="Z255" i="8"/>
  <c r="Y255" i="8"/>
  <c r="X255" i="8"/>
  <c r="W255" i="8"/>
  <c r="V255" i="8"/>
  <c r="U255" i="8"/>
  <c r="T255" i="8"/>
  <c r="R255" i="8"/>
  <c r="AF254" i="8"/>
  <c r="AE254" i="8"/>
  <c r="Z254" i="8"/>
  <c r="Y254" i="8"/>
  <c r="X254" i="8"/>
  <c r="W254" i="8"/>
  <c r="V254" i="8"/>
  <c r="U254" i="8"/>
  <c r="T254" i="8"/>
  <c r="R254" i="8"/>
  <c r="AF253" i="8"/>
  <c r="AE253" i="8"/>
  <c r="Z253" i="8"/>
  <c r="Y253" i="8"/>
  <c r="X253" i="8"/>
  <c r="W253" i="8"/>
  <c r="V253" i="8"/>
  <c r="U253" i="8"/>
  <c r="T253" i="8"/>
  <c r="R253" i="8"/>
  <c r="AF252" i="8"/>
  <c r="AE252" i="8"/>
  <c r="Z252" i="8"/>
  <c r="Y252" i="8"/>
  <c r="X252" i="8"/>
  <c r="W252" i="8"/>
  <c r="V252" i="8"/>
  <c r="U252" i="8"/>
  <c r="T252" i="8"/>
  <c r="R252" i="8"/>
  <c r="AF251" i="8"/>
  <c r="AE251" i="8"/>
  <c r="Z251" i="8"/>
  <c r="Y251" i="8"/>
  <c r="X251" i="8"/>
  <c r="W251" i="8"/>
  <c r="V251" i="8"/>
  <c r="U251" i="8"/>
  <c r="T251" i="8"/>
  <c r="R251" i="8"/>
  <c r="AF250" i="8"/>
  <c r="AE250" i="8"/>
  <c r="Z250" i="8"/>
  <c r="Y250" i="8"/>
  <c r="X250" i="8"/>
  <c r="W250" i="8"/>
  <c r="V250" i="8"/>
  <c r="U250" i="8"/>
  <c r="T250" i="8"/>
  <c r="R250" i="8"/>
  <c r="AF249" i="8"/>
  <c r="AE249" i="8"/>
  <c r="Z249" i="8"/>
  <c r="Y249" i="8"/>
  <c r="X249" i="8"/>
  <c r="W249" i="8"/>
  <c r="V249" i="8"/>
  <c r="U249" i="8"/>
  <c r="T249" i="8"/>
  <c r="R249" i="8"/>
  <c r="AF248" i="8"/>
  <c r="AE248" i="8"/>
  <c r="Z248" i="8"/>
  <c r="Y248" i="8"/>
  <c r="X248" i="8"/>
  <c r="W248" i="8"/>
  <c r="V248" i="8"/>
  <c r="U248" i="8"/>
  <c r="T248" i="8"/>
  <c r="R248" i="8"/>
  <c r="AF247" i="8"/>
  <c r="AE247" i="8"/>
  <c r="Z247" i="8"/>
  <c r="Y247" i="8"/>
  <c r="X247" i="8"/>
  <c r="W247" i="8"/>
  <c r="V247" i="8"/>
  <c r="U247" i="8"/>
  <c r="T247" i="8"/>
  <c r="R247" i="8"/>
  <c r="AF246" i="8"/>
  <c r="AE246" i="8"/>
  <c r="Z246" i="8"/>
  <c r="Y246" i="8"/>
  <c r="X246" i="8"/>
  <c r="W246" i="8"/>
  <c r="V246" i="8"/>
  <c r="U246" i="8"/>
  <c r="T246" i="8"/>
  <c r="R246" i="8"/>
  <c r="AF245" i="8"/>
  <c r="AE245" i="8"/>
  <c r="Z245" i="8"/>
  <c r="Y245" i="8"/>
  <c r="X245" i="8"/>
  <c r="W245" i="8"/>
  <c r="V245" i="8"/>
  <c r="U245" i="8"/>
  <c r="T245" i="8"/>
  <c r="R245" i="8"/>
  <c r="AF244" i="8"/>
  <c r="AE244" i="8"/>
  <c r="Z244" i="8"/>
  <c r="Y244" i="8"/>
  <c r="X244" i="8"/>
  <c r="W244" i="8"/>
  <c r="V244" i="8"/>
  <c r="U244" i="8"/>
  <c r="T244" i="8"/>
  <c r="R244" i="8"/>
  <c r="AF243" i="8"/>
  <c r="AE243" i="8"/>
  <c r="Z243" i="8"/>
  <c r="Y243" i="8"/>
  <c r="X243" i="8"/>
  <c r="W243" i="8"/>
  <c r="V243" i="8"/>
  <c r="U243" i="8"/>
  <c r="T243" i="8"/>
  <c r="R243" i="8"/>
  <c r="AF242" i="8"/>
  <c r="AE242" i="8"/>
  <c r="Z242" i="8"/>
  <c r="Y242" i="8"/>
  <c r="X242" i="8"/>
  <c r="W242" i="8"/>
  <c r="V242" i="8"/>
  <c r="U242" i="8"/>
  <c r="T242" i="8"/>
  <c r="R242" i="8"/>
  <c r="AF241" i="8"/>
  <c r="AE241" i="8"/>
  <c r="Z241" i="8"/>
  <c r="Y241" i="8"/>
  <c r="X241" i="8"/>
  <c r="W241" i="8"/>
  <c r="V241" i="8"/>
  <c r="U241" i="8"/>
  <c r="T241" i="8"/>
  <c r="R241" i="8"/>
  <c r="AF240" i="8"/>
  <c r="AE240" i="8"/>
  <c r="Z240" i="8"/>
  <c r="Y240" i="8"/>
  <c r="X240" i="8"/>
  <c r="W240" i="8"/>
  <c r="V240" i="8"/>
  <c r="U240" i="8"/>
  <c r="T240" i="8"/>
  <c r="R240" i="8"/>
  <c r="AF239" i="8"/>
  <c r="AE239" i="8"/>
  <c r="Z239" i="8"/>
  <c r="Y239" i="8"/>
  <c r="X239" i="8"/>
  <c r="W239" i="8"/>
  <c r="V239" i="8"/>
  <c r="U239" i="8"/>
  <c r="T239" i="8"/>
  <c r="R239" i="8"/>
  <c r="AF238" i="8"/>
  <c r="AE238" i="8"/>
  <c r="Z238" i="8"/>
  <c r="Y238" i="8"/>
  <c r="X238" i="8"/>
  <c r="W238" i="8"/>
  <c r="V238" i="8"/>
  <c r="U238" i="8"/>
  <c r="T238" i="8"/>
  <c r="R238" i="8"/>
  <c r="AF237" i="8"/>
  <c r="AE237" i="8"/>
  <c r="Z237" i="8"/>
  <c r="Y237" i="8"/>
  <c r="X237" i="8"/>
  <c r="W237" i="8"/>
  <c r="V237" i="8"/>
  <c r="U237" i="8"/>
  <c r="T237" i="8"/>
  <c r="R237" i="8"/>
  <c r="AF236" i="8"/>
  <c r="AE236" i="8"/>
  <c r="Z236" i="8"/>
  <c r="Y236" i="8"/>
  <c r="X236" i="8"/>
  <c r="W236" i="8"/>
  <c r="V236" i="8"/>
  <c r="U236" i="8"/>
  <c r="T236" i="8"/>
  <c r="R236" i="8"/>
  <c r="AF235" i="8"/>
  <c r="AE235" i="8"/>
  <c r="Z235" i="8"/>
  <c r="Y235" i="8"/>
  <c r="X235" i="8"/>
  <c r="W235" i="8"/>
  <c r="V235" i="8"/>
  <c r="U235" i="8"/>
  <c r="T235" i="8"/>
  <c r="R235" i="8"/>
  <c r="AF234" i="8"/>
  <c r="AE234" i="8"/>
  <c r="Z234" i="8"/>
  <c r="Y234" i="8"/>
  <c r="X234" i="8"/>
  <c r="W234" i="8"/>
  <c r="V234" i="8"/>
  <c r="U234" i="8"/>
  <c r="T234" i="8"/>
  <c r="R234" i="8"/>
  <c r="AF233" i="8"/>
  <c r="AE233" i="8"/>
  <c r="Z233" i="8"/>
  <c r="Y233" i="8"/>
  <c r="X233" i="8"/>
  <c r="W233" i="8"/>
  <c r="V233" i="8"/>
  <c r="U233" i="8"/>
  <c r="T233" i="8"/>
  <c r="R233" i="8"/>
  <c r="AF232" i="8"/>
  <c r="AE232" i="8"/>
  <c r="Z232" i="8"/>
  <c r="Y232" i="8"/>
  <c r="X232" i="8"/>
  <c r="W232" i="8"/>
  <c r="V232" i="8"/>
  <c r="U232" i="8"/>
  <c r="T232" i="8"/>
  <c r="R232" i="8"/>
  <c r="AF231" i="8"/>
  <c r="AE231" i="8"/>
  <c r="Z231" i="8"/>
  <c r="Y231" i="8"/>
  <c r="X231" i="8"/>
  <c r="W231" i="8"/>
  <c r="V231" i="8"/>
  <c r="U231" i="8"/>
  <c r="T231" i="8"/>
  <c r="R231" i="8"/>
  <c r="AF230" i="8"/>
  <c r="AE230" i="8"/>
  <c r="Z230" i="8"/>
  <c r="Y230" i="8"/>
  <c r="X230" i="8"/>
  <c r="W230" i="8"/>
  <c r="V230" i="8"/>
  <c r="U230" i="8"/>
  <c r="T230" i="8"/>
  <c r="R230" i="8"/>
  <c r="AF229" i="8"/>
  <c r="AE229" i="8"/>
  <c r="Z229" i="8"/>
  <c r="Y229" i="8"/>
  <c r="X229" i="8"/>
  <c r="W229" i="8"/>
  <c r="V229" i="8"/>
  <c r="U229" i="8"/>
  <c r="T229" i="8"/>
  <c r="R229" i="8"/>
  <c r="AF228" i="8"/>
  <c r="AE228" i="8"/>
  <c r="Z228" i="8"/>
  <c r="Y228" i="8"/>
  <c r="X228" i="8"/>
  <c r="W228" i="8"/>
  <c r="V228" i="8"/>
  <c r="U228" i="8"/>
  <c r="T228" i="8"/>
  <c r="R228" i="8"/>
  <c r="AF227" i="8"/>
  <c r="AE227" i="8"/>
  <c r="Z227" i="8"/>
  <c r="Y227" i="8"/>
  <c r="X227" i="8"/>
  <c r="W227" i="8"/>
  <c r="V227" i="8"/>
  <c r="U227" i="8"/>
  <c r="T227" i="8"/>
  <c r="R227" i="8"/>
  <c r="AF226" i="8"/>
  <c r="AE226" i="8"/>
  <c r="Z226" i="8"/>
  <c r="Y226" i="8"/>
  <c r="X226" i="8"/>
  <c r="W226" i="8"/>
  <c r="V226" i="8"/>
  <c r="U226" i="8"/>
  <c r="T226" i="8"/>
  <c r="R226" i="8"/>
  <c r="AF225" i="8"/>
  <c r="AE225" i="8"/>
  <c r="Z225" i="8"/>
  <c r="Y225" i="8"/>
  <c r="X225" i="8"/>
  <c r="W225" i="8"/>
  <c r="V225" i="8"/>
  <c r="U225" i="8"/>
  <c r="T225" i="8"/>
  <c r="R225" i="8"/>
  <c r="AF224" i="8"/>
  <c r="AE224" i="8"/>
  <c r="Z224" i="8"/>
  <c r="Y224" i="8"/>
  <c r="X224" i="8"/>
  <c r="W224" i="8"/>
  <c r="V224" i="8"/>
  <c r="U224" i="8"/>
  <c r="T224" i="8"/>
  <c r="R224" i="8"/>
  <c r="AF223" i="8"/>
  <c r="AE223" i="8"/>
  <c r="Z223" i="8"/>
  <c r="Y223" i="8"/>
  <c r="X223" i="8"/>
  <c r="W223" i="8"/>
  <c r="V223" i="8"/>
  <c r="U223" i="8"/>
  <c r="T223" i="8"/>
  <c r="R223" i="8"/>
  <c r="AF222" i="8"/>
  <c r="AE222" i="8"/>
  <c r="Z222" i="8"/>
  <c r="Y222" i="8"/>
  <c r="X222" i="8"/>
  <c r="W222" i="8"/>
  <c r="V222" i="8"/>
  <c r="U222" i="8"/>
  <c r="T222" i="8"/>
  <c r="R222" i="8"/>
  <c r="AF221" i="8"/>
  <c r="AE221" i="8"/>
  <c r="Z221" i="8"/>
  <c r="Y221" i="8"/>
  <c r="X221" i="8"/>
  <c r="W221" i="8"/>
  <c r="V221" i="8"/>
  <c r="U221" i="8"/>
  <c r="T221" i="8"/>
  <c r="R221" i="8"/>
  <c r="AF220" i="8"/>
  <c r="AE220" i="8"/>
  <c r="Z220" i="8"/>
  <c r="Y220" i="8"/>
  <c r="X220" i="8"/>
  <c r="W220" i="8"/>
  <c r="V220" i="8"/>
  <c r="U220" i="8"/>
  <c r="T220" i="8"/>
  <c r="R220" i="8"/>
  <c r="AF219" i="8"/>
  <c r="AE219" i="8"/>
  <c r="Z219" i="8"/>
  <c r="Y219" i="8"/>
  <c r="X219" i="8"/>
  <c r="W219" i="8"/>
  <c r="V219" i="8"/>
  <c r="U219" i="8"/>
  <c r="T219" i="8"/>
  <c r="R219" i="8"/>
  <c r="AF218" i="8"/>
  <c r="AE218" i="8"/>
  <c r="Z218" i="8"/>
  <c r="Y218" i="8"/>
  <c r="X218" i="8"/>
  <c r="W218" i="8"/>
  <c r="V218" i="8"/>
  <c r="U218" i="8"/>
  <c r="T218" i="8"/>
  <c r="R218" i="8"/>
  <c r="AF217" i="8"/>
  <c r="AE217" i="8"/>
  <c r="Z217" i="8"/>
  <c r="Y217" i="8"/>
  <c r="X217" i="8"/>
  <c r="W217" i="8"/>
  <c r="V217" i="8"/>
  <c r="U217" i="8"/>
  <c r="T217" i="8"/>
  <c r="R217" i="8"/>
  <c r="AF216" i="8"/>
  <c r="AE216" i="8"/>
  <c r="Z216" i="8"/>
  <c r="Y216" i="8"/>
  <c r="X216" i="8"/>
  <c r="W216" i="8"/>
  <c r="V216" i="8"/>
  <c r="U216" i="8"/>
  <c r="T216" i="8"/>
  <c r="R216" i="8"/>
  <c r="AF215" i="8"/>
  <c r="AE215" i="8"/>
  <c r="Z215" i="8"/>
  <c r="Y215" i="8"/>
  <c r="X215" i="8"/>
  <c r="W215" i="8"/>
  <c r="V215" i="8"/>
  <c r="U215" i="8"/>
  <c r="T215" i="8"/>
  <c r="R215" i="8"/>
  <c r="AF214" i="8"/>
  <c r="AE214" i="8"/>
  <c r="Z214" i="8"/>
  <c r="Y214" i="8"/>
  <c r="X214" i="8"/>
  <c r="W214" i="8"/>
  <c r="V214" i="8"/>
  <c r="U214" i="8"/>
  <c r="T214" i="8"/>
  <c r="R214" i="8"/>
  <c r="AF213" i="8"/>
  <c r="AE213" i="8"/>
  <c r="Z213" i="8"/>
  <c r="Y213" i="8"/>
  <c r="X213" i="8"/>
  <c r="W213" i="8"/>
  <c r="V213" i="8"/>
  <c r="U213" i="8"/>
  <c r="T213" i="8"/>
  <c r="R213" i="8"/>
  <c r="AF212" i="8"/>
  <c r="AE212" i="8"/>
  <c r="Z212" i="8"/>
  <c r="Y212" i="8"/>
  <c r="X212" i="8"/>
  <c r="W212" i="8"/>
  <c r="V212" i="8"/>
  <c r="U212" i="8"/>
  <c r="T212" i="8"/>
  <c r="R212" i="8"/>
  <c r="AF211" i="8"/>
  <c r="AE211" i="8"/>
  <c r="Z211" i="8"/>
  <c r="Y211" i="8"/>
  <c r="X211" i="8"/>
  <c r="W211" i="8"/>
  <c r="V211" i="8"/>
  <c r="U211" i="8"/>
  <c r="T211" i="8"/>
  <c r="R211" i="8"/>
  <c r="AF210" i="8"/>
  <c r="AE210" i="8"/>
  <c r="Z210" i="8"/>
  <c r="Y210" i="8"/>
  <c r="X210" i="8"/>
  <c r="W210" i="8"/>
  <c r="V210" i="8"/>
  <c r="U210" i="8"/>
  <c r="T210" i="8"/>
  <c r="R210" i="8"/>
  <c r="AF209" i="8"/>
  <c r="AE209" i="8"/>
  <c r="Z209" i="8"/>
  <c r="Y209" i="8"/>
  <c r="X209" i="8"/>
  <c r="W209" i="8"/>
  <c r="V209" i="8"/>
  <c r="U209" i="8"/>
  <c r="T209" i="8"/>
  <c r="R209" i="8"/>
  <c r="AF208" i="8"/>
  <c r="AE208" i="8"/>
  <c r="Z208" i="8"/>
  <c r="Y208" i="8"/>
  <c r="X208" i="8"/>
  <c r="W208" i="8"/>
  <c r="V208" i="8"/>
  <c r="U208" i="8"/>
  <c r="T208" i="8"/>
  <c r="R208" i="8"/>
  <c r="AF207" i="8"/>
  <c r="AE207" i="8"/>
  <c r="Z207" i="8"/>
  <c r="Y207" i="8"/>
  <c r="X207" i="8"/>
  <c r="W207" i="8"/>
  <c r="V207" i="8"/>
  <c r="U207" i="8"/>
  <c r="T207" i="8"/>
  <c r="R207" i="8"/>
  <c r="AF206" i="8"/>
  <c r="AE206" i="8"/>
  <c r="Z206" i="8"/>
  <c r="Y206" i="8"/>
  <c r="X206" i="8"/>
  <c r="W206" i="8"/>
  <c r="V206" i="8"/>
  <c r="U206" i="8"/>
  <c r="T206" i="8"/>
  <c r="R206" i="8"/>
  <c r="AF205" i="8"/>
  <c r="AE205" i="8"/>
  <c r="Z205" i="8"/>
  <c r="Y205" i="8"/>
  <c r="X205" i="8"/>
  <c r="W205" i="8"/>
  <c r="V205" i="8"/>
  <c r="U205" i="8"/>
  <c r="T205" i="8"/>
  <c r="R205" i="8"/>
  <c r="AF204" i="8"/>
  <c r="AE204" i="8"/>
  <c r="Z204" i="8"/>
  <c r="Y204" i="8"/>
  <c r="X204" i="8"/>
  <c r="W204" i="8"/>
  <c r="V204" i="8"/>
  <c r="U204" i="8"/>
  <c r="T204" i="8"/>
  <c r="R204" i="8"/>
  <c r="AF203" i="8"/>
  <c r="AE203" i="8"/>
  <c r="Z203" i="8"/>
  <c r="Y203" i="8"/>
  <c r="X203" i="8"/>
  <c r="W203" i="8"/>
  <c r="V203" i="8"/>
  <c r="U203" i="8"/>
  <c r="T203" i="8"/>
  <c r="R203" i="8"/>
  <c r="AF202" i="8"/>
  <c r="AE202" i="8"/>
  <c r="Z202" i="8"/>
  <c r="Y202" i="8"/>
  <c r="X202" i="8"/>
  <c r="W202" i="8"/>
  <c r="V202" i="8"/>
  <c r="U202" i="8"/>
  <c r="T202" i="8"/>
  <c r="R202" i="8"/>
  <c r="AF201" i="8"/>
  <c r="AE201" i="8"/>
  <c r="Z201" i="8"/>
  <c r="Y201" i="8"/>
  <c r="X201" i="8"/>
  <c r="W201" i="8"/>
  <c r="V201" i="8"/>
  <c r="U201" i="8"/>
  <c r="T201" i="8"/>
  <c r="R201" i="8"/>
  <c r="AF200" i="8"/>
  <c r="AE200" i="8"/>
  <c r="Z200" i="8"/>
  <c r="Y200" i="8"/>
  <c r="X200" i="8"/>
  <c r="W200" i="8"/>
  <c r="V200" i="8"/>
  <c r="U200" i="8"/>
  <c r="T200" i="8"/>
  <c r="R200" i="8"/>
  <c r="AF199" i="8"/>
  <c r="AE199" i="8"/>
  <c r="Z199" i="8"/>
  <c r="Y199" i="8"/>
  <c r="X199" i="8"/>
  <c r="W199" i="8"/>
  <c r="V199" i="8"/>
  <c r="U199" i="8"/>
  <c r="T199" i="8"/>
  <c r="R199" i="8"/>
  <c r="AF198" i="8"/>
  <c r="AE198" i="8"/>
  <c r="Z198" i="8"/>
  <c r="Y198" i="8"/>
  <c r="X198" i="8"/>
  <c r="W198" i="8"/>
  <c r="V198" i="8"/>
  <c r="U198" i="8"/>
  <c r="T198" i="8"/>
  <c r="R198" i="8"/>
  <c r="AF197" i="8"/>
  <c r="AE197" i="8"/>
  <c r="Z197" i="8"/>
  <c r="Y197" i="8"/>
  <c r="X197" i="8"/>
  <c r="W197" i="8"/>
  <c r="V197" i="8"/>
  <c r="U197" i="8"/>
  <c r="T197" i="8"/>
  <c r="R197" i="8"/>
  <c r="AF196" i="8"/>
  <c r="AE196" i="8"/>
  <c r="Z196" i="8"/>
  <c r="Y196" i="8"/>
  <c r="X196" i="8"/>
  <c r="W196" i="8"/>
  <c r="V196" i="8"/>
  <c r="U196" i="8"/>
  <c r="T196" i="8"/>
  <c r="R196" i="8"/>
  <c r="AF195" i="8"/>
  <c r="AE195" i="8"/>
  <c r="Z195" i="8"/>
  <c r="Y195" i="8"/>
  <c r="X195" i="8"/>
  <c r="W195" i="8"/>
  <c r="V195" i="8"/>
  <c r="U195" i="8"/>
  <c r="T195" i="8"/>
  <c r="R195" i="8"/>
  <c r="AF194" i="8"/>
  <c r="AE194" i="8"/>
  <c r="Z194" i="8"/>
  <c r="Y194" i="8"/>
  <c r="X194" i="8"/>
  <c r="W194" i="8"/>
  <c r="V194" i="8"/>
  <c r="U194" i="8"/>
  <c r="T194" i="8"/>
  <c r="R194" i="8"/>
  <c r="AF193" i="8"/>
  <c r="AE193" i="8"/>
  <c r="Z193" i="8"/>
  <c r="Y193" i="8"/>
  <c r="X193" i="8"/>
  <c r="W193" i="8"/>
  <c r="V193" i="8"/>
  <c r="U193" i="8"/>
  <c r="T193" i="8"/>
  <c r="R193" i="8"/>
  <c r="AF192" i="8"/>
  <c r="AE192" i="8"/>
  <c r="Z192" i="8"/>
  <c r="Y192" i="8"/>
  <c r="X192" i="8"/>
  <c r="W192" i="8"/>
  <c r="V192" i="8"/>
  <c r="U192" i="8"/>
  <c r="T192" i="8"/>
  <c r="R192" i="8"/>
  <c r="AF191" i="8"/>
  <c r="AE191" i="8"/>
  <c r="Z191" i="8"/>
  <c r="Y191" i="8"/>
  <c r="X191" i="8"/>
  <c r="W191" i="8"/>
  <c r="V191" i="8"/>
  <c r="U191" i="8"/>
  <c r="T191" i="8"/>
  <c r="R191" i="8"/>
  <c r="AF190" i="8"/>
  <c r="AE190" i="8"/>
  <c r="Z190" i="8"/>
  <c r="Y190" i="8"/>
  <c r="X190" i="8"/>
  <c r="W190" i="8"/>
  <c r="V190" i="8"/>
  <c r="U190" i="8"/>
  <c r="T190" i="8"/>
  <c r="R190" i="8"/>
  <c r="AF189" i="8"/>
  <c r="AE189" i="8"/>
  <c r="Z189" i="8"/>
  <c r="Y189" i="8"/>
  <c r="X189" i="8"/>
  <c r="W189" i="8"/>
  <c r="V189" i="8"/>
  <c r="U189" i="8"/>
  <c r="T189" i="8"/>
  <c r="R189" i="8"/>
  <c r="AF188" i="8"/>
  <c r="AE188" i="8"/>
  <c r="Z188" i="8"/>
  <c r="Y188" i="8"/>
  <c r="X188" i="8"/>
  <c r="W188" i="8"/>
  <c r="V188" i="8"/>
  <c r="U188" i="8"/>
  <c r="T188" i="8"/>
  <c r="R188" i="8"/>
  <c r="AF187" i="8"/>
  <c r="AE187" i="8"/>
  <c r="Z187" i="8"/>
  <c r="Y187" i="8"/>
  <c r="X187" i="8"/>
  <c r="W187" i="8"/>
  <c r="V187" i="8"/>
  <c r="U187" i="8"/>
  <c r="T187" i="8"/>
  <c r="R187" i="8"/>
  <c r="AF186" i="8"/>
  <c r="AE186" i="8"/>
  <c r="Z186" i="8"/>
  <c r="Y186" i="8"/>
  <c r="X186" i="8"/>
  <c r="W186" i="8"/>
  <c r="V186" i="8"/>
  <c r="U186" i="8"/>
  <c r="T186" i="8"/>
  <c r="R186" i="8"/>
  <c r="AF185" i="8"/>
  <c r="AE185" i="8"/>
  <c r="Z185" i="8"/>
  <c r="Y185" i="8"/>
  <c r="X185" i="8"/>
  <c r="W185" i="8"/>
  <c r="V185" i="8"/>
  <c r="U185" i="8"/>
  <c r="T185" i="8"/>
  <c r="R185" i="8"/>
  <c r="AF184" i="8"/>
  <c r="AE184" i="8"/>
  <c r="Z184" i="8"/>
  <c r="Y184" i="8"/>
  <c r="X184" i="8"/>
  <c r="W184" i="8"/>
  <c r="V184" i="8"/>
  <c r="U184" i="8"/>
  <c r="T184" i="8"/>
  <c r="R184" i="8"/>
  <c r="AF183" i="8"/>
  <c r="AE183" i="8"/>
  <c r="Z183" i="8"/>
  <c r="Y183" i="8"/>
  <c r="X183" i="8"/>
  <c r="W183" i="8"/>
  <c r="V183" i="8"/>
  <c r="U183" i="8"/>
  <c r="T183" i="8"/>
  <c r="R183" i="8"/>
  <c r="AF182" i="8"/>
  <c r="AE182" i="8"/>
  <c r="Z182" i="8"/>
  <c r="Y182" i="8"/>
  <c r="X182" i="8"/>
  <c r="W182" i="8"/>
  <c r="V182" i="8"/>
  <c r="U182" i="8"/>
  <c r="T182" i="8"/>
  <c r="R182" i="8"/>
  <c r="AF181" i="8"/>
  <c r="AE181" i="8"/>
  <c r="Z181" i="8"/>
  <c r="Y181" i="8"/>
  <c r="X181" i="8"/>
  <c r="W181" i="8"/>
  <c r="V181" i="8"/>
  <c r="U181" i="8"/>
  <c r="T181" i="8"/>
  <c r="R181" i="8"/>
  <c r="AF180" i="8"/>
  <c r="AE180" i="8"/>
  <c r="Z180" i="8"/>
  <c r="Y180" i="8"/>
  <c r="X180" i="8"/>
  <c r="W180" i="8"/>
  <c r="V180" i="8"/>
  <c r="U180" i="8"/>
  <c r="T180" i="8"/>
  <c r="R180" i="8"/>
  <c r="AF179" i="8"/>
  <c r="AE179" i="8"/>
  <c r="Z179" i="8"/>
  <c r="Y179" i="8"/>
  <c r="X179" i="8"/>
  <c r="W179" i="8"/>
  <c r="V179" i="8"/>
  <c r="U179" i="8"/>
  <c r="T179" i="8"/>
  <c r="R179" i="8"/>
  <c r="AF178" i="8"/>
  <c r="AE178" i="8"/>
  <c r="Z178" i="8"/>
  <c r="Y178" i="8"/>
  <c r="X178" i="8"/>
  <c r="W178" i="8"/>
  <c r="V178" i="8"/>
  <c r="U178" i="8"/>
  <c r="T178" i="8"/>
  <c r="R178" i="8"/>
  <c r="AF177" i="8"/>
  <c r="AE177" i="8"/>
  <c r="Z177" i="8"/>
  <c r="Y177" i="8"/>
  <c r="X177" i="8"/>
  <c r="W177" i="8"/>
  <c r="V177" i="8"/>
  <c r="U177" i="8"/>
  <c r="T177" i="8"/>
  <c r="R177" i="8"/>
  <c r="AF176" i="8"/>
  <c r="AE176" i="8"/>
  <c r="Z176" i="8"/>
  <c r="Y176" i="8"/>
  <c r="X176" i="8"/>
  <c r="W176" i="8"/>
  <c r="V176" i="8"/>
  <c r="U176" i="8"/>
  <c r="T176" i="8"/>
  <c r="R176" i="8"/>
  <c r="AF175" i="8"/>
  <c r="AE175" i="8"/>
  <c r="Z175" i="8"/>
  <c r="Y175" i="8"/>
  <c r="X175" i="8"/>
  <c r="W175" i="8"/>
  <c r="V175" i="8"/>
  <c r="U175" i="8"/>
  <c r="T175" i="8"/>
  <c r="R175" i="8"/>
  <c r="AF174" i="8"/>
  <c r="AE174" i="8"/>
  <c r="Z174" i="8"/>
  <c r="Y174" i="8"/>
  <c r="X174" i="8"/>
  <c r="W174" i="8"/>
  <c r="V174" i="8"/>
  <c r="U174" i="8"/>
  <c r="T174" i="8"/>
  <c r="R174" i="8"/>
  <c r="AF173" i="8"/>
  <c r="AE173" i="8"/>
  <c r="Z173" i="8"/>
  <c r="Y173" i="8"/>
  <c r="X173" i="8"/>
  <c r="W173" i="8"/>
  <c r="V173" i="8"/>
  <c r="U173" i="8"/>
  <c r="T173" i="8"/>
  <c r="R173" i="8"/>
  <c r="AF172" i="8"/>
  <c r="AE172" i="8"/>
  <c r="Z172" i="8"/>
  <c r="Y172" i="8"/>
  <c r="X172" i="8"/>
  <c r="W172" i="8"/>
  <c r="V172" i="8"/>
  <c r="U172" i="8"/>
  <c r="T172" i="8"/>
  <c r="R172" i="8"/>
  <c r="AF171" i="8"/>
  <c r="AE171" i="8"/>
  <c r="Z171" i="8"/>
  <c r="Y171" i="8"/>
  <c r="X171" i="8"/>
  <c r="W171" i="8"/>
  <c r="V171" i="8"/>
  <c r="U171" i="8"/>
  <c r="T171" i="8"/>
  <c r="R171" i="8"/>
  <c r="AF170" i="8"/>
  <c r="AE170" i="8"/>
  <c r="Z170" i="8"/>
  <c r="Y170" i="8"/>
  <c r="X170" i="8"/>
  <c r="W170" i="8"/>
  <c r="V170" i="8"/>
  <c r="U170" i="8"/>
  <c r="T170" i="8"/>
  <c r="R170" i="8"/>
  <c r="AF169" i="8"/>
  <c r="AE169" i="8"/>
  <c r="Z169" i="8"/>
  <c r="Y169" i="8"/>
  <c r="X169" i="8"/>
  <c r="W169" i="8"/>
  <c r="V169" i="8"/>
  <c r="U169" i="8"/>
  <c r="T169" i="8"/>
  <c r="R169" i="8"/>
  <c r="AF168" i="8"/>
  <c r="AE168" i="8"/>
  <c r="Z168" i="8"/>
  <c r="Y168" i="8"/>
  <c r="X168" i="8"/>
  <c r="W168" i="8"/>
  <c r="V168" i="8"/>
  <c r="U168" i="8"/>
  <c r="T168" i="8"/>
  <c r="R168" i="8"/>
  <c r="AF167" i="8"/>
  <c r="AE167" i="8"/>
  <c r="Z167" i="8"/>
  <c r="Y167" i="8"/>
  <c r="X167" i="8"/>
  <c r="W167" i="8"/>
  <c r="V167" i="8"/>
  <c r="U167" i="8"/>
  <c r="T167" i="8"/>
  <c r="R167" i="8"/>
  <c r="AF166" i="8"/>
  <c r="AE166" i="8"/>
  <c r="Z166" i="8"/>
  <c r="Y166" i="8"/>
  <c r="X166" i="8"/>
  <c r="W166" i="8"/>
  <c r="V166" i="8"/>
  <c r="U166" i="8"/>
  <c r="T166" i="8"/>
  <c r="R166" i="8"/>
  <c r="AF165" i="8"/>
  <c r="AE165" i="8"/>
  <c r="Z165" i="8"/>
  <c r="Y165" i="8"/>
  <c r="X165" i="8"/>
  <c r="W165" i="8"/>
  <c r="V165" i="8"/>
  <c r="U165" i="8"/>
  <c r="T165" i="8"/>
  <c r="R165" i="8"/>
  <c r="AF164" i="8"/>
  <c r="AE164" i="8"/>
  <c r="Z164" i="8"/>
  <c r="Y164" i="8"/>
  <c r="X164" i="8"/>
  <c r="W164" i="8"/>
  <c r="V164" i="8"/>
  <c r="U164" i="8"/>
  <c r="T164" i="8"/>
  <c r="R164" i="8"/>
  <c r="AF163" i="8"/>
  <c r="AE163" i="8"/>
  <c r="Z163" i="8"/>
  <c r="Y163" i="8"/>
  <c r="X163" i="8"/>
  <c r="W163" i="8"/>
  <c r="V163" i="8"/>
  <c r="U163" i="8"/>
  <c r="T163" i="8"/>
  <c r="R163" i="8"/>
  <c r="AF162" i="8"/>
  <c r="AE162" i="8"/>
  <c r="Z162" i="8"/>
  <c r="Y162" i="8"/>
  <c r="X162" i="8"/>
  <c r="W162" i="8"/>
  <c r="V162" i="8"/>
  <c r="U162" i="8"/>
  <c r="T162" i="8"/>
  <c r="R162" i="8"/>
  <c r="AF161" i="8"/>
  <c r="AE161" i="8"/>
  <c r="Z161" i="8"/>
  <c r="Y161" i="8"/>
  <c r="X161" i="8"/>
  <c r="W161" i="8"/>
  <c r="V161" i="8"/>
  <c r="U161" i="8"/>
  <c r="T161" i="8"/>
  <c r="R161" i="8"/>
  <c r="AF160" i="8"/>
  <c r="AE160" i="8"/>
  <c r="Z160" i="8"/>
  <c r="Y160" i="8"/>
  <c r="X160" i="8"/>
  <c r="W160" i="8"/>
  <c r="V160" i="8"/>
  <c r="U160" i="8"/>
  <c r="T160" i="8"/>
  <c r="R160" i="8"/>
  <c r="AF159" i="8"/>
  <c r="AE159" i="8"/>
  <c r="Z159" i="8"/>
  <c r="Y159" i="8"/>
  <c r="X159" i="8"/>
  <c r="W159" i="8"/>
  <c r="V159" i="8"/>
  <c r="U159" i="8"/>
  <c r="T159" i="8"/>
  <c r="R159" i="8"/>
  <c r="AF158" i="8"/>
  <c r="AE158" i="8"/>
  <c r="Z158" i="8"/>
  <c r="Y158" i="8"/>
  <c r="X158" i="8"/>
  <c r="W158" i="8"/>
  <c r="V158" i="8"/>
  <c r="U158" i="8"/>
  <c r="T158" i="8"/>
  <c r="R158" i="8"/>
  <c r="AF157" i="8"/>
  <c r="AE157" i="8"/>
  <c r="Z157" i="8"/>
  <c r="Y157" i="8"/>
  <c r="X157" i="8"/>
  <c r="W157" i="8"/>
  <c r="V157" i="8"/>
  <c r="U157" i="8"/>
  <c r="T157" i="8"/>
  <c r="R157" i="8"/>
  <c r="AF156" i="8"/>
  <c r="AE156" i="8"/>
  <c r="Z156" i="8"/>
  <c r="Y156" i="8"/>
  <c r="X156" i="8"/>
  <c r="W156" i="8"/>
  <c r="V156" i="8"/>
  <c r="U156" i="8"/>
  <c r="T156" i="8"/>
  <c r="R156" i="8"/>
  <c r="AF155" i="8"/>
  <c r="AE155" i="8"/>
  <c r="Z155" i="8"/>
  <c r="Y155" i="8"/>
  <c r="X155" i="8"/>
  <c r="W155" i="8"/>
  <c r="V155" i="8"/>
  <c r="U155" i="8"/>
  <c r="T155" i="8"/>
  <c r="R155" i="8"/>
  <c r="AF154" i="8"/>
  <c r="AE154" i="8"/>
  <c r="Z154" i="8"/>
  <c r="Y154" i="8"/>
  <c r="X154" i="8"/>
  <c r="W154" i="8"/>
  <c r="V154" i="8"/>
  <c r="U154" i="8"/>
  <c r="T154" i="8"/>
  <c r="R154" i="8"/>
  <c r="AF153" i="8"/>
  <c r="AE153" i="8"/>
  <c r="Z153" i="8"/>
  <c r="Y153" i="8"/>
  <c r="X153" i="8"/>
  <c r="W153" i="8"/>
  <c r="V153" i="8"/>
  <c r="U153" i="8"/>
  <c r="T153" i="8"/>
  <c r="R153" i="8"/>
  <c r="AF152" i="8"/>
  <c r="AE152" i="8"/>
  <c r="Z152" i="8"/>
  <c r="Y152" i="8"/>
  <c r="X152" i="8"/>
  <c r="W152" i="8"/>
  <c r="V152" i="8"/>
  <c r="U152" i="8"/>
  <c r="T152" i="8"/>
  <c r="R152" i="8"/>
  <c r="AF151" i="8"/>
  <c r="AE151" i="8"/>
  <c r="Z151" i="8"/>
  <c r="Y151" i="8"/>
  <c r="X151" i="8"/>
  <c r="W151" i="8"/>
  <c r="V151" i="8"/>
  <c r="U151" i="8"/>
  <c r="T151" i="8"/>
  <c r="R151" i="8"/>
  <c r="AF150" i="8"/>
  <c r="AE150" i="8"/>
  <c r="Z150" i="8"/>
  <c r="Y150" i="8"/>
  <c r="X150" i="8"/>
  <c r="W150" i="8"/>
  <c r="V150" i="8"/>
  <c r="U150" i="8"/>
  <c r="T150" i="8"/>
  <c r="R150" i="8"/>
  <c r="AF149" i="8"/>
  <c r="AE149" i="8"/>
  <c r="Z149" i="8"/>
  <c r="Y149" i="8"/>
  <c r="X149" i="8"/>
  <c r="W149" i="8"/>
  <c r="V149" i="8"/>
  <c r="U149" i="8"/>
  <c r="T149" i="8"/>
  <c r="R149" i="8"/>
  <c r="AF148" i="8"/>
  <c r="AE148" i="8"/>
  <c r="Z148" i="8"/>
  <c r="Y148" i="8"/>
  <c r="X148" i="8"/>
  <c r="W148" i="8"/>
  <c r="V148" i="8"/>
  <c r="U148" i="8"/>
  <c r="T148" i="8"/>
  <c r="S148" i="8"/>
  <c r="R148" i="8"/>
  <c r="AF147" i="8"/>
  <c r="AE147" i="8"/>
  <c r="Z147" i="8"/>
  <c r="Y147" i="8"/>
  <c r="X147" i="8"/>
  <c r="W147" i="8"/>
  <c r="V147" i="8"/>
  <c r="U147" i="8"/>
  <c r="T147" i="8"/>
  <c r="S147" i="8"/>
  <c r="R147" i="8"/>
  <c r="AF146" i="8"/>
  <c r="AE146" i="8"/>
  <c r="Z146" i="8"/>
  <c r="Y146" i="8"/>
  <c r="X146" i="8"/>
  <c r="W146" i="8"/>
  <c r="V146" i="8"/>
  <c r="U146" i="8"/>
  <c r="T146" i="8"/>
  <c r="S146" i="8"/>
  <c r="R146" i="8"/>
  <c r="AF145" i="8"/>
  <c r="AE145" i="8"/>
  <c r="Z145" i="8"/>
  <c r="Y145" i="8"/>
  <c r="X145" i="8"/>
  <c r="W145" i="8"/>
  <c r="V145" i="8"/>
  <c r="U145" i="8"/>
  <c r="T145" i="8"/>
  <c r="S145" i="8"/>
  <c r="R145" i="8"/>
  <c r="AF144" i="8"/>
  <c r="AE144" i="8"/>
  <c r="Z144" i="8"/>
  <c r="Y144" i="8"/>
  <c r="X144" i="8"/>
  <c r="W144" i="8"/>
  <c r="V144" i="8"/>
  <c r="U144" i="8"/>
  <c r="T144" i="8"/>
  <c r="S144" i="8"/>
  <c r="R144" i="8"/>
  <c r="AF143" i="8"/>
  <c r="AE143" i="8"/>
  <c r="Z143" i="8"/>
  <c r="Y143" i="8"/>
  <c r="X143" i="8"/>
  <c r="W143" i="8"/>
  <c r="V143" i="8"/>
  <c r="U143" i="8"/>
  <c r="T143" i="8"/>
  <c r="S143" i="8"/>
  <c r="R143" i="8"/>
  <c r="AF142" i="8"/>
  <c r="AE142" i="8"/>
  <c r="Z142" i="8"/>
  <c r="Y142" i="8"/>
  <c r="X142" i="8"/>
  <c r="W142" i="8"/>
  <c r="V142" i="8"/>
  <c r="U142" i="8"/>
  <c r="T142" i="8"/>
  <c r="S142" i="8"/>
  <c r="R142" i="8"/>
  <c r="AF141" i="8"/>
  <c r="AE141" i="8"/>
  <c r="Z141" i="8"/>
  <c r="Y141" i="8"/>
  <c r="X141" i="8"/>
  <c r="W141" i="8"/>
  <c r="V141" i="8"/>
  <c r="U141" i="8"/>
  <c r="T141" i="8"/>
  <c r="S141" i="8"/>
  <c r="R141" i="8"/>
  <c r="AF140" i="8"/>
  <c r="AE140" i="8"/>
  <c r="Z140" i="8"/>
  <c r="Y140" i="8"/>
  <c r="X140" i="8"/>
  <c r="W140" i="8"/>
  <c r="V140" i="8"/>
  <c r="U140" i="8"/>
  <c r="T140" i="8"/>
  <c r="S140" i="8"/>
  <c r="R140" i="8"/>
  <c r="AF139" i="8"/>
  <c r="AE139" i="8"/>
  <c r="Z139" i="8"/>
  <c r="Y139" i="8"/>
  <c r="X139" i="8"/>
  <c r="W139" i="8"/>
  <c r="V139" i="8"/>
  <c r="U139" i="8"/>
  <c r="T139" i="8"/>
  <c r="S139" i="8"/>
  <c r="R139" i="8"/>
  <c r="AF138" i="8"/>
  <c r="AE138" i="8"/>
  <c r="Z138" i="8"/>
  <c r="Y138" i="8"/>
  <c r="X138" i="8"/>
  <c r="W138" i="8"/>
  <c r="V138" i="8"/>
  <c r="U138" i="8"/>
  <c r="T138" i="8"/>
  <c r="S138" i="8"/>
  <c r="R138" i="8"/>
  <c r="AF137" i="8"/>
  <c r="AE137" i="8"/>
  <c r="Z137" i="8"/>
  <c r="Y137" i="8"/>
  <c r="X137" i="8"/>
  <c r="W137" i="8"/>
  <c r="V137" i="8"/>
  <c r="U137" i="8"/>
  <c r="T137" i="8"/>
  <c r="S137" i="8"/>
  <c r="R137" i="8"/>
  <c r="AF136" i="8"/>
  <c r="AE136" i="8"/>
  <c r="Z136" i="8"/>
  <c r="Y136" i="8"/>
  <c r="X136" i="8"/>
  <c r="W136" i="8"/>
  <c r="V136" i="8"/>
  <c r="U136" i="8"/>
  <c r="T136" i="8"/>
  <c r="S136" i="8"/>
  <c r="R136" i="8"/>
  <c r="AF135" i="8"/>
  <c r="AE135" i="8"/>
  <c r="Z135" i="8"/>
  <c r="Y135" i="8"/>
  <c r="X135" i="8"/>
  <c r="W135" i="8"/>
  <c r="V135" i="8"/>
  <c r="U135" i="8"/>
  <c r="T135" i="8"/>
  <c r="S135" i="8"/>
  <c r="R135" i="8"/>
  <c r="AF134" i="8"/>
  <c r="AE134" i="8"/>
  <c r="Z134" i="8"/>
  <c r="Y134" i="8"/>
  <c r="X134" i="8"/>
  <c r="W134" i="8"/>
  <c r="V134" i="8"/>
  <c r="U134" i="8"/>
  <c r="T134" i="8"/>
  <c r="S134" i="8"/>
  <c r="R134" i="8"/>
  <c r="AF133" i="8"/>
  <c r="AE133" i="8"/>
  <c r="Z133" i="8"/>
  <c r="Y133" i="8"/>
  <c r="X133" i="8"/>
  <c r="W133" i="8"/>
  <c r="V133" i="8"/>
  <c r="U133" i="8"/>
  <c r="T133" i="8"/>
  <c r="S133" i="8"/>
  <c r="R133" i="8"/>
  <c r="AF132" i="8"/>
  <c r="AE132" i="8"/>
  <c r="Z132" i="8"/>
  <c r="Y132" i="8"/>
  <c r="X132" i="8"/>
  <c r="W132" i="8"/>
  <c r="V132" i="8"/>
  <c r="U132" i="8"/>
  <c r="T132" i="8"/>
  <c r="S132" i="8"/>
  <c r="R132" i="8"/>
  <c r="AF131" i="8"/>
  <c r="AE131" i="8"/>
  <c r="Z131" i="8"/>
  <c r="Y131" i="8"/>
  <c r="X131" i="8"/>
  <c r="W131" i="8"/>
  <c r="V131" i="8"/>
  <c r="U131" i="8"/>
  <c r="T131" i="8"/>
  <c r="S131" i="8"/>
  <c r="R131" i="8"/>
  <c r="AF130" i="8"/>
  <c r="AE130" i="8"/>
  <c r="Z130" i="8"/>
  <c r="Y130" i="8"/>
  <c r="X130" i="8"/>
  <c r="W130" i="8"/>
  <c r="V130" i="8"/>
  <c r="U130" i="8"/>
  <c r="T130" i="8"/>
  <c r="S130" i="8"/>
  <c r="R130" i="8"/>
  <c r="AF129" i="8"/>
  <c r="AE129" i="8"/>
  <c r="Z129" i="8"/>
  <c r="Y129" i="8"/>
  <c r="X129" i="8"/>
  <c r="W129" i="8"/>
  <c r="V129" i="8"/>
  <c r="U129" i="8"/>
  <c r="T129" i="8"/>
  <c r="S129" i="8"/>
  <c r="R129" i="8"/>
  <c r="AF128" i="8"/>
  <c r="AE128" i="8"/>
  <c r="Z128" i="8"/>
  <c r="Y128" i="8"/>
  <c r="X128" i="8"/>
  <c r="W128" i="8"/>
  <c r="V128" i="8"/>
  <c r="U128" i="8"/>
  <c r="T128" i="8"/>
  <c r="S128" i="8"/>
  <c r="R128" i="8"/>
  <c r="AF127" i="8"/>
  <c r="AE127" i="8"/>
  <c r="Z127" i="8"/>
  <c r="Y127" i="8"/>
  <c r="X127" i="8"/>
  <c r="W127" i="8"/>
  <c r="V127" i="8"/>
  <c r="U127" i="8"/>
  <c r="T127" i="8"/>
  <c r="S127" i="8"/>
  <c r="R127" i="8"/>
  <c r="AF126" i="8"/>
  <c r="AE126" i="8"/>
  <c r="Z126" i="8"/>
  <c r="Y126" i="8"/>
  <c r="X126" i="8"/>
  <c r="W126" i="8"/>
  <c r="V126" i="8"/>
  <c r="U126" i="8"/>
  <c r="T126" i="8"/>
  <c r="S126" i="8"/>
  <c r="R126" i="8"/>
  <c r="AF125" i="8"/>
  <c r="AE125" i="8"/>
  <c r="Z125" i="8"/>
  <c r="Y125" i="8"/>
  <c r="X125" i="8"/>
  <c r="W125" i="8"/>
  <c r="V125" i="8"/>
  <c r="U125" i="8"/>
  <c r="T125" i="8"/>
  <c r="S125" i="8"/>
  <c r="R125" i="8"/>
  <c r="AF124" i="8"/>
  <c r="AE124" i="8"/>
  <c r="Z124" i="8"/>
  <c r="Y124" i="8"/>
  <c r="X124" i="8"/>
  <c r="W124" i="8"/>
  <c r="V124" i="8"/>
  <c r="U124" i="8"/>
  <c r="T124" i="8"/>
  <c r="S124" i="8"/>
  <c r="R124" i="8"/>
  <c r="AF123" i="8"/>
  <c r="AE123" i="8"/>
  <c r="Z123" i="8"/>
  <c r="Y123" i="8"/>
  <c r="X123" i="8"/>
  <c r="W123" i="8"/>
  <c r="V123" i="8"/>
  <c r="U123" i="8"/>
  <c r="T123" i="8"/>
  <c r="S123" i="8"/>
  <c r="R123" i="8"/>
  <c r="AF122" i="8"/>
  <c r="AE122" i="8"/>
  <c r="Z122" i="8"/>
  <c r="Y122" i="8"/>
  <c r="X122" i="8"/>
  <c r="W122" i="8"/>
  <c r="V122" i="8"/>
  <c r="U122" i="8"/>
  <c r="T122" i="8"/>
  <c r="S122" i="8"/>
  <c r="R122" i="8"/>
  <c r="AF121" i="8"/>
  <c r="AE121" i="8"/>
  <c r="Z121" i="8"/>
  <c r="Y121" i="8"/>
  <c r="X121" i="8"/>
  <c r="W121" i="8"/>
  <c r="V121" i="8"/>
  <c r="U121" i="8"/>
  <c r="T121" i="8"/>
  <c r="S121" i="8"/>
  <c r="R121" i="8"/>
  <c r="AF120" i="8"/>
  <c r="AE120" i="8"/>
  <c r="Z120" i="8"/>
  <c r="Y120" i="8"/>
  <c r="X120" i="8"/>
  <c r="W120" i="8"/>
  <c r="V120" i="8"/>
  <c r="U120" i="8"/>
  <c r="T120" i="8"/>
  <c r="S120" i="8"/>
  <c r="R120" i="8"/>
  <c r="AF119" i="8"/>
  <c r="AE119" i="8"/>
  <c r="Z119" i="8"/>
  <c r="Y119" i="8"/>
  <c r="X119" i="8"/>
  <c r="W119" i="8"/>
  <c r="V119" i="8"/>
  <c r="U119" i="8"/>
  <c r="T119" i="8"/>
  <c r="S119" i="8"/>
  <c r="R119" i="8"/>
  <c r="AF118" i="8"/>
  <c r="AE118" i="8"/>
  <c r="Z118" i="8"/>
  <c r="Y118" i="8"/>
  <c r="X118" i="8"/>
  <c r="W118" i="8"/>
  <c r="V118" i="8"/>
  <c r="U118" i="8"/>
  <c r="T118" i="8"/>
  <c r="S118" i="8"/>
  <c r="R118" i="8"/>
  <c r="AF117" i="8"/>
  <c r="AE117" i="8"/>
  <c r="Z117" i="8"/>
  <c r="Y117" i="8"/>
  <c r="X117" i="8"/>
  <c r="W117" i="8"/>
  <c r="V117" i="8"/>
  <c r="U117" i="8"/>
  <c r="T117" i="8"/>
  <c r="S117" i="8"/>
  <c r="R117" i="8"/>
  <c r="AF116" i="8"/>
  <c r="AE116" i="8"/>
  <c r="Z116" i="8"/>
  <c r="Y116" i="8"/>
  <c r="X116" i="8"/>
  <c r="W116" i="8"/>
  <c r="V116" i="8"/>
  <c r="U116" i="8"/>
  <c r="T116" i="8"/>
  <c r="S116" i="8"/>
  <c r="R116" i="8"/>
  <c r="AF115" i="8"/>
  <c r="AE115" i="8"/>
  <c r="Z115" i="8"/>
  <c r="Y115" i="8"/>
  <c r="X115" i="8"/>
  <c r="W115" i="8"/>
  <c r="V115" i="8"/>
  <c r="U115" i="8"/>
  <c r="T115" i="8"/>
  <c r="S115" i="8"/>
  <c r="R115" i="8"/>
  <c r="AF114" i="8"/>
  <c r="AE114" i="8"/>
  <c r="Z114" i="8"/>
  <c r="Y114" i="8"/>
  <c r="X114" i="8"/>
  <c r="W114" i="8"/>
  <c r="V114" i="8"/>
  <c r="U114" i="8"/>
  <c r="T114" i="8"/>
  <c r="S114" i="8"/>
  <c r="R114" i="8"/>
  <c r="AF113" i="8"/>
  <c r="AE113" i="8"/>
  <c r="Z113" i="8"/>
  <c r="Y113" i="8"/>
  <c r="X113" i="8"/>
  <c r="W113" i="8"/>
  <c r="V113" i="8"/>
  <c r="U113" i="8"/>
  <c r="T113" i="8"/>
  <c r="S113" i="8"/>
  <c r="R113" i="8"/>
  <c r="AF112" i="8"/>
  <c r="AE112" i="8"/>
  <c r="Z112" i="8"/>
  <c r="Y112" i="8"/>
  <c r="X112" i="8"/>
  <c r="W112" i="8"/>
  <c r="V112" i="8"/>
  <c r="U112" i="8"/>
  <c r="T112" i="8"/>
  <c r="S112" i="8"/>
  <c r="R112" i="8"/>
  <c r="AF111" i="8"/>
  <c r="AE111" i="8"/>
  <c r="Z111" i="8"/>
  <c r="Y111" i="8"/>
  <c r="X111" i="8"/>
  <c r="W111" i="8"/>
  <c r="V111" i="8"/>
  <c r="U111" i="8"/>
  <c r="T111" i="8"/>
  <c r="S111" i="8"/>
  <c r="R111" i="8"/>
  <c r="AF110" i="8"/>
  <c r="AE110" i="8"/>
  <c r="Z110" i="8"/>
  <c r="Y110" i="8"/>
  <c r="X110" i="8"/>
  <c r="W110" i="8"/>
  <c r="V110" i="8"/>
  <c r="U110" i="8"/>
  <c r="T110" i="8"/>
  <c r="S110" i="8"/>
  <c r="R110" i="8"/>
  <c r="AF109" i="8"/>
  <c r="AE109" i="8"/>
  <c r="Z109" i="8"/>
  <c r="Y109" i="8"/>
  <c r="X109" i="8"/>
  <c r="W109" i="8"/>
  <c r="V109" i="8"/>
  <c r="U109" i="8"/>
  <c r="T109" i="8"/>
  <c r="S109" i="8"/>
  <c r="R109" i="8"/>
  <c r="AF108" i="8"/>
  <c r="AE108" i="8"/>
  <c r="Z108" i="8"/>
  <c r="Y108" i="8"/>
  <c r="X108" i="8"/>
  <c r="W108" i="8"/>
  <c r="V108" i="8"/>
  <c r="U108" i="8"/>
  <c r="T108" i="8"/>
  <c r="S108" i="8"/>
  <c r="R108" i="8"/>
  <c r="AF107" i="8"/>
  <c r="AE107" i="8"/>
  <c r="Z107" i="8"/>
  <c r="Y107" i="8"/>
  <c r="X107" i="8"/>
  <c r="W107" i="8"/>
  <c r="V107" i="8"/>
  <c r="U107" i="8"/>
  <c r="T107" i="8"/>
  <c r="S107" i="8"/>
  <c r="R107" i="8"/>
  <c r="AF106" i="8"/>
  <c r="AE106" i="8"/>
  <c r="Z106" i="8"/>
  <c r="Y106" i="8"/>
  <c r="X106" i="8"/>
  <c r="W106" i="8"/>
  <c r="V106" i="8"/>
  <c r="U106" i="8"/>
  <c r="T106" i="8"/>
  <c r="S106" i="8"/>
  <c r="R106" i="8"/>
  <c r="AF105" i="8"/>
  <c r="AE105" i="8"/>
  <c r="Z105" i="8"/>
  <c r="Y105" i="8"/>
  <c r="X105" i="8"/>
  <c r="W105" i="8"/>
  <c r="V105" i="8"/>
  <c r="U105" i="8"/>
  <c r="T105" i="8"/>
  <c r="S105" i="8"/>
  <c r="R105" i="8"/>
  <c r="AF104" i="8"/>
  <c r="AE104" i="8"/>
  <c r="Z104" i="8"/>
  <c r="Y104" i="8"/>
  <c r="X104" i="8"/>
  <c r="W104" i="8"/>
  <c r="V104" i="8"/>
  <c r="U104" i="8"/>
  <c r="T104" i="8"/>
  <c r="S104" i="8"/>
  <c r="R104" i="8"/>
  <c r="AF103" i="8"/>
  <c r="AE103" i="8"/>
  <c r="Z103" i="8"/>
  <c r="Y103" i="8"/>
  <c r="X103" i="8"/>
  <c r="W103" i="8"/>
  <c r="V103" i="8"/>
  <c r="U103" i="8"/>
  <c r="T103" i="8"/>
  <c r="S103" i="8"/>
  <c r="R103" i="8"/>
  <c r="AF102" i="8"/>
  <c r="AE102" i="8"/>
  <c r="Z102" i="8"/>
  <c r="Y102" i="8"/>
  <c r="X102" i="8"/>
  <c r="W102" i="8"/>
  <c r="V102" i="8"/>
  <c r="U102" i="8"/>
  <c r="T102" i="8"/>
  <c r="S102" i="8"/>
  <c r="R102" i="8"/>
  <c r="AF101" i="8"/>
  <c r="AE101" i="8"/>
  <c r="Z101" i="8"/>
  <c r="Y101" i="8"/>
  <c r="X101" i="8"/>
  <c r="W101" i="8"/>
  <c r="V101" i="8"/>
  <c r="U101" i="8"/>
  <c r="T101" i="8"/>
  <c r="S101" i="8"/>
  <c r="R101" i="8"/>
  <c r="AF100" i="8"/>
  <c r="AE100" i="8"/>
  <c r="Z100" i="8"/>
  <c r="Y100" i="8"/>
  <c r="X100" i="8"/>
  <c r="W100" i="8"/>
  <c r="V100" i="8"/>
  <c r="U100" i="8"/>
  <c r="T100" i="8"/>
  <c r="S100" i="8"/>
  <c r="R100" i="8"/>
  <c r="AF99" i="8"/>
  <c r="AE99" i="8"/>
  <c r="Z99" i="8"/>
  <c r="Y99" i="8"/>
  <c r="X99" i="8"/>
  <c r="W99" i="8"/>
  <c r="V99" i="8"/>
  <c r="U99" i="8"/>
  <c r="T99" i="8"/>
  <c r="S99" i="8"/>
  <c r="R99" i="8"/>
  <c r="AF98" i="8"/>
  <c r="AE98" i="8"/>
  <c r="Z98" i="8"/>
  <c r="Y98" i="8"/>
  <c r="X98" i="8"/>
  <c r="W98" i="8"/>
  <c r="V98" i="8"/>
  <c r="U98" i="8"/>
  <c r="T98" i="8"/>
  <c r="S98" i="8"/>
  <c r="R98" i="8"/>
  <c r="AF97" i="8"/>
  <c r="AE97" i="8"/>
  <c r="Z97" i="8"/>
  <c r="Y97" i="8"/>
  <c r="X97" i="8"/>
  <c r="W97" i="8"/>
  <c r="V97" i="8"/>
  <c r="U97" i="8"/>
  <c r="T97" i="8"/>
  <c r="S97" i="8"/>
  <c r="R97" i="8"/>
  <c r="AF96" i="8"/>
  <c r="AE96" i="8"/>
  <c r="Z96" i="8"/>
  <c r="Y96" i="8"/>
  <c r="X96" i="8"/>
  <c r="W96" i="8"/>
  <c r="V96" i="8"/>
  <c r="U96" i="8"/>
  <c r="T96" i="8"/>
  <c r="S96" i="8"/>
  <c r="R96" i="8"/>
  <c r="AF95" i="8"/>
  <c r="AE95" i="8"/>
  <c r="Z95" i="8"/>
  <c r="Y95" i="8"/>
  <c r="X95" i="8"/>
  <c r="W95" i="8"/>
  <c r="V95" i="8"/>
  <c r="U95" i="8"/>
  <c r="T95" i="8"/>
  <c r="S95" i="8"/>
  <c r="R95" i="8"/>
  <c r="AF94" i="8"/>
  <c r="AE94" i="8"/>
  <c r="Z94" i="8"/>
  <c r="Y94" i="8"/>
  <c r="X94" i="8"/>
  <c r="W94" i="8"/>
  <c r="V94" i="8"/>
  <c r="U94" i="8"/>
  <c r="T94" i="8"/>
  <c r="S94" i="8"/>
  <c r="R94" i="8"/>
  <c r="AF93" i="8"/>
  <c r="AE93" i="8"/>
  <c r="Z93" i="8"/>
  <c r="Y93" i="8"/>
  <c r="X93" i="8"/>
  <c r="W93" i="8"/>
  <c r="V93" i="8"/>
  <c r="U93" i="8"/>
  <c r="T93" i="8"/>
  <c r="S93" i="8"/>
  <c r="R93" i="8"/>
  <c r="AF92" i="8"/>
  <c r="AE92" i="8"/>
  <c r="Z92" i="8"/>
  <c r="Y92" i="8"/>
  <c r="X92" i="8"/>
  <c r="W92" i="8"/>
  <c r="V92" i="8"/>
  <c r="U92" i="8"/>
  <c r="T92" i="8"/>
  <c r="S92" i="8"/>
  <c r="R92" i="8"/>
  <c r="AF91" i="8"/>
  <c r="AE91" i="8"/>
  <c r="Z91" i="8"/>
  <c r="Y91" i="8"/>
  <c r="X91" i="8"/>
  <c r="W91" i="8"/>
  <c r="V91" i="8"/>
  <c r="U91" i="8"/>
  <c r="T91" i="8"/>
  <c r="S91" i="8"/>
  <c r="R91" i="8"/>
  <c r="AF90" i="8"/>
  <c r="AE90" i="8"/>
  <c r="Z90" i="8"/>
  <c r="Y90" i="8"/>
  <c r="X90" i="8"/>
  <c r="W90" i="8"/>
  <c r="V90" i="8"/>
  <c r="U90" i="8"/>
  <c r="T90" i="8"/>
  <c r="S90" i="8"/>
  <c r="R90" i="8"/>
  <c r="AF89" i="8"/>
  <c r="AE89" i="8"/>
  <c r="Z89" i="8"/>
  <c r="Y89" i="8"/>
  <c r="X89" i="8"/>
  <c r="W89" i="8"/>
  <c r="V89" i="8"/>
  <c r="U89" i="8"/>
  <c r="T89" i="8"/>
  <c r="S89" i="8"/>
  <c r="R89" i="8"/>
  <c r="AF88" i="8"/>
  <c r="AE88" i="8"/>
  <c r="Z88" i="8"/>
  <c r="Y88" i="8"/>
  <c r="X88" i="8"/>
  <c r="W88" i="8"/>
  <c r="V88" i="8"/>
  <c r="U88" i="8"/>
  <c r="T88" i="8"/>
  <c r="S88" i="8"/>
  <c r="R88" i="8"/>
  <c r="AF87" i="8"/>
  <c r="AE87" i="8"/>
  <c r="Z87" i="8"/>
  <c r="Y87" i="8"/>
  <c r="X87" i="8"/>
  <c r="W87" i="8"/>
  <c r="V87" i="8"/>
  <c r="U87" i="8"/>
  <c r="T87" i="8"/>
  <c r="S87" i="8"/>
  <c r="R87" i="8"/>
  <c r="AF86" i="8"/>
  <c r="AE86" i="8"/>
  <c r="Z86" i="8"/>
  <c r="Y86" i="8"/>
  <c r="X86" i="8"/>
  <c r="W86" i="8"/>
  <c r="V86" i="8"/>
  <c r="U86" i="8"/>
  <c r="T86" i="8"/>
  <c r="S86" i="8"/>
  <c r="R86" i="8"/>
  <c r="AF85" i="8"/>
  <c r="AE85" i="8"/>
  <c r="Z85" i="8"/>
  <c r="Y85" i="8"/>
  <c r="X85" i="8"/>
  <c r="W85" i="8"/>
  <c r="V85" i="8"/>
  <c r="U85" i="8"/>
  <c r="T85" i="8"/>
  <c r="S85" i="8"/>
  <c r="R85" i="8"/>
  <c r="AF84" i="8"/>
  <c r="AE84" i="8"/>
  <c r="Z84" i="8"/>
  <c r="Y84" i="8"/>
  <c r="X84" i="8"/>
  <c r="W84" i="8"/>
  <c r="V84" i="8"/>
  <c r="U84" i="8"/>
  <c r="T84" i="8"/>
  <c r="S84" i="8"/>
  <c r="R84" i="8"/>
  <c r="AF83" i="8"/>
  <c r="AE83" i="8"/>
  <c r="Z83" i="8"/>
  <c r="Y83" i="8"/>
  <c r="X83" i="8"/>
  <c r="W83" i="8"/>
  <c r="V83" i="8"/>
  <c r="U83" i="8"/>
  <c r="T83" i="8"/>
  <c r="S83" i="8"/>
  <c r="R83" i="8"/>
  <c r="AF82" i="8"/>
  <c r="AE82" i="8"/>
  <c r="Z82" i="8"/>
  <c r="Y82" i="8"/>
  <c r="X82" i="8"/>
  <c r="W82" i="8"/>
  <c r="V82" i="8"/>
  <c r="U82" i="8"/>
  <c r="T82" i="8"/>
  <c r="S82" i="8"/>
  <c r="R82" i="8"/>
  <c r="AF81" i="8"/>
  <c r="AE81" i="8"/>
  <c r="Z81" i="8"/>
  <c r="Y81" i="8"/>
  <c r="X81" i="8"/>
  <c r="W81" i="8"/>
  <c r="V81" i="8"/>
  <c r="U81" i="8"/>
  <c r="T81" i="8"/>
  <c r="S81" i="8"/>
  <c r="R81" i="8"/>
  <c r="AF80" i="8"/>
  <c r="AE80" i="8"/>
  <c r="Z80" i="8"/>
  <c r="Y80" i="8"/>
  <c r="X80" i="8"/>
  <c r="W80" i="8"/>
  <c r="V80" i="8"/>
  <c r="U80" i="8"/>
  <c r="T80" i="8"/>
  <c r="S80" i="8"/>
  <c r="R80" i="8"/>
  <c r="AF79" i="8"/>
  <c r="AE79" i="8"/>
  <c r="Z79" i="8"/>
  <c r="Y79" i="8"/>
  <c r="X79" i="8"/>
  <c r="W79" i="8"/>
  <c r="V79" i="8"/>
  <c r="U79" i="8"/>
  <c r="T79" i="8"/>
  <c r="S79" i="8"/>
  <c r="R79" i="8"/>
  <c r="AF78" i="8"/>
  <c r="AE78" i="8"/>
  <c r="Z78" i="8"/>
  <c r="Y78" i="8"/>
  <c r="X78" i="8"/>
  <c r="W78" i="8"/>
  <c r="V78" i="8"/>
  <c r="U78" i="8"/>
  <c r="T78" i="8"/>
  <c r="S78" i="8"/>
  <c r="R78" i="8"/>
  <c r="AF77" i="8"/>
  <c r="AE77" i="8"/>
  <c r="Z77" i="8"/>
  <c r="Y77" i="8"/>
  <c r="X77" i="8"/>
  <c r="W77" i="8"/>
  <c r="V77" i="8"/>
  <c r="U77" i="8"/>
  <c r="T77" i="8"/>
  <c r="S77" i="8"/>
  <c r="R77" i="8"/>
  <c r="AF76" i="8"/>
  <c r="AE76" i="8"/>
  <c r="Z76" i="8"/>
  <c r="Y76" i="8"/>
  <c r="X76" i="8"/>
  <c r="W76" i="8"/>
  <c r="V76" i="8"/>
  <c r="U76" i="8"/>
  <c r="T76" i="8"/>
  <c r="S76" i="8"/>
  <c r="R76" i="8"/>
  <c r="AF75" i="8"/>
  <c r="AE75" i="8"/>
  <c r="Z75" i="8"/>
  <c r="Y75" i="8"/>
  <c r="X75" i="8"/>
  <c r="W75" i="8"/>
  <c r="V75" i="8"/>
  <c r="U75" i="8"/>
  <c r="T75" i="8"/>
  <c r="S75" i="8"/>
  <c r="R75" i="8"/>
  <c r="AF74" i="8"/>
  <c r="AE74" i="8"/>
  <c r="Z74" i="8"/>
  <c r="Y74" i="8"/>
  <c r="X74" i="8"/>
  <c r="W74" i="8"/>
  <c r="V74" i="8"/>
  <c r="U74" i="8"/>
  <c r="T74" i="8"/>
  <c r="S74" i="8"/>
  <c r="R74" i="8"/>
  <c r="AF73" i="8"/>
  <c r="AE73" i="8"/>
  <c r="Z73" i="8"/>
  <c r="Y73" i="8"/>
  <c r="X73" i="8"/>
  <c r="W73" i="8"/>
  <c r="V73" i="8"/>
  <c r="U73" i="8"/>
  <c r="T73" i="8"/>
  <c r="S73" i="8"/>
  <c r="R73" i="8"/>
  <c r="AF72" i="8"/>
  <c r="AE72" i="8"/>
  <c r="Z72" i="8"/>
  <c r="Y72" i="8"/>
  <c r="X72" i="8"/>
  <c r="W72" i="8"/>
  <c r="V72" i="8"/>
  <c r="U72" i="8"/>
  <c r="T72" i="8"/>
  <c r="S72" i="8"/>
  <c r="R72" i="8"/>
  <c r="AF71" i="8"/>
  <c r="AE71" i="8"/>
  <c r="Z71" i="8"/>
  <c r="Y71" i="8"/>
  <c r="X71" i="8"/>
  <c r="W71" i="8"/>
  <c r="V71" i="8"/>
  <c r="U71" i="8"/>
  <c r="T71" i="8"/>
  <c r="S71" i="8"/>
  <c r="R71" i="8"/>
  <c r="AF70" i="8"/>
  <c r="AE70" i="8"/>
  <c r="Z70" i="8"/>
  <c r="Y70" i="8"/>
  <c r="X70" i="8"/>
  <c r="W70" i="8"/>
  <c r="V70" i="8"/>
  <c r="U70" i="8"/>
  <c r="T70" i="8"/>
  <c r="S70" i="8"/>
  <c r="R70" i="8"/>
  <c r="AF69" i="8"/>
  <c r="AE69" i="8"/>
  <c r="Z69" i="8"/>
  <c r="Y69" i="8"/>
  <c r="X69" i="8"/>
  <c r="W69" i="8"/>
  <c r="V69" i="8"/>
  <c r="U69" i="8"/>
  <c r="T69" i="8"/>
  <c r="S69" i="8"/>
  <c r="R69" i="8"/>
  <c r="AF68" i="8"/>
  <c r="AE68" i="8"/>
  <c r="Z68" i="8"/>
  <c r="Y68" i="8"/>
  <c r="X68" i="8"/>
  <c r="W68" i="8"/>
  <c r="V68" i="8"/>
  <c r="U68" i="8"/>
  <c r="T68" i="8"/>
  <c r="S68" i="8"/>
  <c r="R68" i="8"/>
  <c r="AF67" i="8"/>
  <c r="AE67" i="8"/>
  <c r="Z67" i="8"/>
  <c r="Y67" i="8"/>
  <c r="X67" i="8"/>
  <c r="W67" i="8"/>
  <c r="V67" i="8"/>
  <c r="U67" i="8"/>
  <c r="T67" i="8"/>
  <c r="S67" i="8"/>
  <c r="R67" i="8"/>
  <c r="AF66" i="8"/>
  <c r="AE66" i="8"/>
  <c r="Z66" i="8"/>
  <c r="Y66" i="8"/>
  <c r="X66" i="8"/>
  <c r="W66" i="8"/>
  <c r="V66" i="8"/>
  <c r="U66" i="8"/>
  <c r="T66" i="8"/>
  <c r="S66" i="8"/>
  <c r="R66" i="8"/>
  <c r="AF65" i="8"/>
  <c r="AE65" i="8"/>
  <c r="Z65" i="8"/>
  <c r="Y65" i="8"/>
  <c r="X65" i="8"/>
  <c r="W65" i="8"/>
  <c r="V65" i="8"/>
  <c r="U65" i="8"/>
  <c r="T65" i="8"/>
  <c r="S65" i="8"/>
  <c r="R65" i="8"/>
  <c r="AF64" i="8"/>
  <c r="AE64" i="8"/>
  <c r="Z64" i="8"/>
  <c r="Y64" i="8"/>
  <c r="X64" i="8"/>
  <c r="W64" i="8"/>
  <c r="V64" i="8"/>
  <c r="U64" i="8"/>
  <c r="T64" i="8"/>
  <c r="S64" i="8"/>
  <c r="R64" i="8"/>
  <c r="AF63" i="8"/>
  <c r="AE63" i="8"/>
  <c r="Z63" i="8"/>
  <c r="Y63" i="8"/>
  <c r="X63" i="8"/>
  <c r="W63" i="8"/>
  <c r="V63" i="8"/>
  <c r="U63" i="8"/>
  <c r="T63" i="8"/>
  <c r="S63" i="8"/>
  <c r="R63" i="8"/>
  <c r="AF62" i="8"/>
  <c r="AE62" i="8"/>
  <c r="Z62" i="8"/>
  <c r="Y62" i="8"/>
  <c r="X62" i="8"/>
  <c r="W62" i="8"/>
  <c r="V62" i="8"/>
  <c r="U62" i="8"/>
  <c r="T62" i="8"/>
  <c r="S62" i="8"/>
  <c r="R62" i="8"/>
  <c r="AF61" i="8"/>
  <c r="AE61" i="8"/>
  <c r="Z61" i="8"/>
  <c r="Y61" i="8"/>
  <c r="X61" i="8"/>
  <c r="W61" i="8"/>
  <c r="V61" i="8"/>
  <c r="U61" i="8"/>
  <c r="T61" i="8"/>
  <c r="S61" i="8"/>
  <c r="R61" i="8"/>
  <c r="AF60" i="8"/>
  <c r="AE60" i="8"/>
  <c r="Z60" i="8"/>
  <c r="Y60" i="8"/>
  <c r="X60" i="8"/>
  <c r="W60" i="8"/>
  <c r="V60" i="8"/>
  <c r="U60" i="8"/>
  <c r="T60" i="8"/>
  <c r="S60" i="8"/>
  <c r="R60" i="8"/>
  <c r="AF59" i="8"/>
  <c r="AE59" i="8"/>
  <c r="Z59" i="8"/>
  <c r="Y59" i="8"/>
  <c r="X59" i="8"/>
  <c r="W59" i="8"/>
  <c r="V59" i="8"/>
  <c r="U59" i="8"/>
  <c r="T59" i="8"/>
  <c r="S59" i="8"/>
  <c r="R59" i="8"/>
  <c r="AF58" i="8"/>
  <c r="AE58" i="8"/>
  <c r="Z58" i="8"/>
  <c r="Y58" i="8"/>
  <c r="X58" i="8"/>
  <c r="W58" i="8"/>
  <c r="V58" i="8"/>
  <c r="U58" i="8"/>
  <c r="T58" i="8"/>
  <c r="S58" i="8"/>
  <c r="R58" i="8"/>
  <c r="AF57" i="8"/>
  <c r="AE57" i="8"/>
  <c r="Z57" i="8"/>
  <c r="Y57" i="8"/>
  <c r="X57" i="8"/>
  <c r="W57" i="8"/>
  <c r="V57" i="8"/>
  <c r="U57" i="8"/>
  <c r="T57" i="8"/>
  <c r="S57" i="8"/>
  <c r="R57" i="8"/>
  <c r="AF56" i="8"/>
  <c r="AE56" i="8"/>
  <c r="Z56" i="8"/>
  <c r="Y56" i="8"/>
  <c r="X56" i="8"/>
  <c r="W56" i="8"/>
  <c r="V56" i="8"/>
  <c r="U56" i="8"/>
  <c r="T56" i="8"/>
  <c r="S56" i="8"/>
  <c r="R56" i="8"/>
  <c r="AF55" i="8"/>
  <c r="AE55" i="8"/>
  <c r="Z55" i="8"/>
  <c r="Y55" i="8"/>
  <c r="X55" i="8"/>
  <c r="W55" i="8"/>
  <c r="V55" i="8"/>
  <c r="U55" i="8"/>
  <c r="T55" i="8"/>
  <c r="S55" i="8"/>
  <c r="R55" i="8"/>
  <c r="AF54" i="8"/>
  <c r="AE54" i="8"/>
  <c r="Z54" i="8"/>
  <c r="Y54" i="8"/>
  <c r="X54" i="8"/>
  <c r="W54" i="8"/>
  <c r="V54" i="8"/>
  <c r="U54" i="8"/>
  <c r="T54" i="8"/>
  <c r="S54" i="8"/>
  <c r="R54" i="8"/>
  <c r="AF53" i="8"/>
  <c r="AE53" i="8"/>
  <c r="Z53" i="8"/>
  <c r="Y53" i="8"/>
  <c r="X53" i="8"/>
  <c r="W53" i="8"/>
  <c r="V53" i="8"/>
  <c r="U53" i="8"/>
  <c r="T53" i="8"/>
  <c r="S53" i="8"/>
  <c r="R53" i="8"/>
  <c r="AF52" i="8"/>
  <c r="AE52" i="8"/>
  <c r="Z52" i="8"/>
  <c r="Y52" i="8"/>
  <c r="X52" i="8"/>
  <c r="W52" i="8"/>
  <c r="V52" i="8"/>
  <c r="U52" i="8"/>
  <c r="T52" i="8"/>
  <c r="S52" i="8"/>
  <c r="R52" i="8"/>
  <c r="AF51" i="8"/>
  <c r="AE51" i="8"/>
  <c r="Z51" i="8"/>
  <c r="Y51" i="8"/>
  <c r="X51" i="8"/>
  <c r="W51" i="8"/>
  <c r="V51" i="8"/>
  <c r="U51" i="8"/>
  <c r="T51" i="8"/>
  <c r="S51" i="8"/>
  <c r="R51" i="8"/>
  <c r="AF50" i="8"/>
  <c r="AE50" i="8"/>
  <c r="Z50" i="8"/>
  <c r="Y50" i="8"/>
  <c r="X50" i="8"/>
  <c r="W50" i="8"/>
  <c r="V50" i="8"/>
  <c r="U50" i="8"/>
  <c r="T50" i="8"/>
  <c r="S50" i="8"/>
  <c r="R50" i="8"/>
  <c r="AF49" i="8"/>
  <c r="AE49" i="8"/>
  <c r="Z49" i="8"/>
  <c r="Y49" i="8"/>
  <c r="X49" i="8"/>
  <c r="W49" i="8"/>
  <c r="V49" i="8"/>
  <c r="U49" i="8"/>
  <c r="T49" i="8"/>
  <c r="S49" i="8"/>
  <c r="R49" i="8"/>
  <c r="AF48" i="8"/>
  <c r="AE48" i="8"/>
  <c r="Z48" i="8"/>
  <c r="Y48" i="8"/>
  <c r="X48" i="8"/>
  <c r="W48" i="8"/>
  <c r="V48" i="8"/>
  <c r="U48" i="8"/>
  <c r="T48" i="8"/>
  <c r="S48" i="8"/>
  <c r="R48" i="8"/>
  <c r="AF47" i="8"/>
  <c r="AE47" i="8"/>
  <c r="Z47" i="8"/>
  <c r="Y47" i="8"/>
  <c r="X47" i="8"/>
  <c r="W47" i="8"/>
  <c r="V47" i="8"/>
  <c r="U47" i="8"/>
  <c r="T47" i="8"/>
  <c r="S47" i="8"/>
  <c r="R47" i="8"/>
  <c r="AF46" i="8"/>
  <c r="AE46" i="8"/>
  <c r="Z46" i="8"/>
  <c r="Y46" i="8"/>
  <c r="X46" i="8"/>
  <c r="W46" i="8"/>
  <c r="V46" i="8"/>
  <c r="U46" i="8"/>
  <c r="T46" i="8"/>
  <c r="S46" i="8"/>
  <c r="R46" i="8"/>
  <c r="AF45" i="8"/>
  <c r="AE45" i="8"/>
  <c r="Z45" i="8"/>
  <c r="Y45" i="8"/>
  <c r="X45" i="8"/>
  <c r="W45" i="8"/>
  <c r="V45" i="8"/>
  <c r="U45" i="8"/>
  <c r="T45" i="8"/>
  <c r="S45" i="8"/>
  <c r="R45" i="8"/>
  <c r="AF44" i="8"/>
  <c r="AE44" i="8"/>
  <c r="Z44" i="8"/>
  <c r="Y44" i="8"/>
  <c r="X44" i="8"/>
  <c r="W44" i="8"/>
  <c r="V44" i="8"/>
  <c r="U44" i="8"/>
  <c r="T44" i="8"/>
  <c r="S44" i="8"/>
  <c r="R44" i="8"/>
  <c r="AF43" i="8"/>
  <c r="AE43" i="8"/>
  <c r="Z43" i="8"/>
  <c r="Y43" i="8"/>
  <c r="X43" i="8"/>
  <c r="W43" i="8"/>
  <c r="V43" i="8"/>
  <c r="U43" i="8"/>
  <c r="T43" i="8"/>
  <c r="S43" i="8"/>
  <c r="R43" i="8"/>
  <c r="AF42" i="8"/>
  <c r="AE42" i="8"/>
  <c r="Z42" i="8"/>
  <c r="Y42" i="8"/>
  <c r="X42" i="8"/>
  <c r="W42" i="8"/>
  <c r="V42" i="8"/>
  <c r="U42" i="8"/>
  <c r="T42" i="8"/>
  <c r="S42" i="8"/>
  <c r="R42" i="8"/>
  <c r="AF41" i="8"/>
  <c r="AE41" i="8"/>
  <c r="Z41" i="8"/>
  <c r="Y41" i="8"/>
  <c r="X41" i="8"/>
  <c r="W41" i="8"/>
  <c r="V41" i="8"/>
  <c r="U41" i="8"/>
  <c r="T41" i="8"/>
  <c r="S41" i="8"/>
  <c r="R41" i="8"/>
  <c r="AF40" i="8"/>
  <c r="AE40" i="8"/>
  <c r="Z40" i="8"/>
  <c r="Y40" i="8"/>
  <c r="X40" i="8"/>
  <c r="W40" i="8"/>
  <c r="V40" i="8"/>
  <c r="U40" i="8"/>
  <c r="T40" i="8"/>
  <c r="S40" i="8"/>
  <c r="R40" i="8"/>
  <c r="AF39" i="8"/>
  <c r="AE39" i="8"/>
  <c r="Z39" i="8"/>
  <c r="Y39" i="8"/>
  <c r="X39" i="8"/>
  <c r="W39" i="8"/>
  <c r="V39" i="8"/>
  <c r="U39" i="8"/>
  <c r="T39" i="8"/>
  <c r="S39" i="8"/>
  <c r="R39" i="8"/>
  <c r="AF38" i="8"/>
  <c r="AE38" i="8"/>
  <c r="Z38" i="8"/>
  <c r="Y38" i="8"/>
  <c r="X38" i="8"/>
  <c r="W38" i="8"/>
  <c r="V38" i="8"/>
  <c r="U38" i="8"/>
  <c r="T38" i="8"/>
  <c r="S38" i="8"/>
  <c r="R38" i="8"/>
  <c r="AF37" i="8"/>
  <c r="AE37" i="8"/>
  <c r="Z37" i="8"/>
  <c r="Y37" i="8"/>
  <c r="X37" i="8"/>
  <c r="W37" i="8"/>
  <c r="V37" i="8"/>
  <c r="U37" i="8"/>
  <c r="T37" i="8"/>
  <c r="S37" i="8"/>
  <c r="R37" i="8"/>
  <c r="AF36" i="8"/>
  <c r="AE36" i="8"/>
  <c r="Z36" i="8"/>
  <c r="Y36" i="8"/>
  <c r="X36" i="8"/>
  <c r="W36" i="8"/>
  <c r="V36" i="8"/>
  <c r="U36" i="8"/>
  <c r="T36" i="8"/>
  <c r="S36" i="8"/>
  <c r="R36" i="8"/>
  <c r="AF35" i="8"/>
  <c r="AE35" i="8"/>
  <c r="Z35" i="8"/>
  <c r="Y35" i="8"/>
  <c r="X35" i="8"/>
  <c r="W35" i="8"/>
  <c r="V35" i="8"/>
  <c r="U35" i="8"/>
  <c r="T35" i="8"/>
  <c r="S35" i="8"/>
  <c r="R35" i="8"/>
  <c r="AF34" i="8"/>
  <c r="AE34" i="8"/>
  <c r="Z34" i="8"/>
  <c r="Y34" i="8"/>
  <c r="X34" i="8"/>
  <c r="W34" i="8"/>
  <c r="V34" i="8"/>
  <c r="U34" i="8"/>
  <c r="T34" i="8"/>
  <c r="S34" i="8"/>
  <c r="R34" i="8"/>
  <c r="AF33" i="8"/>
  <c r="AE33" i="8"/>
  <c r="Z33" i="8"/>
  <c r="Y33" i="8"/>
  <c r="X33" i="8"/>
  <c r="W33" i="8"/>
  <c r="V33" i="8"/>
  <c r="U33" i="8"/>
  <c r="T33" i="8"/>
  <c r="S33" i="8"/>
  <c r="R33" i="8"/>
  <c r="AF32" i="8"/>
  <c r="AE32" i="8"/>
  <c r="Z32" i="8"/>
  <c r="Y32" i="8"/>
  <c r="X32" i="8"/>
  <c r="W32" i="8"/>
  <c r="V32" i="8"/>
  <c r="U32" i="8"/>
  <c r="T32" i="8"/>
  <c r="S32" i="8"/>
  <c r="R32" i="8"/>
  <c r="AF31" i="8"/>
  <c r="AE31" i="8"/>
  <c r="Z31" i="8"/>
  <c r="Y31" i="8"/>
  <c r="X31" i="8"/>
  <c r="W31" i="8"/>
  <c r="V31" i="8"/>
  <c r="U31" i="8"/>
  <c r="T31" i="8"/>
  <c r="S31" i="8"/>
  <c r="R31" i="8"/>
  <c r="AF30" i="8"/>
  <c r="AE30" i="8"/>
  <c r="Z30" i="8"/>
  <c r="Y30" i="8"/>
  <c r="X30" i="8"/>
  <c r="W30" i="8"/>
  <c r="V30" i="8"/>
  <c r="U30" i="8"/>
  <c r="T30" i="8"/>
  <c r="S30" i="8"/>
  <c r="R30" i="8"/>
  <c r="AF29" i="8"/>
  <c r="AE29" i="8"/>
  <c r="Z29" i="8"/>
  <c r="Y29" i="8"/>
  <c r="X29" i="8"/>
  <c r="W29" i="8"/>
  <c r="V29" i="8"/>
  <c r="U29" i="8"/>
  <c r="T29" i="8"/>
  <c r="S29" i="8"/>
  <c r="R29" i="8"/>
  <c r="AF28" i="8"/>
  <c r="AE28" i="8"/>
  <c r="Z28" i="8"/>
  <c r="Y28" i="8"/>
  <c r="X28" i="8"/>
  <c r="W28" i="8"/>
  <c r="V28" i="8"/>
  <c r="U28" i="8"/>
  <c r="T28" i="8"/>
  <c r="S28" i="8"/>
  <c r="R28" i="8"/>
  <c r="AF27" i="8"/>
  <c r="AE27" i="8"/>
  <c r="Z27" i="8"/>
  <c r="Y27" i="8"/>
  <c r="X27" i="8"/>
  <c r="W27" i="8"/>
  <c r="V27" i="8"/>
  <c r="U27" i="8"/>
  <c r="T27" i="8"/>
  <c r="S27" i="8"/>
  <c r="R27" i="8"/>
  <c r="AF26" i="8"/>
  <c r="AE26" i="8"/>
  <c r="Z26" i="8"/>
  <c r="Y26" i="8"/>
  <c r="X26" i="8"/>
  <c r="W26" i="8"/>
  <c r="V26" i="8"/>
  <c r="U26" i="8"/>
  <c r="T26" i="8"/>
  <c r="S26" i="8"/>
  <c r="R26" i="8"/>
  <c r="AF25" i="8"/>
  <c r="AE25" i="8"/>
  <c r="Z25" i="8"/>
  <c r="Y25" i="8"/>
  <c r="X25" i="8"/>
  <c r="W25" i="8"/>
  <c r="V25" i="8"/>
  <c r="U25" i="8"/>
  <c r="T25" i="8"/>
  <c r="S25" i="8"/>
  <c r="R25" i="8"/>
  <c r="AF24" i="8"/>
  <c r="AE24" i="8"/>
  <c r="Z24" i="8"/>
  <c r="Y24" i="8"/>
  <c r="X24" i="8"/>
  <c r="W24" i="8"/>
  <c r="V24" i="8"/>
  <c r="U24" i="8"/>
  <c r="T24" i="8"/>
  <c r="S24" i="8"/>
  <c r="R24" i="8"/>
  <c r="AF23" i="8"/>
  <c r="AE23" i="8"/>
  <c r="Z23" i="8"/>
  <c r="Y23" i="8"/>
  <c r="X23" i="8"/>
  <c r="W23" i="8"/>
  <c r="V23" i="8"/>
  <c r="U23" i="8"/>
  <c r="T23" i="8"/>
  <c r="S23" i="8"/>
  <c r="R23" i="8"/>
  <c r="AF22" i="8"/>
  <c r="AE22" i="8"/>
  <c r="Z22" i="8"/>
  <c r="Y22" i="8"/>
  <c r="X22" i="8"/>
  <c r="W22" i="8"/>
  <c r="V22" i="8"/>
  <c r="U22" i="8"/>
  <c r="T22" i="8"/>
  <c r="S22" i="8"/>
  <c r="R22" i="8"/>
  <c r="AF21" i="8"/>
  <c r="AE21" i="8"/>
  <c r="Z21" i="8"/>
  <c r="Y21" i="8"/>
  <c r="X21" i="8"/>
  <c r="W21" i="8"/>
  <c r="V21" i="8"/>
  <c r="U21" i="8"/>
  <c r="T21" i="8"/>
  <c r="S21" i="8"/>
  <c r="R21" i="8"/>
  <c r="AF20" i="8"/>
  <c r="AE20" i="8"/>
  <c r="Z20" i="8"/>
  <c r="Y20" i="8"/>
  <c r="X20" i="8"/>
  <c r="W20" i="8"/>
  <c r="V20" i="8"/>
  <c r="U20" i="8"/>
  <c r="T20" i="8"/>
  <c r="S20" i="8"/>
  <c r="R20" i="8"/>
  <c r="AF19" i="8"/>
  <c r="AE19" i="8"/>
  <c r="Z19" i="8"/>
  <c r="Y19" i="8"/>
  <c r="X19" i="8"/>
  <c r="W19" i="8"/>
  <c r="V19" i="8"/>
  <c r="U19" i="8"/>
  <c r="T19" i="8"/>
  <c r="S19" i="8"/>
  <c r="R19" i="8"/>
  <c r="AF18" i="8"/>
  <c r="AE18" i="8"/>
  <c r="Z18" i="8"/>
  <c r="Y18" i="8"/>
  <c r="X18" i="8"/>
  <c r="W18" i="8"/>
  <c r="V18" i="8"/>
  <c r="U18" i="8"/>
  <c r="T18" i="8"/>
  <c r="S18" i="8"/>
  <c r="R18" i="8"/>
  <c r="AF17" i="8"/>
  <c r="AE17" i="8"/>
  <c r="Z17" i="8"/>
  <c r="Y17" i="8"/>
  <c r="X17" i="8"/>
  <c r="W17" i="8"/>
  <c r="V17" i="8"/>
  <c r="U17" i="8"/>
  <c r="T17" i="8"/>
  <c r="S17" i="8"/>
  <c r="R17" i="8"/>
  <c r="AF16" i="8"/>
  <c r="AE16" i="8"/>
  <c r="Z16" i="8"/>
  <c r="Y16" i="8"/>
  <c r="X16" i="8"/>
  <c r="W16" i="8"/>
  <c r="V16" i="8"/>
  <c r="U16" i="8"/>
  <c r="T16" i="8"/>
  <c r="S16" i="8"/>
  <c r="R16" i="8"/>
  <c r="AF15" i="8"/>
  <c r="AE15" i="8"/>
  <c r="Z15" i="8"/>
  <c r="Y15" i="8"/>
  <c r="X15" i="8"/>
  <c r="W15" i="8"/>
  <c r="V15" i="8"/>
  <c r="U15" i="8"/>
  <c r="T15" i="8"/>
  <c r="S15" i="8"/>
  <c r="R15" i="8"/>
  <c r="AF14" i="8"/>
  <c r="AE14" i="8"/>
  <c r="Z14" i="8"/>
  <c r="Y14" i="8"/>
  <c r="X14" i="8"/>
  <c r="W14" i="8"/>
  <c r="V14" i="8"/>
  <c r="U14" i="8"/>
  <c r="T14" i="8"/>
  <c r="S14" i="8"/>
  <c r="R14" i="8"/>
  <c r="AF13" i="8"/>
  <c r="AE13" i="8"/>
  <c r="Z13" i="8"/>
  <c r="Y13" i="8"/>
  <c r="X13" i="8"/>
  <c r="W13" i="8"/>
  <c r="V13" i="8"/>
  <c r="U13" i="8"/>
  <c r="T13" i="8"/>
  <c r="S13" i="8"/>
  <c r="R13" i="8"/>
  <c r="AF12" i="8"/>
  <c r="AE12" i="8"/>
  <c r="Z12" i="8"/>
  <c r="Y12" i="8"/>
  <c r="X12" i="8"/>
  <c r="W12" i="8"/>
  <c r="V12" i="8"/>
  <c r="U12" i="8"/>
  <c r="T12" i="8"/>
  <c r="S12" i="8"/>
  <c r="R12" i="8"/>
  <c r="AF11" i="8"/>
  <c r="AE11" i="8"/>
  <c r="Z11" i="8"/>
  <c r="Y11" i="8"/>
  <c r="X11" i="8"/>
  <c r="W11" i="8"/>
  <c r="V11" i="8"/>
  <c r="U11" i="8"/>
  <c r="T11" i="8"/>
  <c r="S11" i="8"/>
  <c r="R11" i="8"/>
  <c r="AF10" i="8"/>
  <c r="AE10" i="8"/>
  <c r="Z10" i="8"/>
  <c r="Y10" i="8"/>
  <c r="X10" i="8"/>
  <c r="W10" i="8"/>
  <c r="V10" i="8"/>
  <c r="U10" i="8"/>
  <c r="T10" i="8"/>
  <c r="S10" i="8"/>
  <c r="R10" i="8"/>
  <c r="AF9" i="8"/>
  <c r="AE9" i="8"/>
  <c r="Z9" i="8"/>
  <c r="Y9" i="8"/>
  <c r="X9" i="8"/>
  <c r="W9" i="8"/>
  <c r="V9" i="8"/>
  <c r="U9" i="8"/>
  <c r="T9" i="8"/>
  <c r="S9" i="8"/>
  <c r="R9" i="8"/>
  <c r="AF8" i="8"/>
  <c r="AE8" i="8"/>
  <c r="Z8" i="8"/>
  <c r="Y8" i="8"/>
  <c r="X8" i="8"/>
  <c r="W8" i="8"/>
  <c r="V8" i="8"/>
  <c r="U8" i="8"/>
  <c r="T8" i="8"/>
  <c r="S8" i="8"/>
  <c r="R8" i="8"/>
  <c r="AF7" i="8"/>
  <c r="AE7" i="8"/>
  <c r="Z7" i="8"/>
  <c r="Y7" i="8"/>
  <c r="X7" i="8"/>
  <c r="W7" i="8"/>
  <c r="V7" i="8"/>
  <c r="U7" i="8"/>
  <c r="T7" i="8"/>
  <c r="S7" i="8"/>
  <c r="R7" i="8"/>
  <c r="AF6" i="8"/>
  <c r="AE6" i="8"/>
  <c r="Z6" i="8"/>
  <c r="Y6" i="8"/>
  <c r="X6" i="8"/>
  <c r="W6" i="8"/>
  <c r="V6" i="8"/>
  <c r="U6" i="8"/>
  <c r="T6" i="8"/>
  <c r="S6" i="8"/>
  <c r="R6" i="8"/>
  <c r="AF5" i="8"/>
  <c r="AE5" i="8"/>
  <c r="Z5" i="8"/>
  <c r="Y5" i="8"/>
  <c r="X5" i="8"/>
  <c r="W5" i="8"/>
  <c r="V5" i="8"/>
  <c r="U5" i="8"/>
  <c r="T5" i="8"/>
  <c r="S5" i="8"/>
  <c r="R5" i="8"/>
  <c r="CR304" i="6"/>
  <c r="BX304" i="6"/>
  <c r="CM304" i="6" s="1"/>
  <c r="BV304" i="6"/>
  <c r="CK304" i="6" s="1"/>
  <c r="BU304" i="6"/>
  <c r="CJ304" i="6" s="1"/>
  <c r="BT304" i="6"/>
  <c r="CI304" i="6" s="1"/>
  <c r="BQ304" i="6"/>
  <c r="CF304" i="6" s="1"/>
  <c r="BP304" i="6"/>
  <c r="CE304" i="6" s="1"/>
  <c r="BC304" i="6"/>
  <c r="BR304" i="6" s="1"/>
  <c r="AI304" i="6"/>
  <c r="BD304" i="6" s="1"/>
  <c r="BS304" i="6" s="1"/>
  <c r="CH304" i="6" s="1"/>
  <c r="BZ303" i="6"/>
  <c r="BX303" i="6"/>
  <c r="CM303" i="6" s="1"/>
  <c r="BV303" i="6"/>
  <c r="CK303" i="6" s="1"/>
  <c r="BU303" i="6"/>
  <c r="CJ303" i="6" s="1"/>
  <c r="BT303" i="6"/>
  <c r="CI303" i="6" s="1"/>
  <c r="BS303" i="6"/>
  <c r="CH303" i="6" s="1"/>
  <c r="BQ303" i="6"/>
  <c r="CF303" i="6" s="1"/>
  <c r="BP303" i="6"/>
  <c r="CE303" i="6" s="1"/>
  <c r="AI303" i="6"/>
  <c r="AB303" i="6"/>
  <c r="BC303" i="6" s="1"/>
  <c r="BR303" i="6" s="1"/>
  <c r="BZ302" i="6"/>
  <c r="BX302" i="6"/>
  <c r="CM302" i="6" s="1"/>
  <c r="BV302" i="6"/>
  <c r="CK302" i="6" s="1"/>
  <c r="BU302" i="6"/>
  <c r="CJ302" i="6" s="1"/>
  <c r="BT302" i="6"/>
  <c r="CI302" i="6" s="1"/>
  <c r="BS302" i="6"/>
  <c r="CH302" i="6" s="1"/>
  <c r="BQ302" i="6"/>
  <c r="BP302" i="6"/>
  <c r="CE302" i="6" s="1"/>
  <c r="AI302" i="6"/>
  <c r="AB302" i="6"/>
  <c r="BC302" i="6" s="1"/>
  <c r="BR302" i="6" s="1"/>
  <c r="CG302" i="6" s="1"/>
  <c r="BX301" i="6"/>
  <c r="CM301" i="6" s="1"/>
  <c r="BV301" i="6"/>
  <c r="CK301" i="6" s="1"/>
  <c r="BU301" i="6"/>
  <c r="CJ301" i="6" s="1"/>
  <c r="BT301" i="6"/>
  <c r="CI301" i="6" s="1"/>
  <c r="BS301" i="6"/>
  <c r="BQ301" i="6"/>
  <c r="CF301" i="6" s="1"/>
  <c r="BP301" i="6"/>
  <c r="CE301" i="6" s="1"/>
  <c r="AI301" i="6"/>
  <c r="AB301" i="6"/>
  <c r="BC301" i="6" s="1"/>
  <c r="BR301" i="6" s="1"/>
  <c r="BZ300" i="6"/>
  <c r="BX300" i="6"/>
  <c r="CM300" i="6" s="1"/>
  <c r="BV300" i="6"/>
  <c r="CK300" i="6" s="1"/>
  <c r="BU300" i="6"/>
  <c r="CJ300" i="6" s="1"/>
  <c r="BT300" i="6"/>
  <c r="CI300" i="6" s="1"/>
  <c r="BS300" i="6"/>
  <c r="BQ300" i="6"/>
  <c r="CF300" i="6" s="1"/>
  <c r="BP300" i="6"/>
  <c r="AI300" i="6"/>
  <c r="AB300" i="6"/>
  <c r="BC300" i="6" s="1"/>
  <c r="BR300" i="6" s="1"/>
  <c r="BZ299" i="6"/>
  <c r="CR299" i="6" s="1"/>
  <c r="BX299" i="6"/>
  <c r="CM299" i="6" s="1"/>
  <c r="BV299" i="6"/>
  <c r="CK299" i="6" s="1"/>
  <c r="BU299" i="6"/>
  <c r="CJ299" i="6" s="1"/>
  <c r="BT299" i="6"/>
  <c r="CI299" i="6" s="1"/>
  <c r="BS299" i="6"/>
  <c r="BQ299" i="6"/>
  <c r="CF299" i="6" s="1"/>
  <c r="BP299" i="6"/>
  <c r="AI299" i="6"/>
  <c r="AB299" i="6"/>
  <c r="BC299" i="6" s="1"/>
  <c r="BR299" i="6" s="1"/>
  <c r="BZ298" i="6"/>
  <c r="BX298" i="6"/>
  <c r="CM298" i="6" s="1"/>
  <c r="BV298" i="6"/>
  <c r="CK298" i="6" s="1"/>
  <c r="BU298" i="6"/>
  <c r="CJ298" i="6" s="1"/>
  <c r="BT298" i="6"/>
  <c r="CI298" i="6" s="1"/>
  <c r="BS298" i="6"/>
  <c r="BQ298" i="6"/>
  <c r="CF298" i="6" s="1"/>
  <c r="BP298" i="6"/>
  <c r="BC298" i="6"/>
  <c r="BR298" i="6" s="1"/>
  <c r="AI298" i="6"/>
  <c r="BZ297" i="6"/>
  <c r="CR297" i="6" s="1"/>
  <c r="BX297" i="6"/>
  <c r="CM297" i="6" s="1"/>
  <c r="BV297" i="6"/>
  <c r="CK297" i="6" s="1"/>
  <c r="BU297" i="6"/>
  <c r="CJ297" i="6" s="1"/>
  <c r="BT297" i="6"/>
  <c r="CI297" i="6" s="1"/>
  <c r="BS297" i="6"/>
  <c r="CH297" i="6" s="1"/>
  <c r="BQ297" i="6"/>
  <c r="CF297" i="6" s="1"/>
  <c r="BP297" i="6"/>
  <c r="CE297" i="6" s="1"/>
  <c r="AI297" i="6"/>
  <c r="AB297" i="6"/>
  <c r="BC297" i="6" s="1"/>
  <c r="BR297" i="6" s="1"/>
  <c r="BZ296" i="6"/>
  <c r="BX296" i="6"/>
  <c r="CM296" i="6" s="1"/>
  <c r="BV296" i="6"/>
  <c r="CK296" i="6" s="1"/>
  <c r="BU296" i="6"/>
  <c r="CJ296" i="6" s="1"/>
  <c r="BT296" i="6"/>
  <c r="CI296" i="6" s="1"/>
  <c r="BS296" i="6"/>
  <c r="CH296" i="6" s="1"/>
  <c r="BQ296" i="6"/>
  <c r="CF296" i="6" s="1"/>
  <c r="BP296" i="6"/>
  <c r="CE296" i="6" s="1"/>
  <c r="AI296" i="6"/>
  <c r="AB296" i="6"/>
  <c r="BC296" i="6" s="1"/>
  <c r="BR296" i="6" s="1"/>
  <c r="BZ295" i="6"/>
  <c r="BX295" i="6"/>
  <c r="CM295" i="6" s="1"/>
  <c r="BV295" i="6"/>
  <c r="CK295" i="6" s="1"/>
  <c r="BU295" i="6"/>
  <c r="CJ295" i="6" s="1"/>
  <c r="BT295" i="6"/>
  <c r="CI295" i="6" s="1"/>
  <c r="BS295" i="6"/>
  <c r="BQ295" i="6"/>
  <c r="CF295" i="6" s="1"/>
  <c r="BP295" i="6"/>
  <c r="AI295" i="6"/>
  <c r="AB295" i="6"/>
  <c r="BC295" i="6" s="1"/>
  <c r="BR295" i="6" s="1"/>
  <c r="BZ294" i="6"/>
  <c r="CR294" i="6" s="1"/>
  <c r="BX294" i="6"/>
  <c r="CM294" i="6" s="1"/>
  <c r="BV294" i="6"/>
  <c r="CK294" i="6" s="1"/>
  <c r="BU294" i="6"/>
  <c r="CJ294" i="6" s="1"/>
  <c r="BT294" i="6"/>
  <c r="CI294" i="6" s="1"/>
  <c r="BS294" i="6"/>
  <c r="BQ294" i="6"/>
  <c r="CF294" i="6" s="1"/>
  <c r="BP294" i="6"/>
  <c r="AI294" i="6"/>
  <c r="AB294" i="6"/>
  <c r="BC294" i="6" s="1"/>
  <c r="BR294" i="6" s="1"/>
  <c r="BZ293" i="6"/>
  <c r="BX293" i="6"/>
  <c r="CM293" i="6" s="1"/>
  <c r="BV293" i="6"/>
  <c r="CK293" i="6" s="1"/>
  <c r="BU293" i="6"/>
  <c r="CJ293" i="6" s="1"/>
  <c r="BT293" i="6"/>
  <c r="CI293" i="6" s="1"/>
  <c r="BS293" i="6"/>
  <c r="BQ293" i="6"/>
  <c r="CF293" i="6" s="1"/>
  <c r="BP293" i="6"/>
  <c r="CE293" i="6" s="1"/>
  <c r="AI293" i="6"/>
  <c r="AB293" i="6"/>
  <c r="BC293" i="6" s="1"/>
  <c r="BR293" i="6" s="1"/>
  <c r="BZ292" i="6"/>
  <c r="CR292" i="6" s="1"/>
  <c r="BX292" i="6"/>
  <c r="CM292" i="6" s="1"/>
  <c r="BV292" i="6"/>
  <c r="CK292" i="6" s="1"/>
  <c r="BU292" i="6"/>
  <c r="CJ292" i="6" s="1"/>
  <c r="BT292" i="6"/>
  <c r="CI292" i="6" s="1"/>
  <c r="BS292" i="6"/>
  <c r="BQ292" i="6"/>
  <c r="CF292" i="6" s="1"/>
  <c r="BP292" i="6"/>
  <c r="CE292" i="6" s="1"/>
  <c r="AB292" i="6"/>
  <c r="BC292" i="6" s="1"/>
  <c r="BR292" i="6" s="1"/>
  <c r="CG292" i="6" s="1"/>
  <c r="BZ291" i="6"/>
  <c r="BX291" i="6"/>
  <c r="CM291" i="6" s="1"/>
  <c r="BV291" i="6"/>
  <c r="CK291" i="6" s="1"/>
  <c r="BU291" i="6"/>
  <c r="CJ291" i="6" s="1"/>
  <c r="BT291" i="6"/>
  <c r="CI291" i="6" s="1"/>
  <c r="BS291" i="6"/>
  <c r="BW291" i="6" s="1"/>
  <c r="CL291" i="6" s="1"/>
  <c r="BQ291" i="6"/>
  <c r="CF291" i="6" s="1"/>
  <c r="BP291" i="6"/>
  <c r="AI291" i="6"/>
  <c r="AB291" i="6"/>
  <c r="BC291" i="6" s="1"/>
  <c r="BR291" i="6" s="1"/>
  <c r="CG291" i="6" s="1"/>
  <c r="BZ290" i="6"/>
  <c r="BX290" i="6"/>
  <c r="CM290" i="6" s="1"/>
  <c r="BV290" i="6"/>
  <c r="CK290" i="6" s="1"/>
  <c r="BU290" i="6"/>
  <c r="CJ290" i="6" s="1"/>
  <c r="BT290" i="6"/>
  <c r="CI290" i="6" s="1"/>
  <c r="BS290" i="6"/>
  <c r="CH290" i="6" s="1"/>
  <c r="BQ290" i="6"/>
  <c r="CF290" i="6" s="1"/>
  <c r="BP290" i="6"/>
  <c r="CE290" i="6" s="1"/>
  <c r="AI290" i="6"/>
  <c r="AB290" i="6"/>
  <c r="BC290" i="6" s="1"/>
  <c r="BR290" i="6" s="1"/>
  <c r="BZ289" i="6"/>
  <c r="BX289" i="6"/>
  <c r="CM289" i="6" s="1"/>
  <c r="BV289" i="6"/>
  <c r="CK289" i="6" s="1"/>
  <c r="BU289" i="6"/>
  <c r="CJ289" i="6" s="1"/>
  <c r="BT289" i="6"/>
  <c r="CI289" i="6" s="1"/>
  <c r="BS289" i="6"/>
  <c r="CH289" i="6" s="1"/>
  <c r="BQ289" i="6"/>
  <c r="CF289" i="6" s="1"/>
  <c r="BP289" i="6"/>
  <c r="CE289" i="6" s="1"/>
  <c r="BC289" i="6"/>
  <c r="BR289" i="6" s="1"/>
  <c r="CG289" i="6" s="1"/>
  <c r="AI289" i="6"/>
  <c r="BZ288" i="6"/>
  <c r="BX288" i="6"/>
  <c r="CM288" i="6" s="1"/>
  <c r="BV288" i="6"/>
  <c r="CK288" i="6" s="1"/>
  <c r="BU288" i="6"/>
  <c r="CJ288" i="6" s="1"/>
  <c r="BT288" i="6"/>
  <c r="CI288" i="6" s="1"/>
  <c r="BS288" i="6"/>
  <c r="CH288" i="6" s="1"/>
  <c r="BQ288" i="6"/>
  <c r="CF288" i="6" s="1"/>
  <c r="BP288" i="6"/>
  <c r="CE288" i="6" s="1"/>
  <c r="AH288" i="6"/>
  <c r="AI288" i="6" s="1"/>
  <c r="AB288" i="6"/>
  <c r="BC288" i="6" s="1"/>
  <c r="BR288" i="6" s="1"/>
  <c r="BZ287" i="6"/>
  <c r="CR287" i="6" s="1"/>
  <c r="BX287" i="6"/>
  <c r="CM287" i="6" s="1"/>
  <c r="BV287" i="6"/>
  <c r="CK287" i="6" s="1"/>
  <c r="BU287" i="6"/>
  <c r="CJ287" i="6" s="1"/>
  <c r="BT287" i="6"/>
  <c r="CI287" i="6" s="1"/>
  <c r="BS287" i="6"/>
  <c r="BW287" i="6" s="1"/>
  <c r="CL287" i="6" s="1"/>
  <c r="BQ287" i="6"/>
  <c r="CF287" i="6" s="1"/>
  <c r="BP287" i="6"/>
  <c r="CE287" i="6" s="1"/>
  <c r="AI287" i="6"/>
  <c r="AB287" i="6"/>
  <c r="BC287" i="6" s="1"/>
  <c r="BR287" i="6" s="1"/>
  <c r="BZ286" i="6"/>
  <c r="CR286" i="6" s="1"/>
  <c r="BX286" i="6"/>
  <c r="CM286" i="6" s="1"/>
  <c r="BV286" i="6"/>
  <c r="CK286" i="6" s="1"/>
  <c r="BU286" i="6"/>
  <c r="CJ286" i="6" s="1"/>
  <c r="BT286" i="6"/>
  <c r="CI286" i="6" s="1"/>
  <c r="BS286" i="6"/>
  <c r="BQ286" i="6"/>
  <c r="CF286" i="6" s="1"/>
  <c r="BP286" i="6"/>
  <c r="AI286" i="6"/>
  <c r="AB286" i="6"/>
  <c r="BC286" i="6" s="1"/>
  <c r="BR286" i="6" s="1"/>
  <c r="BZ285" i="6"/>
  <c r="CR285" i="6" s="1"/>
  <c r="BX285" i="6"/>
  <c r="CM285" i="6" s="1"/>
  <c r="BV285" i="6"/>
  <c r="CK285" i="6" s="1"/>
  <c r="BU285" i="6"/>
  <c r="CJ285" i="6" s="1"/>
  <c r="BT285" i="6"/>
  <c r="CI285" i="6" s="1"/>
  <c r="BS285" i="6"/>
  <c r="CH285" i="6" s="1"/>
  <c r="BQ285" i="6"/>
  <c r="CF285" i="6" s="1"/>
  <c r="BP285" i="6"/>
  <c r="CE285" i="6" s="1"/>
  <c r="AI285" i="6"/>
  <c r="AB285" i="6"/>
  <c r="BC285" i="6" s="1"/>
  <c r="BR285" i="6" s="1"/>
  <c r="BZ284" i="6"/>
  <c r="CR284" i="6" s="1"/>
  <c r="BX284" i="6"/>
  <c r="CM284" i="6" s="1"/>
  <c r="BV284" i="6"/>
  <c r="CK284" i="6" s="1"/>
  <c r="BU284" i="6"/>
  <c r="CJ284" i="6" s="1"/>
  <c r="BT284" i="6"/>
  <c r="CI284" i="6" s="1"/>
  <c r="BS284" i="6"/>
  <c r="CH284" i="6" s="1"/>
  <c r="BQ284" i="6"/>
  <c r="CF284" i="6" s="1"/>
  <c r="BP284" i="6"/>
  <c r="AI284" i="6"/>
  <c r="AB284" i="6"/>
  <c r="BC284" i="6" s="1"/>
  <c r="BR284" i="6" s="1"/>
  <c r="BZ283" i="6"/>
  <c r="BX283" i="6"/>
  <c r="CM283" i="6" s="1"/>
  <c r="BV283" i="6"/>
  <c r="CK283" i="6" s="1"/>
  <c r="BU283" i="6"/>
  <c r="CJ283" i="6" s="1"/>
  <c r="BT283" i="6"/>
  <c r="CI283" i="6" s="1"/>
  <c r="BS283" i="6"/>
  <c r="CH283" i="6" s="1"/>
  <c r="BQ283" i="6"/>
  <c r="CF283" i="6" s="1"/>
  <c r="BP283" i="6"/>
  <c r="CE283" i="6" s="1"/>
  <c r="AF283" i="6"/>
  <c r="AI283" i="6" s="1"/>
  <c r="AB283" i="6"/>
  <c r="BC283" i="6" s="1"/>
  <c r="BR283" i="6" s="1"/>
  <c r="BZ282" i="6"/>
  <c r="BX282" i="6"/>
  <c r="CM282" i="6" s="1"/>
  <c r="BV282" i="6"/>
  <c r="CK282" i="6" s="1"/>
  <c r="BU282" i="6"/>
  <c r="CJ282" i="6" s="1"/>
  <c r="BT282" i="6"/>
  <c r="CI282" i="6" s="1"/>
  <c r="BS282" i="6"/>
  <c r="BQ282" i="6"/>
  <c r="CF282" i="6" s="1"/>
  <c r="BP282" i="6"/>
  <c r="CE282" i="6" s="1"/>
  <c r="AF282" i="6"/>
  <c r="AI282" i="6" s="1"/>
  <c r="AB282" i="6"/>
  <c r="BC282" i="6" s="1"/>
  <c r="BR282" i="6" s="1"/>
  <c r="CG282" i="6" s="1"/>
  <c r="BZ281" i="6"/>
  <c r="CR281" i="6" s="1"/>
  <c r="BX281" i="6"/>
  <c r="CM281" i="6" s="1"/>
  <c r="BV281" i="6"/>
  <c r="CK281" i="6" s="1"/>
  <c r="BU281" i="6"/>
  <c r="CJ281" i="6" s="1"/>
  <c r="BT281" i="6"/>
  <c r="CI281" i="6" s="1"/>
  <c r="BS281" i="6"/>
  <c r="BW281" i="6" s="1"/>
  <c r="CL281" i="6" s="1"/>
  <c r="BQ281" i="6"/>
  <c r="CF281" i="6" s="1"/>
  <c r="BP281" i="6"/>
  <c r="CE281" i="6" s="1"/>
  <c r="AI281" i="6"/>
  <c r="AB281" i="6"/>
  <c r="BC281" i="6" s="1"/>
  <c r="BR281" i="6" s="1"/>
  <c r="BZ280" i="6"/>
  <c r="BX280" i="6"/>
  <c r="CM280" i="6" s="1"/>
  <c r="BV280" i="6"/>
  <c r="CK280" i="6" s="1"/>
  <c r="BU280" i="6"/>
  <c r="CJ280" i="6" s="1"/>
  <c r="BT280" i="6"/>
  <c r="CI280" i="6" s="1"/>
  <c r="BS280" i="6"/>
  <c r="BQ280" i="6"/>
  <c r="CF280" i="6" s="1"/>
  <c r="BP280" i="6"/>
  <c r="CE280" i="6" s="1"/>
  <c r="AI280" i="6"/>
  <c r="AB280" i="6"/>
  <c r="BC280" i="6" s="1"/>
  <c r="BR280" i="6" s="1"/>
  <c r="BZ279" i="6"/>
  <c r="CR279" i="6" s="1"/>
  <c r="BX279" i="6"/>
  <c r="CM279" i="6" s="1"/>
  <c r="BV279" i="6"/>
  <c r="CK279" i="6" s="1"/>
  <c r="BU279" i="6"/>
  <c r="CJ279" i="6" s="1"/>
  <c r="BT279" i="6"/>
  <c r="CI279" i="6" s="1"/>
  <c r="BS279" i="6"/>
  <c r="CH279" i="6" s="1"/>
  <c r="BQ279" i="6"/>
  <c r="CF279" i="6" s="1"/>
  <c r="BP279" i="6"/>
  <c r="CE279" i="6" s="1"/>
  <c r="AI279" i="6"/>
  <c r="AB279" i="6"/>
  <c r="BC279" i="6" s="1"/>
  <c r="BR279" i="6" s="1"/>
  <c r="BZ278" i="6"/>
  <c r="BX278" i="6"/>
  <c r="CM278" i="6" s="1"/>
  <c r="BV278" i="6"/>
  <c r="CK278" i="6" s="1"/>
  <c r="BU278" i="6"/>
  <c r="CJ278" i="6" s="1"/>
  <c r="BT278" i="6"/>
  <c r="CI278" i="6" s="1"/>
  <c r="BS278" i="6"/>
  <c r="CH278" i="6" s="1"/>
  <c r="BQ278" i="6"/>
  <c r="CF278" i="6" s="1"/>
  <c r="BP278" i="6"/>
  <c r="AI278" i="6"/>
  <c r="AB278" i="6"/>
  <c r="BC278" i="6" s="1"/>
  <c r="BR278" i="6" s="1"/>
  <c r="BZ277" i="6"/>
  <c r="CR277" i="6" s="1"/>
  <c r="BX277" i="6"/>
  <c r="CM277" i="6" s="1"/>
  <c r="BV277" i="6"/>
  <c r="CK277" i="6" s="1"/>
  <c r="BU277" i="6"/>
  <c r="CJ277" i="6" s="1"/>
  <c r="BT277" i="6"/>
  <c r="CI277" i="6" s="1"/>
  <c r="BS277" i="6"/>
  <c r="CH277" i="6" s="1"/>
  <c r="BQ277" i="6"/>
  <c r="CF277" i="6" s="1"/>
  <c r="BP277" i="6"/>
  <c r="CE277" i="6" s="1"/>
  <c r="AF277" i="6"/>
  <c r="AI277" i="6" s="1"/>
  <c r="AB277" i="6"/>
  <c r="BC277" i="6" s="1"/>
  <c r="BR277" i="6" s="1"/>
  <c r="BZ276" i="6"/>
  <c r="BX276" i="6"/>
  <c r="CM276" i="6" s="1"/>
  <c r="BV276" i="6"/>
  <c r="CK276" i="6" s="1"/>
  <c r="BU276" i="6"/>
  <c r="CJ276" i="6" s="1"/>
  <c r="BT276" i="6"/>
  <c r="CI276" i="6" s="1"/>
  <c r="BS276" i="6"/>
  <c r="CH276" i="6" s="1"/>
  <c r="BQ276" i="6"/>
  <c r="CF276" i="6" s="1"/>
  <c r="BP276" i="6"/>
  <c r="CE276" i="6" s="1"/>
  <c r="AF276" i="6"/>
  <c r="AI276" i="6" s="1"/>
  <c r="AB276" i="6"/>
  <c r="BC276" i="6" s="1"/>
  <c r="BR276" i="6" s="1"/>
  <c r="BZ275" i="6"/>
  <c r="CR275" i="6" s="1"/>
  <c r="BX275" i="6"/>
  <c r="CM275" i="6" s="1"/>
  <c r="BV275" i="6"/>
  <c r="CK275" i="6" s="1"/>
  <c r="BU275" i="6"/>
  <c r="CJ275" i="6" s="1"/>
  <c r="BT275" i="6"/>
  <c r="CI275" i="6" s="1"/>
  <c r="BS275" i="6"/>
  <c r="CH275" i="6" s="1"/>
  <c r="BQ275" i="6"/>
  <c r="CF275" i="6" s="1"/>
  <c r="BP275" i="6"/>
  <c r="AI275" i="6"/>
  <c r="AB275" i="6"/>
  <c r="BC275" i="6" s="1"/>
  <c r="BR275" i="6" s="1"/>
  <c r="BZ274" i="6"/>
  <c r="BX274" i="6"/>
  <c r="CM274" i="6" s="1"/>
  <c r="BV274" i="6"/>
  <c r="CK274" i="6" s="1"/>
  <c r="BU274" i="6"/>
  <c r="CJ274" i="6" s="1"/>
  <c r="BT274" i="6"/>
  <c r="CI274" i="6" s="1"/>
  <c r="BS274" i="6"/>
  <c r="CH274" i="6" s="1"/>
  <c r="BQ274" i="6"/>
  <c r="CF274" i="6" s="1"/>
  <c r="BP274" i="6"/>
  <c r="CE274" i="6" s="1"/>
  <c r="AI274" i="6"/>
  <c r="AB274" i="6"/>
  <c r="BC274" i="6" s="1"/>
  <c r="BR274" i="6" s="1"/>
  <c r="CG274" i="6" s="1"/>
  <c r="V274" i="6"/>
  <c r="BZ273" i="6"/>
  <c r="BX273" i="6"/>
  <c r="CM273" i="6" s="1"/>
  <c r="BV273" i="6"/>
  <c r="CK273" i="6" s="1"/>
  <c r="BU273" i="6"/>
  <c r="CJ273" i="6" s="1"/>
  <c r="BT273" i="6"/>
  <c r="CI273" i="6" s="1"/>
  <c r="BS273" i="6"/>
  <c r="BQ273" i="6"/>
  <c r="CF273" i="6" s="1"/>
  <c r="BP273" i="6"/>
  <c r="CE273" i="6" s="1"/>
  <c r="BC273" i="6"/>
  <c r="BR273" i="6" s="1"/>
  <c r="AI273" i="6"/>
  <c r="BZ272" i="6"/>
  <c r="BX272" i="6"/>
  <c r="CM272" i="6" s="1"/>
  <c r="BV272" i="6"/>
  <c r="CK272" i="6" s="1"/>
  <c r="BU272" i="6"/>
  <c r="CJ272" i="6" s="1"/>
  <c r="BT272" i="6"/>
  <c r="CI272" i="6" s="1"/>
  <c r="BS272" i="6"/>
  <c r="CH272" i="6" s="1"/>
  <c r="BQ272" i="6"/>
  <c r="CF272" i="6" s="1"/>
  <c r="BP272" i="6"/>
  <c r="CE272" i="6" s="1"/>
  <c r="BC272" i="6"/>
  <c r="BR272" i="6" s="1"/>
  <c r="CG272" i="6" s="1"/>
  <c r="AI272" i="6"/>
  <c r="BZ271" i="6"/>
  <c r="CR271" i="6" s="1"/>
  <c r="BX271" i="6"/>
  <c r="CM271" i="6" s="1"/>
  <c r="BV271" i="6"/>
  <c r="CK271" i="6" s="1"/>
  <c r="BU271" i="6"/>
  <c r="CJ271" i="6" s="1"/>
  <c r="BT271" i="6"/>
  <c r="CI271" i="6" s="1"/>
  <c r="BS271" i="6"/>
  <c r="BW271" i="6" s="1"/>
  <c r="CL271" i="6" s="1"/>
  <c r="BQ271" i="6"/>
  <c r="CF271" i="6" s="1"/>
  <c r="BP271" i="6"/>
  <c r="BC271" i="6"/>
  <c r="BR271" i="6" s="1"/>
  <c r="AI271" i="6"/>
  <c r="BZ270" i="6"/>
  <c r="BX270" i="6"/>
  <c r="CM270" i="6" s="1"/>
  <c r="BV270" i="6"/>
  <c r="CK270" i="6" s="1"/>
  <c r="BU270" i="6"/>
  <c r="CJ270" i="6" s="1"/>
  <c r="BT270" i="6"/>
  <c r="CI270" i="6" s="1"/>
  <c r="BS270" i="6"/>
  <c r="CH270" i="6" s="1"/>
  <c r="BQ270" i="6"/>
  <c r="BP270" i="6"/>
  <c r="CE270" i="6" s="1"/>
  <c r="BC270" i="6"/>
  <c r="BR270" i="6" s="1"/>
  <c r="AF270" i="6"/>
  <c r="AI270" i="6" s="1"/>
  <c r="F270" i="6"/>
  <c r="BZ269" i="6"/>
  <c r="BX269" i="6"/>
  <c r="CM269" i="6" s="1"/>
  <c r="BV269" i="6"/>
  <c r="CK269" i="6" s="1"/>
  <c r="BU269" i="6"/>
  <c r="CJ269" i="6" s="1"/>
  <c r="BT269" i="6"/>
  <c r="CI269" i="6" s="1"/>
  <c r="BS269" i="6"/>
  <c r="CH269" i="6" s="1"/>
  <c r="BQ269" i="6"/>
  <c r="CF269" i="6" s="1"/>
  <c r="BP269" i="6"/>
  <c r="CE269" i="6" s="1"/>
  <c r="BC269" i="6"/>
  <c r="BR269" i="6" s="1"/>
  <c r="AF269" i="6"/>
  <c r="AI269" i="6" s="1"/>
  <c r="F269" i="6"/>
  <c r="BZ268" i="6"/>
  <c r="BX268" i="6"/>
  <c r="CM268" i="6" s="1"/>
  <c r="BV268" i="6"/>
  <c r="CK268" i="6" s="1"/>
  <c r="BU268" i="6"/>
  <c r="CJ268" i="6" s="1"/>
  <c r="BT268" i="6"/>
  <c r="CI268" i="6" s="1"/>
  <c r="BS268" i="6"/>
  <c r="BQ268" i="6"/>
  <c r="CF268" i="6" s="1"/>
  <c r="BP268" i="6"/>
  <c r="CE268" i="6" s="1"/>
  <c r="BC268" i="6"/>
  <c r="BR268" i="6" s="1"/>
  <c r="AI268" i="6"/>
  <c r="P268" i="6"/>
  <c r="F268" i="6"/>
  <c r="BZ267" i="6"/>
  <c r="CR267" i="6" s="1"/>
  <c r="BX267" i="6"/>
  <c r="CM267" i="6" s="1"/>
  <c r="BV267" i="6"/>
  <c r="CK267" i="6" s="1"/>
  <c r="BU267" i="6"/>
  <c r="CJ267" i="6" s="1"/>
  <c r="BT267" i="6"/>
  <c r="CI267" i="6" s="1"/>
  <c r="BS267" i="6"/>
  <c r="BW267" i="6" s="1"/>
  <c r="CL267" i="6" s="1"/>
  <c r="BQ267" i="6"/>
  <c r="CF267" i="6" s="1"/>
  <c r="BP267" i="6"/>
  <c r="CE267" i="6" s="1"/>
  <c r="BC267" i="6"/>
  <c r="BR267" i="6" s="1"/>
  <c r="AI267" i="6"/>
  <c r="P267" i="6"/>
  <c r="F267" i="6"/>
  <c r="BZ266" i="6"/>
  <c r="BX266" i="6"/>
  <c r="CM266" i="6" s="1"/>
  <c r="BV266" i="6"/>
  <c r="CK266" i="6" s="1"/>
  <c r="BU266" i="6"/>
  <c r="CJ266" i="6" s="1"/>
  <c r="BT266" i="6"/>
  <c r="CI266" i="6" s="1"/>
  <c r="BS266" i="6"/>
  <c r="CH266" i="6" s="1"/>
  <c r="BQ266" i="6"/>
  <c r="CF266" i="6" s="1"/>
  <c r="BP266" i="6"/>
  <c r="CE266" i="6" s="1"/>
  <c r="BC266" i="6"/>
  <c r="BR266" i="6" s="1"/>
  <c r="CG266" i="6" s="1"/>
  <c r="AF266" i="6"/>
  <c r="AI266" i="6" s="1"/>
  <c r="P266" i="6"/>
  <c r="F266" i="6"/>
  <c r="BZ265" i="6"/>
  <c r="BX265" i="6"/>
  <c r="CM265" i="6" s="1"/>
  <c r="BV265" i="6"/>
  <c r="CK265" i="6" s="1"/>
  <c r="BU265" i="6"/>
  <c r="CJ265" i="6" s="1"/>
  <c r="BT265" i="6"/>
  <c r="CI265" i="6" s="1"/>
  <c r="BS265" i="6"/>
  <c r="CH265" i="6" s="1"/>
  <c r="BQ265" i="6"/>
  <c r="CF265" i="6" s="1"/>
  <c r="BP265" i="6"/>
  <c r="BC265" i="6"/>
  <c r="BR265" i="6" s="1"/>
  <c r="AF265" i="6"/>
  <c r="AI265" i="6" s="1"/>
  <c r="P265" i="6"/>
  <c r="F265" i="6"/>
  <c r="BZ264" i="6"/>
  <c r="BX264" i="6"/>
  <c r="CM264" i="6" s="1"/>
  <c r="BV264" i="6"/>
  <c r="CK264" i="6" s="1"/>
  <c r="BU264" i="6"/>
  <c r="CJ264" i="6" s="1"/>
  <c r="BT264" i="6"/>
  <c r="CI264" i="6" s="1"/>
  <c r="BS264" i="6"/>
  <c r="CH264" i="6" s="1"/>
  <c r="BQ264" i="6"/>
  <c r="CF264" i="6" s="1"/>
  <c r="BP264" i="6"/>
  <c r="CE264" i="6" s="1"/>
  <c r="BC264" i="6"/>
  <c r="BR264" i="6" s="1"/>
  <c r="CG264" i="6" s="1"/>
  <c r="AF264" i="6"/>
  <c r="AI264" i="6" s="1"/>
  <c r="P264" i="6"/>
  <c r="F264" i="6"/>
  <c r="BZ263" i="6"/>
  <c r="CR263" i="6" s="1"/>
  <c r="BX263" i="6"/>
  <c r="CM263" i="6" s="1"/>
  <c r="BV263" i="6"/>
  <c r="CK263" i="6" s="1"/>
  <c r="BU263" i="6"/>
  <c r="CJ263" i="6" s="1"/>
  <c r="BT263" i="6"/>
  <c r="CI263" i="6" s="1"/>
  <c r="BS263" i="6"/>
  <c r="CH263" i="6" s="1"/>
  <c r="BQ263" i="6"/>
  <c r="CF263" i="6" s="1"/>
  <c r="BP263" i="6"/>
  <c r="CE263" i="6" s="1"/>
  <c r="BC263" i="6"/>
  <c r="BR263" i="6" s="1"/>
  <c r="CG263" i="6" s="1"/>
  <c r="AF263" i="6"/>
  <c r="AI263" i="6" s="1"/>
  <c r="P263" i="6"/>
  <c r="F263" i="6"/>
  <c r="BZ262" i="6"/>
  <c r="CR262" i="6" s="1"/>
  <c r="BX262" i="6"/>
  <c r="CM262" i="6" s="1"/>
  <c r="BV262" i="6"/>
  <c r="CK262" i="6" s="1"/>
  <c r="BU262" i="6"/>
  <c r="CJ262" i="6" s="1"/>
  <c r="BT262" i="6"/>
  <c r="CI262" i="6" s="1"/>
  <c r="BS262" i="6"/>
  <c r="CH262" i="6" s="1"/>
  <c r="BQ262" i="6"/>
  <c r="CF262" i="6" s="1"/>
  <c r="BP262" i="6"/>
  <c r="BC262" i="6"/>
  <c r="BR262" i="6" s="1"/>
  <c r="CG262" i="6" s="1"/>
  <c r="AF262" i="6"/>
  <c r="AI262" i="6" s="1"/>
  <c r="P262" i="6"/>
  <c r="F262" i="6"/>
  <c r="BZ261" i="6"/>
  <c r="CR261" i="6" s="1"/>
  <c r="BX261" i="6"/>
  <c r="CM261" i="6" s="1"/>
  <c r="BV261" i="6"/>
  <c r="CK261" i="6" s="1"/>
  <c r="BU261" i="6"/>
  <c r="CJ261" i="6" s="1"/>
  <c r="BT261" i="6"/>
  <c r="CI261" i="6" s="1"/>
  <c r="BS261" i="6"/>
  <c r="BW261" i="6" s="1"/>
  <c r="CL261" i="6" s="1"/>
  <c r="BQ261" i="6"/>
  <c r="CF261" i="6" s="1"/>
  <c r="BP261" i="6"/>
  <c r="CE261" i="6" s="1"/>
  <c r="BC261" i="6"/>
  <c r="BR261" i="6" s="1"/>
  <c r="CG261" i="6" s="1"/>
  <c r="AI261" i="6"/>
  <c r="P261" i="6"/>
  <c r="F261" i="6"/>
  <c r="BZ260" i="6"/>
  <c r="CR260" i="6" s="1"/>
  <c r="BX260" i="6"/>
  <c r="CM260" i="6" s="1"/>
  <c r="BV260" i="6"/>
  <c r="CK260" i="6" s="1"/>
  <c r="BU260" i="6"/>
  <c r="CJ260" i="6" s="1"/>
  <c r="BT260" i="6"/>
  <c r="CI260" i="6" s="1"/>
  <c r="BS260" i="6"/>
  <c r="CH260" i="6" s="1"/>
  <c r="BQ260" i="6"/>
  <c r="CF260" i="6" s="1"/>
  <c r="BP260" i="6"/>
  <c r="CE260" i="6" s="1"/>
  <c r="AF260" i="6"/>
  <c r="AI260" i="6" s="1"/>
  <c r="AB260" i="6"/>
  <c r="BC260" i="6" s="1"/>
  <c r="BR260" i="6" s="1"/>
  <c r="CG260" i="6" s="1"/>
  <c r="P260" i="6"/>
  <c r="F260" i="6"/>
  <c r="BZ259" i="6"/>
  <c r="CR259" i="6" s="1"/>
  <c r="BX259" i="6"/>
  <c r="CM259" i="6" s="1"/>
  <c r="BV259" i="6"/>
  <c r="CK259" i="6" s="1"/>
  <c r="BU259" i="6"/>
  <c r="CJ259" i="6" s="1"/>
  <c r="BT259" i="6"/>
  <c r="CI259" i="6" s="1"/>
  <c r="BS259" i="6"/>
  <c r="BQ259" i="6"/>
  <c r="CF259" i="6" s="1"/>
  <c r="BP259" i="6"/>
  <c r="CE259" i="6" s="1"/>
  <c r="AF259" i="6"/>
  <c r="AI259" i="6" s="1"/>
  <c r="AB259" i="6"/>
  <c r="BC259" i="6" s="1"/>
  <c r="BR259" i="6" s="1"/>
  <c r="P259" i="6"/>
  <c r="F259" i="6"/>
  <c r="BZ258" i="6"/>
  <c r="CR258" i="6" s="1"/>
  <c r="BX258" i="6"/>
  <c r="CM258" i="6" s="1"/>
  <c r="BV258" i="6"/>
  <c r="CK258" i="6" s="1"/>
  <c r="BU258" i="6"/>
  <c r="CJ258" i="6" s="1"/>
  <c r="BT258" i="6"/>
  <c r="CI258" i="6" s="1"/>
  <c r="BS258" i="6"/>
  <c r="CH258" i="6" s="1"/>
  <c r="BQ258" i="6"/>
  <c r="CF258" i="6" s="1"/>
  <c r="BP258" i="6"/>
  <c r="CE258" i="6" s="1"/>
  <c r="AF258" i="6"/>
  <c r="AI258" i="6" s="1"/>
  <c r="AB258" i="6"/>
  <c r="BC258" i="6" s="1"/>
  <c r="BR258" i="6" s="1"/>
  <c r="P258" i="6"/>
  <c r="F258" i="6"/>
  <c r="BZ257" i="6"/>
  <c r="CR257" i="6" s="1"/>
  <c r="BX257" i="6"/>
  <c r="CM257" i="6" s="1"/>
  <c r="BV257" i="6"/>
  <c r="CK257" i="6" s="1"/>
  <c r="BU257" i="6"/>
  <c r="CJ257" i="6" s="1"/>
  <c r="BT257" i="6"/>
  <c r="CI257" i="6" s="1"/>
  <c r="BS257" i="6"/>
  <c r="CH257" i="6" s="1"/>
  <c r="BQ257" i="6"/>
  <c r="CF257" i="6" s="1"/>
  <c r="BP257" i="6"/>
  <c r="AF257" i="6"/>
  <c r="AI257" i="6" s="1"/>
  <c r="AB257" i="6"/>
  <c r="BC257" i="6" s="1"/>
  <c r="BR257" i="6" s="1"/>
  <c r="CG257" i="6" s="1"/>
  <c r="P257" i="6"/>
  <c r="F257" i="6"/>
  <c r="BZ256" i="6"/>
  <c r="BX256" i="6"/>
  <c r="CM256" i="6" s="1"/>
  <c r="BV256" i="6"/>
  <c r="CK256" i="6" s="1"/>
  <c r="BU256" i="6"/>
  <c r="CJ256" i="6" s="1"/>
  <c r="BT256" i="6"/>
  <c r="CI256" i="6" s="1"/>
  <c r="BS256" i="6"/>
  <c r="CH256" i="6" s="1"/>
  <c r="BQ256" i="6"/>
  <c r="CF256" i="6" s="1"/>
  <c r="BP256" i="6"/>
  <c r="BC256" i="6"/>
  <c r="BR256" i="6" s="1"/>
  <c r="AF256" i="6"/>
  <c r="AI256" i="6" s="1"/>
  <c r="P256" i="6"/>
  <c r="F256" i="6"/>
  <c r="BZ255" i="6"/>
  <c r="CR255" i="6" s="1"/>
  <c r="BX255" i="6"/>
  <c r="CM255" i="6" s="1"/>
  <c r="BV255" i="6"/>
  <c r="CK255" i="6" s="1"/>
  <c r="BU255" i="6"/>
  <c r="CJ255" i="6" s="1"/>
  <c r="BT255" i="6"/>
  <c r="CI255" i="6" s="1"/>
  <c r="BS255" i="6"/>
  <c r="BQ255" i="6"/>
  <c r="BP255" i="6"/>
  <c r="CE255" i="6" s="1"/>
  <c r="AF255" i="6"/>
  <c r="AI255" i="6" s="1"/>
  <c r="AB255" i="6"/>
  <c r="BC255" i="6" s="1"/>
  <c r="BR255" i="6" s="1"/>
  <c r="CG255" i="6" s="1"/>
  <c r="P255" i="6"/>
  <c r="F255" i="6"/>
  <c r="BZ254" i="6"/>
  <c r="BX254" i="6"/>
  <c r="CM254" i="6" s="1"/>
  <c r="BV254" i="6"/>
  <c r="CK254" i="6" s="1"/>
  <c r="BU254" i="6"/>
  <c r="CJ254" i="6" s="1"/>
  <c r="BT254" i="6"/>
  <c r="CI254" i="6" s="1"/>
  <c r="BS254" i="6"/>
  <c r="BQ254" i="6"/>
  <c r="CF254" i="6" s="1"/>
  <c r="BP254" i="6"/>
  <c r="CE254" i="6" s="1"/>
  <c r="AF254" i="6"/>
  <c r="AI254" i="6" s="1"/>
  <c r="AB254" i="6"/>
  <c r="BC254" i="6" s="1"/>
  <c r="BR254" i="6" s="1"/>
  <c r="P254" i="6"/>
  <c r="F254" i="6"/>
  <c r="BZ253" i="6"/>
  <c r="CR253" i="6" s="1"/>
  <c r="BX253" i="6"/>
  <c r="CM253" i="6" s="1"/>
  <c r="BV253" i="6"/>
  <c r="CK253" i="6" s="1"/>
  <c r="BU253" i="6"/>
  <c r="CJ253" i="6" s="1"/>
  <c r="BT253" i="6"/>
  <c r="CI253" i="6" s="1"/>
  <c r="BS253" i="6"/>
  <c r="CH253" i="6" s="1"/>
  <c r="BQ253" i="6"/>
  <c r="CF253" i="6" s="1"/>
  <c r="BP253" i="6"/>
  <c r="CE253" i="6" s="1"/>
  <c r="AF253" i="6"/>
  <c r="AI253" i="6" s="1"/>
  <c r="AB253" i="6"/>
  <c r="BC253" i="6" s="1"/>
  <c r="BR253" i="6" s="1"/>
  <c r="P253" i="6"/>
  <c r="F253" i="6"/>
  <c r="BZ252" i="6"/>
  <c r="CR252" i="6" s="1"/>
  <c r="BX252" i="6"/>
  <c r="CM252" i="6" s="1"/>
  <c r="BV252" i="6"/>
  <c r="CK252" i="6" s="1"/>
  <c r="BU252" i="6"/>
  <c r="CJ252" i="6" s="1"/>
  <c r="BT252" i="6"/>
  <c r="CI252" i="6" s="1"/>
  <c r="BS252" i="6"/>
  <c r="CH252" i="6" s="1"/>
  <c r="BQ252" i="6"/>
  <c r="CF252" i="6" s="1"/>
  <c r="BP252" i="6"/>
  <c r="CE252" i="6" s="1"/>
  <c r="BC252" i="6"/>
  <c r="BR252" i="6" s="1"/>
  <c r="CG252" i="6" s="1"/>
  <c r="AF252" i="6"/>
  <c r="AI252" i="6" s="1"/>
  <c r="P252" i="6"/>
  <c r="F252" i="6"/>
  <c r="BZ251" i="6"/>
  <c r="BX251" i="6"/>
  <c r="CM251" i="6" s="1"/>
  <c r="BV251" i="6"/>
  <c r="CK251" i="6" s="1"/>
  <c r="BU251" i="6"/>
  <c r="CJ251" i="6" s="1"/>
  <c r="BT251" i="6"/>
  <c r="CI251" i="6" s="1"/>
  <c r="BS251" i="6"/>
  <c r="CH251" i="6" s="1"/>
  <c r="BQ251" i="6"/>
  <c r="CF251" i="6" s="1"/>
  <c r="BP251" i="6"/>
  <c r="CE251" i="6" s="1"/>
  <c r="BC251" i="6"/>
  <c r="BR251" i="6" s="1"/>
  <c r="CG251" i="6" s="1"/>
  <c r="AF251" i="6"/>
  <c r="AI251" i="6" s="1"/>
  <c r="P251" i="6"/>
  <c r="F251" i="6"/>
  <c r="BZ250" i="6"/>
  <c r="CR250" i="6" s="1"/>
  <c r="BX250" i="6"/>
  <c r="CM250" i="6" s="1"/>
  <c r="BV250" i="6"/>
  <c r="CK250" i="6" s="1"/>
  <c r="BU250" i="6"/>
  <c r="CJ250" i="6" s="1"/>
  <c r="BT250" i="6"/>
  <c r="CI250" i="6" s="1"/>
  <c r="BS250" i="6"/>
  <c r="BW250" i="6" s="1"/>
  <c r="CL250" i="6" s="1"/>
  <c r="BQ250" i="6"/>
  <c r="CF250" i="6" s="1"/>
  <c r="BP250" i="6"/>
  <c r="AF250" i="6"/>
  <c r="AI250" i="6" s="1"/>
  <c r="AB250" i="6"/>
  <c r="BC250" i="6" s="1"/>
  <c r="BR250" i="6" s="1"/>
  <c r="CG250" i="6" s="1"/>
  <c r="P250" i="6"/>
  <c r="F250" i="6"/>
  <c r="BZ249" i="6"/>
  <c r="CR249" i="6" s="1"/>
  <c r="BX249" i="6"/>
  <c r="CM249" i="6" s="1"/>
  <c r="BV249" i="6"/>
  <c r="CK249" i="6" s="1"/>
  <c r="BU249" i="6"/>
  <c r="CJ249" i="6" s="1"/>
  <c r="BT249" i="6"/>
  <c r="CI249" i="6" s="1"/>
  <c r="BS249" i="6"/>
  <c r="BQ249" i="6"/>
  <c r="CF249" i="6" s="1"/>
  <c r="BP249" i="6"/>
  <c r="CE249" i="6" s="1"/>
  <c r="AF249" i="6"/>
  <c r="AI249" i="6" s="1"/>
  <c r="AB249" i="6"/>
  <c r="BC249" i="6" s="1"/>
  <c r="BR249" i="6" s="1"/>
  <c r="P249" i="6"/>
  <c r="F249" i="6"/>
  <c r="BZ248" i="6"/>
  <c r="BX248" i="6"/>
  <c r="CM248" i="6" s="1"/>
  <c r="BV248" i="6"/>
  <c r="CK248" i="6" s="1"/>
  <c r="BU248" i="6"/>
  <c r="CJ248" i="6" s="1"/>
  <c r="BT248" i="6"/>
  <c r="CI248" i="6" s="1"/>
  <c r="BS248" i="6"/>
  <c r="BQ248" i="6"/>
  <c r="BP248" i="6"/>
  <c r="CE248" i="6" s="1"/>
  <c r="BC248" i="6"/>
  <c r="BR248" i="6" s="1"/>
  <c r="CG248" i="6" s="1"/>
  <c r="AF248" i="6"/>
  <c r="AI248" i="6" s="1"/>
  <c r="P248" i="6"/>
  <c r="BZ247" i="6"/>
  <c r="CR247" i="6" s="1"/>
  <c r="BX247" i="6"/>
  <c r="CM247" i="6" s="1"/>
  <c r="BV247" i="6"/>
  <c r="CK247" i="6" s="1"/>
  <c r="BU247" i="6"/>
  <c r="CJ247" i="6" s="1"/>
  <c r="BT247" i="6"/>
  <c r="CI247" i="6" s="1"/>
  <c r="BS247" i="6"/>
  <c r="CH247" i="6" s="1"/>
  <c r="BQ247" i="6"/>
  <c r="CF247" i="6" s="1"/>
  <c r="BP247" i="6"/>
  <c r="CE247" i="6" s="1"/>
  <c r="BC247" i="6"/>
  <c r="BR247" i="6" s="1"/>
  <c r="CG247" i="6" s="1"/>
  <c r="AF247" i="6"/>
  <c r="AI247" i="6" s="1"/>
  <c r="P247" i="6"/>
  <c r="F247" i="6"/>
  <c r="BZ246" i="6"/>
  <c r="BX246" i="6"/>
  <c r="CM246" i="6" s="1"/>
  <c r="BV246" i="6"/>
  <c r="CK246" i="6" s="1"/>
  <c r="BU246" i="6"/>
  <c r="CJ246" i="6" s="1"/>
  <c r="BT246" i="6"/>
  <c r="CI246" i="6" s="1"/>
  <c r="BS246" i="6"/>
  <c r="CH246" i="6" s="1"/>
  <c r="BQ246" i="6"/>
  <c r="CF246" i="6" s="1"/>
  <c r="BP246" i="6"/>
  <c r="AI246" i="6"/>
  <c r="AB246" i="6"/>
  <c r="BC246" i="6" s="1"/>
  <c r="BR246" i="6" s="1"/>
  <c r="CG246" i="6" s="1"/>
  <c r="P246" i="6"/>
  <c r="BZ245" i="6"/>
  <c r="BX245" i="6"/>
  <c r="CM245" i="6" s="1"/>
  <c r="BV245" i="6"/>
  <c r="CK245" i="6" s="1"/>
  <c r="BU245" i="6"/>
  <c r="CJ245" i="6" s="1"/>
  <c r="BT245" i="6"/>
  <c r="CI245" i="6" s="1"/>
  <c r="BS245" i="6"/>
  <c r="BQ245" i="6"/>
  <c r="CF245" i="6" s="1"/>
  <c r="BP245" i="6"/>
  <c r="CE245" i="6" s="1"/>
  <c r="AI245" i="6"/>
  <c r="AB245" i="6"/>
  <c r="BC245" i="6" s="1"/>
  <c r="BR245" i="6" s="1"/>
  <c r="P245" i="6"/>
  <c r="S245" i="6" s="1"/>
  <c r="F245" i="6"/>
  <c r="BZ244" i="6"/>
  <c r="CR244" i="6" s="1"/>
  <c r="BX244" i="6"/>
  <c r="CM244" i="6" s="1"/>
  <c r="BV244" i="6"/>
  <c r="CK244" i="6" s="1"/>
  <c r="BU244" i="6"/>
  <c r="CJ244" i="6" s="1"/>
  <c r="BT244" i="6"/>
  <c r="CI244" i="6" s="1"/>
  <c r="BS244" i="6"/>
  <c r="CH244" i="6" s="1"/>
  <c r="BQ244" i="6"/>
  <c r="CF244" i="6" s="1"/>
  <c r="BP244" i="6"/>
  <c r="BC244" i="6"/>
  <c r="BR244" i="6" s="1"/>
  <c r="AF244" i="6"/>
  <c r="AI244" i="6" s="1"/>
  <c r="F244" i="6"/>
  <c r="BZ243" i="6"/>
  <c r="BX243" i="6"/>
  <c r="CM243" i="6" s="1"/>
  <c r="BV243" i="6"/>
  <c r="CK243" i="6" s="1"/>
  <c r="BU243" i="6"/>
  <c r="CJ243" i="6" s="1"/>
  <c r="BT243" i="6"/>
  <c r="CI243" i="6" s="1"/>
  <c r="BS243" i="6"/>
  <c r="BW243" i="6" s="1"/>
  <c r="CL243" i="6" s="1"/>
  <c r="BQ243" i="6"/>
  <c r="CF243" i="6" s="1"/>
  <c r="BP243" i="6"/>
  <c r="CE243" i="6" s="1"/>
  <c r="BC243" i="6"/>
  <c r="BR243" i="6" s="1"/>
  <c r="CG243" i="6" s="1"/>
  <c r="AF243" i="6"/>
  <c r="AI243" i="6" s="1"/>
  <c r="P243" i="6"/>
  <c r="F243" i="6"/>
  <c r="BZ242" i="6"/>
  <c r="CR242" i="6" s="1"/>
  <c r="BX242" i="6"/>
  <c r="CM242" i="6" s="1"/>
  <c r="BV242" i="6"/>
  <c r="CK242" i="6" s="1"/>
  <c r="BU242" i="6"/>
  <c r="CJ242" i="6" s="1"/>
  <c r="BT242" i="6"/>
  <c r="CI242" i="6" s="1"/>
  <c r="BS242" i="6"/>
  <c r="CH242" i="6" s="1"/>
  <c r="BQ242" i="6"/>
  <c r="CF242" i="6" s="1"/>
  <c r="BP242" i="6"/>
  <c r="BC242" i="6"/>
  <c r="BR242" i="6" s="1"/>
  <c r="CG242" i="6" s="1"/>
  <c r="AF242" i="6"/>
  <c r="AI242" i="6" s="1"/>
  <c r="V242" i="6"/>
  <c r="P242" i="6"/>
  <c r="F242" i="6"/>
  <c r="BZ241" i="6"/>
  <c r="CR241" i="6" s="1"/>
  <c r="BX241" i="6"/>
  <c r="CM241" i="6" s="1"/>
  <c r="BV241" i="6"/>
  <c r="CK241" i="6" s="1"/>
  <c r="BU241" i="6"/>
  <c r="CJ241" i="6" s="1"/>
  <c r="BT241" i="6"/>
  <c r="CI241" i="6" s="1"/>
  <c r="BS241" i="6"/>
  <c r="CH241" i="6" s="1"/>
  <c r="BQ241" i="6"/>
  <c r="BP241" i="6"/>
  <c r="CE241" i="6" s="1"/>
  <c r="BC241" i="6"/>
  <c r="BR241" i="6" s="1"/>
  <c r="AF241" i="6"/>
  <c r="AI241" i="6" s="1"/>
  <c r="P241" i="6"/>
  <c r="F241" i="6"/>
  <c r="BZ240" i="6"/>
  <c r="CR240" i="6" s="1"/>
  <c r="BX240" i="6"/>
  <c r="CM240" i="6" s="1"/>
  <c r="BV240" i="6"/>
  <c r="CK240" i="6" s="1"/>
  <c r="BU240" i="6"/>
  <c r="CJ240" i="6" s="1"/>
  <c r="BT240" i="6"/>
  <c r="CI240" i="6" s="1"/>
  <c r="BS240" i="6"/>
  <c r="BQ240" i="6"/>
  <c r="CF240" i="6" s="1"/>
  <c r="BP240" i="6"/>
  <c r="CE240" i="6" s="1"/>
  <c r="AF240" i="6"/>
  <c r="AI240" i="6" s="1"/>
  <c r="AB240" i="6"/>
  <c r="BC240" i="6" s="1"/>
  <c r="BR240" i="6" s="1"/>
  <c r="F240" i="6"/>
  <c r="BZ239" i="6"/>
  <c r="CR239" i="6" s="1"/>
  <c r="BX239" i="6"/>
  <c r="CM239" i="6" s="1"/>
  <c r="BV239" i="6"/>
  <c r="CK239" i="6" s="1"/>
  <c r="BU239" i="6"/>
  <c r="CJ239" i="6" s="1"/>
  <c r="BT239" i="6"/>
  <c r="CI239" i="6" s="1"/>
  <c r="BS239" i="6"/>
  <c r="CH239" i="6" s="1"/>
  <c r="BQ239" i="6"/>
  <c r="CF239" i="6" s="1"/>
  <c r="BP239" i="6"/>
  <c r="CE239" i="6" s="1"/>
  <c r="BC239" i="6"/>
  <c r="BR239" i="6" s="1"/>
  <c r="CG239" i="6" s="1"/>
  <c r="AF239" i="6"/>
  <c r="AI239" i="6" s="1"/>
  <c r="P239" i="6"/>
  <c r="F239" i="6"/>
  <c r="BZ238" i="6"/>
  <c r="CR238" i="6" s="1"/>
  <c r="BX238" i="6"/>
  <c r="CM238" i="6" s="1"/>
  <c r="BV238" i="6"/>
  <c r="CK238" i="6" s="1"/>
  <c r="BU238" i="6"/>
  <c r="CJ238" i="6" s="1"/>
  <c r="BT238" i="6"/>
  <c r="CI238" i="6" s="1"/>
  <c r="BS238" i="6"/>
  <c r="BQ238" i="6"/>
  <c r="CF238" i="6" s="1"/>
  <c r="BP238" i="6"/>
  <c r="AF238" i="6"/>
  <c r="AI238" i="6" s="1"/>
  <c r="AB238" i="6"/>
  <c r="BC238" i="6" s="1"/>
  <c r="BR238" i="6" s="1"/>
  <c r="P238" i="6"/>
  <c r="BZ237" i="6"/>
  <c r="CR237" i="6" s="1"/>
  <c r="BX237" i="6"/>
  <c r="CM237" i="6" s="1"/>
  <c r="BV237" i="6"/>
  <c r="CK237" i="6" s="1"/>
  <c r="BU237" i="6"/>
  <c r="CJ237" i="6" s="1"/>
  <c r="BT237" i="6"/>
  <c r="CI237" i="6" s="1"/>
  <c r="BS237" i="6"/>
  <c r="CH237" i="6" s="1"/>
  <c r="BQ237" i="6"/>
  <c r="CF237" i="6" s="1"/>
  <c r="BP237" i="6"/>
  <c r="CE237" i="6" s="1"/>
  <c r="AF237" i="6"/>
  <c r="AI237" i="6" s="1"/>
  <c r="AB237" i="6"/>
  <c r="BC237" i="6" s="1"/>
  <c r="BR237" i="6" s="1"/>
  <c r="BZ236" i="6"/>
  <c r="CR236" i="6" s="1"/>
  <c r="BX236" i="6"/>
  <c r="CM236" i="6" s="1"/>
  <c r="BV236" i="6"/>
  <c r="CK236" i="6" s="1"/>
  <c r="BU236" i="6"/>
  <c r="CJ236" i="6" s="1"/>
  <c r="BT236" i="6"/>
  <c r="CI236" i="6" s="1"/>
  <c r="BS236" i="6"/>
  <c r="CH236" i="6" s="1"/>
  <c r="BQ236" i="6"/>
  <c r="CF236" i="6" s="1"/>
  <c r="BP236" i="6"/>
  <c r="CE236" i="6" s="1"/>
  <c r="BC236" i="6"/>
  <c r="BR236" i="6" s="1"/>
  <c r="CG236" i="6" s="1"/>
  <c r="AI236" i="6"/>
  <c r="BZ235" i="6"/>
  <c r="BX235" i="6"/>
  <c r="CM235" i="6" s="1"/>
  <c r="BV235" i="6"/>
  <c r="CK235" i="6" s="1"/>
  <c r="BU235" i="6"/>
  <c r="CJ235" i="6" s="1"/>
  <c r="BT235" i="6"/>
  <c r="CI235" i="6" s="1"/>
  <c r="BS235" i="6"/>
  <c r="CH235" i="6" s="1"/>
  <c r="BQ235" i="6"/>
  <c r="CF235" i="6" s="1"/>
  <c r="BP235" i="6"/>
  <c r="CE235" i="6" s="1"/>
  <c r="BC235" i="6"/>
  <c r="BR235" i="6" s="1"/>
  <c r="AI235" i="6"/>
  <c r="BZ234" i="6"/>
  <c r="CR234" i="6" s="1"/>
  <c r="BX234" i="6"/>
  <c r="CM234" i="6" s="1"/>
  <c r="BV234" i="6"/>
  <c r="CK234" i="6" s="1"/>
  <c r="BU234" i="6"/>
  <c r="CJ234" i="6" s="1"/>
  <c r="BT234" i="6"/>
  <c r="CI234" i="6" s="1"/>
  <c r="BS234" i="6"/>
  <c r="CH234" i="6" s="1"/>
  <c r="BQ234" i="6"/>
  <c r="CF234" i="6" s="1"/>
  <c r="BP234" i="6"/>
  <c r="CE234" i="6" s="1"/>
  <c r="BC234" i="6"/>
  <c r="BR234" i="6" s="1"/>
  <c r="AI234" i="6"/>
  <c r="BZ233" i="6"/>
  <c r="CR233" i="6" s="1"/>
  <c r="BX233" i="6"/>
  <c r="CM233" i="6" s="1"/>
  <c r="BV233" i="6"/>
  <c r="CK233" i="6" s="1"/>
  <c r="BU233" i="6"/>
  <c r="CJ233" i="6" s="1"/>
  <c r="BT233" i="6"/>
  <c r="CI233" i="6" s="1"/>
  <c r="BS233" i="6"/>
  <c r="BQ233" i="6"/>
  <c r="CF233" i="6" s="1"/>
  <c r="BP233" i="6"/>
  <c r="BC233" i="6"/>
  <c r="BR233" i="6" s="1"/>
  <c r="CG233" i="6" s="1"/>
  <c r="AI233" i="6"/>
  <c r="BZ232" i="6"/>
  <c r="CR232" i="6" s="1"/>
  <c r="BX232" i="6"/>
  <c r="CM232" i="6" s="1"/>
  <c r="BV232" i="6"/>
  <c r="CK232" i="6" s="1"/>
  <c r="BU232" i="6"/>
  <c r="CJ232" i="6" s="1"/>
  <c r="BT232" i="6"/>
  <c r="CI232" i="6" s="1"/>
  <c r="BS232" i="6"/>
  <c r="CH232" i="6" s="1"/>
  <c r="BQ232" i="6"/>
  <c r="CF232" i="6" s="1"/>
  <c r="BP232" i="6"/>
  <c r="CE232" i="6" s="1"/>
  <c r="AI232" i="6"/>
  <c r="AB232" i="6"/>
  <c r="BC232" i="6" s="1"/>
  <c r="BR232" i="6" s="1"/>
  <c r="BZ231" i="6"/>
  <c r="CR231" i="6" s="1"/>
  <c r="BX231" i="6"/>
  <c r="CM231" i="6" s="1"/>
  <c r="BV231" i="6"/>
  <c r="CK231" i="6" s="1"/>
  <c r="BU231" i="6"/>
  <c r="CJ231" i="6" s="1"/>
  <c r="BT231" i="6"/>
  <c r="CI231" i="6" s="1"/>
  <c r="BS231" i="6"/>
  <c r="CH231" i="6" s="1"/>
  <c r="BQ231" i="6"/>
  <c r="CF231" i="6" s="1"/>
  <c r="BP231" i="6"/>
  <c r="AI231" i="6"/>
  <c r="AB231" i="6"/>
  <c r="BC231" i="6" s="1"/>
  <c r="BR231" i="6" s="1"/>
  <c r="CG231" i="6" s="1"/>
  <c r="BZ230" i="6"/>
  <c r="BX230" i="6"/>
  <c r="CM230" i="6" s="1"/>
  <c r="BV230" i="6"/>
  <c r="CK230" i="6" s="1"/>
  <c r="BU230" i="6"/>
  <c r="CJ230" i="6" s="1"/>
  <c r="BT230" i="6"/>
  <c r="CI230" i="6" s="1"/>
  <c r="BS230" i="6"/>
  <c r="CH230" i="6" s="1"/>
  <c r="BQ230" i="6"/>
  <c r="CF230" i="6" s="1"/>
  <c r="BP230" i="6"/>
  <c r="CE230" i="6" s="1"/>
  <c r="AI230" i="6"/>
  <c r="AB230" i="6"/>
  <c r="BC230" i="6" s="1"/>
  <c r="BR230" i="6" s="1"/>
  <c r="BZ229" i="6"/>
  <c r="CR229" i="6" s="1"/>
  <c r="BX229" i="6"/>
  <c r="CM229" i="6" s="1"/>
  <c r="BV229" i="6"/>
  <c r="CK229" i="6" s="1"/>
  <c r="BU229" i="6"/>
  <c r="CJ229" i="6" s="1"/>
  <c r="BT229" i="6"/>
  <c r="CI229" i="6" s="1"/>
  <c r="BS229" i="6"/>
  <c r="CH229" i="6" s="1"/>
  <c r="BQ229" i="6"/>
  <c r="CF229" i="6" s="1"/>
  <c r="BP229" i="6"/>
  <c r="CE229" i="6" s="1"/>
  <c r="AI229" i="6"/>
  <c r="AB229" i="6"/>
  <c r="BC229" i="6" s="1"/>
  <c r="BR229" i="6" s="1"/>
  <c r="BZ228" i="6"/>
  <c r="CR228" i="6" s="1"/>
  <c r="BX228" i="6"/>
  <c r="CM228" i="6" s="1"/>
  <c r="BV228" i="6"/>
  <c r="CK228" i="6" s="1"/>
  <c r="BU228" i="6"/>
  <c r="CJ228" i="6" s="1"/>
  <c r="BT228" i="6"/>
  <c r="CI228" i="6" s="1"/>
  <c r="BS228" i="6"/>
  <c r="BW228" i="6" s="1"/>
  <c r="CL228" i="6" s="1"/>
  <c r="BQ228" i="6"/>
  <c r="CF228" i="6" s="1"/>
  <c r="BP228" i="6"/>
  <c r="CE228" i="6" s="1"/>
  <c r="AI228" i="6"/>
  <c r="AB228" i="6"/>
  <c r="BC228" i="6" s="1"/>
  <c r="BR228" i="6" s="1"/>
  <c r="CG228" i="6" s="1"/>
  <c r="BZ227" i="6"/>
  <c r="BX227" i="6"/>
  <c r="CM227" i="6" s="1"/>
  <c r="BV227" i="6"/>
  <c r="CK227" i="6" s="1"/>
  <c r="BU227" i="6"/>
  <c r="CJ227" i="6" s="1"/>
  <c r="BT227" i="6"/>
  <c r="CI227" i="6" s="1"/>
  <c r="BS227" i="6"/>
  <c r="BQ227" i="6"/>
  <c r="BP227" i="6"/>
  <c r="CE227" i="6" s="1"/>
  <c r="AI227" i="6"/>
  <c r="AB227" i="6"/>
  <c r="BC227" i="6" s="1"/>
  <c r="BR227" i="6" s="1"/>
  <c r="BZ226" i="6"/>
  <c r="CR226" i="6" s="1"/>
  <c r="BX226" i="6"/>
  <c r="CM226" i="6" s="1"/>
  <c r="BV226" i="6"/>
  <c r="CK226" i="6" s="1"/>
  <c r="BU226" i="6"/>
  <c r="CJ226" i="6" s="1"/>
  <c r="BT226" i="6"/>
  <c r="CI226" i="6" s="1"/>
  <c r="BS226" i="6"/>
  <c r="CH226" i="6" s="1"/>
  <c r="BQ226" i="6"/>
  <c r="CF226" i="6" s="1"/>
  <c r="BP226" i="6"/>
  <c r="CE226" i="6" s="1"/>
  <c r="AI226" i="6"/>
  <c r="AB226" i="6"/>
  <c r="BC226" i="6" s="1"/>
  <c r="BR226" i="6" s="1"/>
  <c r="BZ225" i="6"/>
  <c r="BX225" i="6"/>
  <c r="CM225" i="6" s="1"/>
  <c r="BV225" i="6"/>
  <c r="CK225" i="6" s="1"/>
  <c r="BU225" i="6"/>
  <c r="CJ225" i="6" s="1"/>
  <c r="BT225" i="6"/>
  <c r="CI225" i="6" s="1"/>
  <c r="BS225" i="6"/>
  <c r="BQ225" i="6"/>
  <c r="CF225" i="6" s="1"/>
  <c r="BP225" i="6"/>
  <c r="CE225" i="6" s="1"/>
  <c r="AB225" i="6"/>
  <c r="BC225" i="6" s="1"/>
  <c r="BR225" i="6" s="1"/>
  <c r="CG225" i="6" s="1"/>
  <c r="BZ224" i="6"/>
  <c r="BX224" i="6"/>
  <c r="CM224" i="6" s="1"/>
  <c r="BV224" i="6"/>
  <c r="CK224" i="6" s="1"/>
  <c r="BU224" i="6"/>
  <c r="CJ224" i="6" s="1"/>
  <c r="BT224" i="6"/>
  <c r="CI224" i="6" s="1"/>
  <c r="BS224" i="6"/>
  <c r="BQ224" i="6"/>
  <c r="CF224" i="6" s="1"/>
  <c r="BP224" i="6"/>
  <c r="CE224" i="6" s="1"/>
  <c r="AB224" i="6"/>
  <c r="BC224" i="6" s="1"/>
  <c r="BR224" i="6" s="1"/>
  <c r="BZ223" i="6"/>
  <c r="CR223" i="6" s="1"/>
  <c r="BX223" i="6"/>
  <c r="CM223" i="6" s="1"/>
  <c r="BV223" i="6"/>
  <c r="CK223" i="6" s="1"/>
  <c r="BU223" i="6"/>
  <c r="CJ223" i="6" s="1"/>
  <c r="BT223" i="6"/>
  <c r="CI223" i="6" s="1"/>
  <c r="BS223" i="6"/>
  <c r="BW223" i="6" s="1"/>
  <c r="CL223" i="6" s="1"/>
  <c r="BQ223" i="6"/>
  <c r="CF223" i="6" s="1"/>
  <c r="BP223" i="6"/>
  <c r="CE223" i="6" s="1"/>
  <c r="AB223" i="6"/>
  <c r="BC223" i="6" s="1"/>
  <c r="BR223" i="6" s="1"/>
  <c r="BZ222" i="6"/>
  <c r="BX222" i="6"/>
  <c r="CM222" i="6" s="1"/>
  <c r="BV222" i="6"/>
  <c r="CK222" i="6" s="1"/>
  <c r="BU222" i="6"/>
  <c r="CJ222" i="6" s="1"/>
  <c r="BT222" i="6"/>
  <c r="CI222" i="6" s="1"/>
  <c r="BS222" i="6"/>
  <c r="BQ222" i="6"/>
  <c r="BP222" i="6"/>
  <c r="CE222" i="6" s="1"/>
  <c r="AB222" i="6"/>
  <c r="BC222" i="6" s="1"/>
  <c r="BR222" i="6" s="1"/>
  <c r="CG222" i="6" s="1"/>
  <c r="BZ221" i="6"/>
  <c r="BX221" i="6"/>
  <c r="CM221" i="6" s="1"/>
  <c r="BV221" i="6"/>
  <c r="CK221" i="6" s="1"/>
  <c r="BU221" i="6"/>
  <c r="CJ221" i="6" s="1"/>
  <c r="BT221" i="6"/>
  <c r="CI221" i="6" s="1"/>
  <c r="BS221" i="6"/>
  <c r="CH221" i="6" s="1"/>
  <c r="BQ221" i="6"/>
  <c r="CF221" i="6" s="1"/>
  <c r="BP221" i="6"/>
  <c r="CE221" i="6" s="1"/>
  <c r="AB221" i="6"/>
  <c r="BC221" i="6" s="1"/>
  <c r="BR221" i="6" s="1"/>
  <c r="BZ220" i="6"/>
  <c r="CR220" i="6" s="1"/>
  <c r="BX220" i="6"/>
  <c r="CM220" i="6" s="1"/>
  <c r="BV220" i="6"/>
  <c r="CK220" i="6" s="1"/>
  <c r="BU220" i="6"/>
  <c r="CJ220" i="6" s="1"/>
  <c r="BT220" i="6"/>
  <c r="CI220" i="6" s="1"/>
  <c r="BS220" i="6"/>
  <c r="CH220" i="6" s="1"/>
  <c r="BQ220" i="6"/>
  <c r="CF220" i="6" s="1"/>
  <c r="BP220" i="6"/>
  <c r="CE220" i="6" s="1"/>
  <c r="AB220" i="6"/>
  <c r="BC220" i="6" s="1"/>
  <c r="BR220" i="6" s="1"/>
  <c r="CG220" i="6" s="1"/>
  <c r="BZ219" i="6"/>
  <c r="CR219" i="6" s="1"/>
  <c r="BX219" i="6"/>
  <c r="CM219" i="6" s="1"/>
  <c r="BV219" i="6"/>
  <c r="CK219" i="6" s="1"/>
  <c r="BU219" i="6"/>
  <c r="CJ219" i="6" s="1"/>
  <c r="BT219" i="6"/>
  <c r="CI219" i="6" s="1"/>
  <c r="BS219" i="6"/>
  <c r="CH219" i="6" s="1"/>
  <c r="BQ219" i="6"/>
  <c r="CF219" i="6" s="1"/>
  <c r="BP219" i="6"/>
  <c r="CE219" i="6" s="1"/>
  <c r="AB219" i="6"/>
  <c r="BC219" i="6" s="1"/>
  <c r="BR219" i="6" s="1"/>
  <c r="CG219" i="6" s="1"/>
  <c r="BZ218" i="6"/>
  <c r="BX218" i="6"/>
  <c r="CM218" i="6" s="1"/>
  <c r="BV218" i="6"/>
  <c r="CK218" i="6" s="1"/>
  <c r="BU218" i="6"/>
  <c r="CJ218" i="6" s="1"/>
  <c r="BT218" i="6"/>
  <c r="CI218" i="6" s="1"/>
  <c r="BS218" i="6"/>
  <c r="BQ218" i="6"/>
  <c r="CF218" i="6" s="1"/>
  <c r="BP218" i="6"/>
  <c r="AB218" i="6"/>
  <c r="BC218" i="6" s="1"/>
  <c r="BR218" i="6" s="1"/>
  <c r="BZ217" i="6"/>
  <c r="CR217" i="6" s="1"/>
  <c r="BX217" i="6"/>
  <c r="CM217" i="6" s="1"/>
  <c r="BV217" i="6"/>
  <c r="CK217" i="6" s="1"/>
  <c r="BU217" i="6"/>
  <c r="CJ217" i="6" s="1"/>
  <c r="BT217" i="6"/>
  <c r="CI217" i="6" s="1"/>
  <c r="BS217" i="6"/>
  <c r="BW217" i="6" s="1"/>
  <c r="CL217" i="6" s="1"/>
  <c r="BQ217" i="6"/>
  <c r="CF217" i="6" s="1"/>
  <c r="BP217" i="6"/>
  <c r="CE217" i="6" s="1"/>
  <c r="AB217" i="6"/>
  <c r="BC217" i="6" s="1"/>
  <c r="BR217" i="6" s="1"/>
  <c r="BZ216" i="6"/>
  <c r="CR216" i="6" s="1"/>
  <c r="BX216" i="6"/>
  <c r="CM216" i="6" s="1"/>
  <c r="BV216" i="6"/>
  <c r="CK216" i="6" s="1"/>
  <c r="BU216" i="6"/>
  <c r="CJ216" i="6" s="1"/>
  <c r="BT216" i="6"/>
  <c r="CI216" i="6" s="1"/>
  <c r="BS216" i="6"/>
  <c r="BQ216" i="6"/>
  <c r="CF216" i="6" s="1"/>
  <c r="BP216" i="6"/>
  <c r="CE216" i="6" s="1"/>
  <c r="AB216" i="6"/>
  <c r="BC216" i="6" s="1"/>
  <c r="BR216" i="6" s="1"/>
  <c r="CG216" i="6" s="1"/>
  <c r="BZ215" i="6"/>
  <c r="BX215" i="6"/>
  <c r="CM215" i="6" s="1"/>
  <c r="BV215" i="6"/>
  <c r="CK215" i="6" s="1"/>
  <c r="BU215" i="6"/>
  <c r="CJ215" i="6" s="1"/>
  <c r="BT215" i="6"/>
  <c r="CI215" i="6" s="1"/>
  <c r="BS215" i="6"/>
  <c r="CH215" i="6" s="1"/>
  <c r="BQ215" i="6"/>
  <c r="CF215" i="6" s="1"/>
  <c r="BP215" i="6"/>
  <c r="CE215" i="6" s="1"/>
  <c r="AB215" i="6"/>
  <c r="BC215" i="6" s="1"/>
  <c r="BR215" i="6" s="1"/>
  <c r="CG215" i="6" s="1"/>
  <c r="BZ214" i="6"/>
  <c r="CR214" i="6" s="1"/>
  <c r="BX214" i="6"/>
  <c r="CM214" i="6" s="1"/>
  <c r="BV214" i="6"/>
  <c r="CK214" i="6" s="1"/>
  <c r="BU214" i="6"/>
  <c r="CJ214" i="6" s="1"/>
  <c r="BT214" i="6"/>
  <c r="CI214" i="6" s="1"/>
  <c r="BS214" i="6"/>
  <c r="CH214" i="6" s="1"/>
  <c r="BQ214" i="6"/>
  <c r="CF214" i="6" s="1"/>
  <c r="BP214" i="6"/>
  <c r="AB214" i="6"/>
  <c r="BC214" i="6" s="1"/>
  <c r="BR214" i="6" s="1"/>
  <c r="BZ213" i="6"/>
  <c r="CR213" i="6" s="1"/>
  <c r="BX213" i="6"/>
  <c r="CM213" i="6" s="1"/>
  <c r="BV213" i="6"/>
  <c r="CK213" i="6" s="1"/>
  <c r="BU213" i="6"/>
  <c r="CJ213" i="6" s="1"/>
  <c r="BT213" i="6"/>
  <c r="CI213" i="6" s="1"/>
  <c r="BS213" i="6"/>
  <c r="CH213" i="6" s="1"/>
  <c r="BQ213" i="6"/>
  <c r="BP213" i="6"/>
  <c r="CE213" i="6" s="1"/>
  <c r="AB213" i="6"/>
  <c r="BC213" i="6" s="1"/>
  <c r="BR213" i="6" s="1"/>
  <c r="CG213" i="6" s="1"/>
  <c r="BZ212" i="6"/>
  <c r="BX212" i="6"/>
  <c r="CM212" i="6" s="1"/>
  <c r="BV212" i="6"/>
  <c r="CK212" i="6" s="1"/>
  <c r="BU212" i="6"/>
  <c r="CJ212" i="6" s="1"/>
  <c r="BT212" i="6"/>
  <c r="CI212" i="6" s="1"/>
  <c r="BS212" i="6"/>
  <c r="CH212" i="6" s="1"/>
  <c r="BQ212" i="6"/>
  <c r="CF212" i="6" s="1"/>
  <c r="BP212" i="6"/>
  <c r="CE212" i="6" s="1"/>
  <c r="AB212" i="6"/>
  <c r="BC212" i="6" s="1"/>
  <c r="BR212" i="6" s="1"/>
  <c r="BZ211" i="6"/>
  <c r="CR211" i="6" s="1"/>
  <c r="BX211" i="6"/>
  <c r="CM211" i="6" s="1"/>
  <c r="BV211" i="6"/>
  <c r="CK211" i="6" s="1"/>
  <c r="BU211" i="6"/>
  <c r="CJ211" i="6" s="1"/>
  <c r="BT211" i="6"/>
  <c r="CI211" i="6" s="1"/>
  <c r="BS211" i="6"/>
  <c r="CH211" i="6" s="1"/>
  <c r="BQ211" i="6"/>
  <c r="CF211" i="6" s="1"/>
  <c r="BP211" i="6"/>
  <c r="AB211" i="6"/>
  <c r="BC211" i="6" s="1"/>
  <c r="BR211" i="6" s="1"/>
  <c r="CG211" i="6" s="1"/>
  <c r="BZ210" i="6"/>
  <c r="BX210" i="6"/>
  <c r="CM210" i="6" s="1"/>
  <c r="BV210" i="6"/>
  <c r="CK210" i="6" s="1"/>
  <c r="BU210" i="6"/>
  <c r="CJ210" i="6" s="1"/>
  <c r="BT210" i="6"/>
  <c r="CI210" i="6" s="1"/>
  <c r="BS210" i="6"/>
  <c r="CH210" i="6" s="1"/>
  <c r="BQ210" i="6"/>
  <c r="CF210" i="6" s="1"/>
  <c r="BP210" i="6"/>
  <c r="CE210" i="6" s="1"/>
  <c r="AB210" i="6"/>
  <c r="BC210" i="6" s="1"/>
  <c r="BR210" i="6" s="1"/>
  <c r="BZ209" i="6"/>
  <c r="CR209" i="6" s="1"/>
  <c r="BX209" i="6"/>
  <c r="CM209" i="6" s="1"/>
  <c r="BV209" i="6"/>
  <c r="CK209" i="6" s="1"/>
  <c r="BU209" i="6"/>
  <c r="CJ209" i="6" s="1"/>
  <c r="BT209" i="6"/>
  <c r="CI209" i="6" s="1"/>
  <c r="BS209" i="6"/>
  <c r="CH209" i="6" s="1"/>
  <c r="BQ209" i="6"/>
  <c r="CF209" i="6" s="1"/>
  <c r="BP209" i="6"/>
  <c r="CE209" i="6" s="1"/>
  <c r="AB209" i="6"/>
  <c r="BC209" i="6" s="1"/>
  <c r="BR209" i="6" s="1"/>
  <c r="CG209" i="6" s="1"/>
  <c r="BZ208" i="6"/>
  <c r="CR208" i="6" s="1"/>
  <c r="BX208" i="6"/>
  <c r="CM208" i="6" s="1"/>
  <c r="BV208" i="6"/>
  <c r="CK208" i="6" s="1"/>
  <c r="BU208" i="6"/>
  <c r="CJ208" i="6" s="1"/>
  <c r="BT208" i="6"/>
  <c r="CI208" i="6" s="1"/>
  <c r="BS208" i="6"/>
  <c r="BW208" i="6" s="1"/>
  <c r="CL208" i="6" s="1"/>
  <c r="BQ208" i="6"/>
  <c r="CF208" i="6" s="1"/>
  <c r="BP208" i="6"/>
  <c r="AB208" i="6"/>
  <c r="BC208" i="6" s="1"/>
  <c r="BR208" i="6" s="1"/>
  <c r="CG208" i="6" s="1"/>
  <c r="BZ207" i="6"/>
  <c r="CR207" i="6" s="1"/>
  <c r="BX207" i="6"/>
  <c r="CM207" i="6" s="1"/>
  <c r="BV207" i="6"/>
  <c r="CK207" i="6" s="1"/>
  <c r="BU207" i="6"/>
  <c r="CJ207" i="6" s="1"/>
  <c r="BT207" i="6"/>
  <c r="CI207" i="6" s="1"/>
  <c r="BS207" i="6"/>
  <c r="CH207" i="6" s="1"/>
  <c r="BQ207" i="6"/>
  <c r="CF207" i="6" s="1"/>
  <c r="BP207" i="6"/>
  <c r="CE207" i="6" s="1"/>
  <c r="AB207" i="6"/>
  <c r="BC207" i="6" s="1"/>
  <c r="BR207" i="6" s="1"/>
  <c r="CG207" i="6" s="1"/>
  <c r="BZ206" i="6"/>
  <c r="BX206" i="6"/>
  <c r="CM206" i="6" s="1"/>
  <c r="BV206" i="6"/>
  <c r="CK206" i="6" s="1"/>
  <c r="BU206" i="6"/>
  <c r="CJ206" i="6" s="1"/>
  <c r="BT206" i="6"/>
  <c r="CI206" i="6" s="1"/>
  <c r="BS206" i="6"/>
  <c r="BQ206" i="6"/>
  <c r="CF206" i="6" s="1"/>
  <c r="BP206" i="6"/>
  <c r="CE206" i="6" s="1"/>
  <c r="AB206" i="6"/>
  <c r="BC206" i="6" s="1"/>
  <c r="BR206" i="6" s="1"/>
  <c r="CG206" i="6" s="1"/>
  <c r="BZ205" i="6"/>
  <c r="CR205" i="6" s="1"/>
  <c r="BX205" i="6"/>
  <c r="CM205" i="6" s="1"/>
  <c r="BV205" i="6"/>
  <c r="CK205" i="6" s="1"/>
  <c r="BU205" i="6"/>
  <c r="CJ205" i="6" s="1"/>
  <c r="BT205" i="6"/>
  <c r="CI205" i="6" s="1"/>
  <c r="BS205" i="6"/>
  <c r="CH205" i="6" s="1"/>
  <c r="BQ205" i="6"/>
  <c r="CF205" i="6" s="1"/>
  <c r="BP205" i="6"/>
  <c r="CE205" i="6" s="1"/>
  <c r="AB205" i="6"/>
  <c r="BC205" i="6" s="1"/>
  <c r="BR205" i="6" s="1"/>
  <c r="BZ204" i="6"/>
  <c r="CR204" i="6" s="1"/>
  <c r="BX204" i="6"/>
  <c r="CM204" i="6" s="1"/>
  <c r="BV204" i="6"/>
  <c r="CK204" i="6" s="1"/>
  <c r="BU204" i="6"/>
  <c r="CJ204" i="6" s="1"/>
  <c r="BT204" i="6"/>
  <c r="CI204" i="6" s="1"/>
  <c r="BS204" i="6"/>
  <c r="BQ204" i="6"/>
  <c r="BP204" i="6"/>
  <c r="CE204" i="6" s="1"/>
  <c r="AB204" i="6"/>
  <c r="BC204" i="6" s="1"/>
  <c r="BR204" i="6" s="1"/>
  <c r="CG204" i="6" s="1"/>
  <c r="BZ203" i="6"/>
  <c r="CR203" i="6" s="1"/>
  <c r="BX203" i="6"/>
  <c r="CM203" i="6" s="1"/>
  <c r="BV203" i="6"/>
  <c r="CK203" i="6" s="1"/>
  <c r="BU203" i="6"/>
  <c r="CJ203" i="6" s="1"/>
  <c r="BT203" i="6"/>
  <c r="CI203" i="6" s="1"/>
  <c r="BS203" i="6"/>
  <c r="BQ203" i="6"/>
  <c r="CF203" i="6" s="1"/>
  <c r="BP203" i="6"/>
  <c r="CE203" i="6" s="1"/>
  <c r="AB203" i="6"/>
  <c r="BC203" i="6" s="1"/>
  <c r="BR203" i="6" s="1"/>
  <c r="BZ202" i="6"/>
  <c r="CR202" i="6" s="1"/>
  <c r="BX202" i="6"/>
  <c r="CM202" i="6" s="1"/>
  <c r="BV202" i="6"/>
  <c r="CK202" i="6" s="1"/>
  <c r="BU202" i="6"/>
  <c r="CJ202" i="6" s="1"/>
  <c r="BT202" i="6"/>
  <c r="CI202" i="6" s="1"/>
  <c r="BS202" i="6"/>
  <c r="CH202" i="6" s="1"/>
  <c r="BQ202" i="6"/>
  <c r="CF202" i="6" s="1"/>
  <c r="BP202" i="6"/>
  <c r="CE202" i="6" s="1"/>
  <c r="AB202" i="6"/>
  <c r="BC202" i="6" s="1"/>
  <c r="BR202" i="6" s="1"/>
  <c r="CG202" i="6" s="1"/>
  <c r="BZ201" i="6"/>
  <c r="CR201" i="6" s="1"/>
  <c r="BX201" i="6"/>
  <c r="CM201" i="6" s="1"/>
  <c r="BV201" i="6"/>
  <c r="CK201" i="6" s="1"/>
  <c r="BU201" i="6"/>
  <c r="CJ201" i="6" s="1"/>
  <c r="BT201" i="6"/>
  <c r="CI201" i="6" s="1"/>
  <c r="BS201" i="6"/>
  <c r="CH201" i="6" s="1"/>
  <c r="BQ201" i="6"/>
  <c r="CF201" i="6" s="1"/>
  <c r="BP201" i="6"/>
  <c r="CE201" i="6" s="1"/>
  <c r="AB201" i="6"/>
  <c r="BC201" i="6" s="1"/>
  <c r="BR201" i="6" s="1"/>
  <c r="BZ200" i="6"/>
  <c r="CR200" i="6" s="1"/>
  <c r="BX200" i="6"/>
  <c r="CM200" i="6" s="1"/>
  <c r="BV200" i="6"/>
  <c r="CK200" i="6" s="1"/>
  <c r="BU200" i="6"/>
  <c r="CJ200" i="6" s="1"/>
  <c r="BT200" i="6"/>
  <c r="CI200" i="6" s="1"/>
  <c r="BS200" i="6"/>
  <c r="CH200" i="6" s="1"/>
  <c r="BQ200" i="6"/>
  <c r="CF200" i="6" s="1"/>
  <c r="BP200" i="6"/>
  <c r="CE200" i="6" s="1"/>
  <c r="BO200" i="6"/>
  <c r="CD200" i="6" s="1"/>
  <c r="AB200" i="6"/>
  <c r="BC200" i="6" s="1"/>
  <c r="BR200" i="6" s="1"/>
  <c r="CG200" i="6" s="1"/>
  <c r="BZ199" i="6"/>
  <c r="BX199" i="6"/>
  <c r="CM199" i="6" s="1"/>
  <c r="BV199" i="6"/>
  <c r="CK199" i="6" s="1"/>
  <c r="BU199" i="6"/>
  <c r="CJ199" i="6" s="1"/>
  <c r="BT199" i="6"/>
  <c r="CI199" i="6" s="1"/>
  <c r="BS199" i="6"/>
  <c r="CH199" i="6" s="1"/>
  <c r="BQ199" i="6"/>
  <c r="CF199" i="6" s="1"/>
  <c r="BP199" i="6"/>
  <c r="AB199" i="6"/>
  <c r="BC199" i="6" s="1"/>
  <c r="BR199" i="6" s="1"/>
  <c r="BZ198" i="6"/>
  <c r="CR198" i="6" s="1"/>
  <c r="BX198" i="6"/>
  <c r="CM198" i="6" s="1"/>
  <c r="BV198" i="6"/>
  <c r="CK198" i="6" s="1"/>
  <c r="BU198" i="6"/>
  <c r="CJ198" i="6" s="1"/>
  <c r="BT198" i="6"/>
  <c r="CI198" i="6" s="1"/>
  <c r="BS198" i="6"/>
  <c r="CH198" i="6" s="1"/>
  <c r="BQ198" i="6"/>
  <c r="CF198" i="6" s="1"/>
  <c r="BP198" i="6"/>
  <c r="AB198" i="6"/>
  <c r="BC198" i="6" s="1"/>
  <c r="BR198" i="6" s="1"/>
  <c r="BZ197" i="6"/>
  <c r="CR197" i="6" s="1"/>
  <c r="BX197" i="6"/>
  <c r="CM197" i="6" s="1"/>
  <c r="BV197" i="6"/>
  <c r="CK197" i="6" s="1"/>
  <c r="BU197" i="6"/>
  <c r="CJ197" i="6" s="1"/>
  <c r="BT197" i="6"/>
  <c r="CI197" i="6" s="1"/>
  <c r="BS197" i="6"/>
  <c r="CH197" i="6" s="1"/>
  <c r="BQ197" i="6"/>
  <c r="CF197" i="6" s="1"/>
  <c r="BP197" i="6"/>
  <c r="AB197" i="6"/>
  <c r="BC197" i="6" s="1"/>
  <c r="BR197" i="6" s="1"/>
  <c r="BZ196" i="6"/>
  <c r="CR196" i="6" s="1"/>
  <c r="BX196" i="6"/>
  <c r="CM196" i="6" s="1"/>
  <c r="BV196" i="6"/>
  <c r="CK196" i="6" s="1"/>
  <c r="BU196" i="6"/>
  <c r="CJ196" i="6" s="1"/>
  <c r="BT196" i="6"/>
  <c r="CI196" i="6" s="1"/>
  <c r="BS196" i="6"/>
  <c r="CH196" i="6" s="1"/>
  <c r="BQ196" i="6"/>
  <c r="CF196" i="6" s="1"/>
  <c r="BP196" i="6"/>
  <c r="AB196" i="6"/>
  <c r="BC196" i="6" s="1"/>
  <c r="BR196" i="6" s="1"/>
  <c r="BZ195" i="6"/>
  <c r="CR195" i="6" s="1"/>
  <c r="BX195" i="6"/>
  <c r="CM195" i="6" s="1"/>
  <c r="BV195" i="6"/>
  <c r="CK195" i="6" s="1"/>
  <c r="BU195" i="6"/>
  <c r="CJ195" i="6" s="1"/>
  <c r="BT195" i="6"/>
  <c r="CI195" i="6" s="1"/>
  <c r="BS195" i="6"/>
  <c r="CH195" i="6" s="1"/>
  <c r="BQ195" i="6"/>
  <c r="CF195" i="6" s="1"/>
  <c r="BP195" i="6"/>
  <c r="CE195" i="6" s="1"/>
  <c r="AB195" i="6"/>
  <c r="BC195" i="6" s="1"/>
  <c r="BR195" i="6" s="1"/>
  <c r="CG195" i="6" s="1"/>
  <c r="BZ194" i="6"/>
  <c r="CR194" i="6" s="1"/>
  <c r="BX194" i="6"/>
  <c r="CM194" i="6" s="1"/>
  <c r="BV194" i="6"/>
  <c r="CK194" i="6" s="1"/>
  <c r="BU194" i="6"/>
  <c r="CJ194" i="6" s="1"/>
  <c r="BT194" i="6"/>
  <c r="CI194" i="6" s="1"/>
  <c r="BS194" i="6"/>
  <c r="BQ194" i="6"/>
  <c r="CF194" i="6" s="1"/>
  <c r="BP194" i="6"/>
  <c r="CE194" i="6" s="1"/>
  <c r="AB194" i="6"/>
  <c r="BC194" i="6" s="1"/>
  <c r="BR194" i="6" s="1"/>
  <c r="BZ193" i="6"/>
  <c r="CR193" i="6" s="1"/>
  <c r="BX193" i="6"/>
  <c r="CM193" i="6" s="1"/>
  <c r="BV193" i="6"/>
  <c r="CK193" i="6" s="1"/>
  <c r="BU193" i="6"/>
  <c r="CJ193" i="6" s="1"/>
  <c r="BT193" i="6"/>
  <c r="CI193" i="6" s="1"/>
  <c r="BS193" i="6"/>
  <c r="BQ193" i="6"/>
  <c r="CF193" i="6" s="1"/>
  <c r="BP193" i="6"/>
  <c r="AB193" i="6"/>
  <c r="BC193" i="6" s="1"/>
  <c r="BR193" i="6" s="1"/>
  <c r="BZ192" i="6"/>
  <c r="BX192" i="6"/>
  <c r="CM192" i="6" s="1"/>
  <c r="BV192" i="6"/>
  <c r="CK192" i="6" s="1"/>
  <c r="BU192" i="6"/>
  <c r="CJ192" i="6" s="1"/>
  <c r="BT192" i="6"/>
  <c r="CI192" i="6" s="1"/>
  <c r="BS192" i="6"/>
  <c r="BW192" i="6" s="1"/>
  <c r="CL192" i="6" s="1"/>
  <c r="BQ192" i="6"/>
  <c r="CF192" i="6" s="1"/>
  <c r="BP192" i="6"/>
  <c r="CE192" i="6" s="1"/>
  <c r="AB192" i="6"/>
  <c r="BC192" i="6" s="1"/>
  <c r="BR192" i="6" s="1"/>
  <c r="CG192" i="6" s="1"/>
  <c r="BZ191" i="6"/>
  <c r="CR191" i="6" s="1"/>
  <c r="BX191" i="6"/>
  <c r="CM191" i="6" s="1"/>
  <c r="BV191" i="6"/>
  <c r="CK191" i="6" s="1"/>
  <c r="BU191" i="6"/>
  <c r="CJ191" i="6" s="1"/>
  <c r="BT191" i="6"/>
  <c r="CI191" i="6" s="1"/>
  <c r="BS191" i="6"/>
  <c r="BQ191" i="6"/>
  <c r="CF191" i="6" s="1"/>
  <c r="BP191" i="6"/>
  <c r="CE191" i="6" s="1"/>
  <c r="AB191" i="6"/>
  <c r="BC191" i="6" s="1"/>
  <c r="BR191" i="6" s="1"/>
  <c r="BZ190" i="6"/>
  <c r="BX190" i="6"/>
  <c r="CM190" i="6" s="1"/>
  <c r="BV190" i="6"/>
  <c r="CK190" i="6" s="1"/>
  <c r="BU190" i="6"/>
  <c r="CJ190" i="6" s="1"/>
  <c r="BT190" i="6"/>
  <c r="CI190" i="6" s="1"/>
  <c r="BS190" i="6"/>
  <c r="CH190" i="6" s="1"/>
  <c r="BQ190" i="6"/>
  <c r="CF190" i="6" s="1"/>
  <c r="BP190" i="6"/>
  <c r="AB190" i="6"/>
  <c r="BC190" i="6" s="1"/>
  <c r="BR190" i="6" s="1"/>
  <c r="BZ189" i="6"/>
  <c r="CR189" i="6" s="1"/>
  <c r="BX189" i="6"/>
  <c r="CM189" i="6" s="1"/>
  <c r="BV189" i="6"/>
  <c r="CK189" i="6" s="1"/>
  <c r="BU189" i="6"/>
  <c r="CJ189" i="6" s="1"/>
  <c r="BT189" i="6"/>
  <c r="CI189" i="6" s="1"/>
  <c r="BS189" i="6"/>
  <c r="BQ189" i="6"/>
  <c r="CF189" i="6" s="1"/>
  <c r="BP189" i="6"/>
  <c r="AB189" i="6"/>
  <c r="BC189" i="6" s="1"/>
  <c r="BR189" i="6" s="1"/>
  <c r="BZ188" i="6"/>
  <c r="CR188" i="6" s="1"/>
  <c r="BX188" i="6"/>
  <c r="CM188" i="6" s="1"/>
  <c r="BV188" i="6"/>
  <c r="CK188" i="6" s="1"/>
  <c r="BU188" i="6"/>
  <c r="CJ188" i="6" s="1"/>
  <c r="BT188" i="6"/>
  <c r="CI188" i="6" s="1"/>
  <c r="BS188" i="6"/>
  <c r="BQ188" i="6"/>
  <c r="CF188" i="6" s="1"/>
  <c r="BP188" i="6"/>
  <c r="CE188" i="6" s="1"/>
  <c r="AB188" i="6"/>
  <c r="BC188" i="6" s="1"/>
  <c r="BR188" i="6" s="1"/>
  <c r="BZ187" i="6"/>
  <c r="BX187" i="6"/>
  <c r="CM187" i="6" s="1"/>
  <c r="BV187" i="6"/>
  <c r="CK187" i="6" s="1"/>
  <c r="BU187" i="6"/>
  <c r="CJ187" i="6" s="1"/>
  <c r="BT187" i="6"/>
  <c r="CI187" i="6" s="1"/>
  <c r="BS187" i="6"/>
  <c r="CH187" i="6" s="1"/>
  <c r="BQ187" i="6"/>
  <c r="CF187" i="6" s="1"/>
  <c r="BP187" i="6"/>
  <c r="AB187" i="6"/>
  <c r="BC187" i="6" s="1"/>
  <c r="BR187" i="6" s="1"/>
  <c r="BZ186" i="6"/>
  <c r="CR186" i="6" s="1"/>
  <c r="BX186" i="6"/>
  <c r="CM186" i="6" s="1"/>
  <c r="BV186" i="6"/>
  <c r="CK186" i="6" s="1"/>
  <c r="BU186" i="6"/>
  <c r="CJ186" i="6" s="1"/>
  <c r="BT186" i="6"/>
  <c r="CI186" i="6" s="1"/>
  <c r="BS186" i="6"/>
  <c r="CH186" i="6" s="1"/>
  <c r="BQ186" i="6"/>
  <c r="CF186" i="6" s="1"/>
  <c r="BP186" i="6"/>
  <c r="CE186" i="6" s="1"/>
  <c r="AB186" i="6"/>
  <c r="BC186" i="6" s="1"/>
  <c r="BR186" i="6" s="1"/>
  <c r="CG186" i="6" s="1"/>
  <c r="BZ185" i="6"/>
  <c r="BX185" i="6"/>
  <c r="CM185" i="6" s="1"/>
  <c r="BV185" i="6"/>
  <c r="CK185" i="6" s="1"/>
  <c r="BU185" i="6"/>
  <c r="CJ185" i="6" s="1"/>
  <c r="BT185" i="6"/>
  <c r="CI185" i="6" s="1"/>
  <c r="BS185" i="6"/>
  <c r="CH185" i="6" s="1"/>
  <c r="BQ185" i="6"/>
  <c r="CF185" i="6" s="1"/>
  <c r="BP185" i="6"/>
  <c r="CE185" i="6" s="1"/>
  <c r="AB185" i="6"/>
  <c r="BC185" i="6" s="1"/>
  <c r="BR185" i="6" s="1"/>
  <c r="CG185" i="6" s="1"/>
  <c r="BZ184" i="6"/>
  <c r="CR184" i="6" s="1"/>
  <c r="BX184" i="6"/>
  <c r="CM184" i="6" s="1"/>
  <c r="BV184" i="6"/>
  <c r="CK184" i="6" s="1"/>
  <c r="BU184" i="6"/>
  <c r="CJ184" i="6" s="1"/>
  <c r="BT184" i="6"/>
  <c r="CI184" i="6" s="1"/>
  <c r="BS184" i="6"/>
  <c r="BQ184" i="6"/>
  <c r="CF184" i="6" s="1"/>
  <c r="BP184" i="6"/>
  <c r="CE184" i="6" s="1"/>
  <c r="AB184" i="6"/>
  <c r="BC184" i="6" s="1"/>
  <c r="BR184" i="6" s="1"/>
  <c r="CG184" i="6" s="1"/>
  <c r="BZ183" i="6"/>
  <c r="BX183" i="6"/>
  <c r="CM183" i="6" s="1"/>
  <c r="BV183" i="6"/>
  <c r="CK183" i="6" s="1"/>
  <c r="BU183" i="6"/>
  <c r="CJ183" i="6" s="1"/>
  <c r="BT183" i="6"/>
  <c r="CI183" i="6" s="1"/>
  <c r="BS183" i="6"/>
  <c r="BW183" i="6" s="1"/>
  <c r="CL183" i="6" s="1"/>
  <c r="BQ183" i="6"/>
  <c r="CF183" i="6" s="1"/>
  <c r="BP183" i="6"/>
  <c r="AB183" i="6"/>
  <c r="BC183" i="6" s="1"/>
  <c r="BR183" i="6" s="1"/>
  <c r="CG183" i="6" s="1"/>
  <c r="BZ182" i="6"/>
  <c r="CR182" i="6" s="1"/>
  <c r="BX182" i="6"/>
  <c r="CM182" i="6" s="1"/>
  <c r="BV182" i="6"/>
  <c r="CK182" i="6" s="1"/>
  <c r="BU182" i="6"/>
  <c r="CJ182" i="6" s="1"/>
  <c r="BT182" i="6"/>
  <c r="CI182" i="6" s="1"/>
  <c r="BS182" i="6"/>
  <c r="BQ182" i="6"/>
  <c r="CF182" i="6" s="1"/>
  <c r="BP182" i="6"/>
  <c r="CE182" i="6" s="1"/>
  <c r="AB182" i="6"/>
  <c r="BC182" i="6" s="1"/>
  <c r="BR182" i="6" s="1"/>
  <c r="BZ181" i="6"/>
  <c r="CR181" i="6" s="1"/>
  <c r="BX181" i="6"/>
  <c r="CM181" i="6" s="1"/>
  <c r="BV181" i="6"/>
  <c r="CK181" i="6" s="1"/>
  <c r="BU181" i="6"/>
  <c r="CJ181" i="6" s="1"/>
  <c r="BT181" i="6"/>
  <c r="CI181" i="6" s="1"/>
  <c r="BS181" i="6"/>
  <c r="CH181" i="6" s="1"/>
  <c r="BQ181" i="6"/>
  <c r="CF181" i="6" s="1"/>
  <c r="BP181" i="6"/>
  <c r="CE181" i="6" s="1"/>
  <c r="AB181" i="6"/>
  <c r="BC181" i="6" s="1"/>
  <c r="BR181" i="6" s="1"/>
  <c r="CG181" i="6" s="1"/>
  <c r="BZ180" i="6"/>
  <c r="CR180" i="6" s="1"/>
  <c r="BX180" i="6"/>
  <c r="CM180" i="6" s="1"/>
  <c r="BV180" i="6"/>
  <c r="CK180" i="6" s="1"/>
  <c r="BU180" i="6"/>
  <c r="CJ180" i="6" s="1"/>
  <c r="BT180" i="6"/>
  <c r="CI180" i="6" s="1"/>
  <c r="BS180" i="6"/>
  <c r="CH180" i="6" s="1"/>
  <c r="BQ180" i="6"/>
  <c r="CF180" i="6" s="1"/>
  <c r="BP180" i="6"/>
  <c r="CE180" i="6" s="1"/>
  <c r="AB180" i="6"/>
  <c r="BC180" i="6" s="1"/>
  <c r="BR180" i="6" s="1"/>
  <c r="CG180" i="6" s="1"/>
  <c r="BZ179" i="6"/>
  <c r="CR179" i="6" s="1"/>
  <c r="BX179" i="6"/>
  <c r="CM179" i="6" s="1"/>
  <c r="BV179" i="6"/>
  <c r="CK179" i="6" s="1"/>
  <c r="BU179" i="6"/>
  <c r="CJ179" i="6" s="1"/>
  <c r="BT179" i="6"/>
  <c r="CI179" i="6" s="1"/>
  <c r="BS179" i="6"/>
  <c r="BQ179" i="6"/>
  <c r="CF179" i="6" s="1"/>
  <c r="BP179" i="6"/>
  <c r="CE179" i="6" s="1"/>
  <c r="AB179" i="6"/>
  <c r="BC179" i="6" s="1"/>
  <c r="BR179" i="6" s="1"/>
  <c r="BZ178" i="6"/>
  <c r="CR178" i="6" s="1"/>
  <c r="BX178" i="6"/>
  <c r="CM178" i="6" s="1"/>
  <c r="BV178" i="6"/>
  <c r="CK178" i="6" s="1"/>
  <c r="BU178" i="6"/>
  <c r="CJ178" i="6" s="1"/>
  <c r="BT178" i="6"/>
  <c r="CI178" i="6" s="1"/>
  <c r="BS178" i="6"/>
  <c r="CH178" i="6" s="1"/>
  <c r="BQ178" i="6"/>
  <c r="CF178" i="6" s="1"/>
  <c r="BP178" i="6"/>
  <c r="CE178" i="6" s="1"/>
  <c r="AB178" i="6"/>
  <c r="BC178" i="6" s="1"/>
  <c r="BR178" i="6" s="1"/>
  <c r="BZ177" i="6"/>
  <c r="BX177" i="6"/>
  <c r="CM177" i="6" s="1"/>
  <c r="BV177" i="6"/>
  <c r="CK177" i="6" s="1"/>
  <c r="BU177" i="6"/>
  <c r="CJ177" i="6" s="1"/>
  <c r="BT177" i="6"/>
  <c r="CI177" i="6" s="1"/>
  <c r="BS177" i="6"/>
  <c r="CH177" i="6" s="1"/>
  <c r="BQ177" i="6"/>
  <c r="CF177" i="6" s="1"/>
  <c r="BP177" i="6"/>
  <c r="CE177" i="6" s="1"/>
  <c r="AB177" i="6"/>
  <c r="BC177" i="6" s="1"/>
  <c r="BR177" i="6" s="1"/>
  <c r="BZ176" i="6"/>
  <c r="CR176" i="6" s="1"/>
  <c r="BX176" i="6"/>
  <c r="CM176" i="6" s="1"/>
  <c r="BV176" i="6"/>
  <c r="CK176" i="6" s="1"/>
  <c r="BU176" i="6"/>
  <c r="CJ176" i="6" s="1"/>
  <c r="BT176" i="6"/>
  <c r="CI176" i="6" s="1"/>
  <c r="BS176" i="6"/>
  <c r="CH176" i="6" s="1"/>
  <c r="BQ176" i="6"/>
  <c r="CF176" i="6" s="1"/>
  <c r="BP176" i="6"/>
  <c r="CE176" i="6" s="1"/>
  <c r="AB176" i="6"/>
  <c r="BC176" i="6" s="1"/>
  <c r="BR176" i="6" s="1"/>
  <c r="BZ175" i="6"/>
  <c r="CR175" i="6" s="1"/>
  <c r="BX175" i="6"/>
  <c r="CM175" i="6" s="1"/>
  <c r="BV175" i="6"/>
  <c r="CK175" i="6" s="1"/>
  <c r="BU175" i="6"/>
  <c r="CJ175" i="6" s="1"/>
  <c r="BT175" i="6"/>
  <c r="CI175" i="6" s="1"/>
  <c r="BS175" i="6"/>
  <c r="BQ175" i="6"/>
  <c r="CF175" i="6" s="1"/>
  <c r="BP175" i="6"/>
  <c r="CE175" i="6" s="1"/>
  <c r="AB175" i="6"/>
  <c r="BC175" i="6" s="1"/>
  <c r="BR175" i="6" s="1"/>
  <c r="BZ174" i="6"/>
  <c r="CR174" i="6" s="1"/>
  <c r="BX174" i="6"/>
  <c r="CM174" i="6" s="1"/>
  <c r="BV174" i="6"/>
  <c r="CK174" i="6" s="1"/>
  <c r="BU174" i="6"/>
  <c r="CJ174" i="6" s="1"/>
  <c r="BT174" i="6"/>
  <c r="CI174" i="6" s="1"/>
  <c r="BS174" i="6"/>
  <c r="CH174" i="6" s="1"/>
  <c r="BQ174" i="6"/>
  <c r="CF174" i="6" s="1"/>
  <c r="BP174" i="6"/>
  <c r="CE174" i="6" s="1"/>
  <c r="AB174" i="6"/>
  <c r="BC174" i="6" s="1"/>
  <c r="BR174" i="6" s="1"/>
  <c r="BZ173" i="6"/>
  <c r="BX173" i="6"/>
  <c r="CM173" i="6" s="1"/>
  <c r="BV173" i="6"/>
  <c r="CK173" i="6" s="1"/>
  <c r="BU173" i="6"/>
  <c r="CJ173" i="6" s="1"/>
  <c r="BT173" i="6"/>
  <c r="CI173" i="6" s="1"/>
  <c r="BS173" i="6"/>
  <c r="BQ173" i="6"/>
  <c r="CF173" i="6" s="1"/>
  <c r="BP173" i="6"/>
  <c r="CE173" i="6" s="1"/>
  <c r="AB173" i="6"/>
  <c r="BC173" i="6" s="1"/>
  <c r="BR173" i="6" s="1"/>
  <c r="BZ172" i="6"/>
  <c r="BX172" i="6"/>
  <c r="CM172" i="6" s="1"/>
  <c r="BV172" i="6"/>
  <c r="CK172" i="6" s="1"/>
  <c r="BU172" i="6"/>
  <c r="CJ172" i="6" s="1"/>
  <c r="BT172" i="6"/>
  <c r="CI172" i="6" s="1"/>
  <c r="BS172" i="6"/>
  <c r="CH172" i="6" s="1"/>
  <c r="BQ172" i="6"/>
  <c r="CF172" i="6" s="1"/>
  <c r="BP172" i="6"/>
  <c r="CE172" i="6" s="1"/>
  <c r="AB172" i="6"/>
  <c r="BC172" i="6" s="1"/>
  <c r="BR172" i="6" s="1"/>
  <c r="BZ171" i="6"/>
  <c r="CR171" i="6" s="1"/>
  <c r="BX171" i="6"/>
  <c r="CM171" i="6" s="1"/>
  <c r="BV171" i="6"/>
  <c r="CK171" i="6" s="1"/>
  <c r="BU171" i="6"/>
  <c r="CJ171" i="6" s="1"/>
  <c r="BT171" i="6"/>
  <c r="CI171" i="6" s="1"/>
  <c r="BS171" i="6"/>
  <c r="CH171" i="6" s="1"/>
  <c r="BQ171" i="6"/>
  <c r="CF171" i="6" s="1"/>
  <c r="BP171" i="6"/>
  <c r="CE171" i="6" s="1"/>
  <c r="AB171" i="6"/>
  <c r="BC171" i="6" s="1"/>
  <c r="BR171" i="6" s="1"/>
  <c r="BZ170" i="6"/>
  <c r="CR170" i="6" s="1"/>
  <c r="BX170" i="6"/>
  <c r="CM170" i="6" s="1"/>
  <c r="BV170" i="6"/>
  <c r="CK170" i="6" s="1"/>
  <c r="BU170" i="6"/>
  <c r="CJ170" i="6" s="1"/>
  <c r="BT170" i="6"/>
  <c r="CI170" i="6" s="1"/>
  <c r="BS170" i="6"/>
  <c r="CH170" i="6" s="1"/>
  <c r="BQ170" i="6"/>
  <c r="CF170" i="6" s="1"/>
  <c r="BP170" i="6"/>
  <c r="CE170" i="6" s="1"/>
  <c r="AB170" i="6"/>
  <c r="BC170" i="6" s="1"/>
  <c r="BR170" i="6" s="1"/>
  <c r="BZ169" i="6"/>
  <c r="BX169" i="6"/>
  <c r="CM169" i="6" s="1"/>
  <c r="BV169" i="6"/>
  <c r="CK169" i="6" s="1"/>
  <c r="BU169" i="6"/>
  <c r="CJ169" i="6" s="1"/>
  <c r="BT169" i="6"/>
  <c r="CI169" i="6" s="1"/>
  <c r="BS169" i="6"/>
  <c r="BQ169" i="6"/>
  <c r="CF169" i="6" s="1"/>
  <c r="BP169" i="6"/>
  <c r="AB169" i="6"/>
  <c r="BC169" i="6" s="1"/>
  <c r="BR169" i="6" s="1"/>
  <c r="BZ168" i="6"/>
  <c r="CR168" i="6" s="1"/>
  <c r="BX168" i="6"/>
  <c r="CM168" i="6" s="1"/>
  <c r="BV168" i="6"/>
  <c r="CK168" i="6" s="1"/>
  <c r="BU168" i="6"/>
  <c r="CJ168" i="6" s="1"/>
  <c r="BT168" i="6"/>
  <c r="CI168" i="6" s="1"/>
  <c r="BS168" i="6"/>
  <c r="BW168" i="6" s="1"/>
  <c r="CL168" i="6" s="1"/>
  <c r="BQ168" i="6"/>
  <c r="CF168" i="6" s="1"/>
  <c r="BP168" i="6"/>
  <c r="CE168" i="6" s="1"/>
  <c r="AB168" i="6"/>
  <c r="BC168" i="6" s="1"/>
  <c r="BR168" i="6" s="1"/>
  <c r="BZ167" i="6"/>
  <c r="BX167" i="6"/>
  <c r="CM167" i="6" s="1"/>
  <c r="BV167" i="6"/>
  <c r="CK167" i="6" s="1"/>
  <c r="BU167" i="6"/>
  <c r="CJ167" i="6" s="1"/>
  <c r="BT167" i="6"/>
  <c r="CI167" i="6" s="1"/>
  <c r="BS167" i="6"/>
  <c r="CH167" i="6" s="1"/>
  <c r="BQ167" i="6"/>
  <c r="CF167" i="6" s="1"/>
  <c r="BP167" i="6"/>
  <c r="CE167" i="6" s="1"/>
  <c r="AB167" i="6"/>
  <c r="BC167" i="6" s="1"/>
  <c r="BR167" i="6" s="1"/>
  <c r="BZ166" i="6"/>
  <c r="CR166" i="6" s="1"/>
  <c r="BX166" i="6"/>
  <c r="CM166" i="6" s="1"/>
  <c r="BV166" i="6"/>
  <c r="CK166" i="6" s="1"/>
  <c r="BU166" i="6"/>
  <c r="CJ166" i="6" s="1"/>
  <c r="BT166" i="6"/>
  <c r="CI166" i="6" s="1"/>
  <c r="BS166" i="6"/>
  <c r="BQ166" i="6"/>
  <c r="CF166" i="6" s="1"/>
  <c r="BP166" i="6"/>
  <c r="CE166" i="6" s="1"/>
  <c r="AB166" i="6"/>
  <c r="BC166" i="6" s="1"/>
  <c r="BR166" i="6" s="1"/>
  <c r="BZ165" i="6"/>
  <c r="CR165" i="6" s="1"/>
  <c r="BX165" i="6"/>
  <c r="CM165" i="6" s="1"/>
  <c r="BV165" i="6"/>
  <c r="CK165" i="6" s="1"/>
  <c r="BU165" i="6"/>
  <c r="CJ165" i="6" s="1"/>
  <c r="BT165" i="6"/>
  <c r="CI165" i="6" s="1"/>
  <c r="BS165" i="6"/>
  <c r="BQ165" i="6"/>
  <c r="CF165" i="6" s="1"/>
  <c r="BP165" i="6"/>
  <c r="AB165" i="6"/>
  <c r="BC165" i="6" s="1"/>
  <c r="BR165" i="6" s="1"/>
  <c r="CG165" i="6" s="1"/>
  <c r="BZ164" i="6"/>
  <c r="BX164" i="6"/>
  <c r="CM164" i="6" s="1"/>
  <c r="BV164" i="6"/>
  <c r="CK164" i="6" s="1"/>
  <c r="BU164" i="6"/>
  <c r="CJ164" i="6" s="1"/>
  <c r="BT164" i="6"/>
  <c r="CI164" i="6" s="1"/>
  <c r="BS164" i="6"/>
  <c r="CH164" i="6" s="1"/>
  <c r="BQ164" i="6"/>
  <c r="CF164" i="6" s="1"/>
  <c r="BP164" i="6"/>
  <c r="CE164" i="6" s="1"/>
  <c r="AB164" i="6"/>
  <c r="BC164" i="6" s="1"/>
  <c r="BR164" i="6" s="1"/>
  <c r="BZ163" i="6"/>
  <c r="BX163" i="6"/>
  <c r="CM163" i="6" s="1"/>
  <c r="BV163" i="6"/>
  <c r="CK163" i="6" s="1"/>
  <c r="BU163" i="6"/>
  <c r="CJ163" i="6" s="1"/>
  <c r="BT163" i="6"/>
  <c r="CI163" i="6" s="1"/>
  <c r="BS163" i="6"/>
  <c r="CH163" i="6" s="1"/>
  <c r="BQ163" i="6"/>
  <c r="CF163" i="6" s="1"/>
  <c r="BP163" i="6"/>
  <c r="CE163" i="6" s="1"/>
  <c r="AB163" i="6"/>
  <c r="BC163" i="6" s="1"/>
  <c r="BR163" i="6" s="1"/>
  <c r="BZ162" i="6"/>
  <c r="BX162" i="6"/>
  <c r="CM162" i="6" s="1"/>
  <c r="BV162" i="6"/>
  <c r="CK162" i="6" s="1"/>
  <c r="BU162" i="6"/>
  <c r="CJ162" i="6" s="1"/>
  <c r="BT162" i="6"/>
  <c r="CI162" i="6" s="1"/>
  <c r="BS162" i="6"/>
  <c r="CH162" i="6" s="1"/>
  <c r="BQ162" i="6"/>
  <c r="CF162" i="6" s="1"/>
  <c r="BP162" i="6"/>
  <c r="AB162" i="6"/>
  <c r="BC162" i="6" s="1"/>
  <c r="BR162" i="6" s="1"/>
  <c r="BZ161" i="6"/>
  <c r="BX161" i="6"/>
  <c r="CM161" i="6" s="1"/>
  <c r="BV161" i="6"/>
  <c r="CK161" i="6" s="1"/>
  <c r="BU161" i="6"/>
  <c r="CJ161" i="6" s="1"/>
  <c r="BT161" i="6"/>
  <c r="CI161" i="6" s="1"/>
  <c r="BS161" i="6"/>
  <c r="CH161" i="6" s="1"/>
  <c r="BQ161" i="6"/>
  <c r="CF161" i="6" s="1"/>
  <c r="BP161" i="6"/>
  <c r="CE161" i="6" s="1"/>
  <c r="AB161" i="6"/>
  <c r="BC161" i="6" s="1"/>
  <c r="BR161" i="6" s="1"/>
  <c r="CG161" i="6" s="1"/>
  <c r="BZ160" i="6"/>
  <c r="CR160" i="6" s="1"/>
  <c r="BX160" i="6"/>
  <c r="CM160" i="6" s="1"/>
  <c r="BV160" i="6"/>
  <c r="CK160" i="6" s="1"/>
  <c r="BU160" i="6"/>
  <c r="CJ160" i="6" s="1"/>
  <c r="BT160" i="6"/>
  <c r="CI160" i="6" s="1"/>
  <c r="BS160" i="6"/>
  <c r="CH160" i="6" s="1"/>
  <c r="BQ160" i="6"/>
  <c r="CF160" i="6" s="1"/>
  <c r="BP160" i="6"/>
  <c r="CE160" i="6" s="1"/>
  <c r="AB160" i="6"/>
  <c r="BC160" i="6" s="1"/>
  <c r="BR160" i="6" s="1"/>
  <c r="BZ159" i="6"/>
  <c r="CR159" i="6" s="1"/>
  <c r="BX159" i="6"/>
  <c r="CM159" i="6" s="1"/>
  <c r="BV159" i="6"/>
  <c r="CK159" i="6" s="1"/>
  <c r="BU159" i="6"/>
  <c r="CJ159" i="6" s="1"/>
  <c r="BT159" i="6"/>
  <c r="CI159" i="6" s="1"/>
  <c r="BS159" i="6"/>
  <c r="CH159" i="6" s="1"/>
  <c r="BQ159" i="6"/>
  <c r="CF159" i="6" s="1"/>
  <c r="BP159" i="6"/>
  <c r="AB159" i="6"/>
  <c r="BC159" i="6" s="1"/>
  <c r="BR159" i="6" s="1"/>
  <c r="BZ158" i="6"/>
  <c r="BX158" i="6"/>
  <c r="CM158" i="6" s="1"/>
  <c r="BV158" i="6"/>
  <c r="CK158" i="6" s="1"/>
  <c r="BU158" i="6"/>
  <c r="CJ158" i="6" s="1"/>
  <c r="BT158" i="6"/>
  <c r="CI158" i="6" s="1"/>
  <c r="BS158" i="6"/>
  <c r="BQ158" i="6"/>
  <c r="CF158" i="6" s="1"/>
  <c r="BP158" i="6"/>
  <c r="CE158" i="6" s="1"/>
  <c r="AB158" i="6"/>
  <c r="BC158" i="6" s="1"/>
  <c r="BR158" i="6" s="1"/>
  <c r="BZ157" i="6"/>
  <c r="CR157" i="6" s="1"/>
  <c r="BX157" i="6"/>
  <c r="CM157" i="6" s="1"/>
  <c r="BV157" i="6"/>
  <c r="CK157" i="6" s="1"/>
  <c r="BU157" i="6"/>
  <c r="CJ157" i="6" s="1"/>
  <c r="BT157" i="6"/>
  <c r="CI157" i="6" s="1"/>
  <c r="BS157" i="6"/>
  <c r="BQ157" i="6"/>
  <c r="CF157" i="6" s="1"/>
  <c r="BP157" i="6"/>
  <c r="CE157" i="6" s="1"/>
  <c r="AB157" i="6"/>
  <c r="BC157" i="6" s="1"/>
  <c r="BR157" i="6" s="1"/>
  <c r="BZ156" i="6"/>
  <c r="CR156" i="6" s="1"/>
  <c r="BX156" i="6"/>
  <c r="CM156" i="6" s="1"/>
  <c r="BV156" i="6"/>
  <c r="CK156" i="6" s="1"/>
  <c r="BU156" i="6"/>
  <c r="CJ156" i="6" s="1"/>
  <c r="BT156" i="6"/>
  <c r="CI156" i="6" s="1"/>
  <c r="BS156" i="6"/>
  <c r="CH156" i="6" s="1"/>
  <c r="BQ156" i="6"/>
  <c r="CF156" i="6" s="1"/>
  <c r="BP156" i="6"/>
  <c r="CE156" i="6" s="1"/>
  <c r="AB156" i="6"/>
  <c r="BC156" i="6" s="1"/>
  <c r="BR156" i="6" s="1"/>
  <c r="BZ155" i="6"/>
  <c r="BX155" i="6"/>
  <c r="CM155" i="6" s="1"/>
  <c r="BV155" i="6"/>
  <c r="CK155" i="6" s="1"/>
  <c r="BU155" i="6"/>
  <c r="CJ155" i="6" s="1"/>
  <c r="BT155" i="6"/>
  <c r="CI155" i="6" s="1"/>
  <c r="BS155" i="6"/>
  <c r="CH155" i="6" s="1"/>
  <c r="BQ155" i="6"/>
  <c r="CF155" i="6" s="1"/>
  <c r="BP155" i="6"/>
  <c r="AB155" i="6"/>
  <c r="BC155" i="6" s="1"/>
  <c r="BR155" i="6" s="1"/>
  <c r="BZ154" i="6"/>
  <c r="CR154" i="6" s="1"/>
  <c r="BX154" i="6"/>
  <c r="CM154" i="6" s="1"/>
  <c r="BU154" i="6"/>
  <c r="CJ154" i="6" s="1"/>
  <c r="BT154" i="6"/>
  <c r="CI154" i="6" s="1"/>
  <c r="BS154" i="6"/>
  <c r="CH154" i="6" s="1"/>
  <c r="BQ154" i="6"/>
  <c r="CF154" i="6" s="1"/>
  <c r="BP154" i="6"/>
  <c r="BG154" i="6"/>
  <c r="BV154" i="6" s="1"/>
  <c r="CK154" i="6" s="1"/>
  <c r="AB154" i="6"/>
  <c r="BC154" i="6" s="1"/>
  <c r="BR154" i="6" s="1"/>
  <c r="BZ153" i="6"/>
  <c r="CR153" i="6" s="1"/>
  <c r="BX153" i="6"/>
  <c r="CM153" i="6" s="1"/>
  <c r="BU153" i="6"/>
  <c r="CJ153" i="6" s="1"/>
  <c r="BT153" i="6"/>
  <c r="CI153" i="6" s="1"/>
  <c r="BS153" i="6"/>
  <c r="CH153" i="6" s="1"/>
  <c r="BQ153" i="6"/>
  <c r="CF153" i="6" s="1"/>
  <c r="BP153" i="6"/>
  <c r="CE153" i="6" s="1"/>
  <c r="BG153" i="6"/>
  <c r="BV153" i="6" s="1"/>
  <c r="CK153" i="6" s="1"/>
  <c r="AB153" i="6"/>
  <c r="BC153" i="6" s="1"/>
  <c r="BR153" i="6" s="1"/>
  <c r="BZ152" i="6"/>
  <c r="CR152" i="6" s="1"/>
  <c r="BX152" i="6"/>
  <c r="CM152" i="6" s="1"/>
  <c r="BU152" i="6"/>
  <c r="CJ152" i="6" s="1"/>
  <c r="BT152" i="6"/>
  <c r="CI152" i="6" s="1"/>
  <c r="BS152" i="6"/>
  <c r="BQ152" i="6"/>
  <c r="CF152" i="6" s="1"/>
  <c r="BP152" i="6"/>
  <c r="BG152" i="6"/>
  <c r="BV152" i="6" s="1"/>
  <c r="CK152" i="6" s="1"/>
  <c r="AB152" i="6"/>
  <c r="BC152" i="6" s="1"/>
  <c r="BR152" i="6" s="1"/>
  <c r="CG152" i="6" s="1"/>
  <c r="BZ151" i="6"/>
  <c r="BX151" i="6"/>
  <c r="CM151" i="6" s="1"/>
  <c r="BU151" i="6"/>
  <c r="CJ151" i="6" s="1"/>
  <c r="BT151" i="6"/>
  <c r="CI151" i="6" s="1"/>
  <c r="BS151" i="6"/>
  <c r="BQ151" i="6"/>
  <c r="CF151" i="6" s="1"/>
  <c r="BP151" i="6"/>
  <c r="BG151" i="6"/>
  <c r="BV151" i="6" s="1"/>
  <c r="CK151" i="6" s="1"/>
  <c r="AB151" i="6"/>
  <c r="BC151" i="6" s="1"/>
  <c r="BR151" i="6" s="1"/>
  <c r="BZ150" i="6"/>
  <c r="CR150" i="6" s="1"/>
  <c r="BX150" i="6"/>
  <c r="CM150" i="6" s="1"/>
  <c r="BU150" i="6"/>
  <c r="CJ150" i="6" s="1"/>
  <c r="BT150" i="6"/>
  <c r="CI150" i="6" s="1"/>
  <c r="BS150" i="6"/>
  <c r="CH150" i="6" s="1"/>
  <c r="BQ150" i="6"/>
  <c r="CF150" i="6" s="1"/>
  <c r="BP150" i="6"/>
  <c r="BG150" i="6"/>
  <c r="BV150" i="6" s="1"/>
  <c r="CK150" i="6" s="1"/>
  <c r="AB150" i="6"/>
  <c r="BC150" i="6" s="1"/>
  <c r="BR150" i="6" s="1"/>
  <c r="BZ149" i="6"/>
  <c r="BX149" i="6"/>
  <c r="CM149" i="6" s="1"/>
  <c r="BU149" i="6"/>
  <c r="CJ149" i="6" s="1"/>
  <c r="BT149" i="6"/>
  <c r="CI149" i="6" s="1"/>
  <c r="BS149" i="6"/>
  <c r="BQ149" i="6"/>
  <c r="CF149" i="6" s="1"/>
  <c r="BP149" i="6"/>
  <c r="BG149" i="6"/>
  <c r="BV149" i="6" s="1"/>
  <c r="CK149" i="6" s="1"/>
  <c r="AB149" i="6"/>
  <c r="BC149" i="6" s="1"/>
  <c r="BR149" i="6" s="1"/>
  <c r="BZ148" i="6"/>
  <c r="CR148" i="6" s="1"/>
  <c r="BX148" i="6"/>
  <c r="CM148" i="6" s="1"/>
  <c r="BU148" i="6"/>
  <c r="CJ148" i="6" s="1"/>
  <c r="BT148" i="6"/>
  <c r="CI148" i="6" s="1"/>
  <c r="BS148" i="6"/>
  <c r="CH148" i="6" s="1"/>
  <c r="BQ148" i="6"/>
  <c r="CF148" i="6" s="1"/>
  <c r="BP148" i="6"/>
  <c r="BG148" i="6"/>
  <c r="BV148" i="6" s="1"/>
  <c r="CK148" i="6" s="1"/>
  <c r="AB148" i="6"/>
  <c r="BC148" i="6" s="1"/>
  <c r="BR148" i="6" s="1"/>
  <c r="BZ147" i="6"/>
  <c r="CR147" i="6" s="1"/>
  <c r="BX147" i="6"/>
  <c r="CM147" i="6" s="1"/>
  <c r="BU147" i="6"/>
  <c r="CJ147" i="6" s="1"/>
  <c r="BT147" i="6"/>
  <c r="CI147" i="6" s="1"/>
  <c r="BS147" i="6"/>
  <c r="CH147" i="6" s="1"/>
  <c r="BQ147" i="6"/>
  <c r="CF147" i="6" s="1"/>
  <c r="BP147" i="6"/>
  <c r="BG147" i="6"/>
  <c r="BV147" i="6" s="1"/>
  <c r="CK147" i="6" s="1"/>
  <c r="AB147" i="6"/>
  <c r="BC147" i="6" s="1"/>
  <c r="BR147" i="6" s="1"/>
  <c r="BZ146" i="6"/>
  <c r="CR146" i="6" s="1"/>
  <c r="BX146" i="6"/>
  <c r="CM146" i="6" s="1"/>
  <c r="BU146" i="6"/>
  <c r="CJ146" i="6" s="1"/>
  <c r="BT146" i="6"/>
  <c r="CI146" i="6" s="1"/>
  <c r="BS146" i="6"/>
  <c r="BQ146" i="6"/>
  <c r="CF146" i="6" s="1"/>
  <c r="BP146" i="6"/>
  <c r="CE146" i="6" s="1"/>
  <c r="BG146" i="6"/>
  <c r="BV146" i="6" s="1"/>
  <c r="CK146" i="6" s="1"/>
  <c r="AB146" i="6"/>
  <c r="BC146" i="6" s="1"/>
  <c r="BR146" i="6" s="1"/>
  <c r="BZ145" i="6"/>
  <c r="BX145" i="6"/>
  <c r="CM145" i="6" s="1"/>
  <c r="BU145" i="6"/>
  <c r="CJ145" i="6" s="1"/>
  <c r="BT145" i="6"/>
  <c r="CI145" i="6" s="1"/>
  <c r="BS145" i="6"/>
  <c r="CH145" i="6" s="1"/>
  <c r="BQ145" i="6"/>
  <c r="CF145" i="6" s="1"/>
  <c r="BP145" i="6"/>
  <c r="BG145" i="6"/>
  <c r="BV145" i="6" s="1"/>
  <c r="CK145" i="6" s="1"/>
  <c r="AB145" i="6"/>
  <c r="BC145" i="6" s="1"/>
  <c r="BR145" i="6" s="1"/>
  <c r="BZ144" i="6"/>
  <c r="CR144" i="6" s="1"/>
  <c r="BX144" i="6"/>
  <c r="CM144" i="6" s="1"/>
  <c r="BU144" i="6"/>
  <c r="CJ144" i="6" s="1"/>
  <c r="BT144" i="6"/>
  <c r="CI144" i="6" s="1"/>
  <c r="BS144" i="6"/>
  <c r="BQ144" i="6"/>
  <c r="CF144" i="6" s="1"/>
  <c r="BP144" i="6"/>
  <c r="CE144" i="6" s="1"/>
  <c r="BG144" i="6"/>
  <c r="BV144" i="6" s="1"/>
  <c r="CK144" i="6" s="1"/>
  <c r="AB144" i="6"/>
  <c r="BC144" i="6" s="1"/>
  <c r="BR144" i="6" s="1"/>
  <c r="BZ143" i="6"/>
  <c r="CR143" i="6" s="1"/>
  <c r="BX143" i="6"/>
  <c r="CM143" i="6" s="1"/>
  <c r="BU143" i="6"/>
  <c r="CJ143" i="6" s="1"/>
  <c r="BT143" i="6"/>
  <c r="CI143" i="6" s="1"/>
  <c r="BS143" i="6"/>
  <c r="CH143" i="6" s="1"/>
  <c r="BQ143" i="6"/>
  <c r="CF143" i="6" s="1"/>
  <c r="BP143" i="6"/>
  <c r="BG143" i="6"/>
  <c r="BV143" i="6" s="1"/>
  <c r="CK143" i="6" s="1"/>
  <c r="AB143" i="6"/>
  <c r="BC143" i="6" s="1"/>
  <c r="BR143" i="6" s="1"/>
  <c r="BZ142" i="6"/>
  <c r="BX142" i="6"/>
  <c r="CM142" i="6" s="1"/>
  <c r="BU142" i="6"/>
  <c r="CJ142" i="6" s="1"/>
  <c r="BT142" i="6"/>
  <c r="CI142" i="6" s="1"/>
  <c r="BS142" i="6"/>
  <c r="CH142" i="6" s="1"/>
  <c r="BQ142" i="6"/>
  <c r="CF142" i="6" s="1"/>
  <c r="BP142" i="6"/>
  <c r="BG142" i="6"/>
  <c r="BV142" i="6" s="1"/>
  <c r="CK142" i="6" s="1"/>
  <c r="AB142" i="6"/>
  <c r="BC142" i="6" s="1"/>
  <c r="BR142" i="6" s="1"/>
  <c r="BZ141" i="6"/>
  <c r="CR141" i="6" s="1"/>
  <c r="BX141" i="6"/>
  <c r="CM141" i="6" s="1"/>
  <c r="BU141" i="6"/>
  <c r="CJ141" i="6" s="1"/>
  <c r="BT141" i="6"/>
  <c r="CI141" i="6" s="1"/>
  <c r="BS141" i="6"/>
  <c r="CH141" i="6" s="1"/>
  <c r="BQ141" i="6"/>
  <c r="CF141" i="6" s="1"/>
  <c r="BP141" i="6"/>
  <c r="CE141" i="6" s="1"/>
  <c r="BG141" i="6"/>
  <c r="BV141" i="6" s="1"/>
  <c r="CK141" i="6" s="1"/>
  <c r="AB141" i="6"/>
  <c r="BC141" i="6" s="1"/>
  <c r="BR141" i="6" s="1"/>
  <c r="BZ140" i="6"/>
  <c r="BX140" i="6"/>
  <c r="CM140" i="6" s="1"/>
  <c r="BU140" i="6"/>
  <c r="CJ140" i="6" s="1"/>
  <c r="BT140" i="6"/>
  <c r="CI140" i="6" s="1"/>
  <c r="BS140" i="6"/>
  <c r="CH140" i="6" s="1"/>
  <c r="BQ140" i="6"/>
  <c r="CF140" i="6" s="1"/>
  <c r="BP140" i="6"/>
  <c r="CE140" i="6" s="1"/>
  <c r="BG140" i="6"/>
  <c r="BV140" i="6" s="1"/>
  <c r="CK140" i="6" s="1"/>
  <c r="AB140" i="6"/>
  <c r="BC140" i="6" s="1"/>
  <c r="BR140" i="6" s="1"/>
  <c r="BZ139" i="6"/>
  <c r="BX139" i="6"/>
  <c r="CM139" i="6" s="1"/>
  <c r="BU139" i="6"/>
  <c r="CJ139" i="6" s="1"/>
  <c r="BT139" i="6"/>
  <c r="CI139" i="6" s="1"/>
  <c r="BS139" i="6"/>
  <c r="BW139" i="6" s="1"/>
  <c r="CL139" i="6" s="1"/>
  <c r="BQ139" i="6"/>
  <c r="CF139" i="6" s="1"/>
  <c r="BP139" i="6"/>
  <c r="BG139" i="6"/>
  <c r="BV139" i="6" s="1"/>
  <c r="CK139" i="6" s="1"/>
  <c r="AB139" i="6"/>
  <c r="BC139" i="6" s="1"/>
  <c r="BR139" i="6" s="1"/>
  <c r="CG139" i="6" s="1"/>
  <c r="BZ138" i="6"/>
  <c r="CR138" i="6" s="1"/>
  <c r="BX138" i="6"/>
  <c r="CM138" i="6" s="1"/>
  <c r="BU138" i="6"/>
  <c r="CJ138" i="6" s="1"/>
  <c r="BT138" i="6"/>
  <c r="CI138" i="6" s="1"/>
  <c r="BS138" i="6"/>
  <c r="BQ138" i="6"/>
  <c r="CF138" i="6" s="1"/>
  <c r="BP138" i="6"/>
  <c r="CE138" i="6" s="1"/>
  <c r="BG138" i="6"/>
  <c r="BV138" i="6" s="1"/>
  <c r="CK138" i="6" s="1"/>
  <c r="AB138" i="6"/>
  <c r="BC138" i="6" s="1"/>
  <c r="BR138" i="6" s="1"/>
  <c r="CG138" i="6" s="1"/>
  <c r="BZ137" i="6"/>
  <c r="CR137" i="6" s="1"/>
  <c r="BX137" i="6"/>
  <c r="CM137" i="6" s="1"/>
  <c r="BU137" i="6"/>
  <c r="CJ137" i="6" s="1"/>
  <c r="BT137" i="6"/>
  <c r="CI137" i="6" s="1"/>
  <c r="BS137" i="6"/>
  <c r="CH137" i="6" s="1"/>
  <c r="BQ137" i="6"/>
  <c r="CF137" i="6" s="1"/>
  <c r="BP137" i="6"/>
  <c r="BG137" i="6"/>
  <c r="BV137" i="6" s="1"/>
  <c r="CK137" i="6" s="1"/>
  <c r="AB137" i="6"/>
  <c r="BC137" i="6" s="1"/>
  <c r="BR137" i="6" s="1"/>
  <c r="BZ136" i="6"/>
  <c r="BX136" i="6"/>
  <c r="CM136" i="6" s="1"/>
  <c r="BU136" i="6"/>
  <c r="CJ136" i="6" s="1"/>
  <c r="BT136" i="6"/>
  <c r="CI136" i="6" s="1"/>
  <c r="BS136" i="6"/>
  <c r="CH136" i="6" s="1"/>
  <c r="BQ136" i="6"/>
  <c r="CF136" i="6" s="1"/>
  <c r="BP136" i="6"/>
  <c r="BG136" i="6"/>
  <c r="BV136" i="6" s="1"/>
  <c r="CK136" i="6" s="1"/>
  <c r="AB136" i="6"/>
  <c r="BC136" i="6" s="1"/>
  <c r="BR136" i="6" s="1"/>
  <c r="BZ135" i="6"/>
  <c r="CR135" i="6" s="1"/>
  <c r="BX135" i="6"/>
  <c r="CM135" i="6" s="1"/>
  <c r="BU135" i="6"/>
  <c r="CJ135" i="6" s="1"/>
  <c r="BT135" i="6"/>
  <c r="CI135" i="6" s="1"/>
  <c r="BS135" i="6"/>
  <c r="CH135" i="6" s="1"/>
  <c r="BQ135" i="6"/>
  <c r="CF135" i="6" s="1"/>
  <c r="BP135" i="6"/>
  <c r="BG135" i="6"/>
  <c r="BV135" i="6" s="1"/>
  <c r="CK135" i="6" s="1"/>
  <c r="AB135" i="6"/>
  <c r="BC135" i="6" s="1"/>
  <c r="BR135" i="6" s="1"/>
  <c r="BZ134" i="6"/>
  <c r="BX134" i="6"/>
  <c r="CM134" i="6" s="1"/>
  <c r="BU134" i="6"/>
  <c r="CJ134" i="6" s="1"/>
  <c r="BT134" i="6"/>
  <c r="CI134" i="6" s="1"/>
  <c r="BS134" i="6"/>
  <c r="BQ134" i="6"/>
  <c r="CF134" i="6" s="1"/>
  <c r="BP134" i="6"/>
  <c r="CE134" i="6" s="1"/>
  <c r="BG134" i="6"/>
  <c r="BV134" i="6" s="1"/>
  <c r="CK134" i="6" s="1"/>
  <c r="AB134" i="6"/>
  <c r="BC134" i="6" s="1"/>
  <c r="BR134" i="6" s="1"/>
  <c r="BZ133" i="6"/>
  <c r="BX133" i="6"/>
  <c r="CM133" i="6" s="1"/>
  <c r="BU133" i="6"/>
  <c r="CJ133" i="6" s="1"/>
  <c r="BT133" i="6"/>
  <c r="CI133" i="6" s="1"/>
  <c r="BS133" i="6"/>
  <c r="BW133" i="6" s="1"/>
  <c r="CL133" i="6" s="1"/>
  <c r="BQ133" i="6"/>
  <c r="CF133" i="6" s="1"/>
  <c r="BP133" i="6"/>
  <c r="CE133" i="6" s="1"/>
  <c r="BG133" i="6"/>
  <c r="BV133" i="6" s="1"/>
  <c r="CK133" i="6" s="1"/>
  <c r="AB133" i="6"/>
  <c r="BC133" i="6" s="1"/>
  <c r="BR133" i="6" s="1"/>
  <c r="BZ132" i="6"/>
  <c r="CR132" i="6" s="1"/>
  <c r="BX132" i="6"/>
  <c r="CM132" i="6" s="1"/>
  <c r="BU132" i="6"/>
  <c r="CJ132" i="6" s="1"/>
  <c r="BT132" i="6"/>
  <c r="CI132" i="6" s="1"/>
  <c r="BS132" i="6"/>
  <c r="CH132" i="6" s="1"/>
  <c r="BQ132" i="6"/>
  <c r="CF132" i="6" s="1"/>
  <c r="BP132" i="6"/>
  <c r="CE132" i="6" s="1"/>
  <c r="BG132" i="6"/>
  <c r="BV132" i="6" s="1"/>
  <c r="CK132" i="6" s="1"/>
  <c r="AB132" i="6"/>
  <c r="BC132" i="6" s="1"/>
  <c r="BR132" i="6" s="1"/>
  <c r="BZ131" i="6"/>
  <c r="CR131" i="6" s="1"/>
  <c r="BX131" i="6"/>
  <c r="CM131" i="6" s="1"/>
  <c r="BU131" i="6"/>
  <c r="CJ131" i="6" s="1"/>
  <c r="BT131" i="6"/>
  <c r="CI131" i="6" s="1"/>
  <c r="BS131" i="6"/>
  <c r="CH131" i="6" s="1"/>
  <c r="BQ131" i="6"/>
  <c r="CF131" i="6" s="1"/>
  <c r="BP131" i="6"/>
  <c r="BG131" i="6"/>
  <c r="BV131" i="6" s="1"/>
  <c r="CK131" i="6" s="1"/>
  <c r="AB131" i="6"/>
  <c r="BC131" i="6" s="1"/>
  <c r="BR131" i="6" s="1"/>
  <c r="BZ130" i="6"/>
  <c r="BX130" i="6"/>
  <c r="CM130" i="6" s="1"/>
  <c r="BU130" i="6"/>
  <c r="CJ130" i="6" s="1"/>
  <c r="BT130" i="6"/>
  <c r="CI130" i="6" s="1"/>
  <c r="BS130" i="6"/>
  <c r="BW130" i="6" s="1"/>
  <c r="CL130" i="6" s="1"/>
  <c r="BQ130" i="6"/>
  <c r="CF130" i="6" s="1"/>
  <c r="BP130" i="6"/>
  <c r="BG130" i="6"/>
  <c r="BV130" i="6" s="1"/>
  <c r="CK130" i="6" s="1"/>
  <c r="AB130" i="6"/>
  <c r="BC130" i="6" s="1"/>
  <c r="BR130" i="6" s="1"/>
  <c r="BZ129" i="6"/>
  <c r="BX129" i="6"/>
  <c r="CM129" i="6" s="1"/>
  <c r="BU129" i="6"/>
  <c r="CJ129" i="6" s="1"/>
  <c r="BT129" i="6"/>
  <c r="CI129" i="6" s="1"/>
  <c r="BS129" i="6"/>
  <c r="BQ129" i="6"/>
  <c r="CF129" i="6" s="1"/>
  <c r="BP129" i="6"/>
  <c r="CE129" i="6" s="1"/>
  <c r="BG129" i="6"/>
  <c r="BV129" i="6" s="1"/>
  <c r="CK129" i="6" s="1"/>
  <c r="AB129" i="6"/>
  <c r="BC129" i="6" s="1"/>
  <c r="BR129" i="6" s="1"/>
  <c r="BZ128" i="6"/>
  <c r="CR128" i="6" s="1"/>
  <c r="BX128" i="6"/>
  <c r="CM128" i="6" s="1"/>
  <c r="BU128" i="6"/>
  <c r="CJ128" i="6" s="1"/>
  <c r="BT128" i="6"/>
  <c r="CI128" i="6" s="1"/>
  <c r="BS128" i="6"/>
  <c r="BQ128" i="6"/>
  <c r="CF128" i="6" s="1"/>
  <c r="BP128" i="6"/>
  <c r="CE128" i="6" s="1"/>
  <c r="BG128" i="6"/>
  <c r="BV128" i="6" s="1"/>
  <c r="CK128" i="6" s="1"/>
  <c r="AB128" i="6"/>
  <c r="BC128" i="6" s="1"/>
  <c r="BR128" i="6" s="1"/>
  <c r="BZ127" i="6"/>
  <c r="CR127" i="6" s="1"/>
  <c r="BX127" i="6"/>
  <c r="CM127" i="6" s="1"/>
  <c r="BU127" i="6"/>
  <c r="CJ127" i="6" s="1"/>
  <c r="BT127" i="6"/>
  <c r="CI127" i="6" s="1"/>
  <c r="BS127" i="6"/>
  <c r="CH127" i="6" s="1"/>
  <c r="BQ127" i="6"/>
  <c r="CF127" i="6" s="1"/>
  <c r="BP127" i="6"/>
  <c r="CE127" i="6" s="1"/>
  <c r="BG127" i="6"/>
  <c r="BV127" i="6" s="1"/>
  <c r="CK127" i="6" s="1"/>
  <c r="AB127" i="6"/>
  <c r="BC127" i="6" s="1"/>
  <c r="BR127" i="6" s="1"/>
  <c r="BZ126" i="6"/>
  <c r="CR126" i="6" s="1"/>
  <c r="BX126" i="6"/>
  <c r="CM126" i="6" s="1"/>
  <c r="BU126" i="6"/>
  <c r="CJ126" i="6" s="1"/>
  <c r="BT126" i="6"/>
  <c r="CI126" i="6" s="1"/>
  <c r="BS126" i="6"/>
  <c r="BQ126" i="6"/>
  <c r="CF126" i="6" s="1"/>
  <c r="BP126" i="6"/>
  <c r="BG126" i="6"/>
  <c r="BV126" i="6" s="1"/>
  <c r="CK126" i="6" s="1"/>
  <c r="AB126" i="6"/>
  <c r="BC126" i="6" s="1"/>
  <c r="BR126" i="6" s="1"/>
  <c r="BZ125" i="6"/>
  <c r="CR125" i="6" s="1"/>
  <c r="BX125" i="6"/>
  <c r="CM125" i="6" s="1"/>
  <c r="BU125" i="6"/>
  <c r="CJ125" i="6" s="1"/>
  <c r="BT125" i="6"/>
  <c r="CI125" i="6" s="1"/>
  <c r="BS125" i="6"/>
  <c r="CH125" i="6" s="1"/>
  <c r="BQ125" i="6"/>
  <c r="CF125" i="6" s="1"/>
  <c r="BP125" i="6"/>
  <c r="BG125" i="6"/>
  <c r="BV125" i="6" s="1"/>
  <c r="CK125" i="6" s="1"/>
  <c r="AB125" i="6"/>
  <c r="BC125" i="6" s="1"/>
  <c r="BR125" i="6" s="1"/>
  <c r="CG125" i="6" s="1"/>
  <c r="BZ124" i="6"/>
  <c r="CR124" i="6" s="1"/>
  <c r="BX124" i="6"/>
  <c r="CM124" i="6" s="1"/>
  <c r="BU124" i="6"/>
  <c r="CJ124" i="6" s="1"/>
  <c r="BT124" i="6"/>
  <c r="CI124" i="6" s="1"/>
  <c r="BS124" i="6"/>
  <c r="BW124" i="6" s="1"/>
  <c r="CL124" i="6" s="1"/>
  <c r="BQ124" i="6"/>
  <c r="BP124" i="6"/>
  <c r="BG124" i="6"/>
  <c r="BV124" i="6" s="1"/>
  <c r="CK124" i="6" s="1"/>
  <c r="AB124" i="6"/>
  <c r="BC124" i="6" s="1"/>
  <c r="BR124" i="6" s="1"/>
  <c r="CG124" i="6" s="1"/>
  <c r="BZ123" i="6"/>
  <c r="CR123" i="6" s="1"/>
  <c r="BX123" i="6"/>
  <c r="CM123" i="6" s="1"/>
  <c r="BU123" i="6"/>
  <c r="CJ123" i="6" s="1"/>
  <c r="BT123" i="6"/>
  <c r="CI123" i="6" s="1"/>
  <c r="BS123" i="6"/>
  <c r="CH123" i="6" s="1"/>
  <c r="BQ123" i="6"/>
  <c r="CF123" i="6" s="1"/>
  <c r="BP123" i="6"/>
  <c r="CE123" i="6" s="1"/>
  <c r="BG123" i="6"/>
  <c r="BV123" i="6" s="1"/>
  <c r="CK123" i="6" s="1"/>
  <c r="AB123" i="6"/>
  <c r="BC123" i="6" s="1"/>
  <c r="BR123" i="6" s="1"/>
  <c r="BZ122" i="6"/>
  <c r="BX122" i="6"/>
  <c r="CM122" i="6" s="1"/>
  <c r="BU122" i="6"/>
  <c r="CJ122" i="6" s="1"/>
  <c r="BT122" i="6"/>
  <c r="CI122" i="6" s="1"/>
  <c r="BS122" i="6"/>
  <c r="BQ122" i="6"/>
  <c r="CF122" i="6" s="1"/>
  <c r="BP122" i="6"/>
  <c r="CE122" i="6" s="1"/>
  <c r="BG122" i="6"/>
  <c r="BV122" i="6" s="1"/>
  <c r="CK122" i="6" s="1"/>
  <c r="AB122" i="6"/>
  <c r="BC122" i="6" s="1"/>
  <c r="BR122" i="6" s="1"/>
  <c r="BZ121" i="6"/>
  <c r="CR121" i="6" s="1"/>
  <c r="BX121" i="6"/>
  <c r="CM121" i="6" s="1"/>
  <c r="BU121" i="6"/>
  <c r="CJ121" i="6" s="1"/>
  <c r="BT121" i="6"/>
  <c r="CI121" i="6" s="1"/>
  <c r="BS121" i="6"/>
  <c r="BW121" i="6" s="1"/>
  <c r="CL121" i="6" s="1"/>
  <c r="BQ121" i="6"/>
  <c r="CF121" i="6" s="1"/>
  <c r="BP121" i="6"/>
  <c r="CE121" i="6" s="1"/>
  <c r="BG121" i="6"/>
  <c r="BV121" i="6" s="1"/>
  <c r="CK121" i="6" s="1"/>
  <c r="AB121" i="6"/>
  <c r="BC121" i="6" s="1"/>
  <c r="BR121" i="6" s="1"/>
  <c r="BZ120" i="6"/>
  <c r="CR120" i="6" s="1"/>
  <c r="BX120" i="6"/>
  <c r="CM120" i="6" s="1"/>
  <c r="BU120" i="6"/>
  <c r="CJ120" i="6" s="1"/>
  <c r="BT120" i="6"/>
  <c r="CI120" i="6" s="1"/>
  <c r="BS120" i="6"/>
  <c r="BQ120" i="6"/>
  <c r="CF120" i="6" s="1"/>
  <c r="BP120" i="6"/>
  <c r="CE120" i="6" s="1"/>
  <c r="BG120" i="6"/>
  <c r="BV120" i="6" s="1"/>
  <c r="CK120" i="6" s="1"/>
  <c r="AB120" i="6"/>
  <c r="BC120" i="6" s="1"/>
  <c r="BR120" i="6" s="1"/>
  <c r="BZ119" i="6"/>
  <c r="CR119" i="6" s="1"/>
  <c r="BX119" i="6"/>
  <c r="CM119" i="6" s="1"/>
  <c r="BU119" i="6"/>
  <c r="CJ119" i="6" s="1"/>
  <c r="BT119" i="6"/>
  <c r="CI119" i="6" s="1"/>
  <c r="BS119" i="6"/>
  <c r="CH119" i="6" s="1"/>
  <c r="BQ119" i="6"/>
  <c r="CF119" i="6" s="1"/>
  <c r="BP119" i="6"/>
  <c r="CE119" i="6" s="1"/>
  <c r="BG119" i="6"/>
  <c r="BV119" i="6" s="1"/>
  <c r="CK119" i="6" s="1"/>
  <c r="AB119" i="6"/>
  <c r="BC119" i="6" s="1"/>
  <c r="BR119" i="6" s="1"/>
  <c r="BZ118" i="6"/>
  <c r="CR118" i="6" s="1"/>
  <c r="BX118" i="6"/>
  <c r="CM118" i="6" s="1"/>
  <c r="BU118" i="6"/>
  <c r="CJ118" i="6" s="1"/>
  <c r="BT118" i="6"/>
  <c r="CI118" i="6" s="1"/>
  <c r="BS118" i="6"/>
  <c r="CH118" i="6" s="1"/>
  <c r="BQ118" i="6"/>
  <c r="CF118" i="6" s="1"/>
  <c r="BP118" i="6"/>
  <c r="CE118" i="6" s="1"/>
  <c r="BG118" i="6"/>
  <c r="BV118" i="6" s="1"/>
  <c r="CK118" i="6" s="1"/>
  <c r="AB118" i="6"/>
  <c r="BC118" i="6" s="1"/>
  <c r="BR118" i="6" s="1"/>
  <c r="BZ117" i="6"/>
  <c r="CR117" i="6" s="1"/>
  <c r="BX117" i="6"/>
  <c r="CM117" i="6" s="1"/>
  <c r="BU117" i="6"/>
  <c r="CJ117" i="6" s="1"/>
  <c r="BT117" i="6"/>
  <c r="CI117" i="6" s="1"/>
  <c r="BS117" i="6"/>
  <c r="BQ117" i="6"/>
  <c r="CF117" i="6" s="1"/>
  <c r="BP117" i="6"/>
  <c r="CE117" i="6" s="1"/>
  <c r="BG117" i="6"/>
  <c r="BV117" i="6" s="1"/>
  <c r="CK117" i="6" s="1"/>
  <c r="AB117" i="6"/>
  <c r="BC117" i="6" s="1"/>
  <c r="BR117" i="6" s="1"/>
  <c r="CG117" i="6" s="1"/>
  <c r="BZ116" i="6"/>
  <c r="CR116" i="6" s="1"/>
  <c r="BX116" i="6"/>
  <c r="CM116" i="6" s="1"/>
  <c r="BU116" i="6"/>
  <c r="CJ116" i="6" s="1"/>
  <c r="BT116" i="6"/>
  <c r="CI116" i="6" s="1"/>
  <c r="BS116" i="6"/>
  <c r="CH116" i="6" s="1"/>
  <c r="BQ116" i="6"/>
  <c r="CF116" i="6" s="1"/>
  <c r="BP116" i="6"/>
  <c r="BG116" i="6"/>
  <c r="BV116" i="6" s="1"/>
  <c r="CK116" i="6" s="1"/>
  <c r="AB116" i="6"/>
  <c r="BC116" i="6" s="1"/>
  <c r="BR116" i="6" s="1"/>
  <c r="BZ115" i="6"/>
  <c r="CR115" i="6" s="1"/>
  <c r="BX115" i="6"/>
  <c r="CM115" i="6" s="1"/>
  <c r="BU115" i="6"/>
  <c r="CJ115" i="6" s="1"/>
  <c r="BT115" i="6"/>
  <c r="CI115" i="6" s="1"/>
  <c r="BS115" i="6"/>
  <c r="CH115" i="6" s="1"/>
  <c r="BQ115" i="6"/>
  <c r="BP115" i="6"/>
  <c r="BG115" i="6"/>
  <c r="BV115" i="6" s="1"/>
  <c r="CK115" i="6" s="1"/>
  <c r="AB115" i="6"/>
  <c r="BC115" i="6" s="1"/>
  <c r="BR115" i="6" s="1"/>
  <c r="BZ114" i="6"/>
  <c r="CR114" i="6" s="1"/>
  <c r="BX114" i="6"/>
  <c r="CM114" i="6" s="1"/>
  <c r="BU114" i="6"/>
  <c r="CJ114" i="6" s="1"/>
  <c r="BT114" i="6"/>
  <c r="CI114" i="6" s="1"/>
  <c r="BS114" i="6"/>
  <c r="CH114" i="6" s="1"/>
  <c r="BQ114" i="6"/>
  <c r="CF114" i="6" s="1"/>
  <c r="BP114" i="6"/>
  <c r="CE114" i="6" s="1"/>
  <c r="BG114" i="6"/>
  <c r="BV114" i="6" s="1"/>
  <c r="CK114" i="6" s="1"/>
  <c r="AB114" i="6"/>
  <c r="BC114" i="6" s="1"/>
  <c r="BR114" i="6" s="1"/>
  <c r="BZ113" i="6"/>
  <c r="BX113" i="6"/>
  <c r="CM113" i="6" s="1"/>
  <c r="BU113" i="6"/>
  <c r="CJ113" i="6" s="1"/>
  <c r="BT113" i="6"/>
  <c r="CI113" i="6" s="1"/>
  <c r="BS113" i="6"/>
  <c r="CH113" i="6" s="1"/>
  <c r="BQ113" i="6"/>
  <c r="CF113" i="6" s="1"/>
  <c r="BP113" i="6"/>
  <c r="CE113" i="6" s="1"/>
  <c r="BG113" i="6"/>
  <c r="BV113" i="6" s="1"/>
  <c r="CK113" i="6" s="1"/>
  <c r="AB113" i="6"/>
  <c r="BC113" i="6" s="1"/>
  <c r="BR113" i="6" s="1"/>
  <c r="CG113" i="6" s="1"/>
  <c r="BZ112" i="6"/>
  <c r="BX112" i="6"/>
  <c r="CM112" i="6" s="1"/>
  <c r="BU112" i="6"/>
  <c r="CJ112" i="6" s="1"/>
  <c r="BT112" i="6"/>
  <c r="CI112" i="6" s="1"/>
  <c r="BS112" i="6"/>
  <c r="CH112" i="6" s="1"/>
  <c r="BQ112" i="6"/>
  <c r="CF112" i="6" s="1"/>
  <c r="BP112" i="6"/>
  <c r="CE112" i="6" s="1"/>
  <c r="BG112" i="6"/>
  <c r="BV112" i="6" s="1"/>
  <c r="CK112" i="6" s="1"/>
  <c r="AB112" i="6"/>
  <c r="BC112" i="6" s="1"/>
  <c r="BR112" i="6" s="1"/>
  <c r="BZ111" i="6"/>
  <c r="CR111" i="6" s="1"/>
  <c r="BX111" i="6"/>
  <c r="CM111" i="6" s="1"/>
  <c r="BU111" i="6"/>
  <c r="CJ111" i="6" s="1"/>
  <c r="BT111" i="6"/>
  <c r="CI111" i="6" s="1"/>
  <c r="BS111" i="6"/>
  <c r="CH111" i="6" s="1"/>
  <c r="BQ111" i="6"/>
  <c r="CF111" i="6" s="1"/>
  <c r="BP111" i="6"/>
  <c r="CE111" i="6" s="1"/>
  <c r="BG111" i="6"/>
  <c r="BV111" i="6" s="1"/>
  <c r="CK111" i="6" s="1"/>
  <c r="AB111" i="6"/>
  <c r="BC111" i="6" s="1"/>
  <c r="BR111" i="6" s="1"/>
  <c r="CG111" i="6" s="1"/>
  <c r="BZ110" i="6"/>
  <c r="BX110" i="6"/>
  <c r="CM110" i="6" s="1"/>
  <c r="BU110" i="6"/>
  <c r="CJ110" i="6" s="1"/>
  <c r="BT110" i="6"/>
  <c r="CI110" i="6" s="1"/>
  <c r="BS110" i="6"/>
  <c r="CH110" i="6" s="1"/>
  <c r="BQ110" i="6"/>
  <c r="CF110" i="6" s="1"/>
  <c r="BP110" i="6"/>
  <c r="BG110" i="6"/>
  <c r="BV110" i="6" s="1"/>
  <c r="CK110" i="6" s="1"/>
  <c r="AB110" i="6"/>
  <c r="BC110" i="6" s="1"/>
  <c r="BR110" i="6" s="1"/>
  <c r="BZ109" i="6"/>
  <c r="CR109" i="6" s="1"/>
  <c r="BX109" i="6"/>
  <c r="CM109" i="6" s="1"/>
  <c r="BU109" i="6"/>
  <c r="CJ109" i="6" s="1"/>
  <c r="BT109" i="6"/>
  <c r="CI109" i="6" s="1"/>
  <c r="BS109" i="6"/>
  <c r="CH109" i="6" s="1"/>
  <c r="BQ109" i="6"/>
  <c r="CF109" i="6" s="1"/>
  <c r="BP109" i="6"/>
  <c r="CE109" i="6" s="1"/>
  <c r="BO109" i="6"/>
  <c r="CD109" i="6" s="1"/>
  <c r="BG109" i="6"/>
  <c r="BV109" i="6" s="1"/>
  <c r="CK109" i="6" s="1"/>
  <c r="AB109" i="6"/>
  <c r="BC109" i="6" s="1"/>
  <c r="BR109" i="6" s="1"/>
  <c r="CG109" i="6" s="1"/>
  <c r="BZ108" i="6"/>
  <c r="CR108" i="6" s="1"/>
  <c r="BX108" i="6"/>
  <c r="CM108" i="6" s="1"/>
  <c r="BU108" i="6"/>
  <c r="CJ108" i="6" s="1"/>
  <c r="BT108" i="6"/>
  <c r="CI108" i="6" s="1"/>
  <c r="BS108" i="6"/>
  <c r="CH108" i="6" s="1"/>
  <c r="BQ108" i="6"/>
  <c r="CF108" i="6" s="1"/>
  <c r="BP108" i="6"/>
  <c r="BG108" i="6"/>
  <c r="BV108" i="6" s="1"/>
  <c r="CK108" i="6" s="1"/>
  <c r="AB108" i="6"/>
  <c r="BC108" i="6" s="1"/>
  <c r="BR108" i="6" s="1"/>
  <c r="BZ107" i="6"/>
  <c r="CR107" i="6" s="1"/>
  <c r="BX107" i="6"/>
  <c r="CM107" i="6" s="1"/>
  <c r="BU107" i="6"/>
  <c r="CJ107" i="6" s="1"/>
  <c r="BT107" i="6"/>
  <c r="CI107" i="6" s="1"/>
  <c r="BS107" i="6"/>
  <c r="BQ107" i="6"/>
  <c r="CF107" i="6" s="1"/>
  <c r="BP107" i="6"/>
  <c r="BG107" i="6"/>
  <c r="BV107" i="6" s="1"/>
  <c r="CK107" i="6" s="1"/>
  <c r="AB107" i="6"/>
  <c r="BC107" i="6" s="1"/>
  <c r="BR107" i="6" s="1"/>
  <c r="CG107" i="6" s="1"/>
  <c r="BZ106" i="6"/>
  <c r="CR106" i="6" s="1"/>
  <c r="BX106" i="6"/>
  <c r="CM106" i="6" s="1"/>
  <c r="BU106" i="6"/>
  <c r="CJ106" i="6" s="1"/>
  <c r="BT106" i="6"/>
  <c r="CI106" i="6" s="1"/>
  <c r="BS106" i="6"/>
  <c r="CH106" i="6" s="1"/>
  <c r="BQ106" i="6"/>
  <c r="CF106" i="6" s="1"/>
  <c r="BP106" i="6"/>
  <c r="BO106" i="6"/>
  <c r="CD106" i="6" s="1"/>
  <c r="BG106" i="6"/>
  <c r="BV106" i="6" s="1"/>
  <c r="CK106" i="6" s="1"/>
  <c r="AB106" i="6"/>
  <c r="BC106" i="6" s="1"/>
  <c r="BR106" i="6" s="1"/>
  <c r="BZ105" i="6"/>
  <c r="CR105" i="6" s="1"/>
  <c r="BX105" i="6"/>
  <c r="CM105" i="6" s="1"/>
  <c r="BU105" i="6"/>
  <c r="CJ105" i="6" s="1"/>
  <c r="BT105" i="6"/>
  <c r="CI105" i="6" s="1"/>
  <c r="BS105" i="6"/>
  <c r="CH105" i="6" s="1"/>
  <c r="BQ105" i="6"/>
  <c r="CF105" i="6" s="1"/>
  <c r="BP105" i="6"/>
  <c r="CE105" i="6" s="1"/>
  <c r="BG105" i="6"/>
  <c r="BV105" i="6" s="1"/>
  <c r="CK105" i="6" s="1"/>
  <c r="AB105" i="6"/>
  <c r="BC105" i="6" s="1"/>
  <c r="BR105" i="6" s="1"/>
  <c r="BZ104" i="6"/>
  <c r="CR104" i="6" s="1"/>
  <c r="BX104" i="6"/>
  <c r="CM104" i="6" s="1"/>
  <c r="BU104" i="6"/>
  <c r="CJ104" i="6" s="1"/>
  <c r="BT104" i="6"/>
  <c r="CI104" i="6" s="1"/>
  <c r="BS104" i="6"/>
  <c r="BQ104" i="6"/>
  <c r="CF104" i="6" s="1"/>
  <c r="BP104" i="6"/>
  <c r="BG104" i="6"/>
  <c r="BV104" i="6" s="1"/>
  <c r="CK104" i="6" s="1"/>
  <c r="AB104" i="6"/>
  <c r="BC104" i="6" s="1"/>
  <c r="BR104" i="6" s="1"/>
  <c r="BZ103" i="6"/>
  <c r="BX103" i="6"/>
  <c r="CM103" i="6" s="1"/>
  <c r="BU103" i="6"/>
  <c r="CJ103" i="6" s="1"/>
  <c r="BT103" i="6"/>
  <c r="CI103" i="6" s="1"/>
  <c r="BS103" i="6"/>
  <c r="BQ103" i="6"/>
  <c r="CF103" i="6" s="1"/>
  <c r="BP103" i="6"/>
  <c r="BG103" i="6"/>
  <c r="BV103" i="6" s="1"/>
  <c r="CK103" i="6" s="1"/>
  <c r="AB103" i="6"/>
  <c r="BC103" i="6" s="1"/>
  <c r="BR103" i="6" s="1"/>
  <c r="BZ102" i="6"/>
  <c r="CR102" i="6" s="1"/>
  <c r="BX102" i="6"/>
  <c r="CM102" i="6" s="1"/>
  <c r="BU102" i="6"/>
  <c r="CJ102" i="6" s="1"/>
  <c r="BT102" i="6"/>
  <c r="CI102" i="6" s="1"/>
  <c r="BS102" i="6"/>
  <c r="CH102" i="6" s="1"/>
  <c r="BQ102" i="6"/>
  <c r="CF102" i="6" s="1"/>
  <c r="BP102" i="6"/>
  <c r="BG102" i="6"/>
  <c r="BV102" i="6" s="1"/>
  <c r="CK102" i="6" s="1"/>
  <c r="AB102" i="6"/>
  <c r="BC102" i="6" s="1"/>
  <c r="BR102" i="6" s="1"/>
  <c r="BZ101" i="6"/>
  <c r="CR101" i="6" s="1"/>
  <c r="BX101" i="6"/>
  <c r="CM101" i="6" s="1"/>
  <c r="BU101" i="6"/>
  <c r="CJ101" i="6" s="1"/>
  <c r="BT101" i="6"/>
  <c r="CI101" i="6" s="1"/>
  <c r="BS101" i="6"/>
  <c r="BQ101" i="6"/>
  <c r="CF101" i="6" s="1"/>
  <c r="BP101" i="6"/>
  <c r="BG101" i="6"/>
  <c r="BV101" i="6" s="1"/>
  <c r="CK101" i="6" s="1"/>
  <c r="AB101" i="6"/>
  <c r="BC101" i="6" s="1"/>
  <c r="BR101" i="6" s="1"/>
  <c r="BZ100" i="6"/>
  <c r="CR100" i="6" s="1"/>
  <c r="BX100" i="6"/>
  <c r="CM100" i="6" s="1"/>
  <c r="BU100" i="6"/>
  <c r="CJ100" i="6" s="1"/>
  <c r="BT100" i="6"/>
  <c r="CI100" i="6" s="1"/>
  <c r="BS100" i="6"/>
  <c r="CH100" i="6" s="1"/>
  <c r="BQ100" i="6"/>
  <c r="CF100" i="6" s="1"/>
  <c r="BP100" i="6"/>
  <c r="BG100" i="6"/>
  <c r="BV100" i="6" s="1"/>
  <c r="CK100" i="6" s="1"/>
  <c r="AB100" i="6"/>
  <c r="BC100" i="6" s="1"/>
  <c r="BR100" i="6" s="1"/>
  <c r="BZ99" i="6"/>
  <c r="BX99" i="6"/>
  <c r="CM99" i="6" s="1"/>
  <c r="BU99" i="6"/>
  <c r="CJ99" i="6" s="1"/>
  <c r="BT99" i="6"/>
  <c r="CI99" i="6" s="1"/>
  <c r="BS99" i="6"/>
  <c r="CH99" i="6" s="1"/>
  <c r="BR99" i="6"/>
  <c r="BQ99" i="6"/>
  <c r="CF99" i="6" s="1"/>
  <c r="BP99" i="6"/>
  <c r="CE99" i="6" s="1"/>
  <c r="BG99" i="6"/>
  <c r="BV99" i="6" s="1"/>
  <c r="CK99" i="6" s="1"/>
  <c r="BZ98" i="6"/>
  <c r="BX98" i="6"/>
  <c r="CM98" i="6" s="1"/>
  <c r="BU98" i="6"/>
  <c r="CJ98" i="6" s="1"/>
  <c r="BT98" i="6"/>
  <c r="CI98" i="6" s="1"/>
  <c r="BS98" i="6"/>
  <c r="BR98" i="6"/>
  <c r="BQ98" i="6"/>
  <c r="CF98" i="6" s="1"/>
  <c r="BP98" i="6"/>
  <c r="BG98" i="6"/>
  <c r="BV98" i="6" s="1"/>
  <c r="CK98" i="6" s="1"/>
  <c r="BZ97" i="6"/>
  <c r="BX97" i="6"/>
  <c r="CM97" i="6" s="1"/>
  <c r="BU97" i="6"/>
  <c r="CJ97" i="6" s="1"/>
  <c r="BT97" i="6"/>
  <c r="CI97" i="6" s="1"/>
  <c r="BS97" i="6"/>
  <c r="CH97" i="6" s="1"/>
  <c r="BR97" i="6"/>
  <c r="BQ97" i="6"/>
  <c r="CF97" i="6" s="1"/>
  <c r="BP97" i="6"/>
  <c r="BG97" i="6"/>
  <c r="BV97" i="6" s="1"/>
  <c r="CK97" i="6" s="1"/>
  <c r="BZ96" i="6"/>
  <c r="CR96" i="6" s="1"/>
  <c r="BX96" i="6"/>
  <c r="CM96" i="6" s="1"/>
  <c r="BU96" i="6"/>
  <c r="CJ96" i="6" s="1"/>
  <c r="BT96" i="6"/>
  <c r="CI96" i="6" s="1"/>
  <c r="BS96" i="6"/>
  <c r="CH96" i="6" s="1"/>
  <c r="BR96" i="6"/>
  <c r="CG96" i="6" s="1"/>
  <c r="BQ96" i="6"/>
  <c r="CF96" i="6" s="1"/>
  <c r="BP96" i="6"/>
  <c r="BG96" i="6"/>
  <c r="BV96" i="6" s="1"/>
  <c r="CK96" i="6" s="1"/>
  <c r="BZ95" i="6"/>
  <c r="CR95" i="6" s="1"/>
  <c r="BX95" i="6"/>
  <c r="CM95" i="6" s="1"/>
  <c r="BU95" i="6"/>
  <c r="CJ95" i="6" s="1"/>
  <c r="BT95" i="6"/>
  <c r="CI95" i="6" s="1"/>
  <c r="BS95" i="6"/>
  <c r="CH95" i="6" s="1"/>
  <c r="BQ95" i="6"/>
  <c r="CF95" i="6" s="1"/>
  <c r="BP95" i="6"/>
  <c r="CE95" i="6" s="1"/>
  <c r="BG95" i="6"/>
  <c r="BV95" i="6" s="1"/>
  <c r="CK95" i="6" s="1"/>
  <c r="BC95" i="6"/>
  <c r="BR95" i="6" s="1"/>
  <c r="CG95" i="6" s="1"/>
  <c r="BZ94" i="6"/>
  <c r="BX94" i="6"/>
  <c r="CM94" i="6" s="1"/>
  <c r="BU94" i="6"/>
  <c r="CJ94" i="6" s="1"/>
  <c r="BT94" i="6"/>
  <c r="CI94" i="6" s="1"/>
  <c r="BS94" i="6"/>
  <c r="BW94" i="6" s="1"/>
  <c r="CL94" i="6" s="1"/>
  <c r="BR94" i="6"/>
  <c r="BQ94" i="6"/>
  <c r="CF94" i="6" s="1"/>
  <c r="BP94" i="6"/>
  <c r="CE94" i="6" s="1"/>
  <c r="BO94" i="6"/>
  <c r="CD94" i="6" s="1"/>
  <c r="BG94" i="6"/>
  <c r="BV94" i="6" s="1"/>
  <c r="CK94" i="6" s="1"/>
  <c r="BZ93" i="6"/>
  <c r="CR93" i="6" s="1"/>
  <c r="BX93" i="6"/>
  <c r="CM93" i="6" s="1"/>
  <c r="BU93" i="6"/>
  <c r="CJ93" i="6" s="1"/>
  <c r="BT93" i="6"/>
  <c r="CI93" i="6" s="1"/>
  <c r="BS93" i="6"/>
  <c r="CH93" i="6" s="1"/>
  <c r="BR93" i="6"/>
  <c r="CG93" i="6" s="1"/>
  <c r="BQ93" i="6"/>
  <c r="CF93" i="6" s="1"/>
  <c r="BP93" i="6"/>
  <c r="BG93" i="6"/>
  <c r="BV93" i="6" s="1"/>
  <c r="CK93" i="6" s="1"/>
  <c r="BZ92" i="6"/>
  <c r="CR92" i="6" s="1"/>
  <c r="BX92" i="6"/>
  <c r="CM92" i="6" s="1"/>
  <c r="BU92" i="6"/>
  <c r="CJ92" i="6" s="1"/>
  <c r="BT92" i="6"/>
  <c r="CI92" i="6" s="1"/>
  <c r="BS92" i="6"/>
  <c r="CH92" i="6" s="1"/>
  <c r="BR92" i="6"/>
  <c r="CG92" i="6" s="1"/>
  <c r="BQ92" i="6"/>
  <c r="CF92" i="6" s="1"/>
  <c r="BP92" i="6"/>
  <c r="CE92" i="6" s="1"/>
  <c r="BO92" i="6"/>
  <c r="CD92" i="6" s="1"/>
  <c r="BG92" i="6"/>
  <c r="BV92" i="6" s="1"/>
  <c r="CK92" i="6" s="1"/>
  <c r="BZ91" i="6"/>
  <c r="BX91" i="6"/>
  <c r="CM91" i="6" s="1"/>
  <c r="BU91" i="6"/>
  <c r="CJ91" i="6" s="1"/>
  <c r="BT91" i="6"/>
  <c r="CI91" i="6" s="1"/>
  <c r="BS91" i="6"/>
  <c r="BW91" i="6" s="1"/>
  <c r="CL91" i="6" s="1"/>
  <c r="BR91" i="6"/>
  <c r="CG91" i="6" s="1"/>
  <c r="BQ91" i="6"/>
  <c r="CF91" i="6" s="1"/>
  <c r="BP91" i="6"/>
  <c r="BG91" i="6"/>
  <c r="BV91" i="6" s="1"/>
  <c r="CK91" i="6" s="1"/>
  <c r="BZ90" i="6"/>
  <c r="CR90" i="6" s="1"/>
  <c r="BX90" i="6"/>
  <c r="CM90" i="6" s="1"/>
  <c r="BU90" i="6"/>
  <c r="CJ90" i="6" s="1"/>
  <c r="BT90" i="6"/>
  <c r="CI90" i="6" s="1"/>
  <c r="BS90" i="6"/>
  <c r="CH90" i="6" s="1"/>
  <c r="BR90" i="6"/>
  <c r="CG90" i="6" s="1"/>
  <c r="BQ90" i="6"/>
  <c r="CF90" i="6" s="1"/>
  <c r="BP90" i="6"/>
  <c r="CE90" i="6" s="1"/>
  <c r="BG90" i="6"/>
  <c r="BV90" i="6" s="1"/>
  <c r="CK90" i="6" s="1"/>
  <c r="BZ89" i="6"/>
  <c r="CR89" i="6" s="1"/>
  <c r="BX89" i="6"/>
  <c r="CM89" i="6" s="1"/>
  <c r="BU89" i="6"/>
  <c r="CJ89" i="6" s="1"/>
  <c r="BT89" i="6"/>
  <c r="CI89" i="6" s="1"/>
  <c r="BS89" i="6"/>
  <c r="CH89" i="6" s="1"/>
  <c r="BR89" i="6"/>
  <c r="BQ89" i="6"/>
  <c r="CF89" i="6" s="1"/>
  <c r="BP89" i="6"/>
  <c r="CE89" i="6" s="1"/>
  <c r="BG89" i="6"/>
  <c r="BV89" i="6" s="1"/>
  <c r="CK89" i="6" s="1"/>
  <c r="BZ88" i="6"/>
  <c r="CR88" i="6" s="1"/>
  <c r="BX88" i="6"/>
  <c r="CM88" i="6" s="1"/>
  <c r="BU88" i="6"/>
  <c r="CJ88" i="6" s="1"/>
  <c r="BT88" i="6"/>
  <c r="CI88" i="6" s="1"/>
  <c r="BS88" i="6"/>
  <c r="CH88" i="6" s="1"/>
  <c r="BR88" i="6"/>
  <c r="BQ88" i="6"/>
  <c r="CF88" i="6" s="1"/>
  <c r="BP88" i="6"/>
  <c r="CE88" i="6" s="1"/>
  <c r="BG88" i="6"/>
  <c r="BV88" i="6" s="1"/>
  <c r="CK88" i="6" s="1"/>
  <c r="BZ87" i="6"/>
  <c r="BX87" i="6"/>
  <c r="CM87" i="6" s="1"/>
  <c r="BU87" i="6"/>
  <c r="CJ87" i="6" s="1"/>
  <c r="BT87" i="6"/>
  <c r="CI87" i="6" s="1"/>
  <c r="BS87" i="6"/>
  <c r="BR87" i="6"/>
  <c r="CG87" i="6" s="1"/>
  <c r="BQ87" i="6"/>
  <c r="CF87" i="6" s="1"/>
  <c r="BP87" i="6"/>
  <c r="CE87" i="6" s="1"/>
  <c r="BG87" i="6"/>
  <c r="BV87" i="6" s="1"/>
  <c r="CK87" i="6" s="1"/>
  <c r="BZ86" i="6"/>
  <c r="BX86" i="6"/>
  <c r="CM86" i="6" s="1"/>
  <c r="BU86" i="6"/>
  <c r="CJ86" i="6" s="1"/>
  <c r="BT86" i="6"/>
  <c r="CI86" i="6" s="1"/>
  <c r="BS86" i="6"/>
  <c r="CH86" i="6" s="1"/>
  <c r="BR86" i="6"/>
  <c r="BQ86" i="6"/>
  <c r="CF86" i="6" s="1"/>
  <c r="BP86" i="6"/>
  <c r="CE86" i="6" s="1"/>
  <c r="BG86" i="6"/>
  <c r="BV86" i="6" s="1"/>
  <c r="CK86" i="6" s="1"/>
  <c r="BZ85" i="6"/>
  <c r="CR85" i="6" s="1"/>
  <c r="BX85" i="6"/>
  <c r="CM85" i="6" s="1"/>
  <c r="BU85" i="6"/>
  <c r="CJ85" i="6" s="1"/>
  <c r="BT85" i="6"/>
  <c r="CI85" i="6" s="1"/>
  <c r="BS85" i="6"/>
  <c r="CH85" i="6" s="1"/>
  <c r="BR85" i="6"/>
  <c r="CG85" i="6" s="1"/>
  <c r="BQ85" i="6"/>
  <c r="CF85" i="6" s="1"/>
  <c r="BP85" i="6"/>
  <c r="CE85" i="6" s="1"/>
  <c r="BG85" i="6"/>
  <c r="BV85" i="6" s="1"/>
  <c r="CK85" i="6" s="1"/>
  <c r="BZ84" i="6"/>
  <c r="BX84" i="6"/>
  <c r="CM84" i="6" s="1"/>
  <c r="BU84" i="6"/>
  <c r="CJ84" i="6" s="1"/>
  <c r="BT84" i="6"/>
  <c r="CI84" i="6" s="1"/>
  <c r="BS84" i="6"/>
  <c r="CH84" i="6" s="1"/>
  <c r="BR84" i="6"/>
  <c r="CG84" i="6" s="1"/>
  <c r="BQ84" i="6"/>
  <c r="CF84" i="6" s="1"/>
  <c r="BP84" i="6"/>
  <c r="CE84" i="6" s="1"/>
  <c r="BG84" i="6"/>
  <c r="BV84" i="6" s="1"/>
  <c r="CK84" i="6" s="1"/>
  <c r="BZ83" i="6"/>
  <c r="BX83" i="6"/>
  <c r="CM83" i="6" s="1"/>
  <c r="BU83" i="6"/>
  <c r="CJ83" i="6" s="1"/>
  <c r="BT83" i="6"/>
  <c r="CI83" i="6" s="1"/>
  <c r="BS83" i="6"/>
  <c r="BR83" i="6"/>
  <c r="BQ83" i="6"/>
  <c r="CF83" i="6" s="1"/>
  <c r="BP83" i="6"/>
  <c r="CE83" i="6" s="1"/>
  <c r="BG83" i="6"/>
  <c r="BV83" i="6" s="1"/>
  <c r="CK83" i="6" s="1"/>
  <c r="BZ82" i="6"/>
  <c r="CR82" i="6" s="1"/>
  <c r="BX82" i="6"/>
  <c r="CM82" i="6" s="1"/>
  <c r="BU82" i="6"/>
  <c r="CJ82" i="6" s="1"/>
  <c r="BT82" i="6"/>
  <c r="CI82" i="6" s="1"/>
  <c r="BS82" i="6"/>
  <c r="CH82" i="6" s="1"/>
  <c r="BR82" i="6"/>
  <c r="CG82" i="6" s="1"/>
  <c r="BQ82" i="6"/>
  <c r="CF82" i="6" s="1"/>
  <c r="BP82" i="6"/>
  <c r="BG82" i="6"/>
  <c r="BV82" i="6" s="1"/>
  <c r="CK82" i="6" s="1"/>
  <c r="BZ81" i="6"/>
  <c r="BX81" i="6"/>
  <c r="CM81" i="6" s="1"/>
  <c r="BU81" i="6"/>
  <c r="CJ81" i="6" s="1"/>
  <c r="BT81" i="6"/>
  <c r="CI81" i="6" s="1"/>
  <c r="BS81" i="6"/>
  <c r="BR81" i="6"/>
  <c r="CG81" i="6" s="1"/>
  <c r="BQ81" i="6"/>
  <c r="CF81" i="6" s="1"/>
  <c r="BP81" i="6"/>
  <c r="CE81" i="6" s="1"/>
  <c r="BG81" i="6"/>
  <c r="BV81" i="6" s="1"/>
  <c r="CK81" i="6" s="1"/>
  <c r="BZ80" i="6"/>
  <c r="CR80" i="6" s="1"/>
  <c r="BX80" i="6"/>
  <c r="CM80" i="6" s="1"/>
  <c r="BU80" i="6"/>
  <c r="CJ80" i="6" s="1"/>
  <c r="BT80" i="6"/>
  <c r="CI80" i="6" s="1"/>
  <c r="BS80" i="6"/>
  <c r="CH80" i="6" s="1"/>
  <c r="BR80" i="6"/>
  <c r="BQ80" i="6"/>
  <c r="CF80" i="6" s="1"/>
  <c r="BP80" i="6"/>
  <c r="BG80" i="6"/>
  <c r="BV80" i="6" s="1"/>
  <c r="CK80" i="6" s="1"/>
  <c r="BZ79" i="6"/>
  <c r="BX79" i="6"/>
  <c r="CM79" i="6" s="1"/>
  <c r="BU79" i="6"/>
  <c r="CJ79" i="6" s="1"/>
  <c r="BT79" i="6"/>
  <c r="CI79" i="6" s="1"/>
  <c r="BS79" i="6"/>
  <c r="CH79" i="6" s="1"/>
  <c r="BR79" i="6"/>
  <c r="BQ79" i="6"/>
  <c r="CF79" i="6" s="1"/>
  <c r="BP79" i="6"/>
  <c r="BG79" i="6"/>
  <c r="BV79" i="6" s="1"/>
  <c r="CK79" i="6" s="1"/>
  <c r="BZ78" i="6"/>
  <c r="CR78" i="6" s="1"/>
  <c r="BX78" i="6"/>
  <c r="CM78" i="6" s="1"/>
  <c r="BU78" i="6"/>
  <c r="CJ78" i="6" s="1"/>
  <c r="BT78" i="6"/>
  <c r="CI78" i="6" s="1"/>
  <c r="BS78" i="6"/>
  <c r="CH78" i="6" s="1"/>
  <c r="BR78" i="6"/>
  <c r="CG78" i="6" s="1"/>
  <c r="BQ78" i="6"/>
  <c r="CF78" i="6" s="1"/>
  <c r="BP78" i="6"/>
  <c r="CE78" i="6" s="1"/>
  <c r="BG78" i="6"/>
  <c r="BV78" i="6" s="1"/>
  <c r="CK78" i="6" s="1"/>
  <c r="BZ77" i="6"/>
  <c r="CR77" i="6" s="1"/>
  <c r="BX77" i="6"/>
  <c r="CM77" i="6" s="1"/>
  <c r="BU77" i="6"/>
  <c r="CJ77" i="6" s="1"/>
  <c r="BT77" i="6"/>
  <c r="CI77" i="6" s="1"/>
  <c r="BS77" i="6"/>
  <c r="CH77" i="6" s="1"/>
  <c r="BR77" i="6"/>
  <c r="CG77" i="6" s="1"/>
  <c r="BQ77" i="6"/>
  <c r="CF77" i="6" s="1"/>
  <c r="BP77" i="6"/>
  <c r="BG77" i="6"/>
  <c r="BV77" i="6" s="1"/>
  <c r="CK77" i="6" s="1"/>
  <c r="BZ76" i="6"/>
  <c r="CR76" i="6" s="1"/>
  <c r="BX76" i="6"/>
  <c r="CM76" i="6" s="1"/>
  <c r="BU76" i="6"/>
  <c r="CJ76" i="6" s="1"/>
  <c r="BT76" i="6"/>
  <c r="CI76" i="6" s="1"/>
  <c r="BS76" i="6"/>
  <c r="BR76" i="6"/>
  <c r="CG76" i="6" s="1"/>
  <c r="BQ76" i="6"/>
  <c r="CF76" i="6" s="1"/>
  <c r="BP76" i="6"/>
  <c r="CE76" i="6" s="1"/>
  <c r="BG76" i="6"/>
  <c r="BV76" i="6" s="1"/>
  <c r="CK76" i="6" s="1"/>
  <c r="BZ75" i="6"/>
  <c r="CR75" i="6" s="1"/>
  <c r="BX75" i="6"/>
  <c r="CM75" i="6" s="1"/>
  <c r="BU75" i="6"/>
  <c r="CJ75" i="6" s="1"/>
  <c r="BT75" i="6"/>
  <c r="CI75" i="6" s="1"/>
  <c r="BS75" i="6"/>
  <c r="CH75" i="6" s="1"/>
  <c r="BR75" i="6"/>
  <c r="BQ75" i="6"/>
  <c r="CF75" i="6" s="1"/>
  <c r="BP75" i="6"/>
  <c r="CE75" i="6" s="1"/>
  <c r="BG75" i="6"/>
  <c r="BV75" i="6" s="1"/>
  <c r="CK75" i="6" s="1"/>
  <c r="BZ74" i="6"/>
  <c r="BX74" i="6"/>
  <c r="CM74" i="6" s="1"/>
  <c r="BU74" i="6"/>
  <c r="CJ74" i="6" s="1"/>
  <c r="BT74" i="6"/>
  <c r="CI74" i="6" s="1"/>
  <c r="BS74" i="6"/>
  <c r="CH74" i="6" s="1"/>
  <c r="BR74" i="6"/>
  <c r="CG74" i="6" s="1"/>
  <c r="BQ74" i="6"/>
  <c r="CF74" i="6" s="1"/>
  <c r="BP74" i="6"/>
  <c r="BG74" i="6"/>
  <c r="BV74" i="6" s="1"/>
  <c r="CK74" i="6" s="1"/>
  <c r="BZ73" i="6"/>
  <c r="CR73" i="6" s="1"/>
  <c r="BX73" i="6"/>
  <c r="CM73" i="6" s="1"/>
  <c r="BU73" i="6"/>
  <c r="CJ73" i="6" s="1"/>
  <c r="BT73" i="6"/>
  <c r="CI73" i="6" s="1"/>
  <c r="BS73" i="6"/>
  <c r="CH73" i="6" s="1"/>
  <c r="BR73" i="6"/>
  <c r="BQ73" i="6"/>
  <c r="CF73" i="6" s="1"/>
  <c r="BP73" i="6"/>
  <c r="BG73" i="6"/>
  <c r="BV73" i="6" s="1"/>
  <c r="CK73" i="6" s="1"/>
  <c r="BZ72" i="6"/>
  <c r="BX72" i="6"/>
  <c r="CM72" i="6" s="1"/>
  <c r="BU72" i="6"/>
  <c r="CJ72" i="6" s="1"/>
  <c r="BT72" i="6"/>
  <c r="CI72" i="6" s="1"/>
  <c r="BS72" i="6"/>
  <c r="CH72" i="6" s="1"/>
  <c r="BR72" i="6"/>
  <c r="CG72" i="6" s="1"/>
  <c r="BQ72" i="6"/>
  <c r="CF72" i="6" s="1"/>
  <c r="BP72" i="6"/>
  <c r="CE72" i="6" s="1"/>
  <c r="BG72" i="6"/>
  <c r="BV72" i="6" s="1"/>
  <c r="CK72" i="6" s="1"/>
  <c r="BZ71" i="6"/>
  <c r="CR71" i="6" s="1"/>
  <c r="BX71" i="6"/>
  <c r="CM71" i="6" s="1"/>
  <c r="BU71" i="6"/>
  <c r="CJ71" i="6" s="1"/>
  <c r="BT71" i="6"/>
  <c r="CI71" i="6" s="1"/>
  <c r="BS71" i="6"/>
  <c r="BR71" i="6"/>
  <c r="BQ71" i="6"/>
  <c r="CF71" i="6" s="1"/>
  <c r="BP71" i="6"/>
  <c r="CE71" i="6" s="1"/>
  <c r="BG71" i="6"/>
  <c r="BV71" i="6" s="1"/>
  <c r="CK71" i="6" s="1"/>
  <c r="BZ70" i="6"/>
  <c r="CR70" i="6" s="1"/>
  <c r="BX70" i="6"/>
  <c r="CM70" i="6" s="1"/>
  <c r="BU70" i="6"/>
  <c r="CJ70" i="6" s="1"/>
  <c r="BT70" i="6"/>
  <c r="CI70" i="6" s="1"/>
  <c r="BS70" i="6"/>
  <c r="CH70" i="6" s="1"/>
  <c r="BR70" i="6"/>
  <c r="CG70" i="6" s="1"/>
  <c r="BQ70" i="6"/>
  <c r="CF70" i="6" s="1"/>
  <c r="BP70" i="6"/>
  <c r="CE70" i="6" s="1"/>
  <c r="BG70" i="6"/>
  <c r="BV70" i="6" s="1"/>
  <c r="CK70" i="6" s="1"/>
  <c r="BZ69" i="6"/>
  <c r="CR69" i="6" s="1"/>
  <c r="BX69" i="6"/>
  <c r="CM69" i="6" s="1"/>
  <c r="BU69" i="6"/>
  <c r="CJ69" i="6" s="1"/>
  <c r="BT69" i="6"/>
  <c r="CI69" i="6" s="1"/>
  <c r="BS69" i="6"/>
  <c r="BR69" i="6"/>
  <c r="BQ69" i="6"/>
  <c r="CF69" i="6" s="1"/>
  <c r="BP69" i="6"/>
  <c r="CE69" i="6" s="1"/>
  <c r="BG69" i="6"/>
  <c r="BV69" i="6" s="1"/>
  <c r="CK69" i="6" s="1"/>
  <c r="BZ68" i="6"/>
  <c r="CR68" i="6" s="1"/>
  <c r="BX68" i="6"/>
  <c r="CM68" i="6" s="1"/>
  <c r="BU68" i="6"/>
  <c r="CJ68" i="6" s="1"/>
  <c r="BT68" i="6"/>
  <c r="CI68" i="6" s="1"/>
  <c r="BS68" i="6"/>
  <c r="CH68" i="6" s="1"/>
  <c r="BR68" i="6"/>
  <c r="CG68" i="6" s="1"/>
  <c r="BQ68" i="6"/>
  <c r="CF68" i="6" s="1"/>
  <c r="BP68" i="6"/>
  <c r="CE68" i="6" s="1"/>
  <c r="BG68" i="6"/>
  <c r="BV68" i="6" s="1"/>
  <c r="CK68" i="6" s="1"/>
  <c r="BZ67" i="6"/>
  <c r="CR67" i="6" s="1"/>
  <c r="BX67" i="6"/>
  <c r="CM67" i="6" s="1"/>
  <c r="BU67" i="6"/>
  <c r="CJ67" i="6" s="1"/>
  <c r="BT67" i="6"/>
  <c r="CI67" i="6" s="1"/>
  <c r="BS67" i="6"/>
  <c r="CH67" i="6" s="1"/>
  <c r="BR67" i="6"/>
  <c r="BQ67" i="6"/>
  <c r="CF67" i="6" s="1"/>
  <c r="BP67" i="6"/>
  <c r="CE67" i="6" s="1"/>
  <c r="BG67" i="6"/>
  <c r="BV67" i="6" s="1"/>
  <c r="CK67" i="6" s="1"/>
  <c r="BZ66" i="6"/>
  <c r="CR66" i="6" s="1"/>
  <c r="BX66" i="6"/>
  <c r="CM66" i="6" s="1"/>
  <c r="BU66" i="6"/>
  <c r="CJ66" i="6" s="1"/>
  <c r="BT66" i="6"/>
  <c r="CI66" i="6" s="1"/>
  <c r="BS66" i="6"/>
  <c r="CH66" i="6" s="1"/>
  <c r="BR66" i="6"/>
  <c r="CG66" i="6" s="1"/>
  <c r="BQ66" i="6"/>
  <c r="CF66" i="6" s="1"/>
  <c r="BP66" i="6"/>
  <c r="CE66" i="6" s="1"/>
  <c r="BG66" i="6"/>
  <c r="BV66" i="6" s="1"/>
  <c r="CK66" i="6" s="1"/>
  <c r="BZ65" i="6"/>
  <c r="BX65" i="6"/>
  <c r="CM65" i="6" s="1"/>
  <c r="BU65" i="6"/>
  <c r="CJ65" i="6" s="1"/>
  <c r="BT65" i="6"/>
  <c r="CI65" i="6" s="1"/>
  <c r="BS65" i="6"/>
  <c r="CH65" i="6" s="1"/>
  <c r="BR65" i="6"/>
  <c r="CG65" i="6" s="1"/>
  <c r="BQ65" i="6"/>
  <c r="CF65" i="6" s="1"/>
  <c r="BP65" i="6"/>
  <c r="CE65" i="6" s="1"/>
  <c r="BG65" i="6"/>
  <c r="BV65" i="6" s="1"/>
  <c r="CK65" i="6" s="1"/>
  <c r="BZ64" i="6"/>
  <c r="CR64" i="6" s="1"/>
  <c r="BX64" i="6"/>
  <c r="CM64" i="6" s="1"/>
  <c r="BU64" i="6"/>
  <c r="CJ64" i="6" s="1"/>
  <c r="BT64" i="6"/>
  <c r="CI64" i="6" s="1"/>
  <c r="BS64" i="6"/>
  <c r="CH64" i="6" s="1"/>
  <c r="BR64" i="6"/>
  <c r="BQ64" i="6"/>
  <c r="CF64" i="6" s="1"/>
  <c r="BP64" i="6"/>
  <c r="BG64" i="6"/>
  <c r="BV64" i="6" s="1"/>
  <c r="CK64" i="6" s="1"/>
  <c r="BZ63" i="6"/>
  <c r="CR63" i="6" s="1"/>
  <c r="BX63" i="6"/>
  <c r="CM63" i="6" s="1"/>
  <c r="BU63" i="6"/>
  <c r="CJ63" i="6" s="1"/>
  <c r="BT63" i="6"/>
  <c r="CI63" i="6" s="1"/>
  <c r="BS63" i="6"/>
  <c r="BR63" i="6"/>
  <c r="CG63" i="6" s="1"/>
  <c r="BQ63" i="6"/>
  <c r="CF63" i="6" s="1"/>
  <c r="BP63" i="6"/>
  <c r="CE63" i="6" s="1"/>
  <c r="BG63" i="6"/>
  <c r="BV63" i="6" s="1"/>
  <c r="CK63" i="6" s="1"/>
  <c r="BZ62" i="6"/>
  <c r="CR62" i="6" s="1"/>
  <c r="BX62" i="6"/>
  <c r="CM62" i="6" s="1"/>
  <c r="BU62" i="6"/>
  <c r="CJ62" i="6" s="1"/>
  <c r="BT62" i="6"/>
  <c r="CI62" i="6" s="1"/>
  <c r="BS62" i="6"/>
  <c r="BR62" i="6"/>
  <c r="BQ62" i="6"/>
  <c r="CF62" i="6" s="1"/>
  <c r="BP62" i="6"/>
  <c r="BG62" i="6"/>
  <c r="BV62" i="6" s="1"/>
  <c r="CK62" i="6" s="1"/>
  <c r="BZ61" i="6"/>
  <c r="CR61" i="6" s="1"/>
  <c r="BX61" i="6"/>
  <c r="CM61" i="6" s="1"/>
  <c r="BU61" i="6"/>
  <c r="CJ61" i="6" s="1"/>
  <c r="BT61" i="6"/>
  <c r="CI61" i="6" s="1"/>
  <c r="BS61" i="6"/>
  <c r="BR61" i="6"/>
  <c r="CG61" i="6" s="1"/>
  <c r="BQ61" i="6"/>
  <c r="CF61" i="6" s="1"/>
  <c r="BP61" i="6"/>
  <c r="CE61" i="6" s="1"/>
  <c r="BG61" i="6"/>
  <c r="BV61" i="6" s="1"/>
  <c r="CK61" i="6" s="1"/>
  <c r="BZ60" i="6"/>
  <c r="CR60" i="6" s="1"/>
  <c r="BX60" i="6"/>
  <c r="CM60" i="6" s="1"/>
  <c r="BU60" i="6"/>
  <c r="CJ60" i="6" s="1"/>
  <c r="BT60" i="6"/>
  <c r="CI60" i="6" s="1"/>
  <c r="BS60" i="6"/>
  <c r="CH60" i="6" s="1"/>
  <c r="BR60" i="6"/>
  <c r="CG60" i="6" s="1"/>
  <c r="BQ60" i="6"/>
  <c r="CF60" i="6" s="1"/>
  <c r="BP60" i="6"/>
  <c r="CE60" i="6" s="1"/>
  <c r="BG60" i="6"/>
  <c r="BV60" i="6" s="1"/>
  <c r="CK60" i="6" s="1"/>
  <c r="BZ59" i="6"/>
  <c r="CR59" i="6" s="1"/>
  <c r="BX59" i="6"/>
  <c r="CM59" i="6" s="1"/>
  <c r="BU59" i="6"/>
  <c r="CJ59" i="6" s="1"/>
  <c r="BT59" i="6"/>
  <c r="CI59" i="6" s="1"/>
  <c r="BS59" i="6"/>
  <c r="BR59" i="6"/>
  <c r="CG59" i="6" s="1"/>
  <c r="BQ59" i="6"/>
  <c r="CF59" i="6" s="1"/>
  <c r="BP59" i="6"/>
  <c r="CE59" i="6" s="1"/>
  <c r="BG59" i="6"/>
  <c r="BV59" i="6" s="1"/>
  <c r="CK59" i="6" s="1"/>
  <c r="BZ58" i="6"/>
  <c r="CR58" i="6" s="1"/>
  <c r="BX58" i="6"/>
  <c r="CM58" i="6" s="1"/>
  <c r="BU58" i="6"/>
  <c r="CJ58" i="6" s="1"/>
  <c r="BT58" i="6"/>
  <c r="CI58" i="6" s="1"/>
  <c r="BS58" i="6"/>
  <c r="CH58" i="6" s="1"/>
  <c r="BR58" i="6"/>
  <c r="CG58" i="6" s="1"/>
  <c r="BQ58" i="6"/>
  <c r="CF58" i="6" s="1"/>
  <c r="BP58" i="6"/>
  <c r="BG58" i="6"/>
  <c r="BV58" i="6" s="1"/>
  <c r="CK58" i="6" s="1"/>
  <c r="BZ57" i="6"/>
  <c r="CR57" i="6" s="1"/>
  <c r="BX57" i="6"/>
  <c r="CM57" i="6" s="1"/>
  <c r="BU57" i="6"/>
  <c r="CJ57" i="6" s="1"/>
  <c r="BT57" i="6"/>
  <c r="CI57" i="6" s="1"/>
  <c r="BS57" i="6"/>
  <c r="CH57" i="6" s="1"/>
  <c r="BR57" i="6"/>
  <c r="CG57" i="6" s="1"/>
  <c r="BQ57" i="6"/>
  <c r="CF57" i="6" s="1"/>
  <c r="BP57" i="6"/>
  <c r="CE57" i="6" s="1"/>
  <c r="BG57" i="6"/>
  <c r="BV57" i="6" s="1"/>
  <c r="CK57" i="6" s="1"/>
  <c r="BZ56" i="6"/>
  <c r="CR56" i="6" s="1"/>
  <c r="BX56" i="6"/>
  <c r="CM56" i="6" s="1"/>
  <c r="BU56" i="6"/>
  <c r="CJ56" i="6" s="1"/>
  <c r="BT56" i="6"/>
  <c r="CI56" i="6" s="1"/>
  <c r="BS56" i="6"/>
  <c r="CH56" i="6" s="1"/>
  <c r="BR56" i="6"/>
  <c r="BQ56" i="6"/>
  <c r="CF56" i="6" s="1"/>
  <c r="BP56" i="6"/>
  <c r="BG56" i="6"/>
  <c r="BV56" i="6" s="1"/>
  <c r="CK56" i="6" s="1"/>
  <c r="BZ55" i="6"/>
  <c r="BX55" i="6"/>
  <c r="CM55" i="6" s="1"/>
  <c r="BU55" i="6"/>
  <c r="CJ55" i="6" s="1"/>
  <c r="BT55" i="6"/>
  <c r="CI55" i="6" s="1"/>
  <c r="BS55" i="6"/>
  <c r="CH55" i="6" s="1"/>
  <c r="BR55" i="6"/>
  <c r="BQ55" i="6"/>
  <c r="CF55" i="6" s="1"/>
  <c r="BP55" i="6"/>
  <c r="BG55" i="6"/>
  <c r="BV55" i="6" s="1"/>
  <c r="CK55" i="6" s="1"/>
  <c r="BZ54" i="6"/>
  <c r="BV54" i="6"/>
  <c r="CK54" i="6" s="1"/>
  <c r="BU54" i="6"/>
  <c r="CJ54" i="6" s="1"/>
  <c r="BT54" i="6"/>
  <c r="CI54" i="6" s="1"/>
  <c r="BS54" i="6"/>
  <c r="BR54" i="6"/>
  <c r="CG54" i="6" s="1"/>
  <c r="BQ54" i="6"/>
  <c r="CF54" i="6" s="1"/>
  <c r="BP54" i="6"/>
  <c r="CE54" i="6" s="1"/>
  <c r="BZ53" i="6"/>
  <c r="BV53" i="6"/>
  <c r="CK53" i="6" s="1"/>
  <c r="BU53" i="6"/>
  <c r="CJ53" i="6" s="1"/>
  <c r="BT53" i="6"/>
  <c r="CI53" i="6" s="1"/>
  <c r="BS53" i="6"/>
  <c r="CH53" i="6" s="1"/>
  <c r="BR53" i="6"/>
  <c r="CG53" i="6" s="1"/>
  <c r="BQ53" i="6"/>
  <c r="CF53" i="6" s="1"/>
  <c r="BP53" i="6"/>
  <c r="BZ52" i="6"/>
  <c r="CR52" i="6" s="1"/>
  <c r="BV52" i="6"/>
  <c r="CK52" i="6" s="1"/>
  <c r="BU52" i="6"/>
  <c r="CJ52" i="6" s="1"/>
  <c r="BT52" i="6"/>
  <c r="CI52" i="6" s="1"/>
  <c r="BS52" i="6"/>
  <c r="CH52" i="6" s="1"/>
  <c r="BR52" i="6"/>
  <c r="BQ52" i="6"/>
  <c r="CF52" i="6" s="1"/>
  <c r="BP52" i="6"/>
  <c r="CE52" i="6" s="1"/>
  <c r="BZ51" i="6"/>
  <c r="CR51" i="6" s="1"/>
  <c r="BV51" i="6"/>
  <c r="CK51" i="6" s="1"/>
  <c r="BU51" i="6"/>
  <c r="CJ51" i="6" s="1"/>
  <c r="BT51" i="6"/>
  <c r="CI51" i="6" s="1"/>
  <c r="BS51" i="6"/>
  <c r="BR51" i="6"/>
  <c r="BQ51" i="6"/>
  <c r="CF51" i="6" s="1"/>
  <c r="BP51" i="6"/>
  <c r="CE51" i="6" s="1"/>
  <c r="BZ50" i="6"/>
  <c r="BV50" i="6"/>
  <c r="CK50" i="6" s="1"/>
  <c r="BU50" i="6"/>
  <c r="CJ50" i="6" s="1"/>
  <c r="BT50" i="6"/>
  <c r="CI50" i="6" s="1"/>
  <c r="BS50" i="6"/>
  <c r="CH50" i="6" s="1"/>
  <c r="BR50" i="6"/>
  <c r="BQ50" i="6"/>
  <c r="CF50" i="6" s="1"/>
  <c r="BP50" i="6"/>
  <c r="CE50" i="6" s="1"/>
  <c r="BZ49" i="6"/>
  <c r="BV49" i="6"/>
  <c r="CK49" i="6" s="1"/>
  <c r="BU49" i="6"/>
  <c r="CJ49" i="6" s="1"/>
  <c r="BT49" i="6"/>
  <c r="CI49" i="6" s="1"/>
  <c r="BS49" i="6"/>
  <c r="CH49" i="6" s="1"/>
  <c r="BR49" i="6"/>
  <c r="BQ49" i="6"/>
  <c r="CF49" i="6" s="1"/>
  <c r="BP49" i="6"/>
  <c r="BZ48" i="6"/>
  <c r="CR48" i="6" s="1"/>
  <c r="BV48" i="6"/>
  <c r="CK48" i="6" s="1"/>
  <c r="BU48" i="6"/>
  <c r="CJ48" i="6" s="1"/>
  <c r="BT48" i="6"/>
  <c r="CI48" i="6" s="1"/>
  <c r="BS48" i="6"/>
  <c r="BR48" i="6"/>
  <c r="BQ48" i="6"/>
  <c r="CF48" i="6" s="1"/>
  <c r="BP48" i="6"/>
  <c r="CE48" i="6" s="1"/>
  <c r="BZ47" i="6"/>
  <c r="BV47" i="6"/>
  <c r="CK47" i="6" s="1"/>
  <c r="BU47" i="6"/>
  <c r="CJ47" i="6" s="1"/>
  <c r="BT47" i="6"/>
  <c r="CI47" i="6" s="1"/>
  <c r="BS47" i="6"/>
  <c r="CH47" i="6" s="1"/>
  <c r="BR47" i="6"/>
  <c r="CG47" i="6" s="1"/>
  <c r="BQ47" i="6"/>
  <c r="CF47" i="6" s="1"/>
  <c r="BP47" i="6"/>
  <c r="CE47" i="6" s="1"/>
  <c r="BZ46" i="6"/>
  <c r="BV46" i="6"/>
  <c r="CK46" i="6" s="1"/>
  <c r="BU46" i="6"/>
  <c r="CJ46" i="6" s="1"/>
  <c r="BT46" i="6"/>
  <c r="CI46" i="6" s="1"/>
  <c r="BS46" i="6"/>
  <c r="CH46" i="6" s="1"/>
  <c r="BR46" i="6"/>
  <c r="BQ46" i="6"/>
  <c r="CF46" i="6" s="1"/>
  <c r="BP46" i="6"/>
  <c r="BZ45" i="6"/>
  <c r="CR45" i="6" s="1"/>
  <c r="BV45" i="6"/>
  <c r="CK45" i="6" s="1"/>
  <c r="BU45" i="6"/>
  <c r="CJ45" i="6" s="1"/>
  <c r="BT45" i="6"/>
  <c r="CI45" i="6" s="1"/>
  <c r="BS45" i="6"/>
  <c r="BW45" i="6" s="1"/>
  <c r="CL45" i="6" s="1"/>
  <c r="BR45" i="6"/>
  <c r="BQ45" i="6"/>
  <c r="CF45" i="6" s="1"/>
  <c r="BP45" i="6"/>
  <c r="CE45" i="6" s="1"/>
  <c r="BZ44" i="6"/>
  <c r="CR44" i="6" s="1"/>
  <c r="BV44" i="6"/>
  <c r="CK44" i="6" s="1"/>
  <c r="BU44" i="6"/>
  <c r="CJ44" i="6" s="1"/>
  <c r="BT44" i="6"/>
  <c r="CI44" i="6" s="1"/>
  <c r="BS44" i="6"/>
  <c r="BR44" i="6"/>
  <c r="BQ44" i="6"/>
  <c r="CF44" i="6" s="1"/>
  <c r="BP44" i="6"/>
  <c r="CE44" i="6" s="1"/>
  <c r="BH44" i="6"/>
  <c r="BX44" i="6" s="1"/>
  <c r="CM44" i="6" s="1"/>
  <c r="BZ43" i="6"/>
  <c r="CR43" i="6" s="1"/>
  <c r="BV43" i="6"/>
  <c r="CK43" i="6" s="1"/>
  <c r="BU43" i="6"/>
  <c r="CJ43" i="6" s="1"/>
  <c r="BT43" i="6"/>
  <c r="CI43" i="6" s="1"/>
  <c r="BS43" i="6"/>
  <c r="CH43" i="6" s="1"/>
  <c r="BR43" i="6"/>
  <c r="BQ43" i="6"/>
  <c r="CF43" i="6" s="1"/>
  <c r="BP43" i="6"/>
  <c r="BZ42" i="6"/>
  <c r="CR42" i="6" s="1"/>
  <c r="BV42" i="6"/>
  <c r="CK42" i="6" s="1"/>
  <c r="BU42" i="6"/>
  <c r="CJ42" i="6" s="1"/>
  <c r="BT42" i="6"/>
  <c r="CI42" i="6" s="1"/>
  <c r="BS42" i="6"/>
  <c r="CH42" i="6" s="1"/>
  <c r="BR42" i="6"/>
  <c r="CG42" i="6" s="1"/>
  <c r="BQ42" i="6"/>
  <c r="CF42" i="6" s="1"/>
  <c r="BP42" i="6"/>
  <c r="CE42" i="6" s="1"/>
  <c r="BZ41" i="6"/>
  <c r="CR41" i="6" s="1"/>
  <c r="BV41" i="6"/>
  <c r="CK41" i="6" s="1"/>
  <c r="BU41" i="6"/>
  <c r="CJ41" i="6" s="1"/>
  <c r="BT41" i="6"/>
  <c r="CI41" i="6" s="1"/>
  <c r="BS41" i="6"/>
  <c r="BR41" i="6"/>
  <c r="BQ41" i="6"/>
  <c r="CF41" i="6" s="1"/>
  <c r="BP41" i="6"/>
  <c r="BZ40" i="6"/>
  <c r="CR40" i="6" s="1"/>
  <c r="BV40" i="6"/>
  <c r="CK40" i="6" s="1"/>
  <c r="BU40" i="6"/>
  <c r="CJ40" i="6" s="1"/>
  <c r="BT40" i="6"/>
  <c r="CI40" i="6" s="1"/>
  <c r="BS40" i="6"/>
  <c r="CH40" i="6" s="1"/>
  <c r="BR40" i="6"/>
  <c r="CG40" i="6" s="1"/>
  <c r="BQ40" i="6"/>
  <c r="CF40" i="6" s="1"/>
  <c r="BP40" i="6"/>
  <c r="CE40" i="6" s="1"/>
  <c r="BZ39" i="6"/>
  <c r="BV39" i="6"/>
  <c r="CK39" i="6" s="1"/>
  <c r="BU39" i="6"/>
  <c r="CJ39" i="6" s="1"/>
  <c r="BT39" i="6"/>
  <c r="CI39" i="6" s="1"/>
  <c r="BS39" i="6"/>
  <c r="CH39" i="6" s="1"/>
  <c r="BR39" i="6"/>
  <c r="BQ39" i="6"/>
  <c r="CF39" i="6" s="1"/>
  <c r="BP39" i="6"/>
  <c r="CE39" i="6" s="1"/>
  <c r="BZ38" i="6"/>
  <c r="CR38" i="6" s="1"/>
  <c r="BV38" i="6"/>
  <c r="CK38" i="6" s="1"/>
  <c r="BU38" i="6"/>
  <c r="CJ38" i="6" s="1"/>
  <c r="BT38" i="6"/>
  <c r="CI38" i="6" s="1"/>
  <c r="BS38" i="6"/>
  <c r="CH38" i="6" s="1"/>
  <c r="BR38" i="6"/>
  <c r="BQ38" i="6"/>
  <c r="CF38" i="6" s="1"/>
  <c r="BP38" i="6"/>
  <c r="CE38" i="6" s="1"/>
  <c r="BZ37" i="6"/>
  <c r="BV37" i="6"/>
  <c r="CK37" i="6" s="1"/>
  <c r="BU37" i="6"/>
  <c r="CJ37" i="6" s="1"/>
  <c r="BT37" i="6"/>
  <c r="CI37" i="6" s="1"/>
  <c r="BS37" i="6"/>
  <c r="BR37" i="6"/>
  <c r="CG37" i="6" s="1"/>
  <c r="BQ37" i="6"/>
  <c r="CF37" i="6" s="1"/>
  <c r="BP37" i="6"/>
  <c r="BZ36" i="6"/>
  <c r="BV36" i="6"/>
  <c r="CK36" i="6" s="1"/>
  <c r="BU36" i="6"/>
  <c r="CJ36" i="6" s="1"/>
  <c r="BT36" i="6"/>
  <c r="CI36" i="6" s="1"/>
  <c r="BS36" i="6"/>
  <c r="CH36" i="6" s="1"/>
  <c r="BR36" i="6"/>
  <c r="CG36" i="6" s="1"/>
  <c r="BQ36" i="6"/>
  <c r="CF36" i="6" s="1"/>
  <c r="BP36" i="6"/>
  <c r="CE36" i="6" s="1"/>
  <c r="BO36" i="6"/>
  <c r="CD36" i="6" s="1"/>
  <c r="BZ35" i="6"/>
  <c r="BV35" i="6"/>
  <c r="CK35" i="6" s="1"/>
  <c r="BU35" i="6"/>
  <c r="CJ35" i="6" s="1"/>
  <c r="BT35" i="6"/>
  <c r="CI35" i="6" s="1"/>
  <c r="BS35" i="6"/>
  <c r="BR35" i="6"/>
  <c r="BQ35" i="6"/>
  <c r="CF35" i="6" s="1"/>
  <c r="BP35" i="6"/>
  <c r="CE35" i="6" s="1"/>
  <c r="BZ34" i="6"/>
  <c r="BV34" i="6"/>
  <c r="CK34" i="6" s="1"/>
  <c r="BU34" i="6"/>
  <c r="CJ34" i="6" s="1"/>
  <c r="BT34" i="6"/>
  <c r="CI34" i="6" s="1"/>
  <c r="BS34" i="6"/>
  <c r="BR34" i="6"/>
  <c r="CG34" i="6" s="1"/>
  <c r="BQ34" i="6"/>
  <c r="CF34" i="6" s="1"/>
  <c r="BP34" i="6"/>
  <c r="CE34" i="6" s="1"/>
  <c r="BZ33" i="6"/>
  <c r="BV33" i="6"/>
  <c r="CK33" i="6" s="1"/>
  <c r="BU33" i="6"/>
  <c r="CJ33" i="6" s="1"/>
  <c r="BT33" i="6"/>
  <c r="CI33" i="6" s="1"/>
  <c r="BS33" i="6"/>
  <c r="CH33" i="6" s="1"/>
  <c r="BR33" i="6"/>
  <c r="CG33" i="6" s="1"/>
  <c r="BQ33" i="6"/>
  <c r="CF33" i="6" s="1"/>
  <c r="BP33" i="6"/>
  <c r="CE33" i="6" s="1"/>
  <c r="BZ32" i="6"/>
  <c r="CR32" i="6" s="1"/>
  <c r="BV32" i="6"/>
  <c r="CK32" i="6" s="1"/>
  <c r="BU32" i="6"/>
  <c r="CJ32" i="6" s="1"/>
  <c r="BT32" i="6"/>
  <c r="CI32" i="6" s="1"/>
  <c r="BS32" i="6"/>
  <c r="BR32" i="6"/>
  <c r="BQ32" i="6"/>
  <c r="CF32" i="6" s="1"/>
  <c r="BP32" i="6"/>
  <c r="CE32" i="6" s="1"/>
  <c r="BZ31" i="6"/>
  <c r="BV31" i="6"/>
  <c r="CK31" i="6" s="1"/>
  <c r="BU31" i="6"/>
  <c r="CJ31" i="6" s="1"/>
  <c r="BT31" i="6"/>
  <c r="CI31" i="6" s="1"/>
  <c r="BS31" i="6"/>
  <c r="CH31" i="6" s="1"/>
  <c r="BR31" i="6"/>
  <c r="BQ31" i="6"/>
  <c r="CF31" i="6" s="1"/>
  <c r="BP31" i="6"/>
  <c r="BZ30" i="6"/>
  <c r="BV30" i="6"/>
  <c r="CK30" i="6" s="1"/>
  <c r="BU30" i="6"/>
  <c r="CJ30" i="6" s="1"/>
  <c r="BT30" i="6"/>
  <c r="CI30" i="6" s="1"/>
  <c r="BS30" i="6"/>
  <c r="CH30" i="6" s="1"/>
  <c r="BR30" i="6"/>
  <c r="CG30" i="6" s="1"/>
  <c r="BQ30" i="6"/>
  <c r="CF30" i="6" s="1"/>
  <c r="BP30" i="6"/>
  <c r="BZ29" i="6"/>
  <c r="CR29" i="6" s="1"/>
  <c r="BV29" i="6"/>
  <c r="CK29" i="6" s="1"/>
  <c r="BU29" i="6"/>
  <c r="CJ29" i="6" s="1"/>
  <c r="BT29" i="6"/>
  <c r="CI29" i="6" s="1"/>
  <c r="BS29" i="6"/>
  <c r="CH29" i="6" s="1"/>
  <c r="BR29" i="6"/>
  <c r="CG29" i="6" s="1"/>
  <c r="BQ29" i="6"/>
  <c r="CF29" i="6" s="1"/>
  <c r="BP29" i="6"/>
  <c r="BZ28" i="6"/>
  <c r="CR28" i="6" s="1"/>
  <c r="BV28" i="6"/>
  <c r="CK28" i="6" s="1"/>
  <c r="BU28" i="6"/>
  <c r="CJ28" i="6" s="1"/>
  <c r="BT28" i="6"/>
  <c r="CI28" i="6" s="1"/>
  <c r="BS28" i="6"/>
  <c r="BR28" i="6"/>
  <c r="BQ28" i="6"/>
  <c r="CF28" i="6" s="1"/>
  <c r="BP28" i="6"/>
  <c r="CE28" i="6" s="1"/>
  <c r="BO28" i="6"/>
  <c r="CD28" i="6" s="1"/>
  <c r="BZ27" i="6"/>
  <c r="BV27" i="6"/>
  <c r="CK27" i="6" s="1"/>
  <c r="BU27" i="6"/>
  <c r="CJ27" i="6" s="1"/>
  <c r="BT27" i="6"/>
  <c r="CI27" i="6" s="1"/>
  <c r="BS27" i="6"/>
  <c r="BW27" i="6" s="1"/>
  <c r="CL27" i="6" s="1"/>
  <c r="BR27" i="6"/>
  <c r="CG27" i="6" s="1"/>
  <c r="BQ27" i="6"/>
  <c r="CF27" i="6" s="1"/>
  <c r="BP27" i="6"/>
  <c r="CE27" i="6" s="1"/>
  <c r="BZ26" i="6"/>
  <c r="CR26" i="6" s="1"/>
  <c r="BV26" i="6"/>
  <c r="CK26" i="6" s="1"/>
  <c r="BU26" i="6"/>
  <c r="CJ26" i="6" s="1"/>
  <c r="BT26" i="6"/>
  <c r="CI26" i="6" s="1"/>
  <c r="BS26" i="6"/>
  <c r="BW26" i="6" s="1"/>
  <c r="CL26" i="6" s="1"/>
  <c r="BR26" i="6"/>
  <c r="BQ26" i="6"/>
  <c r="CF26" i="6" s="1"/>
  <c r="BP26" i="6"/>
  <c r="CE26" i="6" s="1"/>
  <c r="BZ25" i="6"/>
  <c r="CR25" i="6" s="1"/>
  <c r="BV25" i="6"/>
  <c r="CK25" i="6" s="1"/>
  <c r="BU25" i="6"/>
  <c r="CJ25" i="6" s="1"/>
  <c r="BT25" i="6"/>
  <c r="CI25" i="6" s="1"/>
  <c r="BS25" i="6"/>
  <c r="CH25" i="6" s="1"/>
  <c r="BR25" i="6"/>
  <c r="BQ25" i="6"/>
  <c r="CF25" i="6" s="1"/>
  <c r="BP25" i="6"/>
  <c r="CE25" i="6" s="1"/>
  <c r="BZ24" i="6"/>
  <c r="CR24" i="6" s="1"/>
  <c r="BV24" i="6"/>
  <c r="CK24" i="6" s="1"/>
  <c r="BU24" i="6"/>
  <c r="CJ24" i="6" s="1"/>
  <c r="BT24" i="6"/>
  <c r="CI24" i="6" s="1"/>
  <c r="BS24" i="6"/>
  <c r="BR24" i="6"/>
  <c r="CG24" i="6" s="1"/>
  <c r="BQ24" i="6"/>
  <c r="CF24" i="6" s="1"/>
  <c r="BP24" i="6"/>
  <c r="CE24" i="6" s="1"/>
  <c r="BZ23" i="6"/>
  <c r="BV23" i="6"/>
  <c r="CK23" i="6" s="1"/>
  <c r="BU23" i="6"/>
  <c r="CJ23" i="6" s="1"/>
  <c r="BT23" i="6"/>
  <c r="CI23" i="6" s="1"/>
  <c r="BS23" i="6"/>
  <c r="BW23" i="6" s="1"/>
  <c r="CL23" i="6" s="1"/>
  <c r="BR23" i="6"/>
  <c r="BQ23" i="6"/>
  <c r="CF23" i="6" s="1"/>
  <c r="BP23" i="6"/>
  <c r="CE23" i="6" s="1"/>
  <c r="BZ22" i="6"/>
  <c r="CR22" i="6" s="1"/>
  <c r="BV22" i="6"/>
  <c r="CK22" i="6" s="1"/>
  <c r="BU22" i="6"/>
  <c r="CJ22" i="6" s="1"/>
  <c r="BT22" i="6"/>
  <c r="CI22" i="6" s="1"/>
  <c r="BS22" i="6"/>
  <c r="BR22" i="6"/>
  <c r="BQ22" i="6"/>
  <c r="CF22" i="6" s="1"/>
  <c r="BP22" i="6"/>
  <c r="CE22" i="6" s="1"/>
  <c r="BZ21" i="6"/>
  <c r="CR21" i="6" s="1"/>
  <c r="BV21" i="6"/>
  <c r="CK21" i="6" s="1"/>
  <c r="BU21" i="6"/>
  <c r="CJ21" i="6" s="1"/>
  <c r="BT21" i="6"/>
  <c r="CI21" i="6" s="1"/>
  <c r="BS21" i="6"/>
  <c r="CH21" i="6" s="1"/>
  <c r="BR21" i="6"/>
  <c r="BQ21" i="6"/>
  <c r="CF21" i="6" s="1"/>
  <c r="BP21" i="6"/>
  <c r="BZ20" i="6"/>
  <c r="BV20" i="6"/>
  <c r="CK20" i="6" s="1"/>
  <c r="BU20" i="6"/>
  <c r="CJ20" i="6" s="1"/>
  <c r="BT20" i="6"/>
  <c r="CI20" i="6" s="1"/>
  <c r="BS20" i="6"/>
  <c r="CH20" i="6" s="1"/>
  <c r="BR20" i="6"/>
  <c r="CG20" i="6" s="1"/>
  <c r="BQ20" i="6"/>
  <c r="BP20" i="6"/>
  <c r="CE20" i="6" s="1"/>
  <c r="BO20" i="6"/>
  <c r="CD20" i="6" s="1"/>
  <c r="BZ19" i="6"/>
  <c r="BV19" i="6"/>
  <c r="CK19" i="6" s="1"/>
  <c r="BU19" i="6"/>
  <c r="CJ19" i="6" s="1"/>
  <c r="BT19" i="6"/>
  <c r="CI19" i="6" s="1"/>
  <c r="BS19" i="6"/>
  <c r="CH19" i="6" s="1"/>
  <c r="BR19" i="6"/>
  <c r="BQ19" i="6"/>
  <c r="CF19" i="6" s="1"/>
  <c r="BP19" i="6"/>
  <c r="CE19" i="6" s="1"/>
  <c r="BZ18" i="6"/>
  <c r="CR18" i="6" s="1"/>
  <c r="BV18" i="6"/>
  <c r="CK18" i="6" s="1"/>
  <c r="BU18" i="6"/>
  <c r="CJ18" i="6" s="1"/>
  <c r="BT18" i="6"/>
  <c r="CI18" i="6" s="1"/>
  <c r="BS18" i="6"/>
  <c r="BR18" i="6"/>
  <c r="BQ18" i="6"/>
  <c r="CF18" i="6" s="1"/>
  <c r="BP18" i="6"/>
  <c r="BZ17" i="6"/>
  <c r="CR17" i="6" s="1"/>
  <c r="BV17" i="6"/>
  <c r="CK17" i="6" s="1"/>
  <c r="BU17" i="6"/>
  <c r="CJ17" i="6" s="1"/>
  <c r="BT17" i="6"/>
  <c r="CI17" i="6" s="1"/>
  <c r="BS17" i="6"/>
  <c r="CH17" i="6" s="1"/>
  <c r="BR17" i="6"/>
  <c r="BQ17" i="6"/>
  <c r="CF17" i="6" s="1"/>
  <c r="BP17" i="6"/>
  <c r="BZ16" i="6"/>
  <c r="CR16" i="6" s="1"/>
  <c r="BV16" i="6"/>
  <c r="CK16" i="6" s="1"/>
  <c r="BU16" i="6"/>
  <c r="CJ16" i="6" s="1"/>
  <c r="BT16" i="6"/>
  <c r="CI16" i="6" s="1"/>
  <c r="BS16" i="6"/>
  <c r="BR16" i="6"/>
  <c r="CG16" i="6" s="1"/>
  <c r="BQ16" i="6"/>
  <c r="CF16" i="6" s="1"/>
  <c r="BP16" i="6"/>
  <c r="CE16" i="6" s="1"/>
  <c r="BO16" i="6"/>
  <c r="CD16" i="6" s="1"/>
  <c r="BZ15" i="6"/>
  <c r="CR15" i="6" s="1"/>
  <c r="BV15" i="6"/>
  <c r="CK15" i="6" s="1"/>
  <c r="BU15" i="6"/>
  <c r="CJ15" i="6" s="1"/>
  <c r="BT15" i="6"/>
  <c r="CI15" i="6" s="1"/>
  <c r="BS15" i="6"/>
  <c r="BR15" i="6"/>
  <c r="CG15" i="6" s="1"/>
  <c r="BQ15" i="6"/>
  <c r="CF15" i="6" s="1"/>
  <c r="BP15" i="6"/>
  <c r="CE15" i="6" s="1"/>
  <c r="BZ14" i="6"/>
  <c r="CR14" i="6" s="1"/>
  <c r="BV14" i="6"/>
  <c r="CK14" i="6" s="1"/>
  <c r="BU14" i="6"/>
  <c r="CJ14" i="6" s="1"/>
  <c r="BT14" i="6"/>
  <c r="CI14" i="6" s="1"/>
  <c r="BS14" i="6"/>
  <c r="CH14" i="6" s="1"/>
  <c r="BR14" i="6"/>
  <c r="BQ14" i="6"/>
  <c r="CF14" i="6" s="1"/>
  <c r="BP14" i="6"/>
  <c r="CE14" i="6" s="1"/>
  <c r="BZ13" i="6"/>
  <c r="BV13" i="6"/>
  <c r="CK13" i="6" s="1"/>
  <c r="BU13" i="6"/>
  <c r="CJ13" i="6" s="1"/>
  <c r="BT13" i="6"/>
  <c r="CI13" i="6" s="1"/>
  <c r="BS13" i="6"/>
  <c r="CH13" i="6" s="1"/>
  <c r="BR13" i="6"/>
  <c r="BQ13" i="6"/>
  <c r="CF13" i="6" s="1"/>
  <c r="BP13" i="6"/>
  <c r="BO13" i="6"/>
  <c r="CD13" i="6" s="1"/>
  <c r="BH13" i="6"/>
  <c r="BX13" i="6" s="1"/>
  <c r="CM13" i="6" s="1"/>
  <c r="BZ12" i="6"/>
  <c r="BV12" i="6"/>
  <c r="CK12" i="6" s="1"/>
  <c r="BU12" i="6"/>
  <c r="CJ12" i="6" s="1"/>
  <c r="BT12" i="6"/>
  <c r="CI12" i="6" s="1"/>
  <c r="BS12" i="6"/>
  <c r="CH12" i="6" s="1"/>
  <c r="BR12" i="6"/>
  <c r="BQ12" i="6"/>
  <c r="CF12" i="6" s="1"/>
  <c r="BP12" i="6"/>
  <c r="CE12" i="6" s="1"/>
  <c r="BZ11" i="6"/>
  <c r="CR11" i="6" s="1"/>
  <c r="BV11" i="6"/>
  <c r="CK11" i="6" s="1"/>
  <c r="BU11" i="6"/>
  <c r="CJ11" i="6" s="1"/>
  <c r="BT11" i="6"/>
  <c r="CI11" i="6" s="1"/>
  <c r="BS11" i="6"/>
  <c r="BR11" i="6"/>
  <c r="BQ11" i="6"/>
  <c r="CF11" i="6" s="1"/>
  <c r="BP11" i="6"/>
  <c r="CE11" i="6" s="1"/>
  <c r="BZ10" i="6"/>
  <c r="CR10" i="6" s="1"/>
  <c r="BV10" i="6"/>
  <c r="CK10" i="6" s="1"/>
  <c r="BU10" i="6"/>
  <c r="CJ10" i="6" s="1"/>
  <c r="BT10" i="6"/>
  <c r="CI10" i="6" s="1"/>
  <c r="BS10" i="6"/>
  <c r="CH10" i="6" s="1"/>
  <c r="BR10" i="6"/>
  <c r="BQ10" i="6"/>
  <c r="CF10" i="6" s="1"/>
  <c r="BP10" i="6"/>
  <c r="BZ9" i="6"/>
  <c r="BV9" i="6"/>
  <c r="CK9" i="6" s="1"/>
  <c r="BU9" i="6"/>
  <c r="CJ9" i="6" s="1"/>
  <c r="BT9" i="6"/>
  <c r="CI9" i="6" s="1"/>
  <c r="BS9" i="6"/>
  <c r="CH9" i="6" s="1"/>
  <c r="BR9" i="6"/>
  <c r="BQ9" i="6"/>
  <c r="CF9" i="6" s="1"/>
  <c r="BP9" i="6"/>
  <c r="CE9" i="6" s="1"/>
  <c r="BZ8" i="6"/>
  <c r="BV8" i="6"/>
  <c r="CK8" i="6" s="1"/>
  <c r="BU8" i="6"/>
  <c r="CJ8" i="6" s="1"/>
  <c r="BT8" i="6"/>
  <c r="CI8" i="6" s="1"/>
  <c r="BS8" i="6"/>
  <c r="BW8" i="6" s="1"/>
  <c r="CL8" i="6" s="1"/>
  <c r="BR8" i="6"/>
  <c r="BQ8" i="6"/>
  <c r="CF8" i="6" s="1"/>
  <c r="BP8" i="6"/>
  <c r="CE8" i="6" s="1"/>
  <c r="BO8" i="6"/>
  <c r="CD8" i="6" s="1"/>
  <c r="BZ7" i="6"/>
  <c r="BV7" i="6"/>
  <c r="BU7" i="6"/>
  <c r="CJ7" i="6" s="1"/>
  <c r="BT7" i="6"/>
  <c r="CI7" i="6" s="1"/>
  <c r="BS7" i="6"/>
  <c r="BR7" i="6"/>
  <c r="BQ7" i="6"/>
  <c r="CF7" i="6" s="1"/>
  <c r="BP7" i="6"/>
  <c r="BZ6" i="6"/>
  <c r="BV6" i="6"/>
  <c r="CK6" i="6" s="1"/>
  <c r="BU6" i="6"/>
  <c r="CJ6" i="6" s="1"/>
  <c r="BT6" i="6"/>
  <c r="BS6" i="6"/>
  <c r="BR6" i="6"/>
  <c r="BQ6" i="6"/>
  <c r="CF6" i="6" s="1"/>
  <c r="BP6" i="6"/>
  <c r="CE6" i="6" s="1"/>
  <c r="BZ5" i="6"/>
  <c r="BV5" i="6"/>
  <c r="BU5" i="6"/>
  <c r="BT5" i="6"/>
  <c r="BS5" i="6"/>
  <c r="BR5" i="6"/>
  <c r="BQ5" i="6"/>
  <c r="BP5" i="6"/>
  <c r="CE193" i="6"/>
  <c r="BN304" i="5"/>
  <c r="CB304" i="5" s="1"/>
  <c r="BL304" i="5"/>
  <c r="BZ304" i="5" s="1"/>
  <c r="BK304" i="5"/>
  <c r="BY304" i="5" s="1"/>
  <c r="BJ304" i="5"/>
  <c r="BX304" i="5" s="1"/>
  <c r="BI304" i="5"/>
  <c r="BH304" i="5"/>
  <c r="BV304" i="5" s="1"/>
  <c r="BG304" i="5"/>
  <c r="BU304" i="5" s="1"/>
  <c r="BF304" i="5"/>
  <c r="BT304" i="5" s="1"/>
  <c r="BE304" i="5"/>
  <c r="L304" i="5"/>
  <c r="H304" i="5"/>
  <c r="BF303" i="5"/>
  <c r="BT303" i="5" s="1"/>
  <c r="BN303" i="5"/>
  <c r="CB303" i="5" s="1"/>
  <c r="BL303" i="5"/>
  <c r="BZ303" i="5" s="1"/>
  <c r="BK303" i="5"/>
  <c r="BY303" i="5" s="1"/>
  <c r="BJ303" i="5"/>
  <c r="BX303" i="5" s="1"/>
  <c r="BI303" i="5"/>
  <c r="BH303" i="5"/>
  <c r="BV303" i="5" s="1"/>
  <c r="BG303" i="5"/>
  <c r="BU303" i="5" s="1"/>
  <c r="BE303" i="5"/>
  <c r="L303" i="5"/>
  <c r="G303" i="5"/>
  <c r="H303" i="5" s="1"/>
  <c r="BN302" i="5"/>
  <c r="CB302" i="5" s="1"/>
  <c r="BL302" i="5"/>
  <c r="BZ302" i="5" s="1"/>
  <c r="BK302" i="5"/>
  <c r="BY302" i="5" s="1"/>
  <c r="BJ302" i="5"/>
  <c r="BX302" i="5" s="1"/>
  <c r="BI302" i="5"/>
  <c r="BH302" i="5"/>
  <c r="BV302" i="5" s="1"/>
  <c r="BG302" i="5"/>
  <c r="BU302" i="5" s="1"/>
  <c r="BF302" i="5"/>
  <c r="BT302" i="5" s="1"/>
  <c r="BE302" i="5"/>
  <c r="L302" i="5"/>
  <c r="BN301" i="5"/>
  <c r="CB301" i="5" s="1"/>
  <c r="BL301" i="5"/>
  <c r="BZ301" i="5" s="1"/>
  <c r="BK301" i="5"/>
  <c r="BY301" i="5" s="1"/>
  <c r="BJ301" i="5"/>
  <c r="BX301" i="5" s="1"/>
  <c r="BI301" i="5"/>
  <c r="BM301" i="5" s="1"/>
  <c r="CA301" i="5" s="1"/>
  <c r="BH301" i="5"/>
  <c r="BV301" i="5" s="1"/>
  <c r="BG301" i="5"/>
  <c r="BU301" i="5" s="1"/>
  <c r="BF301" i="5"/>
  <c r="BT301" i="5" s="1"/>
  <c r="BE301" i="5"/>
  <c r="L301" i="5"/>
  <c r="BN300" i="5"/>
  <c r="CB300" i="5" s="1"/>
  <c r="BL300" i="5"/>
  <c r="BZ300" i="5" s="1"/>
  <c r="BK300" i="5"/>
  <c r="BY300" i="5" s="1"/>
  <c r="BJ300" i="5"/>
  <c r="BX300" i="5" s="1"/>
  <c r="BI300" i="5"/>
  <c r="BH300" i="5"/>
  <c r="BV300" i="5" s="1"/>
  <c r="BG300" i="5"/>
  <c r="BU300" i="5" s="1"/>
  <c r="BF300" i="5"/>
  <c r="BT300" i="5" s="1"/>
  <c r="BE300" i="5"/>
  <c r="L300" i="5"/>
  <c r="G300" i="5"/>
  <c r="H300" i="5" s="1"/>
  <c r="BF299" i="5"/>
  <c r="BT299" i="5" s="1"/>
  <c r="BN299" i="5"/>
  <c r="CB299" i="5" s="1"/>
  <c r="BL299" i="5"/>
  <c r="BZ299" i="5" s="1"/>
  <c r="BK299" i="5"/>
  <c r="BY299" i="5" s="1"/>
  <c r="BJ299" i="5"/>
  <c r="BX299" i="5" s="1"/>
  <c r="BI299" i="5"/>
  <c r="BW299" i="5" s="1"/>
  <c r="BH299" i="5"/>
  <c r="BV299" i="5" s="1"/>
  <c r="BG299" i="5"/>
  <c r="BU299" i="5" s="1"/>
  <c r="BE299" i="5"/>
  <c r="L299" i="5"/>
  <c r="G299" i="5"/>
  <c r="H299" i="5" s="1"/>
  <c r="BN298" i="5"/>
  <c r="CB298" i="5" s="1"/>
  <c r="BL298" i="5"/>
  <c r="BZ298" i="5" s="1"/>
  <c r="BK298" i="5"/>
  <c r="BY298" i="5" s="1"/>
  <c r="BJ298" i="5"/>
  <c r="BX298" i="5" s="1"/>
  <c r="BI298" i="5"/>
  <c r="BH298" i="5"/>
  <c r="BV298" i="5" s="1"/>
  <c r="BG298" i="5"/>
  <c r="BU298" i="5" s="1"/>
  <c r="BF298" i="5"/>
  <c r="BT298" i="5" s="1"/>
  <c r="BE298" i="5"/>
  <c r="L298" i="5"/>
  <c r="G298" i="5"/>
  <c r="H298" i="5" s="1"/>
  <c r="BF297" i="5"/>
  <c r="BT297" i="5" s="1"/>
  <c r="BN297" i="5"/>
  <c r="CB297" i="5" s="1"/>
  <c r="BL297" i="5"/>
  <c r="BZ297" i="5" s="1"/>
  <c r="BK297" i="5"/>
  <c r="BY297" i="5" s="1"/>
  <c r="BJ297" i="5"/>
  <c r="BX297" i="5" s="1"/>
  <c r="BI297" i="5"/>
  <c r="BH297" i="5"/>
  <c r="BV297" i="5" s="1"/>
  <c r="BG297" i="5"/>
  <c r="BU297" i="5" s="1"/>
  <c r="BE297" i="5"/>
  <c r="L297" i="5"/>
  <c r="G297" i="5"/>
  <c r="H297" i="5" s="1"/>
  <c r="BN296" i="5"/>
  <c r="CB296" i="5" s="1"/>
  <c r="BL296" i="5"/>
  <c r="BZ296" i="5" s="1"/>
  <c r="BK296" i="5"/>
  <c r="BY296" i="5" s="1"/>
  <c r="BJ296" i="5"/>
  <c r="BX296" i="5" s="1"/>
  <c r="BI296" i="5"/>
  <c r="BH296" i="5"/>
  <c r="BV296" i="5" s="1"/>
  <c r="BG296" i="5"/>
  <c r="BU296" i="5" s="1"/>
  <c r="BF296" i="5"/>
  <c r="BT296" i="5" s="1"/>
  <c r="BE296" i="5"/>
  <c r="L296" i="5"/>
  <c r="G296" i="5"/>
  <c r="H296" i="5" s="1"/>
  <c r="BF295" i="5"/>
  <c r="BT295" i="5" s="1"/>
  <c r="BN295" i="5"/>
  <c r="CB295" i="5" s="1"/>
  <c r="BL295" i="5"/>
  <c r="BZ295" i="5" s="1"/>
  <c r="BK295" i="5"/>
  <c r="BY295" i="5" s="1"/>
  <c r="BJ295" i="5"/>
  <c r="BX295" i="5" s="1"/>
  <c r="BI295" i="5"/>
  <c r="BH295" i="5"/>
  <c r="BV295" i="5" s="1"/>
  <c r="BG295" i="5"/>
  <c r="BU295" i="5" s="1"/>
  <c r="BE295" i="5"/>
  <c r="L295" i="5"/>
  <c r="H295" i="5"/>
  <c r="BN294" i="5"/>
  <c r="CB294" i="5" s="1"/>
  <c r="BL294" i="5"/>
  <c r="BZ294" i="5" s="1"/>
  <c r="BK294" i="5"/>
  <c r="BY294" i="5" s="1"/>
  <c r="BJ294" i="5"/>
  <c r="BX294" i="5" s="1"/>
  <c r="BI294" i="5"/>
  <c r="BH294" i="5"/>
  <c r="BV294" i="5" s="1"/>
  <c r="BG294" i="5"/>
  <c r="BU294" i="5" s="1"/>
  <c r="BF294" i="5"/>
  <c r="BT294" i="5" s="1"/>
  <c r="BE294" i="5"/>
  <c r="L294" i="5"/>
  <c r="H294" i="5"/>
  <c r="BN293" i="5"/>
  <c r="CB293" i="5" s="1"/>
  <c r="BL293" i="5"/>
  <c r="BZ293" i="5" s="1"/>
  <c r="BK293" i="5"/>
  <c r="BY293" i="5" s="1"/>
  <c r="BJ293" i="5"/>
  <c r="BX293" i="5" s="1"/>
  <c r="BI293" i="5"/>
  <c r="BH293" i="5"/>
  <c r="BV293" i="5" s="1"/>
  <c r="BG293" i="5"/>
  <c r="BU293" i="5" s="1"/>
  <c r="BF293" i="5"/>
  <c r="BT293" i="5" s="1"/>
  <c r="BE293" i="5"/>
  <c r="L293" i="5"/>
  <c r="H293" i="5"/>
  <c r="BN292" i="5"/>
  <c r="CB292" i="5" s="1"/>
  <c r="BL292" i="5"/>
  <c r="BZ292" i="5" s="1"/>
  <c r="BK292" i="5"/>
  <c r="BY292" i="5" s="1"/>
  <c r="BJ292" i="5"/>
  <c r="BX292" i="5" s="1"/>
  <c r="BI292" i="5"/>
  <c r="BM292" i="5" s="1"/>
  <c r="CA292" i="5" s="1"/>
  <c r="BH292" i="5"/>
  <c r="BV292" i="5" s="1"/>
  <c r="BG292" i="5"/>
  <c r="BU292" i="5" s="1"/>
  <c r="BF292" i="5"/>
  <c r="BT292" i="5" s="1"/>
  <c r="BE292" i="5"/>
  <c r="L292" i="5"/>
  <c r="H292" i="5"/>
  <c r="BF291" i="5"/>
  <c r="BT291" i="5" s="1"/>
  <c r="BN291" i="5"/>
  <c r="CB291" i="5" s="1"/>
  <c r="BL291" i="5"/>
  <c r="BZ291" i="5" s="1"/>
  <c r="BK291" i="5"/>
  <c r="BY291" i="5" s="1"/>
  <c r="BJ291" i="5"/>
  <c r="BX291" i="5" s="1"/>
  <c r="BI291" i="5"/>
  <c r="BM291" i="5" s="1"/>
  <c r="CA291" i="5" s="1"/>
  <c r="BH291" i="5"/>
  <c r="BV291" i="5" s="1"/>
  <c r="BG291" i="5"/>
  <c r="BU291" i="5" s="1"/>
  <c r="BE291" i="5"/>
  <c r="L291" i="5"/>
  <c r="H291" i="5"/>
  <c r="BN290" i="5"/>
  <c r="CB290" i="5" s="1"/>
  <c r="BL290" i="5"/>
  <c r="BZ290" i="5" s="1"/>
  <c r="BK290" i="5"/>
  <c r="BY290" i="5" s="1"/>
  <c r="BJ290" i="5"/>
  <c r="BX290" i="5" s="1"/>
  <c r="BI290" i="5"/>
  <c r="BH290" i="5"/>
  <c r="BV290" i="5" s="1"/>
  <c r="BG290" i="5"/>
  <c r="BU290" i="5" s="1"/>
  <c r="BF290" i="5"/>
  <c r="BT290" i="5" s="1"/>
  <c r="BE290" i="5"/>
  <c r="L290" i="5"/>
  <c r="H290" i="5"/>
  <c r="BN289" i="5"/>
  <c r="CB289" i="5" s="1"/>
  <c r="BL289" i="5"/>
  <c r="BZ289" i="5" s="1"/>
  <c r="BK289" i="5"/>
  <c r="BY289" i="5" s="1"/>
  <c r="BJ289" i="5"/>
  <c r="BX289" i="5" s="1"/>
  <c r="BI289" i="5"/>
  <c r="BH289" i="5"/>
  <c r="BV289" i="5" s="1"/>
  <c r="BG289" i="5"/>
  <c r="BU289" i="5" s="1"/>
  <c r="BF289" i="5"/>
  <c r="BT289" i="5" s="1"/>
  <c r="BE289" i="5"/>
  <c r="N289" i="5"/>
  <c r="L289" i="5"/>
  <c r="H289" i="5"/>
  <c r="BF288" i="5"/>
  <c r="BT288" i="5" s="1"/>
  <c r="BN288" i="5"/>
  <c r="CB288" i="5" s="1"/>
  <c r="BL288" i="5"/>
  <c r="BZ288" i="5" s="1"/>
  <c r="BK288" i="5"/>
  <c r="BY288" i="5" s="1"/>
  <c r="BJ288" i="5"/>
  <c r="BX288" i="5" s="1"/>
  <c r="BI288" i="5"/>
  <c r="BH288" i="5"/>
  <c r="BV288" i="5" s="1"/>
  <c r="BG288" i="5"/>
  <c r="BU288" i="5" s="1"/>
  <c r="BE288" i="5"/>
  <c r="L288" i="5"/>
  <c r="H288" i="5"/>
  <c r="BF287" i="5"/>
  <c r="BT287" i="5" s="1"/>
  <c r="BN287" i="5"/>
  <c r="CB287" i="5" s="1"/>
  <c r="BL287" i="5"/>
  <c r="BZ287" i="5" s="1"/>
  <c r="BK287" i="5"/>
  <c r="BY287" i="5" s="1"/>
  <c r="BJ287" i="5"/>
  <c r="BX287" i="5" s="1"/>
  <c r="BI287" i="5"/>
  <c r="BH287" i="5"/>
  <c r="BV287" i="5" s="1"/>
  <c r="BG287" i="5"/>
  <c r="BU287" i="5" s="1"/>
  <c r="BE287" i="5"/>
  <c r="L287" i="5"/>
  <c r="H287" i="5"/>
  <c r="BN286" i="5"/>
  <c r="CB286" i="5" s="1"/>
  <c r="BL286" i="5"/>
  <c r="BZ286" i="5" s="1"/>
  <c r="BK286" i="5"/>
  <c r="BY286" i="5" s="1"/>
  <c r="BJ286" i="5"/>
  <c r="BX286" i="5" s="1"/>
  <c r="BI286" i="5"/>
  <c r="BH286" i="5"/>
  <c r="BV286" i="5" s="1"/>
  <c r="BG286" i="5"/>
  <c r="BU286" i="5" s="1"/>
  <c r="BF286" i="5"/>
  <c r="BT286" i="5" s="1"/>
  <c r="BE286" i="5"/>
  <c r="L286" i="5"/>
  <c r="H286" i="5"/>
  <c r="BF285" i="5"/>
  <c r="BT285" i="5" s="1"/>
  <c r="BN285" i="5"/>
  <c r="CB285" i="5" s="1"/>
  <c r="BL285" i="5"/>
  <c r="BZ285" i="5" s="1"/>
  <c r="BK285" i="5"/>
  <c r="BY285" i="5" s="1"/>
  <c r="BJ285" i="5"/>
  <c r="BX285" i="5" s="1"/>
  <c r="BI285" i="5"/>
  <c r="BW285" i="5" s="1"/>
  <c r="BH285" i="5"/>
  <c r="BV285" i="5" s="1"/>
  <c r="BG285" i="5"/>
  <c r="BU285" i="5" s="1"/>
  <c r="BE285" i="5"/>
  <c r="L285" i="5"/>
  <c r="BF284" i="5"/>
  <c r="BT284" i="5" s="1"/>
  <c r="BN284" i="5"/>
  <c r="CB284" i="5" s="1"/>
  <c r="BL284" i="5"/>
  <c r="BZ284" i="5" s="1"/>
  <c r="BK284" i="5"/>
  <c r="BY284" i="5" s="1"/>
  <c r="BJ284" i="5"/>
  <c r="BX284" i="5" s="1"/>
  <c r="BI284" i="5"/>
  <c r="BW284" i="5" s="1"/>
  <c r="BH284" i="5"/>
  <c r="BV284" i="5" s="1"/>
  <c r="BG284" i="5"/>
  <c r="BU284" i="5" s="1"/>
  <c r="BE284" i="5"/>
  <c r="L284" i="5"/>
  <c r="H284" i="5"/>
  <c r="BN283" i="5"/>
  <c r="CB283" i="5" s="1"/>
  <c r="BL283" i="5"/>
  <c r="BZ283" i="5" s="1"/>
  <c r="BK283" i="5"/>
  <c r="BY283" i="5" s="1"/>
  <c r="BJ283" i="5"/>
  <c r="BX283" i="5" s="1"/>
  <c r="BI283" i="5"/>
  <c r="BW283" i="5" s="1"/>
  <c r="BH283" i="5"/>
  <c r="BV283" i="5" s="1"/>
  <c r="BG283" i="5"/>
  <c r="BU283" i="5" s="1"/>
  <c r="BF283" i="5"/>
  <c r="BT283" i="5" s="1"/>
  <c r="BE283" i="5"/>
  <c r="L283" i="5"/>
  <c r="H283" i="5"/>
  <c r="BN282" i="5"/>
  <c r="CB282" i="5" s="1"/>
  <c r="BL282" i="5"/>
  <c r="BZ282" i="5" s="1"/>
  <c r="BK282" i="5"/>
  <c r="BY282" i="5" s="1"/>
  <c r="BJ282" i="5"/>
  <c r="BX282" i="5" s="1"/>
  <c r="BI282" i="5"/>
  <c r="BM282" i="5" s="1"/>
  <c r="CA282" i="5" s="1"/>
  <c r="BH282" i="5"/>
  <c r="BV282" i="5" s="1"/>
  <c r="BG282" i="5"/>
  <c r="BU282" i="5" s="1"/>
  <c r="BF282" i="5"/>
  <c r="BT282" i="5" s="1"/>
  <c r="BE282" i="5"/>
  <c r="L282" i="5"/>
  <c r="H282" i="5"/>
  <c r="BN281" i="5"/>
  <c r="CB281" i="5" s="1"/>
  <c r="BL281" i="5"/>
  <c r="BZ281" i="5" s="1"/>
  <c r="BK281" i="5"/>
  <c r="BY281" i="5" s="1"/>
  <c r="BJ281" i="5"/>
  <c r="BX281" i="5" s="1"/>
  <c r="BI281" i="5"/>
  <c r="BH281" i="5"/>
  <c r="BV281" i="5" s="1"/>
  <c r="BG281" i="5"/>
  <c r="BU281" i="5" s="1"/>
  <c r="BF281" i="5"/>
  <c r="BT281" i="5" s="1"/>
  <c r="BE281" i="5"/>
  <c r="L281" i="5"/>
  <c r="H281" i="5"/>
  <c r="BF280" i="5"/>
  <c r="BT280" i="5" s="1"/>
  <c r="BN280" i="5"/>
  <c r="CB280" i="5" s="1"/>
  <c r="BL280" i="5"/>
  <c r="BZ280" i="5" s="1"/>
  <c r="BK280" i="5"/>
  <c r="BY280" i="5" s="1"/>
  <c r="BJ280" i="5"/>
  <c r="BX280" i="5" s="1"/>
  <c r="BI280" i="5"/>
  <c r="BH280" i="5"/>
  <c r="BV280" i="5" s="1"/>
  <c r="BG280" i="5"/>
  <c r="BU280" i="5" s="1"/>
  <c r="BE280" i="5"/>
  <c r="L280" i="5"/>
  <c r="H280" i="5"/>
  <c r="BN279" i="5"/>
  <c r="CB279" i="5" s="1"/>
  <c r="BL279" i="5"/>
  <c r="BZ279" i="5" s="1"/>
  <c r="BK279" i="5"/>
  <c r="BY279" i="5" s="1"/>
  <c r="BJ279" i="5"/>
  <c r="BX279" i="5" s="1"/>
  <c r="BI279" i="5"/>
  <c r="BH279" i="5"/>
  <c r="BV279" i="5" s="1"/>
  <c r="BG279" i="5"/>
  <c r="BU279" i="5" s="1"/>
  <c r="BF279" i="5"/>
  <c r="BT279" i="5" s="1"/>
  <c r="BE279" i="5"/>
  <c r="L279" i="5"/>
  <c r="H279" i="5"/>
  <c r="BN278" i="5"/>
  <c r="CB278" i="5" s="1"/>
  <c r="BL278" i="5"/>
  <c r="BZ278" i="5" s="1"/>
  <c r="BK278" i="5"/>
  <c r="BY278" i="5" s="1"/>
  <c r="BJ278" i="5"/>
  <c r="BX278" i="5" s="1"/>
  <c r="BI278" i="5"/>
  <c r="BM278" i="5" s="1"/>
  <c r="CA278" i="5" s="1"/>
  <c r="BH278" i="5"/>
  <c r="BV278" i="5" s="1"/>
  <c r="BG278" i="5"/>
  <c r="BU278" i="5" s="1"/>
  <c r="BF278" i="5"/>
  <c r="BT278" i="5" s="1"/>
  <c r="BE278" i="5"/>
  <c r="L278" i="5"/>
  <c r="H278" i="5"/>
  <c r="BN277" i="5"/>
  <c r="CB277" i="5" s="1"/>
  <c r="BL277" i="5"/>
  <c r="BZ277" i="5" s="1"/>
  <c r="BK277" i="5"/>
  <c r="BY277" i="5" s="1"/>
  <c r="BJ277" i="5"/>
  <c r="BX277" i="5" s="1"/>
  <c r="BI277" i="5"/>
  <c r="BW277" i="5" s="1"/>
  <c r="BH277" i="5"/>
  <c r="BV277" i="5" s="1"/>
  <c r="BG277" i="5"/>
  <c r="BU277" i="5" s="1"/>
  <c r="BF277" i="5"/>
  <c r="BT277" i="5" s="1"/>
  <c r="BE277" i="5"/>
  <c r="L277" i="5"/>
  <c r="H277" i="5"/>
  <c r="BF276" i="5"/>
  <c r="BT276" i="5" s="1"/>
  <c r="BN276" i="5"/>
  <c r="CB276" i="5" s="1"/>
  <c r="BL276" i="5"/>
  <c r="BZ276" i="5" s="1"/>
  <c r="BK276" i="5"/>
  <c r="BY276" i="5" s="1"/>
  <c r="BJ276" i="5"/>
  <c r="BX276" i="5" s="1"/>
  <c r="BI276" i="5"/>
  <c r="BW276" i="5" s="1"/>
  <c r="BH276" i="5"/>
  <c r="BV276" i="5" s="1"/>
  <c r="BG276" i="5"/>
  <c r="BU276" i="5" s="1"/>
  <c r="BE276" i="5"/>
  <c r="L276" i="5"/>
  <c r="H276" i="5"/>
  <c r="BN275" i="5"/>
  <c r="CB275" i="5" s="1"/>
  <c r="BL275" i="5"/>
  <c r="BZ275" i="5" s="1"/>
  <c r="BK275" i="5"/>
  <c r="BY275" i="5" s="1"/>
  <c r="BJ275" i="5"/>
  <c r="BX275" i="5" s="1"/>
  <c r="BI275" i="5"/>
  <c r="BH275" i="5"/>
  <c r="BV275" i="5" s="1"/>
  <c r="BG275" i="5"/>
  <c r="BU275" i="5" s="1"/>
  <c r="BF275" i="5"/>
  <c r="BT275" i="5" s="1"/>
  <c r="BE275" i="5"/>
  <c r="L275" i="5"/>
  <c r="H275" i="5"/>
  <c r="BN274" i="5"/>
  <c r="CB274" i="5" s="1"/>
  <c r="BL274" i="5"/>
  <c r="BZ274" i="5" s="1"/>
  <c r="BK274" i="5"/>
  <c r="BY274" i="5" s="1"/>
  <c r="BJ274" i="5"/>
  <c r="BX274" i="5" s="1"/>
  <c r="BI274" i="5"/>
  <c r="BH274" i="5"/>
  <c r="BV274" i="5" s="1"/>
  <c r="BG274" i="5"/>
  <c r="BU274" i="5" s="1"/>
  <c r="BF274" i="5"/>
  <c r="BT274" i="5" s="1"/>
  <c r="BE274" i="5"/>
  <c r="L274" i="5"/>
  <c r="H274" i="5"/>
  <c r="BN273" i="5"/>
  <c r="CB273" i="5" s="1"/>
  <c r="BL273" i="5"/>
  <c r="BZ273" i="5" s="1"/>
  <c r="BK273" i="5"/>
  <c r="BY273" i="5" s="1"/>
  <c r="BJ273" i="5"/>
  <c r="BX273" i="5" s="1"/>
  <c r="BI273" i="5"/>
  <c r="BH273" i="5"/>
  <c r="BV273" i="5" s="1"/>
  <c r="BG273" i="5"/>
  <c r="BU273" i="5" s="1"/>
  <c r="BF273" i="5"/>
  <c r="BT273" i="5" s="1"/>
  <c r="BE273" i="5"/>
  <c r="U273" i="5"/>
  <c r="L273" i="5"/>
  <c r="H273" i="5"/>
  <c r="BN272" i="5"/>
  <c r="CB272" i="5" s="1"/>
  <c r="BL272" i="5"/>
  <c r="BZ272" i="5" s="1"/>
  <c r="BK272" i="5"/>
  <c r="BY272" i="5" s="1"/>
  <c r="BJ272" i="5"/>
  <c r="BX272" i="5" s="1"/>
  <c r="BI272" i="5"/>
  <c r="BH272" i="5"/>
  <c r="BV272" i="5" s="1"/>
  <c r="BG272" i="5"/>
  <c r="BU272" i="5" s="1"/>
  <c r="BF272" i="5"/>
  <c r="BT272" i="5" s="1"/>
  <c r="BE272" i="5"/>
  <c r="U272" i="5"/>
  <c r="L272" i="5"/>
  <c r="H272" i="5"/>
  <c r="BN271" i="5"/>
  <c r="CB271" i="5" s="1"/>
  <c r="BL271" i="5"/>
  <c r="BZ271" i="5" s="1"/>
  <c r="BK271" i="5"/>
  <c r="BY271" i="5" s="1"/>
  <c r="BJ271" i="5"/>
  <c r="BX271" i="5" s="1"/>
  <c r="BI271" i="5"/>
  <c r="BH271" i="5"/>
  <c r="BV271" i="5" s="1"/>
  <c r="BG271" i="5"/>
  <c r="BU271" i="5" s="1"/>
  <c r="BF271" i="5"/>
  <c r="BT271" i="5" s="1"/>
  <c r="BE271" i="5"/>
  <c r="L271" i="5"/>
  <c r="H271" i="5"/>
  <c r="BN270" i="5"/>
  <c r="CB270" i="5" s="1"/>
  <c r="BL270" i="5"/>
  <c r="BZ270" i="5" s="1"/>
  <c r="BK270" i="5"/>
  <c r="BY270" i="5" s="1"/>
  <c r="BJ270" i="5"/>
  <c r="BX270" i="5" s="1"/>
  <c r="BI270" i="5"/>
  <c r="BH270" i="5"/>
  <c r="BV270" i="5" s="1"/>
  <c r="BG270" i="5"/>
  <c r="BU270" i="5" s="1"/>
  <c r="BF270" i="5"/>
  <c r="BT270" i="5" s="1"/>
  <c r="BE270" i="5"/>
  <c r="Q270" i="5"/>
  <c r="L270" i="5"/>
  <c r="H270" i="5"/>
  <c r="BF269" i="5"/>
  <c r="BT269" i="5" s="1"/>
  <c r="BN269" i="5"/>
  <c r="CB269" i="5" s="1"/>
  <c r="BL269" i="5"/>
  <c r="BZ269" i="5" s="1"/>
  <c r="BK269" i="5"/>
  <c r="BY269" i="5" s="1"/>
  <c r="BJ269" i="5"/>
  <c r="BX269" i="5" s="1"/>
  <c r="BI269" i="5"/>
  <c r="BH269" i="5"/>
  <c r="BV269" i="5" s="1"/>
  <c r="BG269" i="5"/>
  <c r="BU269" i="5" s="1"/>
  <c r="BE269" i="5"/>
  <c r="L269" i="5"/>
  <c r="H269" i="5"/>
  <c r="BN268" i="5"/>
  <c r="CB268" i="5" s="1"/>
  <c r="BL268" i="5"/>
  <c r="BZ268" i="5" s="1"/>
  <c r="BK268" i="5"/>
  <c r="BY268" i="5" s="1"/>
  <c r="BJ268" i="5"/>
  <c r="BX268" i="5" s="1"/>
  <c r="BI268" i="5"/>
  <c r="BH268" i="5"/>
  <c r="BV268" i="5" s="1"/>
  <c r="BG268" i="5"/>
  <c r="BU268" i="5" s="1"/>
  <c r="BF268" i="5"/>
  <c r="BT268" i="5" s="1"/>
  <c r="BE268" i="5"/>
  <c r="Q268" i="5"/>
  <c r="P268" i="5"/>
  <c r="L268" i="5"/>
  <c r="H268" i="5"/>
  <c r="BF267" i="5"/>
  <c r="BT267" i="5" s="1"/>
  <c r="BN267" i="5"/>
  <c r="CB267" i="5" s="1"/>
  <c r="BL267" i="5"/>
  <c r="BZ267" i="5" s="1"/>
  <c r="BK267" i="5"/>
  <c r="BY267" i="5" s="1"/>
  <c r="BJ267" i="5"/>
  <c r="BX267" i="5" s="1"/>
  <c r="BI267" i="5"/>
  <c r="BH267" i="5"/>
  <c r="BV267" i="5" s="1"/>
  <c r="BG267" i="5"/>
  <c r="BU267" i="5" s="1"/>
  <c r="BE267" i="5"/>
  <c r="L267" i="5"/>
  <c r="H267" i="5"/>
  <c r="BN266" i="5"/>
  <c r="CB266" i="5" s="1"/>
  <c r="BL266" i="5"/>
  <c r="BZ266" i="5" s="1"/>
  <c r="BK266" i="5"/>
  <c r="BY266" i="5" s="1"/>
  <c r="BJ266" i="5"/>
  <c r="BX266" i="5" s="1"/>
  <c r="BI266" i="5"/>
  <c r="BW266" i="5" s="1"/>
  <c r="BH266" i="5"/>
  <c r="BV266" i="5" s="1"/>
  <c r="BG266" i="5"/>
  <c r="BU266" i="5" s="1"/>
  <c r="BF266" i="5"/>
  <c r="BT266" i="5" s="1"/>
  <c r="BE266" i="5"/>
  <c r="Q266" i="5"/>
  <c r="L266" i="5"/>
  <c r="H266" i="5"/>
  <c r="BN265" i="5"/>
  <c r="CB265" i="5" s="1"/>
  <c r="BL265" i="5"/>
  <c r="BZ265" i="5" s="1"/>
  <c r="BK265" i="5"/>
  <c r="BY265" i="5" s="1"/>
  <c r="BJ265" i="5"/>
  <c r="BX265" i="5" s="1"/>
  <c r="BI265" i="5"/>
  <c r="BH265" i="5"/>
  <c r="BV265" i="5" s="1"/>
  <c r="BG265" i="5"/>
  <c r="BU265" i="5" s="1"/>
  <c r="BF265" i="5"/>
  <c r="BT265" i="5" s="1"/>
  <c r="BE265" i="5"/>
  <c r="P265" i="5"/>
  <c r="L265" i="5"/>
  <c r="H265" i="5"/>
  <c r="BN264" i="5"/>
  <c r="CB264" i="5" s="1"/>
  <c r="BL264" i="5"/>
  <c r="BZ264" i="5" s="1"/>
  <c r="BK264" i="5"/>
  <c r="BY264" i="5" s="1"/>
  <c r="BJ264" i="5"/>
  <c r="BX264" i="5" s="1"/>
  <c r="BI264" i="5"/>
  <c r="BH264" i="5"/>
  <c r="BV264" i="5" s="1"/>
  <c r="BG264" i="5"/>
  <c r="BU264" i="5" s="1"/>
  <c r="BF264" i="5"/>
  <c r="BT264" i="5" s="1"/>
  <c r="BE264" i="5"/>
  <c r="P264" i="5"/>
  <c r="L264" i="5"/>
  <c r="H264" i="5"/>
  <c r="BN263" i="5"/>
  <c r="CB263" i="5" s="1"/>
  <c r="BL263" i="5"/>
  <c r="BZ263" i="5" s="1"/>
  <c r="BK263" i="5"/>
  <c r="BY263" i="5" s="1"/>
  <c r="BJ263" i="5"/>
  <c r="BX263" i="5" s="1"/>
  <c r="BI263" i="5"/>
  <c r="BH263" i="5"/>
  <c r="BV263" i="5" s="1"/>
  <c r="BG263" i="5"/>
  <c r="BU263" i="5" s="1"/>
  <c r="BF263" i="5"/>
  <c r="BT263" i="5" s="1"/>
  <c r="BE263" i="5"/>
  <c r="Q263" i="5"/>
  <c r="P263" i="5"/>
  <c r="H263" i="5"/>
  <c r="BN262" i="5"/>
  <c r="CB262" i="5" s="1"/>
  <c r="BL262" i="5"/>
  <c r="BZ262" i="5" s="1"/>
  <c r="BK262" i="5"/>
  <c r="BY262" i="5" s="1"/>
  <c r="BJ262" i="5"/>
  <c r="BX262" i="5" s="1"/>
  <c r="BI262" i="5"/>
  <c r="BH262" i="5"/>
  <c r="BV262" i="5" s="1"/>
  <c r="BG262" i="5"/>
  <c r="BU262" i="5" s="1"/>
  <c r="BF262" i="5"/>
  <c r="BT262" i="5" s="1"/>
  <c r="BE262" i="5"/>
  <c r="Q262" i="5"/>
  <c r="P262" i="5"/>
  <c r="L262" i="5"/>
  <c r="H262" i="5"/>
  <c r="BF261" i="5"/>
  <c r="BT261" i="5" s="1"/>
  <c r="BN261" i="5"/>
  <c r="CB261" i="5" s="1"/>
  <c r="BL261" i="5"/>
  <c r="BZ261" i="5" s="1"/>
  <c r="BK261" i="5"/>
  <c r="BY261" i="5" s="1"/>
  <c r="BJ261" i="5"/>
  <c r="BX261" i="5" s="1"/>
  <c r="BI261" i="5"/>
  <c r="BH261" i="5"/>
  <c r="BV261" i="5" s="1"/>
  <c r="BG261" i="5"/>
  <c r="BU261" i="5" s="1"/>
  <c r="BE261" i="5"/>
  <c r="Q261" i="5"/>
  <c r="P261" i="5"/>
  <c r="L261" i="5"/>
  <c r="H261" i="5"/>
  <c r="BN260" i="5"/>
  <c r="CB260" i="5" s="1"/>
  <c r="BL260" i="5"/>
  <c r="BZ260" i="5" s="1"/>
  <c r="BK260" i="5"/>
  <c r="BY260" i="5" s="1"/>
  <c r="BJ260" i="5"/>
  <c r="BX260" i="5" s="1"/>
  <c r="BI260" i="5"/>
  <c r="BW260" i="5" s="1"/>
  <c r="BH260" i="5"/>
  <c r="BV260" i="5" s="1"/>
  <c r="BG260" i="5"/>
  <c r="BU260" i="5" s="1"/>
  <c r="BF260" i="5"/>
  <c r="BT260" i="5" s="1"/>
  <c r="BE260" i="5"/>
  <c r="Q260" i="5"/>
  <c r="P260" i="5"/>
  <c r="L260" i="5"/>
  <c r="H260" i="5"/>
  <c r="BN259" i="5"/>
  <c r="CB259" i="5" s="1"/>
  <c r="BL259" i="5"/>
  <c r="BZ259" i="5" s="1"/>
  <c r="BK259" i="5"/>
  <c r="BY259" i="5" s="1"/>
  <c r="BJ259" i="5"/>
  <c r="BX259" i="5" s="1"/>
  <c r="BI259" i="5"/>
  <c r="BH259" i="5"/>
  <c r="BV259" i="5" s="1"/>
  <c r="BG259" i="5"/>
  <c r="BU259" i="5" s="1"/>
  <c r="BF259" i="5"/>
  <c r="BT259" i="5" s="1"/>
  <c r="BE259" i="5"/>
  <c r="L259" i="5"/>
  <c r="H259" i="5"/>
  <c r="BN258" i="5"/>
  <c r="CB258" i="5" s="1"/>
  <c r="BL258" i="5"/>
  <c r="BZ258" i="5" s="1"/>
  <c r="BK258" i="5"/>
  <c r="BY258" i="5" s="1"/>
  <c r="BJ258" i="5"/>
  <c r="BX258" i="5" s="1"/>
  <c r="BI258" i="5"/>
  <c r="BH258" i="5"/>
  <c r="BV258" i="5" s="1"/>
  <c r="BG258" i="5"/>
  <c r="BU258" i="5" s="1"/>
  <c r="BF258" i="5"/>
  <c r="BT258" i="5" s="1"/>
  <c r="BE258" i="5"/>
  <c r="Q258" i="5"/>
  <c r="H258" i="5"/>
  <c r="BF257" i="5"/>
  <c r="BT257" i="5" s="1"/>
  <c r="BN257" i="5"/>
  <c r="CB257" i="5" s="1"/>
  <c r="BL257" i="5"/>
  <c r="BZ257" i="5" s="1"/>
  <c r="BK257" i="5"/>
  <c r="BY257" i="5" s="1"/>
  <c r="BJ257" i="5"/>
  <c r="BX257" i="5" s="1"/>
  <c r="BI257" i="5"/>
  <c r="BW257" i="5" s="1"/>
  <c r="BH257" i="5"/>
  <c r="BV257" i="5" s="1"/>
  <c r="BG257" i="5"/>
  <c r="BU257" i="5" s="1"/>
  <c r="BE257" i="5"/>
  <c r="Q257" i="5"/>
  <c r="L257" i="5"/>
  <c r="H257" i="5"/>
  <c r="BN256" i="5"/>
  <c r="CB256" i="5" s="1"/>
  <c r="BL256" i="5"/>
  <c r="BZ256" i="5" s="1"/>
  <c r="BK256" i="5"/>
  <c r="BY256" i="5" s="1"/>
  <c r="BJ256" i="5"/>
  <c r="BX256" i="5" s="1"/>
  <c r="BI256" i="5"/>
  <c r="BM256" i="5" s="1"/>
  <c r="CA256" i="5" s="1"/>
  <c r="BH256" i="5"/>
  <c r="BV256" i="5" s="1"/>
  <c r="BG256" i="5"/>
  <c r="BU256" i="5" s="1"/>
  <c r="BF256" i="5"/>
  <c r="BT256" i="5" s="1"/>
  <c r="BE256" i="5"/>
  <c r="Q256" i="5"/>
  <c r="H256" i="5"/>
  <c r="BF255" i="5"/>
  <c r="BT255" i="5" s="1"/>
  <c r="BN255" i="5"/>
  <c r="CB255" i="5" s="1"/>
  <c r="BL255" i="5"/>
  <c r="BZ255" i="5" s="1"/>
  <c r="BK255" i="5"/>
  <c r="BY255" i="5" s="1"/>
  <c r="BJ255" i="5"/>
  <c r="BX255" i="5" s="1"/>
  <c r="BI255" i="5"/>
  <c r="BM255" i="5" s="1"/>
  <c r="CA255" i="5" s="1"/>
  <c r="BH255" i="5"/>
  <c r="BV255" i="5" s="1"/>
  <c r="BG255" i="5"/>
  <c r="BU255" i="5" s="1"/>
  <c r="BE255" i="5"/>
  <c r="Q255" i="5"/>
  <c r="L255" i="5"/>
  <c r="H255" i="5"/>
  <c r="BF254" i="5"/>
  <c r="BT254" i="5" s="1"/>
  <c r="BN254" i="5"/>
  <c r="CB254" i="5" s="1"/>
  <c r="BL254" i="5"/>
  <c r="BZ254" i="5" s="1"/>
  <c r="BK254" i="5"/>
  <c r="BY254" i="5" s="1"/>
  <c r="BJ254" i="5"/>
  <c r="BX254" i="5" s="1"/>
  <c r="BI254" i="5"/>
  <c r="BH254" i="5"/>
  <c r="BV254" i="5" s="1"/>
  <c r="BG254" i="5"/>
  <c r="BU254" i="5" s="1"/>
  <c r="BE254" i="5"/>
  <c r="U254" i="5"/>
  <c r="Q254" i="5"/>
  <c r="P254" i="5"/>
  <c r="L254" i="5"/>
  <c r="H254" i="5"/>
  <c r="BN253" i="5"/>
  <c r="CB253" i="5" s="1"/>
  <c r="BL253" i="5"/>
  <c r="BZ253" i="5" s="1"/>
  <c r="BK253" i="5"/>
  <c r="BY253" i="5" s="1"/>
  <c r="BJ253" i="5"/>
  <c r="BX253" i="5" s="1"/>
  <c r="BI253" i="5"/>
  <c r="BH253" i="5"/>
  <c r="BV253" i="5" s="1"/>
  <c r="BG253" i="5"/>
  <c r="BU253" i="5" s="1"/>
  <c r="BF253" i="5"/>
  <c r="BT253" i="5" s="1"/>
  <c r="BE253" i="5"/>
  <c r="U253" i="5"/>
  <c r="Q253" i="5"/>
  <c r="P253" i="5"/>
  <c r="L253" i="5"/>
  <c r="H253" i="5"/>
  <c r="BN252" i="5"/>
  <c r="CB252" i="5" s="1"/>
  <c r="BL252" i="5"/>
  <c r="BZ252" i="5" s="1"/>
  <c r="BK252" i="5"/>
  <c r="BY252" i="5" s="1"/>
  <c r="BJ252" i="5"/>
  <c r="BX252" i="5" s="1"/>
  <c r="BI252" i="5"/>
  <c r="BH252" i="5"/>
  <c r="BV252" i="5" s="1"/>
  <c r="BG252" i="5"/>
  <c r="BU252" i="5" s="1"/>
  <c r="BF252" i="5"/>
  <c r="BT252" i="5" s="1"/>
  <c r="BE252" i="5"/>
  <c r="L252" i="5"/>
  <c r="H252" i="5"/>
  <c r="BN251" i="5"/>
  <c r="CB251" i="5" s="1"/>
  <c r="BL251" i="5"/>
  <c r="BZ251" i="5" s="1"/>
  <c r="BK251" i="5"/>
  <c r="BY251" i="5" s="1"/>
  <c r="BJ251" i="5"/>
  <c r="BX251" i="5" s="1"/>
  <c r="BI251" i="5"/>
  <c r="BH251" i="5"/>
  <c r="BV251" i="5" s="1"/>
  <c r="BG251" i="5"/>
  <c r="BU251" i="5" s="1"/>
  <c r="BF251" i="5"/>
  <c r="BT251" i="5" s="1"/>
  <c r="BE251" i="5"/>
  <c r="L251" i="5"/>
  <c r="H251" i="5"/>
  <c r="BN250" i="5"/>
  <c r="CB250" i="5" s="1"/>
  <c r="BL250" i="5"/>
  <c r="BZ250" i="5" s="1"/>
  <c r="BK250" i="5"/>
  <c r="BY250" i="5" s="1"/>
  <c r="BJ250" i="5"/>
  <c r="BX250" i="5" s="1"/>
  <c r="BI250" i="5"/>
  <c r="BH250" i="5"/>
  <c r="BV250" i="5" s="1"/>
  <c r="BG250" i="5"/>
  <c r="BU250" i="5" s="1"/>
  <c r="BF250" i="5"/>
  <c r="BT250" i="5" s="1"/>
  <c r="BE250" i="5"/>
  <c r="L250" i="5"/>
  <c r="H250" i="5"/>
  <c r="BF249" i="5"/>
  <c r="BT249" i="5" s="1"/>
  <c r="BN249" i="5"/>
  <c r="CB249" i="5" s="1"/>
  <c r="BL249" i="5"/>
  <c r="BZ249" i="5" s="1"/>
  <c r="BK249" i="5"/>
  <c r="BY249" i="5" s="1"/>
  <c r="BJ249" i="5"/>
  <c r="BX249" i="5" s="1"/>
  <c r="BI249" i="5"/>
  <c r="BH249" i="5"/>
  <c r="BV249" i="5" s="1"/>
  <c r="BG249" i="5"/>
  <c r="BU249" i="5" s="1"/>
  <c r="BE249" i="5"/>
  <c r="L249" i="5"/>
  <c r="H249" i="5"/>
  <c r="BN248" i="5"/>
  <c r="CB248" i="5" s="1"/>
  <c r="BL248" i="5"/>
  <c r="BZ248" i="5" s="1"/>
  <c r="BK248" i="5"/>
  <c r="BY248" i="5" s="1"/>
  <c r="BJ248" i="5"/>
  <c r="BX248" i="5" s="1"/>
  <c r="BI248" i="5"/>
  <c r="BW248" i="5" s="1"/>
  <c r="BH248" i="5"/>
  <c r="BV248" i="5" s="1"/>
  <c r="BG248" i="5"/>
  <c r="BU248" i="5" s="1"/>
  <c r="BF248" i="5"/>
  <c r="BT248" i="5" s="1"/>
  <c r="BE248" i="5"/>
  <c r="L248" i="5"/>
  <c r="H248" i="5"/>
  <c r="BN247" i="5"/>
  <c r="CB247" i="5" s="1"/>
  <c r="BL247" i="5"/>
  <c r="BZ247" i="5" s="1"/>
  <c r="BK247" i="5"/>
  <c r="BY247" i="5" s="1"/>
  <c r="BJ247" i="5"/>
  <c r="BX247" i="5" s="1"/>
  <c r="BI247" i="5"/>
  <c r="BH247" i="5"/>
  <c r="BV247" i="5" s="1"/>
  <c r="BG247" i="5"/>
  <c r="BU247" i="5" s="1"/>
  <c r="BF247" i="5"/>
  <c r="BT247" i="5" s="1"/>
  <c r="BE247" i="5"/>
  <c r="H247" i="5"/>
  <c r="BN246" i="5"/>
  <c r="CB246" i="5" s="1"/>
  <c r="BL246" i="5"/>
  <c r="BZ246" i="5" s="1"/>
  <c r="BK246" i="5"/>
  <c r="BY246" i="5" s="1"/>
  <c r="BJ246" i="5"/>
  <c r="BX246" i="5" s="1"/>
  <c r="BI246" i="5"/>
  <c r="BH246" i="5"/>
  <c r="BV246" i="5" s="1"/>
  <c r="BG246" i="5"/>
  <c r="BU246" i="5" s="1"/>
  <c r="BF246" i="5"/>
  <c r="BT246" i="5" s="1"/>
  <c r="BE246" i="5"/>
  <c r="L246" i="5"/>
  <c r="H246" i="5"/>
  <c r="BN245" i="5"/>
  <c r="CB245" i="5" s="1"/>
  <c r="BL245" i="5"/>
  <c r="BZ245" i="5" s="1"/>
  <c r="BK245" i="5"/>
  <c r="BY245" i="5" s="1"/>
  <c r="BJ245" i="5"/>
  <c r="BX245" i="5" s="1"/>
  <c r="BI245" i="5"/>
  <c r="BW245" i="5" s="1"/>
  <c r="BH245" i="5"/>
  <c r="BV245" i="5" s="1"/>
  <c r="BG245" i="5"/>
  <c r="BU245" i="5" s="1"/>
  <c r="BF245" i="5"/>
  <c r="BT245" i="5" s="1"/>
  <c r="BE245" i="5"/>
  <c r="Q245" i="5"/>
  <c r="P245" i="5"/>
  <c r="H245" i="5"/>
  <c r="BN244" i="5"/>
  <c r="CB244" i="5" s="1"/>
  <c r="BL244" i="5"/>
  <c r="BZ244" i="5" s="1"/>
  <c r="BK244" i="5"/>
  <c r="BY244" i="5" s="1"/>
  <c r="BJ244" i="5"/>
  <c r="BX244" i="5" s="1"/>
  <c r="BI244" i="5"/>
  <c r="BH244" i="5"/>
  <c r="BV244" i="5" s="1"/>
  <c r="BG244" i="5"/>
  <c r="BU244" i="5" s="1"/>
  <c r="BF244" i="5"/>
  <c r="BT244" i="5" s="1"/>
  <c r="BE244" i="5"/>
  <c r="Q244" i="5"/>
  <c r="P244" i="5"/>
  <c r="L244" i="5"/>
  <c r="H244" i="5"/>
  <c r="BF243" i="5"/>
  <c r="BT243" i="5" s="1"/>
  <c r="BN243" i="5"/>
  <c r="CB243" i="5" s="1"/>
  <c r="BL243" i="5"/>
  <c r="BZ243" i="5" s="1"/>
  <c r="BK243" i="5"/>
  <c r="BY243" i="5" s="1"/>
  <c r="BJ243" i="5"/>
  <c r="BX243" i="5" s="1"/>
  <c r="BI243" i="5"/>
  <c r="BM243" i="5" s="1"/>
  <c r="CA243" i="5" s="1"/>
  <c r="BH243" i="5"/>
  <c r="BV243" i="5" s="1"/>
  <c r="BG243" i="5"/>
  <c r="BU243" i="5" s="1"/>
  <c r="BE243" i="5"/>
  <c r="P243" i="5"/>
  <c r="L243" i="5"/>
  <c r="H243" i="5"/>
  <c r="BN242" i="5"/>
  <c r="CB242" i="5" s="1"/>
  <c r="BL242" i="5"/>
  <c r="BZ242" i="5" s="1"/>
  <c r="BK242" i="5"/>
  <c r="BY242" i="5" s="1"/>
  <c r="BJ242" i="5"/>
  <c r="BX242" i="5" s="1"/>
  <c r="BI242" i="5"/>
  <c r="BM242" i="5" s="1"/>
  <c r="CA242" i="5" s="1"/>
  <c r="BH242" i="5"/>
  <c r="BV242" i="5" s="1"/>
  <c r="BG242" i="5"/>
  <c r="BU242" i="5" s="1"/>
  <c r="BF242" i="5"/>
  <c r="BT242" i="5" s="1"/>
  <c r="BE242" i="5"/>
  <c r="P242" i="5"/>
  <c r="L242" i="5"/>
  <c r="H242" i="5"/>
  <c r="BF241" i="5"/>
  <c r="BT241" i="5" s="1"/>
  <c r="BN241" i="5"/>
  <c r="CB241" i="5" s="1"/>
  <c r="BL241" i="5"/>
  <c r="BZ241" i="5" s="1"/>
  <c r="BK241" i="5"/>
  <c r="BY241" i="5" s="1"/>
  <c r="BJ241" i="5"/>
  <c r="BX241" i="5" s="1"/>
  <c r="BI241" i="5"/>
  <c r="BH241" i="5"/>
  <c r="BV241" i="5" s="1"/>
  <c r="BG241" i="5"/>
  <c r="BU241" i="5" s="1"/>
  <c r="BE241" i="5"/>
  <c r="Q241" i="5"/>
  <c r="P241" i="5"/>
  <c r="L241" i="5"/>
  <c r="H241" i="5"/>
  <c r="BN240" i="5"/>
  <c r="CB240" i="5" s="1"/>
  <c r="BL240" i="5"/>
  <c r="BZ240" i="5" s="1"/>
  <c r="BK240" i="5"/>
  <c r="BY240" i="5" s="1"/>
  <c r="BJ240" i="5"/>
  <c r="BX240" i="5" s="1"/>
  <c r="BI240" i="5"/>
  <c r="BH240" i="5"/>
  <c r="BV240" i="5" s="1"/>
  <c r="BG240" i="5"/>
  <c r="BU240" i="5" s="1"/>
  <c r="BF240" i="5"/>
  <c r="BT240" i="5" s="1"/>
  <c r="BE240" i="5"/>
  <c r="H240" i="5"/>
  <c r="BN239" i="5"/>
  <c r="CB239" i="5" s="1"/>
  <c r="BL239" i="5"/>
  <c r="BZ239" i="5" s="1"/>
  <c r="BK239" i="5"/>
  <c r="BY239" i="5" s="1"/>
  <c r="BJ239" i="5"/>
  <c r="BX239" i="5" s="1"/>
  <c r="BI239" i="5"/>
  <c r="BH239" i="5"/>
  <c r="BV239" i="5" s="1"/>
  <c r="BG239" i="5"/>
  <c r="BU239" i="5" s="1"/>
  <c r="BF239" i="5"/>
  <c r="BT239" i="5" s="1"/>
  <c r="BE239" i="5"/>
  <c r="P239" i="5"/>
  <c r="H239" i="5"/>
  <c r="BF238" i="5"/>
  <c r="BT238" i="5" s="1"/>
  <c r="BN238" i="5"/>
  <c r="CB238" i="5" s="1"/>
  <c r="BL238" i="5"/>
  <c r="BZ238" i="5" s="1"/>
  <c r="BK238" i="5"/>
  <c r="BY238" i="5" s="1"/>
  <c r="BJ238" i="5"/>
  <c r="BX238" i="5" s="1"/>
  <c r="BI238" i="5"/>
  <c r="BM238" i="5" s="1"/>
  <c r="CA238" i="5" s="1"/>
  <c r="BH238" i="5"/>
  <c r="BV238" i="5" s="1"/>
  <c r="BG238" i="5"/>
  <c r="BU238" i="5" s="1"/>
  <c r="BE238" i="5"/>
  <c r="Q238" i="5"/>
  <c r="P238" i="5"/>
  <c r="L238" i="5"/>
  <c r="H238" i="5"/>
  <c r="BN237" i="5"/>
  <c r="CB237" i="5" s="1"/>
  <c r="BL237" i="5"/>
  <c r="BZ237" i="5" s="1"/>
  <c r="BK237" i="5"/>
  <c r="BY237" i="5" s="1"/>
  <c r="BJ237" i="5"/>
  <c r="BX237" i="5" s="1"/>
  <c r="BI237" i="5"/>
  <c r="BH237" i="5"/>
  <c r="BV237" i="5" s="1"/>
  <c r="BG237" i="5"/>
  <c r="BU237" i="5" s="1"/>
  <c r="BF237" i="5"/>
  <c r="BT237" i="5" s="1"/>
  <c r="BE237" i="5"/>
  <c r="H237" i="5"/>
  <c r="BN236" i="5"/>
  <c r="CB236" i="5" s="1"/>
  <c r="BL236" i="5"/>
  <c r="BZ236" i="5" s="1"/>
  <c r="BK236" i="5"/>
  <c r="BY236" i="5" s="1"/>
  <c r="BJ236" i="5"/>
  <c r="BX236" i="5" s="1"/>
  <c r="BI236" i="5"/>
  <c r="BM236" i="5" s="1"/>
  <c r="CA236" i="5" s="1"/>
  <c r="BH236" i="5"/>
  <c r="BV236" i="5" s="1"/>
  <c r="BG236" i="5"/>
  <c r="BU236" i="5" s="1"/>
  <c r="BF236" i="5"/>
  <c r="BT236" i="5" s="1"/>
  <c r="BE236" i="5"/>
  <c r="L236" i="5"/>
  <c r="H236" i="5"/>
  <c r="BF235" i="5"/>
  <c r="BT235" i="5" s="1"/>
  <c r="BN235" i="5"/>
  <c r="CB235" i="5" s="1"/>
  <c r="BL235" i="5"/>
  <c r="BZ235" i="5" s="1"/>
  <c r="BK235" i="5"/>
  <c r="BY235" i="5" s="1"/>
  <c r="BJ235" i="5"/>
  <c r="BX235" i="5" s="1"/>
  <c r="BI235" i="5"/>
  <c r="BH235" i="5"/>
  <c r="BV235" i="5" s="1"/>
  <c r="BG235" i="5"/>
  <c r="BU235" i="5" s="1"/>
  <c r="BE235" i="5"/>
  <c r="P235" i="5"/>
  <c r="L235" i="5"/>
  <c r="H235" i="5"/>
  <c r="BN234" i="5"/>
  <c r="CB234" i="5" s="1"/>
  <c r="BL234" i="5"/>
  <c r="BZ234" i="5" s="1"/>
  <c r="BK234" i="5"/>
  <c r="BY234" i="5" s="1"/>
  <c r="BJ234" i="5"/>
  <c r="BX234" i="5" s="1"/>
  <c r="BI234" i="5"/>
  <c r="BH234" i="5"/>
  <c r="BV234" i="5" s="1"/>
  <c r="BG234" i="5"/>
  <c r="BU234" i="5" s="1"/>
  <c r="BF234" i="5"/>
  <c r="BT234" i="5" s="1"/>
  <c r="BE234" i="5"/>
  <c r="L234" i="5"/>
  <c r="H234" i="5"/>
  <c r="BN233" i="5"/>
  <c r="CB233" i="5" s="1"/>
  <c r="BL233" i="5"/>
  <c r="BZ233" i="5" s="1"/>
  <c r="BK233" i="5"/>
  <c r="BY233" i="5" s="1"/>
  <c r="BJ233" i="5"/>
  <c r="BX233" i="5" s="1"/>
  <c r="BI233" i="5"/>
  <c r="BH233" i="5"/>
  <c r="BV233" i="5" s="1"/>
  <c r="BG233" i="5"/>
  <c r="BU233" i="5" s="1"/>
  <c r="BF233" i="5"/>
  <c r="BT233" i="5" s="1"/>
  <c r="BE233" i="5"/>
  <c r="P233" i="5"/>
  <c r="L233" i="5"/>
  <c r="H233" i="5"/>
  <c r="BF232" i="5"/>
  <c r="BT232" i="5" s="1"/>
  <c r="BN232" i="5"/>
  <c r="CB232" i="5" s="1"/>
  <c r="BL232" i="5"/>
  <c r="BZ232" i="5" s="1"/>
  <c r="BK232" i="5"/>
  <c r="BY232" i="5" s="1"/>
  <c r="BJ232" i="5"/>
  <c r="BX232" i="5" s="1"/>
  <c r="BI232" i="5"/>
  <c r="BH232" i="5"/>
  <c r="BV232" i="5" s="1"/>
  <c r="BG232" i="5"/>
  <c r="BU232" i="5" s="1"/>
  <c r="BE232" i="5"/>
  <c r="U232" i="5"/>
  <c r="Q232" i="5"/>
  <c r="P232" i="5"/>
  <c r="L232" i="5"/>
  <c r="H232" i="5"/>
  <c r="BN231" i="5"/>
  <c r="CB231" i="5" s="1"/>
  <c r="BL231" i="5"/>
  <c r="BZ231" i="5" s="1"/>
  <c r="BK231" i="5"/>
  <c r="BY231" i="5" s="1"/>
  <c r="BJ231" i="5"/>
  <c r="BX231" i="5" s="1"/>
  <c r="BI231" i="5"/>
  <c r="BH231" i="5"/>
  <c r="BV231" i="5" s="1"/>
  <c r="BG231" i="5"/>
  <c r="BU231" i="5" s="1"/>
  <c r="BF231" i="5"/>
  <c r="BT231" i="5" s="1"/>
  <c r="BE231" i="5"/>
  <c r="Q231" i="5"/>
  <c r="P231" i="5"/>
  <c r="L231" i="5"/>
  <c r="H231" i="5"/>
  <c r="BF230" i="5"/>
  <c r="BT230" i="5" s="1"/>
  <c r="BN230" i="5"/>
  <c r="CB230" i="5" s="1"/>
  <c r="BL230" i="5"/>
  <c r="BZ230" i="5" s="1"/>
  <c r="BK230" i="5"/>
  <c r="BY230" i="5" s="1"/>
  <c r="BJ230" i="5"/>
  <c r="BX230" i="5" s="1"/>
  <c r="BI230" i="5"/>
  <c r="BH230" i="5"/>
  <c r="BV230" i="5" s="1"/>
  <c r="BG230" i="5"/>
  <c r="BU230" i="5" s="1"/>
  <c r="BE230" i="5"/>
  <c r="L230" i="5"/>
  <c r="H230" i="5"/>
  <c r="BN229" i="5"/>
  <c r="CB229" i="5" s="1"/>
  <c r="BL229" i="5"/>
  <c r="BZ229" i="5" s="1"/>
  <c r="BK229" i="5"/>
  <c r="BY229" i="5" s="1"/>
  <c r="BJ229" i="5"/>
  <c r="BX229" i="5" s="1"/>
  <c r="BI229" i="5"/>
  <c r="BW229" i="5" s="1"/>
  <c r="BH229" i="5"/>
  <c r="BV229" i="5" s="1"/>
  <c r="BG229" i="5"/>
  <c r="BU229" i="5" s="1"/>
  <c r="BF229" i="5"/>
  <c r="BT229" i="5" s="1"/>
  <c r="BE229" i="5"/>
  <c r="U229" i="5"/>
  <c r="L229" i="5"/>
  <c r="G229" i="5"/>
  <c r="H229" i="5" s="1"/>
  <c r="BF228" i="5"/>
  <c r="BT228" i="5" s="1"/>
  <c r="BN228" i="5"/>
  <c r="CB228" i="5" s="1"/>
  <c r="BL228" i="5"/>
  <c r="BZ228" i="5" s="1"/>
  <c r="BK228" i="5"/>
  <c r="BY228" i="5" s="1"/>
  <c r="BJ228" i="5"/>
  <c r="BX228" i="5" s="1"/>
  <c r="BI228" i="5"/>
  <c r="BH228" i="5"/>
  <c r="BV228" i="5" s="1"/>
  <c r="BG228" i="5"/>
  <c r="BU228" i="5" s="1"/>
  <c r="BE228" i="5"/>
  <c r="L228" i="5"/>
  <c r="H228" i="5"/>
  <c r="BF227" i="5"/>
  <c r="BT227" i="5" s="1"/>
  <c r="BN227" i="5"/>
  <c r="CB227" i="5" s="1"/>
  <c r="BL227" i="5"/>
  <c r="BZ227" i="5" s="1"/>
  <c r="BK227" i="5"/>
  <c r="BY227" i="5" s="1"/>
  <c r="BJ227" i="5"/>
  <c r="BX227" i="5" s="1"/>
  <c r="BI227" i="5"/>
  <c r="BH227" i="5"/>
  <c r="BV227" i="5" s="1"/>
  <c r="BG227" i="5"/>
  <c r="BU227" i="5" s="1"/>
  <c r="BE227" i="5"/>
  <c r="L227" i="5"/>
  <c r="H227" i="5"/>
  <c r="BN226" i="5"/>
  <c r="CB226" i="5" s="1"/>
  <c r="BL226" i="5"/>
  <c r="BZ226" i="5" s="1"/>
  <c r="BK226" i="5"/>
  <c r="BY226" i="5" s="1"/>
  <c r="BJ226" i="5"/>
  <c r="BX226" i="5" s="1"/>
  <c r="BI226" i="5"/>
  <c r="BH226" i="5"/>
  <c r="BV226" i="5" s="1"/>
  <c r="BG226" i="5"/>
  <c r="BU226" i="5" s="1"/>
  <c r="BF226" i="5"/>
  <c r="BT226" i="5" s="1"/>
  <c r="BE226" i="5"/>
  <c r="H226" i="5"/>
  <c r="BN225" i="5"/>
  <c r="CB225" i="5" s="1"/>
  <c r="BL225" i="5"/>
  <c r="BZ225" i="5" s="1"/>
  <c r="BK225" i="5"/>
  <c r="BY225" i="5" s="1"/>
  <c r="BJ225" i="5"/>
  <c r="BX225" i="5" s="1"/>
  <c r="BI225" i="5"/>
  <c r="BM225" i="5" s="1"/>
  <c r="CA225" i="5" s="1"/>
  <c r="BH225" i="5"/>
  <c r="BV225" i="5" s="1"/>
  <c r="BG225" i="5"/>
  <c r="BU225" i="5" s="1"/>
  <c r="BF225" i="5"/>
  <c r="BT225" i="5" s="1"/>
  <c r="BE225" i="5"/>
  <c r="L225" i="5"/>
  <c r="H225" i="5"/>
  <c r="BN224" i="5"/>
  <c r="CB224" i="5" s="1"/>
  <c r="BL224" i="5"/>
  <c r="BZ224" i="5" s="1"/>
  <c r="BK224" i="5"/>
  <c r="BY224" i="5" s="1"/>
  <c r="BJ224" i="5"/>
  <c r="BX224" i="5" s="1"/>
  <c r="BI224" i="5"/>
  <c r="BM224" i="5" s="1"/>
  <c r="CA224" i="5" s="1"/>
  <c r="BH224" i="5"/>
  <c r="BV224" i="5" s="1"/>
  <c r="BG224" i="5"/>
  <c r="BU224" i="5" s="1"/>
  <c r="BF224" i="5"/>
  <c r="BT224" i="5" s="1"/>
  <c r="BE224" i="5"/>
  <c r="L224" i="5"/>
  <c r="H224" i="5"/>
  <c r="BF223" i="5"/>
  <c r="BT223" i="5" s="1"/>
  <c r="BN223" i="5"/>
  <c r="CB223" i="5" s="1"/>
  <c r="BL223" i="5"/>
  <c r="BZ223" i="5" s="1"/>
  <c r="BK223" i="5"/>
  <c r="BY223" i="5" s="1"/>
  <c r="BJ223" i="5"/>
  <c r="BX223" i="5" s="1"/>
  <c r="BI223" i="5"/>
  <c r="BH223" i="5"/>
  <c r="BV223" i="5" s="1"/>
  <c r="BG223" i="5"/>
  <c r="BU223" i="5" s="1"/>
  <c r="BE223" i="5"/>
  <c r="L223" i="5"/>
  <c r="H223" i="5"/>
  <c r="BF222" i="5"/>
  <c r="BT222" i="5" s="1"/>
  <c r="BN222" i="5"/>
  <c r="CB222" i="5" s="1"/>
  <c r="BL222" i="5"/>
  <c r="BZ222" i="5" s="1"/>
  <c r="BK222" i="5"/>
  <c r="BY222" i="5" s="1"/>
  <c r="BJ222" i="5"/>
  <c r="BX222" i="5" s="1"/>
  <c r="BI222" i="5"/>
  <c r="BW222" i="5" s="1"/>
  <c r="BH222" i="5"/>
  <c r="BV222" i="5" s="1"/>
  <c r="BG222" i="5"/>
  <c r="BU222" i="5" s="1"/>
  <c r="BE222" i="5"/>
  <c r="L222" i="5"/>
  <c r="H222" i="5"/>
  <c r="BN221" i="5"/>
  <c r="CB221" i="5" s="1"/>
  <c r="BL221" i="5"/>
  <c r="BZ221" i="5" s="1"/>
  <c r="BK221" i="5"/>
  <c r="BY221" i="5" s="1"/>
  <c r="BJ221" i="5"/>
  <c r="BX221" i="5" s="1"/>
  <c r="BI221" i="5"/>
  <c r="BH221" i="5"/>
  <c r="BV221" i="5" s="1"/>
  <c r="BG221" i="5"/>
  <c r="BU221" i="5" s="1"/>
  <c r="BF221" i="5"/>
  <c r="BT221" i="5" s="1"/>
  <c r="BE221" i="5"/>
  <c r="L221" i="5"/>
  <c r="H221" i="5"/>
  <c r="BN220" i="5"/>
  <c r="CB220" i="5" s="1"/>
  <c r="BL220" i="5"/>
  <c r="BZ220" i="5" s="1"/>
  <c r="BK220" i="5"/>
  <c r="BY220" i="5" s="1"/>
  <c r="BJ220" i="5"/>
  <c r="BX220" i="5" s="1"/>
  <c r="BI220" i="5"/>
  <c r="BH220" i="5"/>
  <c r="BV220" i="5" s="1"/>
  <c r="BG220" i="5"/>
  <c r="BU220" i="5" s="1"/>
  <c r="BF220" i="5"/>
  <c r="BT220" i="5" s="1"/>
  <c r="BE220" i="5"/>
  <c r="L220" i="5"/>
  <c r="H220" i="5"/>
  <c r="BF219" i="5"/>
  <c r="BT219" i="5" s="1"/>
  <c r="BN219" i="5"/>
  <c r="CB219" i="5" s="1"/>
  <c r="BL219" i="5"/>
  <c r="BZ219" i="5" s="1"/>
  <c r="BK219" i="5"/>
  <c r="BY219" i="5" s="1"/>
  <c r="BJ219" i="5"/>
  <c r="BX219" i="5" s="1"/>
  <c r="BI219" i="5"/>
  <c r="BH219" i="5"/>
  <c r="BV219" i="5" s="1"/>
  <c r="BG219" i="5"/>
  <c r="BU219" i="5" s="1"/>
  <c r="BE219" i="5"/>
  <c r="L219" i="5"/>
  <c r="H219" i="5"/>
  <c r="BF218" i="5"/>
  <c r="BT218" i="5" s="1"/>
  <c r="BN218" i="5"/>
  <c r="CB218" i="5" s="1"/>
  <c r="BL218" i="5"/>
  <c r="BZ218" i="5" s="1"/>
  <c r="BK218" i="5"/>
  <c r="BY218" i="5" s="1"/>
  <c r="BJ218" i="5"/>
  <c r="BX218" i="5" s="1"/>
  <c r="BI218" i="5"/>
  <c r="BH218" i="5"/>
  <c r="BV218" i="5" s="1"/>
  <c r="BG218" i="5"/>
  <c r="BU218" i="5" s="1"/>
  <c r="BE218" i="5"/>
  <c r="H218" i="5"/>
  <c r="BN217" i="5"/>
  <c r="CB217" i="5" s="1"/>
  <c r="BL217" i="5"/>
  <c r="BZ217" i="5" s="1"/>
  <c r="BK217" i="5"/>
  <c r="BY217" i="5" s="1"/>
  <c r="BJ217" i="5"/>
  <c r="BX217" i="5" s="1"/>
  <c r="BI217" i="5"/>
  <c r="BW217" i="5" s="1"/>
  <c r="BH217" i="5"/>
  <c r="BV217" i="5" s="1"/>
  <c r="BG217" i="5"/>
  <c r="BU217" i="5" s="1"/>
  <c r="BF217" i="5"/>
  <c r="BT217" i="5" s="1"/>
  <c r="BE217" i="5"/>
  <c r="L217" i="5"/>
  <c r="H217" i="5"/>
  <c r="BF216" i="5"/>
  <c r="BT216" i="5" s="1"/>
  <c r="BN216" i="5"/>
  <c r="CB216" i="5" s="1"/>
  <c r="BL216" i="5"/>
  <c r="BZ216" i="5" s="1"/>
  <c r="BK216" i="5"/>
  <c r="BY216" i="5" s="1"/>
  <c r="BJ216" i="5"/>
  <c r="BX216" i="5" s="1"/>
  <c r="BI216" i="5"/>
  <c r="BH216" i="5"/>
  <c r="BV216" i="5" s="1"/>
  <c r="BG216" i="5"/>
  <c r="BU216" i="5" s="1"/>
  <c r="BE216" i="5"/>
  <c r="L216" i="5"/>
  <c r="H216" i="5"/>
  <c r="BN215" i="5"/>
  <c r="CB215" i="5" s="1"/>
  <c r="BL215" i="5"/>
  <c r="BZ215" i="5" s="1"/>
  <c r="BK215" i="5"/>
  <c r="BY215" i="5" s="1"/>
  <c r="BJ215" i="5"/>
  <c r="BX215" i="5" s="1"/>
  <c r="BI215" i="5"/>
  <c r="BH215" i="5"/>
  <c r="BV215" i="5" s="1"/>
  <c r="BG215" i="5"/>
  <c r="BU215" i="5" s="1"/>
  <c r="BF215" i="5"/>
  <c r="BT215" i="5" s="1"/>
  <c r="BE215" i="5"/>
  <c r="L215" i="5"/>
  <c r="H215" i="5"/>
  <c r="BF214" i="5"/>
  <c r="BT214" i="5" s="1"/>
  <c r="BN214" i="5"/>
  <c r="CB214" i="5" s="1"/>
  <c r="BL214" i="5"/>
  <c r="BZ214" i="5" s="1"/>
  <c r="BK214" i="5"/>
  <c r="BY214" i="5" s="1"/>
  <c r="BJ214" i="5"/>
  <c r="BX214" i="5" s="1"/>
  <c r="BI214" i="5"/>
  <c r="BH214" i="5"/>
  <c r="BV214" i="5" s="1"/>
  <c r="BG214" i="5"/>
  <c r="BU214" i="5" s="1"/>
  <c r="BE214" i="5"/>
  <c r="L214" i="5"/>
  <c r="H214" i="5"/>
  <c r="BN213" i="5"/>
  <c r="CB213" i="5" s="1"/>
  <c r="BL213" i="5"/>
  <c r="BZ213" i="5" s="1"/>
  <c r="BK213" i="5"/>
  <c r="BY213" i="5" s="1"/>
  <c r="BJ213" i="5"/>
  <c r="BX213" i="5" s="1"/>
  <c r="BI213" i="5"/>
  <c r="BW213" i="5" s="1"/>
  <c r="BH213" i="5"/>
  <c r="BV213" i="5" s="1"/>
  <c r="BG213" i="5"/>
  <c r="BU213" i="5" s="1"/>
  <c r="BF213" i="5"/>
  <c r="BT213" i="5" s="1"/>
  <c r="BE213" i="5"/>
  <c r="L213" i="5"/>
  <c r="H213" i="5"/>
  <c r="BF212" i="5"/>
  <c r="BT212" i="5" s="1"/>
  <c r="BN212" i="5"/>
  <c r="CB212" i="5" s="1"/>
  <c r="BL212" i="5"/>
  <c r="BZ212" i="5" s="1"/>
  <c r="BK212" i="5"/>
  <c r="BY212" i="5" s="1"/>
  <c r="BJ212" i="5"/>
  <c r="BX212" i="5" s="1"/>
  <c r="BI212" i="5"/>
  <c r="BW212" i="5" s="1"/>
  <c r="BH212" i="5"/>
  <c r="BV212" i="5" s="1"/>
  <c r="BG212" i="5"/>
  <c r="BU212" i="5" s="1"/>
  <c r="BE212" i="5"/>
  <c r="L212" i="5"/>
  <c r="G212" i="5"/>
  <c r="H212" i="5" s="1"/>
  <c r="BF211" i="5"/>
  <c r="BT211" i="5" s="1"/>
  <c r="BN211" i="5"/>
  <c r="CB211" i="5" s="1"/>
  <c r="BL211" i="5"/>
  <c r="BZ211" i="5" s="1"/>
  <c r="BK211" i="5"/>
  <c r="BY211" i="5" s="1"/>
  <c r="BJ211" i="5"/>
  <c r="BX211" i="5" s="1"/>
  <c r="BI211" i="5"/>
  <c r="BH211" i="5"/>
  <c r="BV211" i="5" s="1"/>
  <c r="BG211" i="5"/>
  <c r="BU211" i="5" s="1"/>
  <c r="BE211" i="5"/>
  <c r="L211" i="5"/>
  <c r="H211" i="5"/>
  <c r="BK210" i="5"/>
  <c r="BY210" i="5" s="1"/>
  <c r="BF210" i="5"/>
  <c r="BT210" i="5" s="1"/>
  <c r="BN210" i="5"/>
  <c r="CB210" i="5" s="1"/>
  <c r="BL210" i="5"/>
  <c r="BZ210" i="5" s="1"/>
  <c r="BJ210" i="5"/>
  <c r="BX210" i="5" s="1"/>
  <c r="BI210" i="5"/>
  <c r="BH210" i="5"/>
  <c r="BV210" i="5" s="1"/>
  <c r="BG210" i="5"/>
  <c r="BU210" i="5" s="1"/>
  <c r="BE210" i="5"/>
  <c r="L210" i="5"/>
  <c r="H210" i="5"/>
  <c r="BF209" i="5"/>
  <c r="BT209" i="5" s="1"/>
  <c r="BN209" i="5"/>
  <c r="CB209" i="5" s="1"/>
  <c r="BL209" i="5"/>
  <c r="BZ209" i="5" s="1"/>
  <c r="BK209" i="5"/>
  <c r="BY209" i="5" s="1"/>
  <c r="BJ209" i="5"/>
  <c r="BX209" i="5" s="1"/>
  <c r="BI209" i="5"/>
  <c r="BH209" i="5"/>
  <c r="BV209" i="5" s="1"/>
  <c r="BG209" i="5"/>
  <c r="BU209" i="5" s="1"/>
  <c r="BE209" i="5"/>
  <c r="L209" i="5"/>
  <c r="H209" i="5"/>
  <c r="BF208" i="5"/>
  <c r="BT208" i="5" s="1"/>
  <c r="BN208" i="5"/>
  <c r="CB208" i="5" s="1"/>
  <c r="BL208" i="5"/>
  <c r="BZ208" i="5" s="1"/>
  <c r="BK208" i="5"/>
  <c r="BY208" i="5" s="1"/>
  <c r="BJ208" i="5"/>
  <c r="BX208" i="5" s="1"/>
  <c r="BI208" i="5"/>
  <c r="BH208" i="5"/>
  <c r="BV208" i="5" s="1"/>
  <c r="BG208" i="5"/>
  <c r="BU208" i="5" s="1"/>
  <c r="BE208" i="5"/>
  <c r="L208" i="5"/>
  <c r="H208" i="5"/>
  <c r="BF207" i="5"/>
  <c r="BT207" i="5" s="1"/>
  <c r="BN207" i="5"/>
  <c r="CB207" i="5" s="1"/>
  <c r="BL207" i="5"/>
  <c r="BZ207" i="5" s="1"/>
  <c r="BK207" i="5"/>
  <c r="BY207" i="5" s="1"/>
  <c r="BJ207" i="5"/>
  <c r="BX207" i="5" s="1"/>
  <c r="BI207" i="5"/>
  <c r="BH207" i="5"/>
  <c r="BV207" i="5" s="1"/>
  <c r="BG207" i="5"/>
  <c r="BU207" i="5" s="1"/>
  <c r="BE207" i="5"/>
  <c r="L207" i="5"/>
  <c r="H207" i="5"/>
  <c r="BF206" i="5"/>
  <c r="BT206" i="5" s="1"/>
  <c r="BN206" i="5"/>
  <c r="CB206" i="5" s="1"/>
  <c r="BL206" i="5"/>
  <c r="BZ206" i="5" s="1"/>
  <c r="BK206" i="5"/>
  <c r="BY206" i="5" s="1"/>
  <c r="BJ206" i="5"/>
  <c r="BX206" i="5" s="1"/>
  <c r="BI206" i="5"/>
  <c r="BH206" i="5"/>
  <c r="BV206" i="5" s="1"/>
  <c r="BG206" i="5"/>
  <c r="BU206" i="5" s="1"/>
  <c r="BE206" i="5"/>
  <c r="L206" i="5"/>
  <c r="G206" i="5"/>
  <c r="H206" i="5" s="1"/>
  <c r="BN205" i="5"/>
  <c r="CB205" i="5" s="1"/>
  <c r="BL205" i="5"/>
  <c r="BZ205" i="5" s="1"/>
  <c r="BK205" i="5"/>
  <c r="BY205" i="5" s="1"/>
  <c r="BJ205" i="5"/>
  <c r="BX205" i="5" s="1"/>
  <c r="BI205" i="5"/>
  <c r="BM205" i="5" s="1"/>
  <c r="CA205" i="5" s="1"/>
  <c r="BH205" i="5"/>
  <c r="BV205" i="5" s="1"/>
  <c r="BG205" i="5"/>
  <c r="BU205" i="5" s="1"/>
  <c r="BF205" i="5"/>
  <c r="BT205" i="5" s="1"/>
  <c r="BE205" i="5"/>
  <c r="L205" i="5"/>
  <c r="H205" i="5"/>
  <c r="BF204" i="5"/>
  <c r="BT204" i="5" s="1"/>
  <c r="BN204" i="5"/>
  <c r="CB204" i="5" s="1"/>
  <c r="BL204" i="5"/>
  <c r="BZ204" i="5" s="1"/>
  <c r="BK204" i="5"/>
  <c r="BY204" i="5" s="1"/>
  <c r="BJ204" i="5"/>
  <c r="BX204" i="5" s="1"/>
  <c r="BI204" i="5"/>
  <c r="BH204" i="5"/>
  <c r="BV204" i="5" s="1"/>
  <c r="BG204" i="5"/>
  <c r="BU204" i="5" s="1"/>
  <c r="BE204" i="5"/>
  <c r="L204" i="5"/>
  <c r="H204" i="5"/>
  <c r="BF203" i="5"/>
  <c r="BT203" i="5" s="1"/>
  <c r="BN203" i="5"/>
  <c r="CB203" i="5" s="1"/>
  <c r="BL203" i="5"/>
  <c r="BZ203" i="5" s="1"/>
  <c r="BK203" i="5"/>
  <c r="BY203" i="5" s="1"/>
  <c r="BJ203" i="5"/>
  <c r="BX203" i="5" s="1"/>
  <c r="BI203" i="5"/>
  <c r="BH203" i="5"/>
  <c r="BV203" i="5" s="1"/>
  <c r="BG203" i="5"/>
  <c r="BU203" i="5" s="1"/>
  <c r="BE203" i="5"/>
  <c r="H203" i="5"/>
  <c r="BF202" i="5"/>
  <c r="BT202" i="5" s="1"/>
  <c r="BN202" i="5"/>
  <c r="CB202" i="5" s="1"/>
  <c r="BL202" i="5"/>
  <c r="BZ202" i="5" s="1"/>
  <c r="BK202" i="5"/>
  <c r="BY202" i="5" s="1"/>
  <c r="BJ202" i="5"/>
  <c r="BX202" i="5" s="1"/>
  <c r="BI202" i="5"/>
  <c r="BH202" i="5"/>
  <c r="BV202" i="5" s="1"/>
  <c r="BG202" i="5"/>
  <c r="BU202" i="5" s="1"/>
  <c r="BE202" i="5"/>
  <c r="G202" i="5"/>
  <c r="H202" i="5" s="1"/>
  <c r="BN201" i="5"/>
  <c r="CB201" i="5" s="1"/>
  <c r="BL201" i="5"/>
  <c r="BZ201" i="5" s="1"/>
  <c r="BK201" i="5"/>
  <c r="BY201" i="5" s="1"/>
  <c r="BJ201" i="5"/>
  <c r="BX201" i="5" s="1"/>
  <c r="BI201" i="5"/>
  <c r="BH201" i="5"/>
  <c r="BV201" i="5" s="1"/>
  <c r="BG201" i="5"/>
  <c r="BU201" i="5" s="1"/>
  <c r="BF201" i="5"/>
  <c r="BT201" i="5" s="1"/>
  <c r="BE201" i="5"/>
  <c r="L201" i="5"/>
  <c r="H201" i="5"/>
  <c r="BF200" i="5"/>
  <c r="BT200" i="5" s="1"/>
  <c r="BN200" i="5"/>
  <c r="CB200" i="5" s="1"/>
  <c r="BL200" i="5"/>
  <c r="BZ200" i="5" s="1"/>
  <c r="BK200" i="5"/>
  <c r="BY200" i="5" s="1"/>
  <c r="BJ200" i="5"/>
  <c r="BX200" i="5" s="1"/>
  <c r="BI200" i="5"/>
  <c r="BH200" i="5"/>
  <c r="BV200" i="5" s="1"/>
  <c r="BG200" i="5"/>
  <c r="BU200" i="5" s="1"/>
  <c r="BE200" i="5"/>
  <c r="R200" i="5"/>
  <c r="P200" i="5"/>
  <c r="H200" i="5"/>
  <c r="BF199" i="5"/>
  <c r="BT199" i="5" s="1"/>
  <c r="BN199" i="5"/>
  <c r="CB199" i="5" s="1"/>
  <c r="BL199" i="5"/>
  <c r="BZ199" i="5" s="1"/>
  <c r="BK199" i="5"/>
  <c r="BY199" i="5" s="1"/>
  <c r="BJ199" i="5"/>
  <c r="BX199" i="5" s="1"/>
  <c r="BI199" i="5"/>
  <c r="BH199" i="5"/>
  <c r="BV199" i="5" s="1"/>
  <c r="BG199" i="5"/>
  <c r="BU199" i="5" s="1"/>
  <c r="BE199" i="5"/>
  <c r="L199" i="5"/>
  <c r="H199" i="5"/>
  <c r="BF198" i="5"/>
  <c r="BT198" i="5" s="1"/>
  <c r="BN198" i="5"/>
  <c r="CB198" i="5" s="1"/>
  <c r="BL198" i="5"/>
  <c r="BZ198" i="5" s="1"/>
  <c r="BK198" i="5"/>
  <c r="BY198" i="5" s="1"/>
  <c r="BJ198" i="5"/>
  <c r="BX198" i="5" s="1"/>
  <c r="BI198" i="5"/>
  <c r="BH198" i="5"/>
  <c r="BV198" i="5" s="1"/>
  <c r="BG198" i="5"/>
  <c r="BU198" i="5" s="1"/>
  <c r="BE198" i="5"/>
  <c r="L198" i="5"/>
  <c r="H198" i="5"/>
  <c r="BF197" i="5"/>
  <c r="BT197" i="5" s="1"/>
  <c r="BN197" i="5"/>
  <c r="CB197" i="5" s="1"/>
  <c r="BL197" i="5"/>
  <c r="BZ197" i="5" s="1"/>
  <c r="BK197" i="5"/>
  <c r="BY197" i="5" s="1"/>
  <c r="BJ197" i="5"/>
  <c r="BX197" i="5" s="1"/>
  <c r="BI197" i="5"/>
  <c r="BH197" i="5"/>
  <c r="BV197" i="5" s="1"/>
  <c r="BG197" i="5"/>
  <c r="BU197" i="5" s="1"/>
  <c r="BE197" i="5"/>
  <c r="L197" i="5"/>
  <c r="H197" i="5"/>
  <c r="BF196" i="5"/>
  <c r="BT196" i="5" s="1"/>
  <c r="BN196" i="5"/>
  <c r="CB196" i="5" s="1"/>
  <c r="BL196" i="5"/>
  <c r="BZ196" i="5" s="1"/>
  <c r="BK196" i="5"/>
  <c r="BY196" i="5" s="1"/>
  <c r="BJ196" i="5"/>
  <c r="BX196" i="5" s="1"/>
  <c r="BI196" i="5"/>
  <c r="BH196" i="5"/>
  <c r="BV196" i="5" s="1"/>
  <c r="BG196" i="5"/>
  <c r="BU196" i="5" s="1"/>
  <c r="BE196" i="5"/>
  <c r="L196" i="5"/>
  <c r="H196" i="5"/>
  <c r="BF195" i="5"/>
  <c r="BT195" i="5" s="1"/>
  <c r="BN195" i="5"/>
  <c r="CB195" i="5" s="1"/>
  <c r="BL195" i="5"/>
  <c r="BZ195" i="5" s="1"/>
  <c r="BK195" i="5"/>
  <c r="BY195" i="5" s="1"/>
  <c r="BJ195" i="5"/>
  <c r="BX195" i="5" s="1"/>
  <c r="BI195" i="5"/>
  <c r="BH195" i="5"/>
  <c r="BV195" i="5" s="1"/>
  <c r="BG195" i="5"/>
  <c r="BU195" i="5" s="1"/>
  <c r="BE195" i="5"/>
  <c r="L195" i="5"/>
  <c r="H195" i="5"/>
  <c r="BF194" i="5"/>
  <c r="BT194" i="5" s="1"/>
  <c r="BN194" i="5"/>
  <c r="CB194" i="5" s="1"/>
  <c r="BL194" i="5"/>
  <c r="BZ194" i="5" s="1"/>
  <c r="BK194" i="5"/>
  <c r="BY194" i="5" s="1"/>
  <c r="BJ194" i="5"/>
  <c r="BX194" i="5" s="1"/>
  <c r="BI194" i="5"/>
  <c r="BH194" i="5"/>
  <c r="BV194" i="5" s="1"/>
  <c r="BG194" i="5"/>
  <c r="BU194" i="5" s="1"/>
  <c r="BE194" i="5"/>
  <c r="L194" i="5"/>
  <c r="H194" i="5"/>
  <c r="BF193" i="5"/>
  <c r="BT193" i="5" s="1"/>
  <c r="BN193" i="5"/>
  <c r="CB193" i="5" s="1"/>
  <c r="BL193" i="5"/>
  <c r="BZ193" i="5" s="1"/>
  <c r="BK193" i="5"/>
  <c r="BY193" i="5" s="1"/>
  <c r="BJ193" i="5"/>
  <c r="BX193" i="5" s="1"/>
  <c r="BI193" i="5"/>
  <c r="BW193" i="5" s="1"/>
  <c r="BH193" i="5"/>
  <c r="BV193" i="5" s="1"/>
  <c r="BG193" i="5"/>
  <c r="BU193" i="5" s="1"/>
  <c r="BE193" i="5"/>
  <c r="L193" i="5"/>
  <c r="H193" i="5"/>
  <c r="BF192" i="5"/>
  <c r="BT192" i="5" s="1"/>
  <c r="BN192" i="5"/>
  <c r="CB192" i="5" s="1"/>
  <c r="BL192" i="5"/>
  <c r="BZ192" i="5" s="1"/>
  <c r="BK192" i="5"/>
  <c r="BY192" i="5" s="1"/>
  <c r="BJ192" i="5"/>
  <c r="BX192" i="5" s="1"/>
  <c r="BI192" i="5"/>
  <c r="BW192" i="5" s="1"/>
  <c r="BH192" i="5"/>
  <c r="BV192" i="5" s="1"/>
  <c r="BG192" i="5"/>
  <c r="BU192" i="5" s="1"/>
  <c r="BE192" i="5"/>
  <c r="L192" i="5"/>
  <c r="H192" i="5"/>
  <c r="BF191" i="5"/>
  <c r="BT191" i="5" s="1"/>
  <c r="BN191" i="5"/>
  <c r="CB191" i="5" s="1"/>
  <c r="BL191" i="5"/>
  <c r="BZ191" i="5" s="1"/>
  <c r="BK191" i="5"/>
  <c r="BY191" i="5" s="1"/>
  <c r="BJ191" i="5"/>
  <c r="BX191" i="5" s="1"/>
  <c r="BI191" i="5"/>
  <c r="BH191" i="5"/>
  <c r="BV191" i="5" s="1"/>
  <c r="BG191" i="5"/>
  <c r="BU191" i="5" s="1"/>
  <c r="BE191" i="5"/>
  <c r="H191" i="5"/>
  <c r="BF190" i="5"/>
  <c r="BT190" i="5" s="1"/>
  <c r="BN190" i="5"/>
  <c r="CB190" i="5" s="1"/>
  <c r="BL190" i="5"/>
  <c r="BZ190" i="5" s="1"/>
  <c r="BK190" i="5"/>
  <c r="BY190" i="5" s="1"/>
  <c r="BJ190" i="5"/>
  <c r="BX190" i="5" s="1"/>
  <c r="BI190" i="5"/>
  <c r="BH190" i="5"/>
  <c r="BV190" i="5" s="1"/>
  <c r="BG190" i="5"/>
  <c r="BU190" i="5" s="1"/>
  <c r="BE190" i="5"/>
  <c r="L190" i="5"/>
  <c r="G190" i="5"/>
  <c r="H190" i="5" s="1"/>
  <c r="BH189" i="5"/>
  <c r="BV189" i="5" s="1"/>
  <c r="BN189" i="5"/>
  <c r="CB189" i="5" s="1"/>
  <c r="BL189" i="5"/>
  <c r="BZ189" i="5" s="1"/>
  <c r="BK189" i="5"/>
  <c r="BY189" i="5" s="1"/>
  <c r="BJ189" i="5"/>
  <c r="BX189" i="5" s="1"/>
  <c r="BI189" i="5"/>
  <c r="BG189" i="5"/>
  <c r="BU189" i="5" s="1"/>
  <c r="BF189" i="5"/>
  <c r="BT189" i="5" s="1"/>
  <c r="BE189" i="5"/>
  <c r="X189" i="5"/>
  <c r="L189" i="5"/>
  <c r="H189" i="5"/>
  <c r="BF188" i="5"/>
  <c r="BT188" i="5" s="1"/>
  <c r="BN188" i="5"/>
  <c r="CB188" i="5" s="1"/>
  <c r="BL188" i="5"/>
  <c r="BZ188" i="5" s="1"/>
  <c r="BK188" i="5"/>
  <c r="BY188" i="5" s="1"/>
  <c r="BJ188" i="5"/>
  <c r="BX188" i="5" s="1"/>
  <c r="BI188" i="5"/>
  <c r="BH188" i="5"/>
  <c r="BV188" i="5" s="1"/>
  <c r="BG188" i="5"/>
  <c r="BU188" i="5" s="1"/>
  <c r="BE188" i="5"/>
  <c r="X188" i="5"/>
  <c r="L188" i="5"/>
  <c r="H188" i="5"/>
  <c r="BN187" i="5"/>
  <c r="CB187" i="5" s="1"/>
  <c r="BL187" i="5"/>
  <c r="BZ187" i="5" s="1"/>
  <c r="BK187" i="5"/>
  <c r="BY187" i="5" s="1"/>
  <c r="BJ187" i="5"/>
  <c r="BX187" i="5" s="1"/>
  <c r="BI187" i="5"/>
  <c r="BH187" i="5"/>
  <c r="BV187" i="5" s="1"/>
  <c r="BG187" i="5"/>
  <c r="BU187" i="5" s="1"/>
  <c r="BF187" i="5"/>
  <c r="BT187" i="5" s="1"/>
  <c r="BE187" i="5"/>
  <c r="X187" i="5"/>
  <c r="L187" i="5"/>
  <c r="G187" i="5"/>
  <c r="H187" i="5" s="1"/>
  <c r="BN186" i="5"/>
  <c r="CB186" i="5" s="1"/>
  <c r="BL186" i="5"/>
  <c r="BZ186" i="5" s="1"/>
  <c r="BK186" i="5"/>
  <c r="BY186" i="5" s="1"/>
  <c r="BJ186" i="5"/>
  <c r="BX186" i="5" s="1"/>
  <c r="BI186" i="5"/>
  <c r="BH186" i="5"/>
  <c r="BV186" i="5" s="1"/>
  <c r="BG186" i="5"/>
  <c r="BU186" i="5" s="1"/>
  <c r="BF186" i="5"/>
  <c r="BT186" i="5" s="1"/>
  <c r="BE186" i="5"/>
  <c r="L186" i="5"/>
  <c r="H186" i="5"/>
  <c r="BF185" i="5"/>
  <c r="BT185" i="5" s="1"/>
  <c r="BN185" i="5"/>
  <c r="CB185" i="5" s="1"/>
  <c r="BL185" i="5"/>
  <c r="BZ185" i="5" s="1"/>
  <c r="BK185" i="5"/>
  <c r="BY185" i="5" s="1"/>
  <c r="BJ185" i="5"/>
  <c r="BX185" i="5" s="1"/>
  <c r="BI185" i="5"/>
  <c r="BM185" i="5" s="1"/>
  <c r="CA185" i="5" s="1"/>
  <c r="BH185" i="5"/>
  <c r="BV185" i="5" s="1"/>
  <c r="BG185" i="5"/>
  <c r="BU185" i="5" s="1"/>
  <c r="BE185" i="5"/>
  <c r="L185" i="5"/>
  <c r="H185" i="5"/>
  <c r="BF184" i="5"/>
  <c r="BT184" i="5" s="1"/>
  <c r="BN184" i="5"/>
  <c r="CB184" i="5" s="1"/>
  <c r="BL184" i="5"/>
  <c r="BZ184" i="5" s="1"/>
  <c r="BK184" i="5"/>
  <c r="BY184" i="5" s="1"/>
  <c r="BJ184" i="5"/>
  <c r="BX184" i="5" s="1"/>
  <c r="BI184" i="5"/>
  <c r="BH184" i="5"/>
  <c r="BV184" i="5" s="1"/>
  <c r="BG184" i="5"/>
  <c r="BU184" i="5" s="1"/>
  <c r="BE184" i="5"/>
  <c r="L184" i="5"/>
  <c r="H184" i="5"/>
  <c r="BF183" i="5"/>
  <c r="BT183" i="5" s="1"/>
  <c r="BN183" i="5"/>
  <c r="CB183" i="5" s="1"/>
  <c r="BL183" i="5"/>
  <c r="BZ183" i="5" s="1"/>
  <c r="BK183" i="5"/>
  <c r="BY183" i="5" s="1"/>
  <c r="BJ183" i="5"/>
  <c r="BX183" i="5" s="1"/>
  <c r="BI183" i="5"/>
  <c r="BH183" i="5"/>
  <c r="BV183" i="5" s="1"/>
  <c r="BG183" i="5"/>
  <c r="BU183" i="5" s="1"/>
  <c r="BE183" i="5"/>
  <c r="L183" i="5"/>
  <c r="H183" i="5"/>
  <c r="BN182" i="5"/>
  <c r="CB182" i="5" s="1"/>
  <c r="BL182" i="5"/>
  <c r="BZ182" i="5" s="1"/>
  <c r="BK182" i="5"/>
  <c r="BY182" i="5" s="1"/>
  <c r="BJ182" i="5"/>
  <c r="BX182" i="5" s="1"/>
  <c r="BI182" i="5"/>
  <c r="BH182" i="5"/>
  <c r="BV182" i="5" s="1"/>
  <c r="BG182" i="5"/>
  <c r="BU182" i="5" s="1"/>
  <c r="BF182" i="5"/>
  <c r="BT182" i="5" s="1"/>
  <c r="BE182" i="5"/>
  <c r="H182" i="5"/>
  <c r="BF181" i="5"/>
  <c r="BT181" i="5" s="1"/>
  <c r="BN181" i="5"/>
  <c r="CB181" i="5" s="1"/>
  <c r="BL181" i="5"/>
  <c r="BZ181" i="5" s="1"/>
  <c r="BK181" i="5"/>
  <c r="BY181" i="5" s="1"/>
  <c r="BJ181" i="5"/>
  <c r="BX181" i="5" s="1"/>
  <c r="BI181" i="5"/>
  <c r="BH181" i="5"/>
  <c r="BV181" i="5" s="1"/>
  <c r="BG181" i="5"/>
  <c r="BU181" i="5" s="1"/>
  <c r="BE181" i="5"/>
  <c r="L181" i="5"/>
  <c r="H181" i="5"/>
  <c r="BF180" i="5"/>
  <c r="BT180" i="5" s="1"/>
  <c r="BN180" i="5"/>
  <c r="CB180" i="5" s="1"/>
  <c r="BL180" i="5"/>
  <c r="BZ180" i="5" s="1"/>
  <c r="BK180" i="5"/>
  <c r="BY180" i="5" s="1"/>
  <c r="BJ180" i="5"/>
  <c r="BX180" i="5" s="1"/>
  <c r="BI180" i="5"/>
  <c r="BH180" i="5"/>
  <c r="BV180" i="5" s="1"/>
  <c r="BG180" i="5"/>
  <c r="BU180" i="5" s="1"/>
  <c r="BE180" i="5"/>
  <c r="X180" i="5"/>
  <c r="L180" i="5"/>
  <c r="H180" i="5"/>
  <c r="BF179" i="5"/>
  <c r="BT179" i="5" s="1"/>
  <c r="BN179" i="5"/>
  <c r="CB179" i="5" s="1"/>
  <c r="BL179" i="5"/>
  <c r="BZ179" i="5" s="1"/>
  <c r="BK179" i="5"/>
  <c r="BY179" i="5" s="1"/>
  <c r="BJ179" i="5"/>
  <c r="BX179" i="5" s="1"/>
  <c r="BI179" i="5"/>
  <c r="BM179" i="5" s="1"/>
  <c r="CA179" i="5" s="1"/>
  <c r="BH179" i="5"/>
  <c r="BV179" i="5" s="1"/>
  <c r="BG179" i="5"/>
  <c r="BU179" i="5" s="1"/>
  <c r="BE179" i="5"/>
  <c r="X179" i="5"/>
  <c r="L179" i="5"/>
  <c r="H179" i="5"/>
  <c r="BN178" i="5"/>
  <c r="CB178" i="5" s="1"/>
  <c r="BL178" i="5"/>
  <c r="BZ178" i="5" s="1"/>
  <c r="BK178" i="5"/>
  <c r="BY178" i="5" s="1"/>
  <c r="BJ178" i="5"/>
  <c r="BX178" i="5" s="1"/>
  <c r="BI178" i="5"/>
  <c r="BM178" i="5" s="1"/>
  <c r="CA178" i="5" s="1"/>
  <c r="BH178" i="5"/>
  <c r="BV178" i="5" s="1"/>
  <c r="BG178" i="5"/>
  <c r="BU178" i="5" s="1"/>
  <c r="BF178" i="5"/>
  <c r="BT178" i="5" s="1"/>
  <c r="BE178" i="5"/>
  <c r="U178" i="5"/>
  <c r="L178" i="5"/>
  <c r="H178" i="5"/>
  <c r="BF177" i="5"/>
  <c r="BT177" i="5" s="1"/>
  <c r="BN177" i="5"/>
  <c r="CB177" i="5" s="1"/>
  <c r="BL177" i="5"/>
  <c r="BZ177" i="5" s="1"/>
  <c r="BK177" i="5"/>
  <c r="BY177" i="5" s="1"/>
  <c r="BJ177" i="5"/>
  <c r="BX177" i="5" s="1"/>
  <c r="BI177" i="5"/>
  <c r="BH177" i="5"/>
  <c r="BV177" i="5" s="1"/>
  <c r="BG177" i="5"/>
  <c r="BU177" i="5" s="1"/>
  <c r="BE177" i="5"/>
  <c r="L177" i="5"/>
  <c r="H177" i="5"/>
  <c r="BN176" i="5"/>
  <c r="CB176" i="5" s="1"/>
  <c r="BL176" i="5"/>
  <c r="BZ176" i="5" s="1"/>
  <c r="BK176" i="5"/>
  <c r="BY176" i="5" s="1"/>
  <c r="BJ176" i="5"/>
  <c r="BX176" i="5" s="1"/>
  <c r="BI176" i="5"/>
  <c r="BH176" i="5"/>
  <c r="BV176" i="5" s="1"/>
  <c r="BG176" i="5"/>
  <c r="BU176" i="5" s="1"/>
  <c r="BF176" i="5"/>
  <c r="BT176" i="5" s="1"/>
  <c r="BE176" i="5"/>
  <c r="X176" i="5"/>
  <c r="L176" i="5"/>
  <c r="H176" i="5"/>
  <c r="BF175" i="5"/>
  <c r="BT175" i="5" s="1"/>
  <c r="BN175" i="5"/>
  <c r="CB175" i="5" s="1"/>
  <c r="BL175" i="5"/>
  <c r="BZ175" i="5" s="1"/>
  <c r="BK175" i="5"/>
  <c r="BY175" i="5" s="1"/>
  <c r="BJ175" i="5"/>
  <c r="BX175" i="5" s="1"/>
  <c r="BI175" i="5"/>
  <c r="BH175" i="5"/>
  <c r="BV175" i="5" s="1"/>
  <c r="BG175" i="5"/>
  <c r="BU175" i="5" s="1"/>
  <c r="BE175" i="5"/>
  <c r="L175" i="5"/>
  <c r="H175" i="5"/>
  <c r="BF174" i="5"/>
  <c r="BT174" i="5" s="1"/>
  <c r="BN174" i="5"/>
  <c r="CB174" i="5" s="1"/>
  <c r="BL174" i="5"/>
  <c r="BZ174" i="5" s="1"/>
  <c r="BK174" i="5"/>
  <c r="BY174" i="5" s="1"/>
  <c r="BJ174" i="5"/>
  <c r="BX174" i="5" s="1"/>
  <c r="BI174" i="5"/>
  <c r="BH174" i="5"/>
  <c r="BV174" i="5" s="1"/>
  <c r="BG174" i="5"/>
  <c r="BU174" i="5" s="1"/>
  <c r="BE174" i="5"/>
  <c r="X174" i="5"/>
  <c r="L174" i="5"/>
  <c r="H174" i="5"/>
  <c r="BF173" i="5"/>
  <c r="BT173" i="5" s="1"/>
  <c r="BN173" i="5"/>
  <c r="CB173" i="5" s="1"/>
  <c r="BL173" i="5"/>
  <c r="BZ173" i="5" s="1"/>
  <c r="BK173" i="5"/>
  <c r="BY173" i="5" s="1"/>
  <c r="BJ173" i="5"/>
  <c r="BX173" i="5" s="1"/>
  <c r="BI173" i="5"/>
  <c r="BM173" i="5" s="1"/>
  <c r="CA173" i="5" s="1"/>
  <c r="BH173" i="5"/>
  <c r="BV173" i="5" s="1"/>
  <c r="BG173" i="5"/>
  <c r="BU173" i="5" s="1"/>
  <c r="BE173" i="5"/>
  <c r="X173" i="5"/>
  <c r="L173" i="5"/>
  <c r="H173" i="5"/>
  <c r="BF172" i="5"/>
  <c r="BT172" i="5" s="1"/>
  <c r="BN172" i="5"/>
  <c r="CB172" i="5" s="1"/>
  <c r="BL172" i="5"/>
  <c r="BZ172" i="5" s="1"/>
  <c r="BK172" i="5"/>
  <c r="BY172" i="5" s="1"/>
  <c r="BJ172" i="5"/>
  <c r="BX172" i="5" s="1"/>
  <c r="BI172" i="5"/>
  <c r="BH172" i="5"/>
  <c r="BV172" i="5" s="1"/>
  <c r="BG172" i="5"/>
  <c r="BU172" i="5" s="1"/>
  <c r="BE172" i="5"/>
  <c r="X172" i="5"/>
  <c r="L172" i="5"/>
  <c r="H172" i="5"/>
  <c r="BN171" i="5"/>
  <c r="CB171" i="5" s="1"/>
  <c r="BL171" i="5"/>
  <c r="BZ171" i="5" s="1"/>
  <c r="BK171" i="5"/>
  <c r="BY171" i="5" s="1"/>
  <c r="BJ171" i="5"/>
  <c r="BX171" i="5" s="1"/>
  <c r="BI171" i="5"/>
  <c r="BH171" i="5"/>
  <c r="BV171" i="5" s="1"/>
  <c r="BG171" i="5"/>
  <c r="BU171" i="5" s="1"/>
  <c r="BF171" i="5"/>
  <c r="BT171" i="5" s="1"/>
  <c r="BE171" i="5"/>
  <c r="X171" i="5"/>
  <c r="L171" i="5"/>
  <c r="H171" i="5"/>
  <c r="BF170" i="5"/>
  <c r="BT170" i="5" s="1"/>
  <c r="BN170" i="5"/>
  <c r="CB170" i="5" s="1"/>
  <c r="BL170" i="5"/>
  <c r="BZ170" i="5" s="1"/>
  <c r="BK170" i="5"/>
  <c r="BY170" i="5" s="1"/>
  <c r="BJ170" i="5"/>
  <c r="BX170" i="5" s="1"/>
  <c r="BI170" i="5"/>
  <c r="BH170" i="5"/>
  <c r="BV170" i="5" s="1"/>
  <c r="BG170" i="5"/>
  <c r="BU170" i="5" s="1"/>
  <c r="BE170" i="5"/>
  <c r="X170" i="5"/>
  <c r="L170" i="5"/>
  <c r="H170" i="5"/>
  <c r="BF169" i="5"/>
  <c r="BT169" i="5" s="1"/>
  <c r="BN169" i="5"/>
  <c r="CB169" i="5" s="1"/>
  <c r="BL169" i="5"/>
  <c r="BZ169" i="5" s="1"/>
  <c r="BK169" i="5"/>
  <c r="BY169" i="5" s="1"/>
  <c r="BJ169" i="5"/>
  <c r="BX169" i="5" s="1"/>
  <c r="BI169" i="5"/>
  <c r="BH169" i="5"/>
  <c r="BV169" i="5" s="1"/>
  <c r="BG169" i="5"/>
  <c r="BU169" i="5" s="1"/>
  <c r="BE169" i="5"/>
  <c r="X169" i="5"/>
  <c r="L169" i="5"/>
  <c r="H169" i="5"/>
  <c r="BF168" i="5"/>
  <c r="BT168" i="5" s="1"/>
  <c r="BN168" i="5"/>
  <c r="CB168" i="5" s="1"/>
  <c r="BL168" i="5"/>
  <c r="BZ168" i="5" s="1"/>
  <c r="BK168" i="5"/>
  <c r="BY168" i="5" s="1"/>
  <c r="BJ168" i="5"/>
  <c r="BX168" i="5" s="1"/>
  <c r="BI168" i="5"/>
  <c r="BG168" i="5"/>
  <c r="BU168" i="5" s="1"/>
  <c r="BE168" i="5"/>
  <c r="X168" i="5"/>
  <c r="AS168" i="5" s="1"/>
  <c r="BH168" i="5" s="1"/>
  <c r="BV168" i="5" s="1"/>
  <c r="L168" i="5"/>
  <c r="H168" i="5"/>
  <c r="BJ167" i="5"/>
  <c r="BX167" i="5" s="1"/>
  <c r="BF167" i="5"/>
  <c r="BT167" i="5" s="1"/>
  <c r="BN167" i="5"/>
  <c r="CB167" i="5" s="1"/>
  <c r="BL167" i="5"/>
  <c r="BZ167" i="5" s="1"/>
  <c r="BK167" i="5"/>
  <c r="BY167" i="5" s="1"/>
  <c r="BI167" i="5"/>
  <c r="BH167" i="5"/>
  <c r="BV167" i="5" s="1"/>
  <c r="BG167" i="5"/>
  <c r="BU167" i="5" s="1"/>
  <c r="BE167" i="5"/>
  <c r="X167" i="5"/>
  <c r="L167" i="5"/>
  <c r="H167" i="5"/>
  <c r="BF166" i="5"/>
  <c r="BT166" i="5" s="1"/>
  <c r="BN166" i="5"/>
  <c r="CB166" i="5" s="1"/>
  <c r="BL166" i="5"/>
  <c r="BZ166" i="5" s="1"/>
  <c r="BK166" i="5"/>
  <c r="BY166" i="5" s="1"/>
  <c r="BJ166" i="5"/>
  <c r="BX166" i="5" s="1"/>
  <c r="BI166" i="5"/>
  <c r="BW166" i="5" s="1"/>
  <c r="BH166" i="5"/>
  <c r="BV166" i="5" s="1"/>
  <c r="BG166" i="5"/>
  <c r="BU166" i="5" s="1"/>
  <c r="BE166" i="5"/>
  <c r="L166" i="5"/>
  <c r="H166" i="5"/>
  <c r="BF165" i="5"/>
  <c r="BT165" i="5" s="1"/>
  <c r="BN165" i="5"/>
  <c r="CB165" i="5" s="1"/>
  <c r="BL165" i="5"/>
  <c r="BZ165" i="5" s="1"/>
  <c r="BK165" i="5"/>
  <c r="BY165" i="5" s="1"/>
  <c r="BJ165" i="5"/>
  <c r="BX165" i="5" s="1"/>
  <c r="BI165" i="5"/>
  <c r="BW165" i="5" s="1"/>
  <c r="BH165" i="5"/>
  <c r="BV165" i="5" s="1"/>
  <c r="BG165" i="5"/>
  <c r="BU165" i="5" s="1"/>
  <c r="BE165" i="5"/>
  <c r="X165" i="5"/>
  <c r="L165" i="5"/>
  <c r="H165" i="5"/>
  <c r="BF164" i="5"/>
  <c r="BT164" i="5" s="1"/>
  <c r="BN164" i="5"/>
  <c r="CB164" i="5" s="1"/>
  <c r="BL164" i="5"/>
  <c r="BZ164" i="5" s="1"/>
  <c r="BK164" i="5"/>
  <c r="BY164" i="5" s="1"/>
  <c r="BJ164" i="5"/>
  <c r="BX164" i="5" s="1"/>
  <c r="BI164" i="5"/>
  <c r="BH164" i="5"/>
  <c r="BV164" i="5" s="1"/>
  <c r="BG164" i="5"/>
  <c r="BU164" i="5" s="1"/>
  <c r="BE164" i="5"/>
  <c r="X164" i="5"/>
  <c r="L164" i="5"/>
  <c r="H164" i="5"/>
  <c r="BN163" i="5"/>
  <c r="CB163" i="5" s="1"/>
  <c r="BL163" i="5"/>
  <c r="BZ163" i="5" s="1"/>
  <c r="BK163" i="5"/>
  <c r="BY163" i="5" s="1"/>
  <c r="BJ163" i="5"/>
  <c r="BX163" i="5" s="1"/>
  <c r="BI163" i="5"/>
  <c r="BH163" i="5"/>
  <c r="BV163" i="5" s="1"/>
  <c r="BG163" i="5"/>
  <c r="BU163" i="5" s="1"/>
  <c r="BF163" i="5"/>
  <c r="BT163" i="5" s="1"/>
  <c r="BE163" i="5"/>
  <c r="X163" i="5"/>
  <c r="L163" i="5"/>
  <c r="H163" i="5"/>
  <c r="BF162" i="5"/>
  <c r="BT162" i="5" s="1"/>
  <c r="BN162" i="5"/>
  <c r="CB162" i="5" s="1"/>
  <c r="BL162" i="5"/>
  <c r="BZ162" i="5" s="1"/>
  <c r="BK162" i="5"/>
  <c r="BY162" i="5" s="1"/>
  <c r="BJ162" i="5"/>
  <c r="BX162" i="5" s="1"/>
  <c r="BI162" i="5"/>
  <c r="BH162" i="5"/>
  <c r="BV162" i="5" s="1"/>
  <c r="BG162" i="5"/>
  <c r="BU162" i="5" s="1"/>
  <c r="BE162" i="5"/>
  <c r="X162" i="5"/>
  <c r="H162" i="5"/>
  <c r="BN161" i="5"/>
  <c r="CB161" i="5" s="1"/>
  <c r="BL161" i="5"/>
  <c r="BZ161" i="5" s="1"/>
  <c r="BK161" i="5"/>
  <c r="BY161" i="5" s="1"/>
  <c r="BJ161" i="5"/>
  <c r="BX161" i="5" s="1"/>
  <c r="BI161" i="5"/>
  <c r="BM161" i="5" s="1"/>
  <c r="CA161" i="5" s="1"/>
  <c r="BH161" i="5"/>
  <c r="BV161" i="5" s="1"/>
  <c r="BG161" i="5"/>
  <c r="BU161" i="5" s="1"/>
  <c r="BF161" i="5"/>
  <c r="BT161" i="5" s="1"/>
  <c r="BE161" i="5"/>
  <c r="X161" i="5"/>
  <c r="L161" i="5"/>
  <c r="H161" i="5"/>
  <c r="BF160" i="5"/>
  <c r="BT160" i="5" s="1"/>
  <c r="BN160" i="5"/>
  <c r="CB160" i="5" s="1"/>
  <c r="BL160" i="5"/>
  <c r="BZ160" i="5" s="1"/>
  <c r="BK160" i="5"/>
  <c r="BY160" i="5" s="1"/>
  <c r="BJ160" i="5"/>
  <c r="BX160" i="5" s="1"/>
  <c r="BI160" i="5"/>
  <c r="BH160" i="5"/>
  <c r="BV160" i="5" s="1"/>
  <c r="BG160" i="5"/>
  <c r="BU160" i="5" s="1"/>
  <c r="BE160" i="5"/>
  <c r="X160" i="5"/>
  <c r="L160" i="5"/>
  <c r="H160" i="5"/>
  <c r="BN159" i="5"/>
  <c r="CB159" i="5" s="1"/>
  <c r="BL159" i="5"/>
  <c r="BZ159" i="5" s="1"/>
  <c r="BK159" i="5"/>
  <c r="BY159" i="5" s="1"/>
  <c r="BJ159" i="5"/>
  <c r="BX159" i="5" s="1"/>
  <c r="BI159" i="5"/>
  <c r="BM159" i="5" s="1"/>
  <c r="CA159" i="5" s="1"/>
  <c r="BH159" i="5"/>
  <c r="BV159" i="5" s="1"/>
  <c r="BG159" i="5"/>
  <c r="BU159" i="5" s="1"/>
  <c r="BF159" i="5"/>
  <c r="BT159" i="5" s="1"/>
  <c r="BE159" i="5"/>
  <c r="X159" i="5"/>
  <c r="L159" i="5"/>
  <c r="H159" i="5"/>
  <c r="BF158" i="5"/>
  <c r="BT158" i="5" s="1"/>
  <c r="BN158" i="5"/>
  <c r="CB158" i="5" s="1"/>
  <c r="BL158" i="5"/>
  <c r="BZ158" i="5" s="1"/>
  <c r="BK158" i="5"/>
  <c r="BY158" i="5" s="1"/>
  <c r="BJ158" i="5"/>
  <c r="BX158" i="5" s="1"/>
  <c r="BI158" i="5"/>
  <c r="BH158" i="5"/>
  <c r="BV158" i="5" s="1"/>
  <c r="BG158" i="5"/>
  <c r="BU158" i="5" s="1"/>
  <c r="BE158" i="5"/>
  <c r="X158" i="5"/>
  <c r="L158" i="5"/>
  <c r="H158" i="5"/>
  <c r="BN157" i="5"/>
  <c r="CB157" i="5" s="1"/>
  <c r="BL157" i="5"/>
  <c r="BZ157" i="5" s="1"/>
  <c r="BK157" i="5"/>
  <c r="BY157" i="5" s="1"/>
  <c r="BJ157" i="5"/>
  <c r="BX157" i="5" s="1"/>
  <c r="BI157" i="5"/>
  <c r="BH157" i="5"/>
  <c r="BV157" i="5" s="1"/>
  <c r="BG157" i="5"/>
  <c r="BU157" i="5" s="1"/>
  <c r="BF157" i="5"/>
  <c r="BT157" i="5" s="1"/>
  <c r="H157" i="5"/>
  <c r="BN156" i="5"/>
  <c r="CB156" i="5" s="1"/>
  <c r="BL156" i="5"/>
  <c r="BZ156" i="5" s="1"/>
  <c r="BK156" i="5"/>
  <c r="BY156" i="5" s="1"/>
  <c r="BJ156" i="5"/>
  <c r="BX156" i="5" s="1"/>
  <c r="BI156" i="5"/>
  <c r="BH156" i="5"/>
  <c r="BV156" i="5" s="1"/>
  <c r="BG156" i="5"/>
  <c r="BU156" i="5" s="1"/>
  <c r="BF156" i="5"/>
  <c r="BT156" i="5" s="1"/>
  <c r="U156" i="5"/>
  <c r="X156" i="5" s="1"/>
  <c r="L156" i="5"/>
  <c r="H156" i="5"/>
  <c r="BF155" i="5"/>
  <c r="BT155" i="5" s="1"/>
  <c r="BN155" i="5"/>
  <c r="CB155" i="5" s="1"/>
  <c r="BL155" i="5"/>
  <c r="BZ155" i="5" s="1"/>
  <c r="BK155" i="5"/>
  <c r="BY155" i="5" s="1"/>
  <c r="BJ155" i="5"/>
  <c r="BX155" i="5" s="1"/>
  <c r="BI155" i="5"/>
  <c r="BH155" i="5"/>
  <c r="BV155" i="5" s="1"/>
  <c r="BG155" i="5"/>
  <c r="BU155" i="5" s="1"/>
  <c r="AE155" i="5"/>
  <c r="AD155" i="5"/>
  <c r="U155" i="5"/>
  <c r="X155" i="5" s="1"/>
  <c r="L155" i="5"/>
  <c r="BN154" i="5"/>
  <c r="CB154" i="5" s="1"/>
  <c r="BL154" i="5"/>
  <c r="BZ154" i="5" s="1"/>
  <c r="BK154" i="5"/>
  <c r="BY154" i="5" s="1"/>
  <c r="BJ154" i="5"/>
  <c r="BX154" i="5" s="1"/>
  <c r="BI154" i="5"/>
  <c r="BH154" i="5"/>
  <c r="BV154" i="5" s="1"/>
  <c r="BG154" i="5"/>
  <c r="BU154" i="5" s="1"/>
  <c r="BF154" i="5"/>
  <c r="BT154" i="5" s="1"/>
  <c r="BE154" i="5"/>
  <c r="H154" i="5"/>
  <c r="BN153" i="5"/>
  <c r="CB153" i="5" s="1"/>
  <c r="BL153" i="5"/>
  <c r="BZ153" i="5" s="1"/>
  <c r="BK153" i="5"/>
  <c r="BY153" i="5" s="1"/>
  <c r="BJ153" i="5"/>
  <c r="BX153" i="5" s="1"/>
  <c r="BI153" i="5"/>
  <c r="BH153" i="5"/>
  <c r="BV153" i="5" s="1"/>
  <c r="BG153" i="5"/>
  <c r="BU153" i="5" s="1"/>
  <c r="BF153" i="5"/>
  <c r="BT153" i="5" s="1"/>
  <c r="BE153" i="5"/>
  <c r="H153" i="5"/>
  <c r="BN152" i="5"/>
  <c r="CB152" i="5" s="1"/>
  <c r="BL152" i="5"/>
  <c r="BZ152" i="5" s="1"/>
  <c r="BK152" i="5"/>
  <c r="BY152" i="5" s="1"/>
  <c r="BJ152" i="5"/>
  <c r="BX152" i="5" s="1"/>
  <c r="BI152" i="5"/>
  <c r="BH152" i="5"/>
  <c r="BV152" i="5" s="1"/>
  <c r="BG152" i="5"/>
  <c r="BU152" i="5" s="1"/>
  <c r="BF152" i="5"/>
  <c r="BT152" i="5" s="1"/>
  <c r="BE152" i="5"/>
  <c r="H152" i="5"/>
  <c r="BN151" i="5"/>
  <c r="CB151" i="5" s="1"/>
  <c r="BL151" i="5"/>
  <c r="BZ151" i="5" s="1"/>
  <c r="BK151" i="5"/>
  <c r="BY151" i="5" s="1"/>
  <c r="BJ151" i="5"/>
  <c r="BX151" i="5" s="1"/>
  <c r="BI151" i="5"/>
  <c r="BM151" i="5" s="1"/>
  <c r="CA151" i="5" s="1"/>
  <c r="BH151" i="5"/>
  <c r="BV151" i="5" s="1"/>
  <c r="BG151" i="5"/>
  <c r="BU151" i="5" s="1"/>
  <c r="BF151" i="5"/>
  <c r="BT151" i="5" s="1"/>
  <c r="BE151" i="5"/>
  <c r="H151" i="5"/>
  <c r="BN150" i="5"/>
  <c r="CB150" i="5" s="1"/>
  <c r="BL150" i="5"/>
  <c r="BZ150" i="5" s="1"/>
  <c r="BK150" i="5"/>
  <c r="BY150" i="5" s="1"/>
  <c r="BJ150" i="5"/>
  <c r="BX150" i="5" s="1"/>
  <c r="BI150" i="5"/>
  <c r="BH150" i="5"/>
  <c r="BV150" i="5" s="1"/>
  <c r="BG150" i="5"/>
  <c r="BU150" i="5" s="1"/>
  <c r="BF150" i="5"/>
  <c r="BT150" i="5" s="1"/>
  <c r="BE150" i="5"/>
  <c r="H150" i="5"/>
  <c r="BN149" i="5"/>
  <c r="CB149" i="5" s="1"/>
  <c r="BL149" i="5"/>
  <c r="BZ149" i="5" s="1"/>
  <c r="BK149" i="5"/>
  <c r="BY149" i="5" s="1"/>
  <c r="BJ149" i="5"/>
  <c r="BX149" i="5" s="1"/>
  <c r="BI149" i="5"/>
  <c r="BW149" i="5" s="1"/>
  <c r="BH149" i="5"/>
  <c r="BV149" i="5" s="1"/>
  <c r="BG149" i="5"/>
  <c r="BU149" i="5" s="1"/>
  <c r="BF149" i="5"/>
  <c r="BT149" i="5" s="1"/>
  <c r="BE149" i="5"/>
  <c r="H149" i="5"/>
  <c r="BF148" i="5"/>
  <c r="BT148" i="5" s="1"/>
  <c r="BN148" i="5"/>
  <c r="CB148" i="5" s="1"/>
  <c r="BL148" i="5"/>
  <c r="BZ148" i="5" s="1"/>
  <c r="BK148" i="5"/>
  <c r="BY148" i="5" s="1"/>
  <c r="BJ148" i="5"/>
  <c r="BX148" i="5" s="1"/>
  <c r="BI148" i="5"/>
  <c r="BH148" i="5"/>
  <c r="BV148" i="5" s="1"/>
  <c r="BG148" i="5"/>
  <c r="BU148" i="5" s="1"/>
  <c r="BE148" i="5"/>
  <c r="H148" i="5"/>
  <c r="BN147" i="5"/>
  <c r="CB147" i="5" s="1"/>
  <c r="BL147" i="5"/>
  <c r="BZ147" i="5" s="1"/>
  <c r="BK147" i="5"/>
  <c r="BY147" i="5" s="1"/>
  <c r="BJ147" i="5"/>
  <c r="BX147" i="5" s="1"/>
  <c r="BI147" i="5"/>
  <c r="BW147" i="5" s="1"/>
  <c r="BH147" i="5"/>
  <c r="BV147" i="5" s="1"/>
  <c r="BG147" i="5"/>
  <c r="BU147" i="5" s="1"/>
  <c r="BF147" i="5"/>
  <c r="BT147" i="5" s="1"/>
  <c r="BE147" i="5"/>
  <c r="H147" i="5"/>
  <c r="BF146" i="5"/>
  <c r="BT146" i="5" s="1"/>
  <c r="BN146" i="5"/>
  <c r="CB146" i="5" s="1"/>
  <c r="BL146" i="5"/>
  <c r="BZ146" i="5" s="1"/>
  <c r="BK146" i="5"/>
  <c r="BY146" i="5" s="1"/>
  <c r="BJ146" i="5"/>
  <c r="BX146" i="5" s="1"/>
  <c r="BI146" i="5"/>
  <c r="BM146" i="5" s="1"/>
  <c r="CA146" i="5" s="1"/>
  <c r="BH146" i="5"/>
  <c r="BV146" i="5" s="1"/>
  <c r="BG146" i="5"/>
  <c r="BU146" i="5" s="1"/>
  <c r="BE146" i="5"/>
  <c r="H146" i="5"/>
  <c r="BN145" i="5"/>
  <c r="CB145" i="5" s="1"/>
  <c r="BL145" i="5"/>
  <c r="BZ145" i="5" s="1"/>
  <c r="BK145" i="5"/>
  <c r="BY145" i="5" s="1"/>
  <c r="BJ145" i="5"/>
  <c r="BX145" i="5" s="1"/>
  <c r="BI145" i="5"/>
  <c r="BH145" i="5"/>
  <c r="BV145" i="5" s="1"/>
  <c r="BG145" i="5"/>
  <c r="BU145" i="5" s="1"/>
  <c r="BF145" i="5"/>
  <c r="BT145" i="5" s="1"/>
  <c r="BE145" i="5"/>
  <c r="H145" i="5"/>
  <c r="BN144" i="5"/>
  <c r="CB144" i="5" s="1"/>
  <c r="BL144" i="5"/>
  <c r="BZ144" i="5" s="1"/>
  <c r="BK144" i="5"/>
  <c r="BY144" i="5" s="1"/>
  <c r="BJ144" i="5"/>
  <c r="BX144" i="5" s="1"/>
  <c r="BI144" i="5"/>
  <c r="BW144" i="5" s="1"/>
  <c r="BH144" i="5"/>
  <c r="BV144" i="5" s="1"/>
  <c r="BG144" i="5"/>
  <c r="BU144" i="5" s="1"/>
  <c r="BF144" i="5"/>
  <c r="BT144" i="5" s="1"/>
  <c r="BE144" i="5"/>
  <c r="H144" i="5"/>
  <c r="BN143" i="5"/>
  <c r="CB143" i="5" s="1"/>
  <c r="BL143" i="5"/>
  <c r="BZ143" i="5" s="1"/>
  <c r="BK143" i="5"/>
  <c r="BY143" i="5" s="1"/>
  <c r="BJ143" i="5"/>
  <c r="BX143" i="5" s="1"/>
  <c r="BI143" i="5"/>
  <c r="BH143" i="5"/>
  <c r="BV143" i="5" s="1"/>
  <c r="BG143" i="5"/>
  <c r="BU143" i="5" s="1"/>
  <c r="BF143" i="5"/>
  <c r="BT143" i="5" s="1"/>
  <c r="BE143" i="5"/>
  <c r="H143" i="5"/>
  <c r="BN142" i="5"/>
  <c r="CB142" i="5" s="1"/>
  <c r="BL142" i="5"/>
  <c r="BZ142" i="5" s="1"/>
  <c r="BK142" i="5"/>
  <c r="BY142" i="5" s="1"/>
  <c r="BJ142" i="5"/>
  <c r="BX142" i="5" s="1"/>
  <c r="BI142" i="5"/>
  <c r="BW142" i="5" s="1"/>
  <c r="BH142" i="5"/>
  <c r="BV142" i="5" s="1"/>
  <c r="BG142" i="5"/>
  <c r="BU142" i="5" s="1"/>
  <c r="BF142" i="5"/>
  <c r="BT142" i="5" s="1"/>
  <c r="BE142" i="5"/>
  <c r="H142" i="5"/>
  <c r="BN141" i="5"/>
  <c r="CB141" i="5" s="1"/>
  <c r="BL141" i="5"/>
  <c r="BZ141" i="5" s="1"/>
  <c r="BK141" i="5"/>
  <c r="BY141" i="5" s="1"/>
  <c r="BJ141" i="5"/>
  <c r="BX141" i="5" s="1"/>
  <c r="BI141" i="5"/>
  <c r="BW141" i="5" s="1"/>
  <c r="BH141" i="5"/>
  <c r="BV141" i="5" s="1"/>
  <c r="BG141" i="5"/>
  <c r="BU141" i="5" s="1"/>
  <c r="BF141" i="5"/>
  <c r="BT141" i="5" s="1"/>
  <c r="BE141" i="5"/>
  <c r="H141" i="5"/>
  <c r="BF140" i="5"/>
  <c r="BT140" i="5" s="1"/>
  <c r="BN140" i="5"/>
  <c r="CB140" i="5" s="1"/>
  <c r="BL140" i="5"/>
  <c r="BZ140" i="5" s="1"/>
  <c r="BK140" i="5"/>
  <c r="BY140" i="5" s="1"/>
  <c r="BJ140" i="5"/>
  <c r="BX140" i="5" s="1"/>
  <c r="BI140" i="5"/>
  <c r="BH140" i="5"/>
  <c r="BV140" i="5" s="1"/>
  <c r="BG140" i="5"/>
  <c r="BU140" i="5" s="1"/>
  <c r="BE140" i="5"/>
  <c r="H140" i="5"/>
  <c r="BN139" i="5"/>
  <c r="CB139" i="5" s="1"/>
  <c r="BL139" i="5"/>
  <c r="BZ139" i="5" s="1"/>
  <c r="BK139" i="5"/>
  <c r="BY139" i="5" s="1"/>
  <c r="BJ139" i="5"/>
  <c r="BX139" i="5" s="1"/>
  <c r="BI139" i="5"/>
  <c r="BH139" i="5"/>
  <c r="BV139" i="5" s="1"/>
  <c r="BG139" i="5"/>
  <c r="BU139" i="5" s="1"/>
  <c r="BF139" i="5"/>
  <c r="BT139" i="5" s="1"/>
  <c r="BE139" i="5"/>
  <c r="H139" i="5"/>
  <c r="BF138" i="5"/>
  <c r="BT138" i="5" s="1"/>
  <c r="BN138" i="5"/>
  <c r="CB138" i="5" s="1"/>
  <c r="BL138" i="5"/>
  <c r="BZ138" i="5" s="1"/>
  <c r="BK138" i="5"/>
  <c r="BY138" i="5" s="1"/>
  <c r="BJ138" i="5"/>
  <c r="BX138" i="5" s="1"/>
  <c r="BI138" i="5"/>
  <c r="BH138" i="5"/>
  <c r="BV138" i="5" s="1"/>
  <c r="BG138" i="5"/>
  <c r="BU138" i="5" s="1"/>
  <c r="BE138" i="5"/>
  <c r="H138" i="5"/>
  <c r="BN137" i="5"/>
  <c r="CB137" i="5" s="1"/>
  <c r="BL137" i="5"/>
  <c r="BZ137" i="5" s="1"/>
  <c r="BK137" i="5"/>
  <c r="BY137" i="5" s="1"/>
  <c r="BJ137" i="5"/>
  <c r="BX137" i="5" s="1"/>
  <c r="BI137" i="5"/>
  <c r="BW137" i="5" s="1"/>
  <c r="BH137" i="5"/>
  <c r="BV137" i="5" s="1"/>
  <c r="BG137" i="5"/>
  <c r="BU137" i="5" s="1"/>
  <c r="BF137" i="5"/>
  <c r="BT137" i="5" s="1"/>
  <c r="BE137" i="5"/>
  <c r="H137" i="5"/>
  <c r="BN136" i="5"/>
  <c r="CB136" i="5" s="1"/>
  <c r="BL136" i="5"/>
  <c r="BZ136" i="5" s="1"/>
  <c r="BK136" i="5"/>
  <c r="BY136" i="5" s="1"/>
  <c r="BJ136" i="5"/>
  <c r="BX136" i="5" s="1"/>
  <c r="BI136" i="5"/>
  <c r="BH136" i="5"/>
  <c r="BV136" i="5" s="1"/>
  <c r="BG136" i="5"/>
  <c r="BU136" i="5" s="1"/>
  <c r="BF136" i="5"/>
  <c r="BT136" i="5" s="1"/>
  <c r="BE136" i="5"/>
  <c r="H136" i="5"/>
  <c r="BN135" i="5"/>
  <c r="CB135" i="5" s="1"/>
  <c r="BL135" i="5"/>
  <c r="BZ135" i="5" s="1"/>
  <c r="BK135" i="5"/>
  <c r="BY135" i="5" s="1"/>
  <c r="BJ135" i="5"/>
  <c r="BX135" i="5" s="1"/>
  <c r="BI135" i="5"/>
  <c r="BH135" i="5"/>
  <c r="BV135" i="5" s="1"/>
  <c r="BG135" i="5"/>
  <c r="BU135" i="5" s="1"/>
  <c r="BF135" i="5"/>
  <c r="BT135" i="5" s="1"/>
  <c r="BE135" i="5"/>
  <c r="H135" i="5"/>
  <c r="BN134" i="5"/>
  <c r="CB134" i="5" s="1"/>
  <c r="BL134" i="5"/>
  <c r="BZ134" i="5" s="1"/>
  <c r="BK134" i="5"/>
  <c r="BY134" i="5" s="1"/>
  <c r="BJ134" i="5"/>
  <c r="BX134" i="5" s="1"/>
  <c r="BI134" i="5"/>
  <c r="BF134" i="5"/>
  <c r="BT134" i="5" s="1"/>
  <c r="BH134" i="5"/>
  <c r="BV134" i="5" s="1"/>
  <c r="BG134" i="5"/>
  <c r="BU134" i="5" s="1"/>
  <c r="BE134" i="5"/>
  <c r="H134" i="5"/>
  <c r="BN133" i="5"/>
  <c r="CB133" i="5" s="1"/>
  <c r="BL133" i="5"/>
  <c r="BZ133" i="5" s="1"/>
  <c r="BK133" i="5"/>
  <c r="BY133" i="5" s="1"/>
  <c r="BJ133" i="5"/>
  <c r="BX133" i="5" s="1"/>
  <c r="BI133" i="5"/>
  <c r="BW133" i="5" s="1"/>
  <c r="BH133" i="5"/>
  <c r="BV133" i="5" s="1"/>
  <c r="BG133" i="5"/>
  <c r="BU133" i="5" s="1"/>
  <c r="BF133" i="5"/>
  <c r="BT133" i="5" s="1"/>
  <c r="BE133" i="5"/>
  <c r="H133" i="5"/>
  <c r="BN132" i="5"/>
  <c r="CB132" i="5" s="1"/>
  <c r="BL132" i="5"/>
  <c r="BZ132" i="5" s="1"/>
  <c r="BK132" i="5"/>
  <c r="BY132" i="5" s="1"/>
  <c r="BJ132" i="5"/>
  <c r="BX132" i="5" s="1"/>
  <c r="BI132" i="5"/>
  <c r="BW132" i="5" s="1"/>
  <c r="BH132" i="5"/>
  <c r="BV132" i="5" s="1"/>
  <c r="BG132" i="5"/>
  <c r="BU132" i="5" s="1"/>
  <c r="BF132" i="5"/>
  <c r="BT132" i="5" s="1"/>
  <c r="BE132" i="5"/>
  <c r="H132" i="5"/>
  <c r="BK131" i="5"/>
  <c r="BY131" i="5" s="1"/>
  <c r="BN131" i="5"/>
  <c r="CB131" i="5" s="1"/>
  <c r="BL131" i="5"/>
  <c r="BZ131" i="5" s="1"/>
  <c r="BJ131" i="5"/>
  <c r="BX131" i="5" s="1"/>
  <c r="BI131" i="5"/>
  <c r="BW131" i="5" s="1"/>
  <c r="BH131" i="5"/>
  <c r="BV131" i="5" s="1"/>
  <c r="BG131" i="5"/>
  <c r="BU131" i="5" s="1"/>
  <c r="BF131" i="5"/>
  <c r="BT131" i="5" s="1"/>
  <c r="BE131" i="5"/>
  <c r="H131" i="5"/>
  <c r="BF130" i="5"/>
  <c r="BT130" i="5" s="1"/>
  <c r="BN130" i="5"/>
  <c r="CB130" i="5" s="1"/>
  <c r="BL130" i="5"/>
  <c r="BZ130" i="5" s="1"/>
  <c r="BK130" i="5"/>
  <c r="BY130" i="5" s="1"/>
  <c r="BJ130" i="5"/>
  <c r="BX130" i="5" s="1"/>
  <c r="BI130" i="5"/>
  <c r="BW130" i="5" s="1"/>
  <c r="BH130" i="5"/>
  <c r="BV130" i="5" s="1"/>
  <c r="BG130" i="5"/>
  <c r="BU130" i="5" s="1"/>
  <c r="BE130" i="5"/>
  <c r="H130" i="5"/>
  <c r="BF129" i="5"/>
  <c r="BT129" i="5" s="1"/>
  <c r="BN129" i="5"/>
  <c r="CB129" i="5" s="1"/>
  <c r="BL129" i="5"/>
  <c r="BZ129" i="5" s="1"/>
  <c r="BK129" i="5"/>
  <c r="BY129" i="5" s="1"/>
  <c r="BJ129" i="5"/>
  <c r="BX129" i="5" s="1"/>
  <c r="BI129" i="5"/>
  <c r="BH129" i="5"/>
  <c r="BV129" i="5" s="1"/>
  <c r="BG129" i="5"/>
  <c r="BU129" i="5" s="1"/>
  <c r="BE129" i="5"/>
  <c r="H129" i="5"/>
  <c r="BF128" i="5"/>
  <c r="BT128" i="5" s="1"/>
  <c r="BN128" i="5"/>
  <c r="CB128" i="5" s="1"/>
  <c r="BL128" i="5"/>
  <c r="BZ128" i="5" s="1"/>
  <c r="BK128" i="5"/>
  <c r="BY128" i="5" s="1"/>
  <c r="BJ128" i="5"/>
  <c r="BX128" i="5" s="1"/>
  <c r="BI128" i="5"/>
  <c r="BH128" i="5"/>
  <c r="BV128" i="5" s="1"/>
  <c r="BG128" i="5"/>
  <c r="BU128" i="5" s="1"/>
  <c r="BE128" i="5"/>
  <c r="H128" i="5"/>
  <c r="BF127" i="5"/>
  <c r="BT127" i="5" s="1"/>
  <c r="BN127" i="5"/>
  <c r="CB127" i="5" s="1"/>
  <c r="BL127" i="5"/>
  <c r="BZ127" i="5" s="1"/>
  <c r="BK127" i="5"/>
  <c r="BY127" i="5" s="1"/>
  <c r="BJ127" i="5"/>
  <c r="BX127" i="5" s="1"/>
  <c r="BI127" i="5"/>
  <c r="BH127" i="5"/>
  <c r="BV127" i="5" s="1"/>
  <c r="BG127" i="5"/>
  <c r="BU127" i="5" s="1"/>
  <c r="BE127" i="5"/>
  <c r="H127" i="5"/>
  <c r="BF126" i="5"/>
  <c r="BT126" i="5" s="1"/>
  <c r="BN126" i="5"/>
  <c r="CB126" i="5" s="1"/>
  <c r="BL126" i="5"/>
  <c r="BZ126" i="5" s="1"/>
  <c r="BK126" i="5"/>
  <c r="BY126" i="5" s="1"/>
  <c r="BJ126" i="5"/>
  <c r="BX126" i="5" s="1"/>
  <c r="BI126" i="5"/>
  <c r="BH126" i="5"/>
  <c r="BV126" i="5" s="1"/>
  <c r="BG126" i="5"/>
  <c r="BU126" i="5" s="1"/>
  <c r="BE126" i="5"/>
  <c r="H126" i="5"/>
  <c r="BF125" i="5"/>
  <c r="BT125" i="5" s="1"/>
  <c r="BN125" i="5"/>
  <c r="CB125" i="5" s="1"/>
  <c r="BL125" i="5"/>
  <c r="BZ125" i="5" s="1"/>
  <c r="BK125" i="5"/>
  <c r="BY125" i="5" s="1"/>
  <c r="BJ125" i="5"/>
  <c r="BX125" i="5" s="1"/>
  <c r="BI125" i="5"/>
  <c r="BH125" i="5"/>
  <c r="BV125" i="5" s="1"/>
  <c r="BG125" i="5"/>
  <c r="BU125" i="5" s="1"/>
  <c r="BE125" i="5"/>
  <c r="H125" i="5"/>
  <c r="BF124" i="5"/>
  <c r="BT124" i="5" s="1"/>
  <c r="BN124" i="5"/>
  <c r="CB124" i="5" s="1"/>
  <c r="BL124" i="5"/>
  <c r="BZ124" i="5" s="1"/>
  <c r="BK124" i="5"/>
  <c r="BY124" i="5" s="1"/>
  <c r="BJ124" i="5"/>
  <c r="BX124" i="5" s="1"/>
  <c r="BI124" i="5"/>
  <c r="BH124" i="5"/>
  <c r="BV124" i="5" s="1"/>
  <c r="BG124" i="5"/>
  <c r="BU124" i="5" s="1"/>
  <c r="BE124" i="5"/>
  <c r="H124" i="5"/>
  <c r="BF123" i="5"/>
  <c r="BT123" i="5" s="1"/>
  <c r="BN123" i="5"/>
  <c r="CB123" i="5" s="1"/>
  <c r="BL123" i="5"/>
  <c r="BZ123" i="5" s="1"/>
  <c r="BK123" i="5"/>
  <c r="BY123" i="5" s="1"/>
  <c r="BJ123" i="5"/>
  <c r="BX123" i="5" s="1"/>
  <c r="BI123" i="5"/>
  <c r="BW123" i="5" s="1"/>
  <c r="BH123" i="5"/>
  <c r="BV123" i="5" s="1"/>
  <c r="BG123" i="5"/>
  <c r="BU123" i="5" s="1"/>
  <c r="BE123" i="5"/>
  <c r="H123" i="5"/>
  <c r="BF122" i="5"/>
  <c r="BT122" i="5" s="1"/>
  <c r="BN122" i="5"/>
  <c r="CB122" i="5" s="1"/>
  <c r="BL122" i="5"/>
  <c r="BZ122" i="5" s="1"/>
  <c r="BK122" i="5"/>
  <c r="BY122" i="5" s="1"/>
  <c r="BJ122" i="5"/>
  <c r="BX122" i="5" s="1"/>
  <c r="BI122" i="5"/>
  <c r="BW122" i="5" s="1"/>
  <c r="BH122" i="5"/>
  <c r="BV122" i="5" s="1"/>
  <c r="BG122" i="5"/>
  <c r="BU122" i="5" s="1"/>
  <c r="BE122" i="5"/>
  <c r="H122" i="5"/>
  <c r="BF121" i="5"/>
  <c r="BT121" i="5" s="1"/>
  <c r="BN121" i="5"/>
  <c r="CB121" i="5" s="1"/>
  <c r="BL121" i="5"/>
  <c r="BZ121" i="5" s="1"/>
  <c r="BK121" i="5"/>
  <c r="BY121" i="5" s="1"/>
  <c r="BJ121" i="5"/>
  <c r="BX121" i="5" s="1"/>
  <c r="BI121" i="5"/>
  <c r="BH121" i="5"/>
  <c r="BV121" i="5" s="1"/>
  <c r="BG121" i="5"/>
  <c r="BU121" i="5" s="1"/>
  <c r="BE121" i="5"/>
  <c r="H121" i="5"/>
  <c r="BF120" i="5"/>
  <c r="BT120" i="5" s="1"/>
  <c r="BN120" i="5"/>
  <c r="CB120" i="5" s="1"/>
  <c r="BL120" i="5"/>
  <c r="BZ120" i="5" s="1"/>
  <c r="BK120" i="5"/>
  <c r="BY120" i="5" s="1"/>
  <c r="BJ120" i="5"/>
  <c r="BX120" i="5" s="1"/>
  <c r="BI120" i="5"/>
  <c r="BW120" i="5" s="1"/>
  <c r="BH120" i="5"/>
  <c r="BV120" i="5" s="1"/>
  <c r="BG120" i="5"/>
  <c r="BU120" i="5" s="1"/>
  <c r="BE120" i="5"/>
  <c r="H120" i="5"/>
  <c r="BF119" i="5"/>
  <c r="BT119" i="5" s="1"/>
  <c r="BN119" i="5"/>
  <c r="CB119" i="5" s="1"/>
  <c r="BL119" i="5"/>
  <c r="BZ119" i="5" s="1"/>
  <c r="BK119" i="5"/>
  <c r="BY119" i="5" s="1"/>
  <c r="BJ119" i="5"/>
  <c r="BX119" i="5" s="1"/>
  <c r="BI119" i="5"/>
  <c r="BH119" i="5"/>
  <c r="BV119" i="5" s="1"/>
  <c r="BG119" i="5"/>
  <c r="BU119" i="5" s="1"/>
  <c r="BE119" i="5"/>
  <c r="H119" i="5"/>
  <c r="BF118" i="5"/>
  <c r="BT118" i="5" s="1"/>
  <c r="BN118" i="5"/>
  <c r="CB118" i="5" s="1"/>
  <c r="BL118" i="5"/>
  <c r="BZ118" i="5" s="1"/>
  <c r="BK118" i="5"/>
  <c r="BY118" i="5" s="1"/>
  <c r="BJ118" i="5"/>
  <c r="BX118" i="5" s="1"/>
  <c r="BI118" i="5"/>
  <c r="BM118" i="5" s="1"/>
  <c r="CA118" i="5" s="1"/>
  <c r="BH118" i="5"/>
  <c r="BV118" i="5" s="1"/>
  <c r="BG118" i="5"/>
  <c r="BU118" i="5" s="1"/>
  <c r="BE118" i="5"/>
  <c r="H118" i="5"/>
  <c r="BF117" i="5"/>
  <c r="BT117" i="5" s="1"/>
  <c r="BN117" i="5"/>
  <c r="CB117" i="5" s="1"/>
  <c r="BL117" i="5"/>
  <c r="BZ117" i="5" s="1"/>
  <c r="BK117" i="5"/>
  <c r="BY117" i="5" s="1"/>
  <c r="BJ117" i="5"/>
  <c r="BX117" i="5" s="1"/>
  <c r="BI117" i="5"/>
  <c r="BH117" i="5"/>
  <c r="BV117" i="5" s="1"/>
  <c r="BG117" i="5"/>
  <c r="BU117" i="5" s="1"/>
  <c r="BE117" i="5"/>
  <c r="H117" i="5"/>
  <c r="BF116" i="5"/>
  <c r="BT116" i="5" s="1"/>
  <c r="BN116" i="5"/>
  <c r="CB116" i="5" s="1"/>
  <c r="BL116" i="5"/>
  <c r="BZ116" i="5" s="1"/>
  <c r="BK116" i="5"/>
  <c r="BY116" i="5" s="1"/>
  <c r="BJ116" i="5"/>
  <c r="BX116" i="5" s="1"/>
  <c r="BI116" i="5"/>
  <c r="BH116" i="5"/>
  <c r="BV116" i="5" s="1"/>
  <c r="BG116" i="5"/>
  <c r="BU116" i="5" s="1"/>
  <c r="BE116" i="5"/>
  <c r="H116" i="5"/>
  <c r="BF115" i="5"/>
  <c r="BT115" i="5" s="1"/>
  <c r="BN115" i="5"/>
  <c r="CB115" i="5" s="1"/>
  <c r="BL115" i="5"/>
  <c r="BZ115" i="5" s="1"/>
  <c r="BK115" i="5"/>
  <c r="BY115" i="5" s="1"/>
  <c r="BJ115" i="5"/>
  <c r="BX115" i="5" s="1"/>
  <c r="BI115" i="5"/>
  <c r="BH115" i="5"/>
  <c r="BV115" i="5" s="1"/>
  <c r="BG115" i="5"/>
  <c r="BU115" i="5" s="1"/>
  <c r="BE115" i="5"/>
  <c r="H115" i="5"/>
  <c r="BF114" i="5"/>
  <c r="BT114" i="5" s="1"/>
  <c r="BN114" i="5"/>
  <c r="CB114" i="5" s="1"/>
  <c r="BL114" i="5"/>
  <c r="BZ114" i="5" s="1"/>
  <c r="BK114" i="5"/>
  <c r="BY114" i="5" s="1"/>
  <c r="BJ114" i="5"/>
  <c r="BX114" i="5" s="1"/>
  <c r="BI114" i="5"/>
  <c r="BH114" i="5"/>
  <c r="BV114" i="5" s="1"/>
  <c r="BG114" i="5"/>
  <c r="BU114" i="5" s="1"/>
  <c r="BE114" i="5"/>
  <c r="H114" i="5"/>
  <c r="BF113" i="5"/>
  <c r="BT113" i="5" s="1"/>
  <c r="BN113" i="5"/>
  <c r="CB113" i="5" s="1"/>
  <c r="BL113" i="5"/>
  <c r="BZ113" i="5" s="1"/>
  <c r="BK113" i="5"/>
  <c r="BY113" i="5" s="1"/>
  <c r="BJ113" i="5"/>
  <c r="BX113" i="5" s="1"/>
  <c r="BI113" i="5"/>
  <c r="BH113" i="5"/>
  <c r="BV113" i="5" s="1"/>
  <c r="BG113" i="5"/>
  <c r="BU113" i="5" s="1"/>
  <c r="BE113" i="5"/>
  <c r="H113" i="5"/>
  <c r="BF112" i="5"/>
  <c r="BT112" i="5" s="1"/>
  <c r="BN112" i="5"/>
  <c r="CB112" i="5" s="1"/>
  <c r="BL112" i="5"/>
  <c r="BZ112" i="5" s="1"/>
  <c r="BK112" i="5"/>
  <c r="BY112" i="5" s="1"/>
  <c r="BJ112" i="5"/>
  <c r="BX112" i="5" s="1"/>
  <c r="BI112" i="5"/>
  <c r="BH112" i="5"/>
  <c r="BV112" i="5" s="1"/>
  <c r="BG112" i="5"/>
  <c r="BU112" i="5" s="1"/>
  <c r="BE112" i="5"/>
  <c r="H112" i="5"/>
  <c r="BF111" i="5"/>
  <c r="BT111" i="5" s="1"/>
  <c r="BN111" i="5"/>
  <c r="CB111" i="5" s="1"/>
  <c r="BL111" i="5"/>
  <c r="BZ111" i="5" s="1"/>
  <c r="BK111" i="5"/>
  <c r="BY111" i="5" s="1"/>
  <c r="BJ111" i="5"/>
  <c r="BX111" i="5" s="1"/>
  <c r="BI111" i="5"/>
  <c r="BH111" i="5"/>
  <c r="BV111" i="5" s="1"/>
  <c r="BG111" i="5"/>
  <c r="BU111" i="5" s="1"/>
  <c r="BE111" i="5"/>
  <c r="H111" i="5"/>
  <c r="BF110" i="5"/>
  <c r="BT110" i="5" s="1"/>
  <c r="BN110" i="5"/>
  <c r="CB110" i="5" s="1"/>
  <c r="BL110" i="5"/>
  <c r="BZ110" i="5" s="1"/>
  <c r="BK110" i="5"/>
  <c r="BY110" i="5" s="1"/>
  <c r="BJ110" i="5"/>
  <c r="BX110" i="5" s="1"/>
  <c r="BI110" i="5"/>
  <c r="BM110" i="5" s="1"/>
  <c r="CA110" i="5" s="1"/>
  <c r="BH110" i="5"/>
  <c r="BV110" i="5" s="1"/>
  <c r="BG110" i="5"/>
  <c r="BU110" i="5" s="1"/>
  <c r="BE110" i="5"/>
  <c r="H110" i="5"/>
  <c r="BF109" i="5"/>
  <c r="BT109" i="5" s="1"/>
  <c r="BN109" i="5"/>
  <c r="CB109" i="5" s="1"/>
  <c r="BL109" i="5"/>
  <c r="BZ109" i="5" s="1"/>
  <c r="BK109" i="5"/>
  <c r="BY109" i="5" s="1"/>
  <c r="BJ109" i="5"/>
  <c r="BX109" i="5" s="1"/>
  <c r="BI109" i="5"/>
  <c r="BH109" i="5"/>
  <c r="BV109" i="5" s="1"/>
  <c r="BG109" i="5"/>
  <c r="BU109" i="5" s="1"/>
  <c r="BE109" i="5"/>
  <c r="H109" i="5"/>
  <c r="BF108" i="5"/>
  <c r="BT108" i="5" s="1"/>
  <c r="BN108" i="5"/>
  <c r="CB108" i="5" s="1"/>
  <c r="BL108" i="5"/>
  <c r="BZ108" i="5" s="1"/>
  <c r="BK108" i="5"/>
  <c r="BY108" i="5" s="1"/>
  <c r="BJ108" i="5"/>
  <c r="BX108" i="5" s="1"/>
  <c r="BI108" i="5"/>
  <c r="BW108" i="5" s="1"/>
  <c r="BH108" i="5"/>
  <c r="BV108" i="5" s="1"/>
  <c r="BG108" i="5"/>
  <c r="BU108" i="5" s="1"/>
  <c r="BE108" i="5"/>
  <c r="H108" i="5"/>
  <c r="BF107" i="5"/>
  <c r="BT107" i="5" s="1"/>
  <c r="BN107" i="5"/>
  <c r="CB107" i="5" s="1"/>
  <c r="BL107" i="5"/>
  <c r="BZ107" i="5" s="1"/>
  <c r="BK107" i="5"/>
  <c r="BY107" i="5" s="1"/>
  <c r="BJ107" i="5"/>
  <c r="BX107" i="5" s="1"/>
  <c r="BI107" i="5"/>
  <c r="BM107" i="5" s="1"/>
  <c r="CA107" i="5" s="1"/>
  <c r="BH107" i="5"/>
  <c r="BV107" i="5" s="1"/>
  <c r="BG107" i="5"/>
  <c r="BU107" i="5" s="1"/>
  <c r="BE107" i="5"/>
  <c r="H107" i="5"/>
  <c r="BF106" i="5"/>
  <c r="BT106" i="5" s="1"/>
  <c r="BN106" i="5"/>
  <c r="CB106" i="5" s="1"/>
  <c r="BL106" i="5"/>
  <c r="BZ106" i="5" s="1"/>
  <c r="BK106" i="5"/>
  <c r="BY106" i="5" s="1"/>
  <c r="BJ106" i="5"/>
  <c r="BX106" i="5" s="1"/>
  <c r="BI106" i="5"/>
  <c r="BH106" i="5"/>
  <c r="BV106" i="5" s="1"/>
  <c r="BG106" i="5"/>
  <c r="BU106" i="5" s="1"/>
  <c r="BE106" i="5"/>
  <c r="H106" i="5"/>
  <c r="BF105" i="5"/>
  <c r="BT105" i="5" s="1"/>
  <c r="BN105" i="5"/>
  <c r="CB105" i="5" s="1"/>
  <c r="BL105" i="5"/>
  <c r="BZ105" i="5" s="1"/>
  <c r="BK105" i="5"/>
  <c r="BY105" i="5" s="1"/>
  <c r="BJ105" i="5"/>
  <c r="BX105" i="5" s="1"/>
  <c r="BI105" i="5"/>
  <c r="BH105" i="5"/>
  <c r="BV105" i="5" s="1"/>
  <c r="BG105" i="5"/>
  <c r="BU105" i="5" s="1"/>
  <c r="BE105" i="5"/>
  <c r="H105" i="5"/>
  <c r="BF104" i="5"/>
  <c r="BT104" i="5" s="1"/>
  <c r="BN104" i="5"/>
  <c r="CB104" i="5" s="1"/>
  <c r="BL104" i="5"/>
  <c r="BZ104" i="5" s="1"/>
  <c r="BK104" i="5"/>
  <c r="BY104" i="5" s="1"/>
  <c r="BJ104" i="5"/>
  <c r="BX104" i="5" s="1"/>
  <c r="BI104" i="5"/>
  <c r="BW104" i="5" s="1"/>
  <c r="BH104" i="5"/>
  <c r="BV104" i="5" s="1"/>
  <c r="BG104" i="5"/>
  <c r="BU104" i="5" s="1"/>
  <c r="BE104" i="5"/>
  <c r="H104" i="5"/>
  <c r="BF103" i="5"/>
  <c r="BT103" i="5" s="1"/>
  <c r="BN103" i="5"/>
  <c r="CB103" i="5" s="1"/>
  <c r="BL103" i="5"/>
  <c r="BZ103" i="5" s="1"/>
  <c r="BK103" i="5"/>
  <c r="BY103" i="5" s="1"/>
  <c r="BJ103" i="5"/>
  <c r="BX103" i="5" s="1"/>
  <c r="BI103" i="5"/>
  <c r="BH103" i="5"/>
  <c r="BV103" i="5" s="1"/>
  <c r="BG103" i="5"/>
  <c r="BU103" i="5" s="1"/>
  <c r="BE103" i="5"/>
  <c r="H103" i="5"/>
  <c r="BF102" i="5"/>
  <c r="BT102" i="5" s="1"/>
  <c r="BN102" i="5"/>
  <c r="CB102" i="5" s="1"/>
  <c r="BL102" i="5"/>
  <c r="BZ102" i="5" s="1"/>
  <c r="BK102" i="5"/>
  <c r="BY102" i="5" s="1"/>
  <c r="BJ102" i="5"/>
  <c r="BX102" i="5" s="1"/>
  <c r="BI102" i="5"/>
  <c r="BH102" i="5"/>
  <c r="BV102" i="5" s="1"/>
  <c r="BG102" i="5"/>
  <c r="BU102" i="5" s="1"/>
  <c r="BE102" i="5"/>
  <c r="H102" i="5"/>
  <c r="BF101" i="5"/>
  <c r="BT101" i="5" s="1"/>
  <c r="BN101" i="5"/>
  <c r="CB101" i="5" s="1"/>
  <c r="BL101" i="5"/>
  <c r="BZ101" i="5" s="1"/>
  <c r="BK101" i="5"/>
  <c r="BY101" i="5" s="1"/>
  <c r="BJ101" i="5"/>
  <c r="BX101" i="5" s="1"/>
  <c r="BI101" i="5"/>
  <c r="BW101" i="5" s="1"/>
  <c r="BH101" i="5"/>
  <c r="BV101" i="5" s="1"/>
  <c r="BG101" i="5"/>
  <c r="BU101" i="5" s="1"/>
  <c r="BE101" i="5"/>
  <c r="BF100" i="5"/>
  <c r="BT100" i="5" s="1"/>
  <c r="BN100" i="5"/>
  <c r="CB100" i="5" s="1"/>
  <c r="BL100" i="5"/>
  <c r="BZ100" i="5" s="1"/>
  <c r="BK100" i="5"/>
  <c r="BY100" i="5" s="1"/>
  <c r="BJ100" i="5"/>
  <c r="BX100" i="5" s="1"/>
  <c r="BI100" i="5"/>
  <c r="BW100" i="5" s="1"/>
  <c r="BH100" i="5"/>
  <c r="BV100" i="5" s="1"/>
  <c r="BG100" i="5"/>
  <c r="BU100" i="5" s="1"/>
  <c r="BE100" i="5"/>
  <c r="H100" i="5"/>
  <c r="BF99" i="5"/>
  <c r="BT99" i="5" s="1"/>
  <c r="BN99" i="5"/>
  <c r="CB99" i="5" s="1"/>
  <c r="BL99" i="5"/>
  <c r="BZ99" i="5" s="1"/>
  <c r="BK99" i="5"/>
  <c r="BY99" i="5" s="1"/>
  <c r="BJ99" i="5"/>
  <c r="BX99" i="5" s="1"/>
  <c r="BI99" i="5"/>
  <c r="BH99" i="5"/>
  <c r="BV99" i="5" s="1"/>
  <c r="BG99" i="5"/>
  <c r="BU99" i="5" s="1"/>
  <c r="BE99" i="5"/>
  <c r="H99" i="5"/>
  <c r="BF98" i="5"/>
  <c r="BT98" i="5" s="1"/>
  <c r="BN98" i="5"/>
  <c r="CB98" i="5" s="1"/>
  <c r="BL98" i="5"/>
  <c r="BZ98" i="5" s="1"/>
  <c r="BK98" i="5"/>
  <c r="BY98" i="5" s="1"/>
  <c r="BJ98" i="5"/>
  <c r="BX98" i="5" s="1"/>
  <c r="BI98" i="5"/>
  <c r="BH98" i="5"/>
  <c r="BV98" i="5" s="1"/>
  <c r="BG98" i="5"/>
  <c r="BU98" i="5" s="1"/>
  <c r="BE98" i="5"/>
  <c r="H98" i="5"/>
  <c r="BF97" i="5"/>
  <c r="BT97" i="5" s="1"/>
  <c r="BN97" i="5"/>
  <c r="CB97" i="5" s="1"/>
  <c r="BL97" i="5"/>
  <c r="BZ97" i="5" s="1"/>
  <c r="BK97" i="5"/>
  <c r="BY97" i="5" s="1"/>
  <c r="BJ97" i="5"/>
  <c r="BX97" i="5" s="1"/>
  <c r="BI97" i="5"/>
  <c r="BW97" i="5" s="1"/>
  <c r="BH97" i="5"/>
  <c r="BV97" i="5" s="1"/>
  <c r="BG97" i="5"/>
  <c r="BU97" i="5" s="1"/>
  <c r="BE97" i="5"/>
  <c r="H97" i="5"/>
  <c r="BF96" i="5"/>
  <c r="BT96" i="5" s="1"/>
  <c r="BN96" i="5"/>
  <c r="CB96" i="5" s="1"/>
  <c r="BL96" i="5"/>
  <c r="BZ96" i="5" s="1"/>
  <c r="BK96" i="5"/>
  <c r="BY96" i="5" s="1"/>
  <c r="BJ96" i="5"/>
  <c r="BX96" i="5" s="1"/>
  <c r="BI96" i="5"/>
  <c r="BH96" i="5"/>
  <c r="BV96" i="5" s="1"/>
  <c r="BG96" i="5"/>
  <c r="BU96" i="5" s="1"/>
  <c r="BE96" i="5"/>
  <c r="H96" i="5"/>
  <c r="BF95" i="5"/>
  <c r="BT95" i="5" s="1"/>
  <c r="BN95" i="5"/>
  <c r="CB95" i="5" s="1"/>
  <c r="BL95" i="5"/>
  <c r="BZ95" i="5" s="1"/>
  <c r="BK95" i="5"/>
  <c r="BY95" i="5" s="1"/>
  <c r="BJ95" i="5"/>
  <c r="BX95" i="5" s="1"/>
  <c r="BI95" i="5"/>
  <c r="BH95" i="5"/>
  <c r="BV95" i="5" s="1"/>
  <c r="BG95" i="5"/>
  <c r="BU95" i="5" s="1"/>
  <c r="BE95" i="5"/>
  <c r="H95" i="5"/>
  <c r="BF94" i="5"/>
  <c r="BT94" i="5" s="1"/>
  <c r="BN94" i="5"/>
  <c r="CB94" i="5" s="1"/>
  <c r="BL94" i="5"/>
  <c r="BZ94" i="5" s="1"/>
  <c r="BK94" i="5"/>
  <c r="BY94" i="5" s="1"/>
  <c r="BJ94" i="5"/>
  <c r="BX94" i="5" s="1"/>
  <c r="BI94" i="5"/>
  <c r="BW94" i="5" s="1"/>
  <c r="BH94" i="5"/>
  <c r="BV94" i="5" s="1"/>
  <c r="BG94" i="5"/>
  <c r="BU94" i="5" s="1"/>
  <c r="BE94" i="5"/>
  <c r="AL94" i="5"/>
  <c r="H94" i="5"/>
  <c r="BF93" i="5"/>
  <c r="BT93" i="5" s="1"/>
  <c r="BN93" i="5"/>
  <c r="CB93" i="5" s="1"/>
  <c r="BL93" i="5"/>
  <c r="BZ93" i="5" s="1"/>
  <c r="BK93" i="5"/>
  <c r="BY93" i="5" s="1"/>
  <c r="BJ93" i="5"/>
  <c r="BX93" i="5" s="1"/>
  <c r="BI93" i="5"/>
  <c r="BW93" i="5" s="1"/>
  <c r="BH93" i="5"/>
  <c r="BV93" i="5" s="1"/>
  <c r="BG93" i="5"/>
  <c r="BU93" i="5" s="1"/>
  <c r="BE93" i="5"/>
  <c r="AL93" i="5"/>
  <c r="H93" i="5"/>
  <c r="BF92" i="5"/>
  <c r="BT92" i="5" s="1"/>
  <c r="BN92" i="5"/>
  <c r="CB92" i="5" s="1"/>
  <c r="BL92" i="5"/>
  <c r="BZ92" i="5" s="1"/>
  <c r="BK92" i="5"/>
  <c r="BY92" i="5" s="1"/>
  <c r="BJ92" i="5"/>
  <c r="BX92" i="5" s="1"/>
  <c r="BI92" i="5"/>
  <c r="BH92" i="5"/>
  <c r="BV92" i="5" s="1"/>
  <c r="BG92" i="5"/>
  <c r="BU92" i="5" s="1"/>
  <c r="BE92" i="5"/>
  <c r="AL92" i="5"/>
  <c r="H92" i="5"/>
  <c r="BN91" i="5"/>
  <c r="CB91" i="5" s="1"/>
  <c r="BL91" i="5"/>
  <c r="BZ91" i="5" s="1"/>
  <c r="BK91" i="5"/>
  <c r="BY91" i="5" s="1"/>
  <c r="BJ91" i="5"/>
  <c r="BX91" i="5" s="1"/>
  <c r="BI91" i="5"/>
  <c r="BW91" i="5" s="1"/>
  <c r="BF91" i="5"/>
  <c r="BT91" i="5" s="1"/>
  <c r="BH91" i="5"/>
  <c r="BV91" i="5" s="1"/>
  <c r="BG91" i="5"/>
  <c r="BU91" i="5" s="1"/>
  <c r="BE91" i="5"/>
  <c r="AL91" i="5"/>
  <c r="H91" i="5"/>
  <c r="BF90" i="5"/>
  <c r="BT90" i="5" s="1"/>
  <c r="BN90" i="5"/>
  <c r="CB90" i="5" s="1"/>
  <c r="BL90" i="5"/>
  <c r="BZ90" i="5" s="1"/>
  <c r="BK90" i="5"/>
  <c r="BY90" i="5" s="1"/>
  <c r="BJ90" i="5"/>
  <c r="BX90" i="5" s="1"/>
  <c r="BI90" i="5"/>
  <c r="BW90" i="5" s="1"/>
  <c r="BH90" i="5"/>
  <c r="BV90" i="5" s="1"/>
  <c r="BG90" i="5"/>
  <c r="BU90" i="5" s="1"/>
  <c r="BE90" i="5"/>
  <c r="AL90" i="5"/>
  <c r="BF89" i="5"/>
  <c r="BT89" i="5" s="1"/>
  <c r="BN89" i="5"/>
  <c r="CB89" i="5" s="1"/>
  <c r="BL89" i="5"/>
  <c r="BZ89" i="5" s="1"/>
  <c r="BK89" i="5"/>
  <c r="BY89" i="5" s="1"/>
  <c r="BJ89" i="5"/>
  <c r="BX89" i="5" s="1"/>
  <c r="BI89" i="5"/>
  <c r="BW89" i="5" s="1"/>
  <c r="BH89" i="5"/>
  <c r="BV89" i="5" s="1"/>
  <c r="BG89" i="5"/>
  <c r="BU89" i="5" s="1"/>
  <c r="BE89" i="5"/>
  <c r="AL89" i="5"/>
  <c r="H89" i="5"/>
  <c r="BF88" i="5"/>
  <c r="BT88" i="5" s="1"/>
  <c r="BN88" i="5"/>
  <c r="CB88" i="5" s="1"/>
  <c r="BL88" i="5"/>
  <c r="BZ88" i="5" s="1"/>
  <c r="BK88" i="5"/>
  <c r="BY88" i="5" s="1"/>
  <c r="BJ88" i="5"/>
  <c r="BX88" i="5" s="1"/>
  <c r="BI88" i="5"/>
  <c r="BH88" i="5"/>
  <c r="BV88" i="5" s="1"/>
  <c r="BG88" i="5"/>
  <c r="BU88" i="5" s="1"/>
  <c r="BE88" i="5"/>
  <c r="AL88" i="5"/>
  <c r="H88" i="5"/>
  <c r="BN87" i="5"/>
  <c r="CB87" i="5" s="1"/>
  <c r="BL87" i="5"/>
  <c r="BZ87" i="5" s="1"/>
  <c r="BK87" i="5"/>
  <c r="BY87" i="5" s="1"/>
  <c r="BJ87" i="5"/>
  <c r="BX87" i="5" s="1"/>
  <c r="BI87" i="5"/>
  <c r="BH87" i="5"/>
  <c r="BV87" i="5" s="1"/>
  <c r="BG87" i="5"/>
  <c r="BU87" i="5" s="1"/>
  <c r="BF87" i="5"/>
  <c r="BT87" i="5" s="1"/>
  <c r="BE87" i="5"/>
  <c r="AL87" i="5"/>
  <c r="BN86" i="5"/>
  <c r="CB86" i="5" s="1"/>
  <c r="BL86" i="5"/>
  <c r="BZ86" i="5" s="1"/>
  <c r="BK86" i="5"/>
  <c r="BY86" i="5" s="1"/>
  <c r="BJ86" i="5"/>
  <c r="BX86" i="5" s="1"/>
  <c r="BI86" i="5"/>
  <c r="BW86" i="5" s="1"/>
  <c r="BH86" i="5"/>
  <c r="BV86" i="5" s="1"/>
  <c r="BG86" i="5"/>
  <c r="BU86" i="5" s="1"/>
  <c r="BF86" i="5"/>
  <c r="BT86" i="5" s="1"/>
  <c r="BE86" i="5"/>
  <c r="AL86" i="5"/>
  <c r="H86" i="5"/>
  <c r="BF85" i="5"/>
  <c r="BT85" i="5" s="1"/>
  <c r="BN85" i="5"/>
  <c r="CB85" i="5" s="1"/>
  <c r="BL85" i="5"/>
  <c r="BZ85" i="5" s="1"/>
  <c r="BK85" i="5"/>
  <c r="BY85" i="5" s="1"/>
  <c r="BJ85" i="5"/>
  <c r="BX85" i="5" s="1"/>
  <c r="BI85" i="5"/>
  <c r="BM85" i="5" s="1"/>
  <c r="CA85" i="5" s="1"/>
  <c r="BH85" i="5"/>
  <c r="BV85" i="5" s="1"/>
  <c r="BG85" i="5"/>
  <c r="BU85" i="5" s="1"/>
  <c r="BE85" i="5"/>
  <c r="AL85" i="5"/>
  <c r="BF84" i="5"/>
  <c r="BT84" i="5" s="1"/>
  <c r="BN84" i="5"/>
  <c r="CB84" i="5" s="1"/>
  <c r="BL84" i="5"/>
  <c r="BZ84" i="5" s="1"/>
  <c r="BK84" i="5"/>
  <c r="BY84" i="5" s="1"/>
  <c r="BJ84" i="5"/>
  <c r="BX84" i="5" s="1"/>
  <c r="BI84" i="5"/>
  <c r="BW84" i="5" s="1"/>
  <c r="BH84" i="5"/>
  <c r="BV84" i="5" s="1"/>
  <c r="BG84" i="5"/>
  <c r="BU84" i="5" s="1"/>
  <c r="BE84" i="5"/>
  <c r="AL84" i="5"/>
  <c r="BN83" i="5"/>
  <c r="CB83" i="5" s="1"/>
  <c r="BL83" i="5"/>
  <c r="BZ83" i="5" s="1"/>
  <c r="BK83" i="5"/>
  <c r="BY83" i="5" s="1"/>
  <c r="BJ83" i="5"/>
  <c r="BX83" i="5" s="1"/>
  <c r="BI83" i="5"/>
  <c r="BM83" i="5" s="1"/>
  <c r="CA83" i="5" s="1"/>
  <c r="BH83" i="5"/>
  <c r="BV83" i="5" s="1"/>
  <c r="BG83" i="5"/>
  <c r="BU83" i="5" s="1"/>
  <c r="BF83" i="5"/>
  <c r="BT83" i="5" s="1"/>
  <c r="BE83" i="5"/>
  <c r="BF82" i="5"/>
  <c r="BT82" i="5" s="1"/>
  <c r="BN82" i="5"/>
  <c r="CB82" i="5" s="1"/>
  <c r="BL82" i="5"/>
  <c r="BZ82" i="5" s="1"/>
  <c r="BK82" i="5"/>
  <c r="BY82" i="5" s="1"/>
  <c r="BJ82" i="5"/>
  <c r="BX82" i="5" s="1"/>
  <c r="BI82" i="5"/>
  <c r="BH82" i="5"/>
  <c r="BV82" i="5" s="1"/>
  <c r="BG82" i="5"/>
  <c r="BU82" i="5" s="1"/>
  <c r="BE82" i="5"/>
  <c r="BF81" i="5"/>
  <c r="BT81" i="5" s="1"/>
  <c r="BN81" i="5"/>
  <c r="CB81" i="5" s="1"/>
  <c r="BL81" i="5"/>
  <c r="BZ81" i="5" s="1"/>
  <c r="BK81" i="5"/>
  <c r="BY81" i="5" s="1"/>
  <c r="BJ81" i="5"/>
  <c r="BX81" i="5" s="1"/>
  <c r="BI81" i="5"/>
  <c r="BH81" i="5"/>
  <c r="BV81" i="5" s="1"/>
  <c r="BG81" i="5"/>
  <c r="BU81" i="5" s="1"/>
  <c r="BE81" i="5"/>
  <c r="BF80" i="5"/>
  <c r="BT80" i="5" s="1"/>
  <c r="BN80" i="5"/>
  <c r="CB80" i="5" s="1"/>
  <c r="BL80" i="5"/>
  <c r="BZ80" i="5" s="1"/>
  <c r="BK80" i="5"/>
  <c r="BY80" i="5" s="1"/>
  <c r="BJ80" i="5"/>
  <c r="BX80" i="5" s="1"/>
  <c r="BI80" i="5"/>
  <c r="BH80" i="5"/>
  <c r="BV80" i="5" s="1"/>
  <c r="BG80" i="5"/>
  <c r="BU80" i="5" s="1"/>
  <c r="BE80" i="5"/>
  <c r="BI79" i="5"/>
  <c r="BN79" i="5"/>
  <c r="CB79" i="5" s="1"/>
  <c r="BL79" i="5"/>
  <c r="BZ79" i="5" s="1"/>
  <c r="BK79" i="5"/>
  <c r="BY79" i="5" s="1"/>
  <c r="BJ79" i="5"/>
  <c r="BX79" i="5" s="1"/>
  <c r="BH79" i="5"/>
  <c r="BV79" i="5" s="1"/>
  <c r="BG79" i="5"/>
  <c r="BU79" i="5" s="1"/>
  <c r="BF79" i="5"/>
  <c r="BT79" i="5" s="1"/>
  <c r="BE79" i="5"/>
  <c r="BF78" i="5"/>
  <c r="BT78" i="5" s="1"/>
  <c r="BN78" i="5"/>
  <c r="CB78" i="5" s="1"/>
  <c r="BL78" i="5"/>
  <c r="BZ78" i="5" s="1"/>
  <c r="BK78" i="5"/>
  <c r="BY78" i="5" s="1"/>
  <c r="BJ78" i="5"/>
  <c r="BX78" i="5" s="1"/>
  <c r="BI78" i="5"/>
  <c r="BW78" i="5" s="1"/>
  <c r="BH78" i="5"/>
  <c r="BV78" i="5" s="1"/>
  <c r="BG78" i="5"/>
  <c r="BU78" i="5" s="1"/>
  <c r="BE78" i="5"/>
  <c r="BF77" i="5"/>
  <c r="BT77" i="5" s="1"/>
  <c r="BN77" i="5"/>
  <c r="CB77" i="5" s="1"/>
  <c r="BL77" i="5"/>
  <c r="BZ77" i="5" s="1"/>
  <c r="BK77" i="5"/>
  <c r="BY77" i="5" s="1"/>
  <c r="BJ77" i="5"/>
  <c r="BX77" i="5" s="1"/>
  <c r="BI77" i="5"/>
  <c r="BH77" i="5"/>
  <c r="BV77" i="5" s="1"/>
  <c r="BG77" i="5"/>
  <c r="BU77" i="5" s="1"/>
  <c r="BE77" i="5"/>
  <c r="AA77" i="5"/>
  <c r="BF76" i="5"/>
  <c r="BT76" i="5" s="1"/>
  <c r="BN76" i="5"/>
  <c r="CB76" i="5" s="1"/>
  <c r="BL76" i="5"/>
  <c r="BZ76" i="5" s="1"/>
  <c r="BK76" i="5"/>
  <c r="BY76" i="5" s="1"/>
  <c r="BJ76" i="5"/>
  <c r="BX76" i="5" s="1"/>
  <c r="BI76" i="5"/>
  <c r="BW76" i="5" s="1"/>
  <c r="BH76" i="5"/>
  <c r="BV76" i="5" s="1"/>
  <c r="BG76" i="5"/>
  <c r="BU76" i="5" s="1"/>
  <c r="BE76" i="5"/>
  <c r="H76" i="5"/>
  <c r="BK75" i="5"/>
  <c r="BY75" i="5" s="1"/>
  <c r="BF75" i="5"/>
  <c r="BT75" i="5" s="1"/>
  <c r="BN75" i="5"/>
  <c r="CB75" i="5" s="1"/>
  <c r="BL75" i="5"/>
  <c r="BZ75" i="5" s="1"/>
  <c r="BJ75" i="5"/>
  <c r="BX75" i="5" s="1"/>
  <c r="BI75" i="5"/>
  <c r="BW75" i="5" s="1"/>
  <c r="BH75" i="5"/>
  <c r="BV75" i="5" s="1"/>
  <c r="BG75" i="5"/>
  <c r="BU75" i="5" s="1"/>
  <c r="BE75" i="5"/>
  <c r="BF74" i="5"/>
  <c r="BT74" i="5" s="1"/>
  <c r="BN74" i="5"/>
  <c r="CB74" i="5" s="1"/>
  <c r="BL74" i="5"/>
  <c r="BZ74" i="5" s="1"/>
  <c r="BK74" i="5"/>
  <c r="BY74" i="5" s="1"/>
  <c r="BJ74" i="5"/>
  <c r="BX74" i="5" s="1"/>
  <c r="BI74" i="5"/>
  <c r="BH74" i="5"/>
  <c r="BV74" i="5" s="1"/>
  <c r="BG74" i="5"/>
  <c r="BU74" i="5" s="1"/>
  <c r="BE74" i="5"/>
  <c r="BF73" i="5"/>
  <c r="BT73" i="5" s="1"/>
  <c r="BN73" i="5"/>
  <c r="CB73" i="5" s="1"/>
  <c r="BL73" i="5"/>
  <c r="BZ73" i="5" s="1"/>
  <c r="BK73" i="5"/>
  <c r="BY73" i="5" s="1"/>
  <c r="BJ73" i="5"/>
  <c r="BX73" i="5" s="1"/>
  <c r="BI73" i="5"/>
  <c r="BM73" i="5" s="1"/>
  <c r="CA73" i="5" s="1"/>
  <c r="BH73" i="5"/>
  <c r="BV73" i="5" s="1"/>
  <c r="BG73" i="5"/>
  <c r="BU73" i="5" s="1"/>
  <c r="BE73" i="5"/>
  <c r="BF72" i="5"/>
  <c r="BT72" i="5" s="1"/>
  <c r="BN72" i="5"/>
  <c r="CB72" i="5" s="1"/>
  <c r="BL72" i="5"/>
  <c r="BZ72" i="5" s="1"/>
  <c r="BK72" i="5"/>
  <c r="BY72" i="5" s="1"/>
  <c r="BJ72" i="5"/>
  <c r="BX72" i="5" s="1"/>
  <c r="BI72" i="5"/>
  <c r="BH72" i="5"/>
  <c r="BV72" i="5" s="1"/>
  <c r="BG72" i="5"/>
  <c r="BU72" i="5" s="1"/>
  <c r="BE72" i="5"/>
  <c r="BF71" i="5"/>
  <c r="BT71" i="5" s="1"/>
  <c r="BN71" i="5"/>
  <c r="CB71" i="5" s="1"/>
  <c r="BL71" i="5"/>
  <c r="BZ71" i="5" s="1"/>
  <c r="BK71" i="5"/>
  <c r="BY71" i="5" s="1"/>
  <c r="BJ71" i="5"/>
  <c r="BX71" i="5" s="1"/>
  <c r="BI71" i="5"/>
  <c r="BW71" i="5" s="1"/>
  <c r="BH71" i="5"/>
  <c r="BV71" i="5" s="1"/>
  <c r="BG71" i="5"/>
  <c r="BU71" i="5" s="1"/>
  <c r="BE71" i="5"/>
  <c r="H71" i="5"/>
  <c r="BF70" i="5"/>
  <c r="BT70" i="5" s="1"/>
  <c r="BN70" i="5"/>
  <c r="CB70" i="5" s="1"/>
  <c r="BL70" i="5"/>
  <c r="BZ70" i="5" s="1"/>
  <c r="BK70" i="5"/>
  <c r="BY70" i="5" s="1"/>
  <c r="BJ70" i="5"/>
  <c r="BX70" i="5" s="1"/>
  <c r="BI70" i="5"/>
  <c r="BW70" i="5" s="1"/>
  <c r="BH70" i="5"/>
  <c r="BV70" i="5" s="1"/>
  <c r="BG70" i="5"/>
  <c r="BU70" i="5" s="1"/>
  <c r="BE70" i="5"/>
  <c r="H70" i="5"/>
  <c r="BF69" i="5"/>
  <c r="BT69" i="5" s="1"/>
  <c r="BN69" i="5"/>
  <c r="CB69" i="5" s="1"/>
  <c r="BL69" i="5"/>
  <c r="BZ69" i="5" s="1"/>
  <c r="BK69" i="5"/>
  <c r="BY69" i="5" s="1"/>
  <c r="BJ69" i="5"/>
  <c r="BX69" i="5" s="1"/>
  <c r="BI69" i="5"/>
  <c r="BW69" i="5" s="1"/>
  <c r="BH69" i="5"/>
  <c r="BV69" i="5" s="1"/>
  <c r="BG69" i="5"/>
  <c r="BU69" i="5" s="1"/>
  <c r="BE69" i="5"/>
  <c r="BF68" i="5"/>
  <c r="BT68" i="5" s="1"/>
  <c r="BN68" i="5"/>
  <c r="CB68" i="5" s="1"/>
  <c r="BL68" i="5"/>
  <c r="BZ68" i="5" s="1"/>
  <c r="BK68" i="5"/>
  <c r="BY68" i="5" s="1"/>
  <c r="BJ68" i="5"/>
  <c r="BX68" i="5" s="1"/>
  <c r="BI68" i="5"/>
  <c r="BW68" i="5" s="1"/>
  <c r="BH68" i="5"/>
  <c r="BV68" i="5" s="1"/>
  <c r="BG68" i="5"/>
  <c r="BU68" i="5" s="1"/>
  <c r="BE68" i="5"/>
  <c r="H68" i="5"/>
  <c r="BF67" i="5"/>
  <c r="BT67" i="5" s="1"/>
  <c r="BN67" i="5"/>
  <c r="CB67" i="5" s="1"/>
  <c r="BL67" i="5"/>
  <c r="BZ67" i="5" s="1"/>
  <c r="BK67" i="5"/>
  <c r="BY67" i="5" s="1"/>
  <c r="BJ67" i="5"/>
  <c r="BX67" i="5" s="1"/>
  <c r="BI67" i="5"/>
  <c r="BH67" i="5"/>
  <c r="BV67" i="5" s="1"/>
  <c r="BG67" i="5"/>
  <c r="BU67" i="5" s="1"/>
  <c r="BE67" i="5"/>
  <c r="BN66" i="5"/>
  <c r="CB66" i="5" s="1"/>
  <c r="BL66" i="5"/>
  <c r="BZ66" i="5" s="1"/>
  <c r="BK66" i="5"/>
  <c r="BY66" i="5" s="1"/>
  <c r="BJ66" i="5"/>
  <c r="BX66" i="5" s="1"/>
  <c r="BI66" i="5"/>
  <c r="BW66" i="5" s="1"/>
  <c r="BH66" i="5"/>
  <c r="BV66" i="5" s="1"/>
  <c r="BG66" i="5"/>
  <c r="BU66" i="5" s="1"/>
  <c r="BF66" i="5"/>
  <c r="BT66" i="5" s="1"/>
  <c r="BE66" i="5"/>
  <c r="H66" i="5"/>
  <c r="BF65" i="5"/>
  <c r="BT65" i="5" s="1"/>
  <c r="BN65" i="5"/>
  <c r="CB65" i="5" s="1"/>
  <c r="BL65" i="5"/>
  <c r="BZ65" i="5" s="1"/>
  <c r="BK65" i="5"/>
  <c r="BY65" i="5" s="1"/>
  <c r="BJ65" i="5"/>
  <c r="BX65" i="5" s="1"/>
  <c r="BI65" i="5"/>
  <c r="BW65" i="5" s="1"/>
  <c r="BH65" i="5"/>
  <c r="BV65" i="5" s="1"/>
  <c r="BG65" i="5"/>
  <c r="BU65" i="5" s="1"/>
  <c r="BE65" i="5"/>
  <c r="H65" i="5"/>
  <c r="BF64" i="5"/>
  <c r="BT64" i="5" s="1"/>
  <c r="BN64" i="5"/>
  <c r="CB64" i="5" s="1"/>
  <c r="BL64" i="5"/>
  <c r="BZ64" i="5" s="1"/>
  <c r="BK64" i="5"/>
  <c r="BY64" i="5" s="1"/>
  <c r="BJ64" i="5"/>
  <c r="BX64" i="5" s="1"/>
  <c r="BI64" i="5"/>
  <c r="BW64" i="5" s="1"/>
  <c r="BH64" i="5"/>
  <c r="BV64" i="5" s="1"/>
  <c r="BG64" i="5"/>
  <c r="BU64" i="5" s="1"/>
  <c r="BE64" i="5"/>
  <c r="AL64" i="5"/>
  <c r="BN63" i="5"/>
  <c r="CB63" i="5" s="1"/>
  <c r="BL63" i="5"/>
  <c r="BZ63" i="5" s="1"/>
  <c r="BK63" i="5"/>
  <c r="BY63" i="5" s="1"/>
  <c r="BJ63" i="5"/>
  <c r="BX63" i="5" s="1"/>
  <c r="BI63" i="5"/>
  <c r="BW63" i="5" s="1"/>
  <c r="BH63" i="5"/>
  <c r="BV63" i="5" s="1"/>
  <c r="BG63" i="5"/>
  <c r="BU63" i="5" s="1"/>
  <c r="BF63" i="5"/>
  <c r="BT63" i="5" s="1"/>
  <c r="BE63" i="5"/>
  <c r="AL63" i="5"/>
  <c r="H63" i="5"/>
  <c r="BF62" i="5"/>
  <c r="BT62" i="5" s="1"/>
  <c r="BN62" i="5"/>
  <c r="CB62" i="5" s="1"/>
  <c r="BL62" i="5"/>
  <c r="BZ62" i="5" s="1"/>
  <c r="BK62" i="5"/>
  <c r="BY62" i="5" s="1"/>
  <c r="BJ62" i="5"/>
  <c r="BX62" i="5" s="1"/>
  <c r="BI62" i="5"/>
  <c r="BH62" i="5"/>
  <c r="BV62" i="5" s="1"/>
  <c r="BG62" i="5"/>
  <c r="BU62" i="5" s="1"/>
  <c r="BE62" i="5"/>
  <c r="AL62" i="5"/>
  <c r="H62" i="5"/>
  <c r="BF61" i="5"/>
  <c r="BT61" i="5" s="1"/>
  <c r="BN61" i="5"/>
  <c r="CB61" i="5" s="1"/>
  <c r="BL61" i="5"/>
  <c r="BZ61" i="5" s="1"/>
  <c r="BK61" i="5"/>
  <c r="BY61" i="5" s="1"/>
  <c r="BJ61" i="5"/>
  <c r="BX61" i="5" s="1"/>
  <c r="BI61" i="5"/>
  <c r="BM61" i="5" s="1"/>
  <c r="CA61" i="5" s="1"/>
  <c r="BH61" i="5"/>
  <c r="BV61" i="5" s="1"/>
  <c r="BG61" i="5"/>
  <c r="BU61" i="5" s="1"/>
  <c r="BE61" i="5"/>
  <c r="AL61" i="5"/>
  <c r="H61" i="5"/>
  <c r="BF60" i="5"/>
  <c r="BT60" i="5" s="1"/>
  <c r="BN60" i="5"/>
  <c r="CB60" i="5" s="1"/>
  <c r="BL60" i="5"/>
  <c r="BZ60" i="5" s="1"/>
  <c r="BK60" i="5"/>
  <c r="BY60" i="5" s="1"/>
  <c r="BJ60" i="5"/>
  <c r="BX60" i="5" s="1"/>
  <c r="BI60" i="5"/>
  <c r="BH60" i="5"/>
  <c r="BV60" i="5" s="1"/>
  <c r="BG60" i="5"/>
  <c r="BU60" i="5" s="1"/>
  <c r="BE60" i="5"/>
  <c r="AL60" i="5"/>
  <c r="H60" i="5"/>
  <c r="BN59" i="5"/>
  <c r="CB59" i="5" s="1"/>
  <c r="BL59" i="5"/>
  <c r="BZ59" i="5" s="1"/>
  <c r="BK59" i="5"/>
  <c r="BY59" i="5" s="1"/>
  <c r="BJ59" i="5"/>
  <c r="BX59" i="5" s="1"/>
  <c r="BI59" i="5"/>
  <c r="BW59" i="5" s="1"/>
  <c r="BH59" i="5"/>
  <c r="BV59" i="5" s="1"/>
  <c r="BG59" i="5"/>
  <c r="BU59" i="5" s="1"/>
  <c r="BF59" i="5"/>
  <c r="BT59" i="5" s="1"/>
  <c r="BE59" i="5"/>
  <c r="AL59" i="5"/>
  <c r="H59" i="5"/>
  <c r="BF58" i="5"/>
  <c r="BT58" i="5" s="1"/>
  <c r="BN58" i="5"/>
  <c r="CB58" i="5" s="1"/>
  <c r="BL58" i="5"/>
  <c r="BZ58" i="5" s="1"/>
  <c r="BK58" i="5"/>
  <c r="BY58" i="5" s="1"/>
  <c r="BJ58" i="5"/>
  <c r="BX58" i="5" s="1"/>
  <c r="BI58" i="5"/>
  <c r="BW58" i="5" s="1"/>
  <c r="BH58" i="5"/>
  <c r="BV58" i="5" s="1"/>
  <c r="BG58" i="5"/>
  <c r="BU58" i="5" s="1"/>
  <c r="BE58" i="5"/>
  <c r="AL58" i="5"/>
  <c r="H58" i="5"/>
  <c r="BF57" i="5"/>
  <c r="BT57" i="5" s="1"/>
  <c r="BN57" i="5"/>
  <c r="CB57" i="5" s="1"/>
  <c r="BL57" i="5"/>
  <c r="BZ57" i="5" s="1"/>
  <c r="BK57" i="5"/>
  <c r="BY57" i="5" s="1"/>
  <c r="BJ57" i="5"/>
  <c r="BX57" i="5" s="1"/>
  <c r="BI57" i="5"/>
  <c r="BH57" i="5"/>
  <c r="BV57" i="5" s="1"/>
  <c r="BG57" i="5"/>
  <c r="BU57" i="5" s="1"/>
  <c r="BE57" i="5"/>
  <c r="AL57" i="5"/>
  <c r="H57" i="5"/>
  <c r="BN56" i="5"/>
  <c r="CB56" i="5" s="1"/>
  <c r="BL56" i="5"/>
  <c r="BZ56" i="5" s="1"/>
  <c r="BK56" i="5"/>
  <c r="BY56" i="5" s="1"/>
  <c r="BJ56" i="5"/>
  <c r="BX56" i="5" s="1"/>
  <c r="BI56" i="5"/>
  <c r="BH56" i="5"/>
  <c r="BV56" i="5" s="1"/>
  <c r="BG56" i="5"/>
  <c r="BU56" i="5" s="1"/>
  <c r="BF56" i="5"/>
  <c r="BT56" i="5" s="1"/>
  <c r="BE56" i="5"/>
  <c r="AL56" i="5"/>
  <c r="BF55" i="5"/>
  <c r="BT55" i="5" s="1"/>
  <c r="BN55" i="5"/>
  <c r="CB55" i="5" s="1"/>
  <c r="BL55" i="5"/>
  <c r="BZ55" i="5" s="1"/>
  <c r="BK55" i="5"/>
  <c r="BY55" i="5" s="1"/>
  <c r="BJ55" i="5"/>
  <c r="BX55" i="5" s="1"/>
  <c r="BI55" i="5"/>
  <c r="BH55" i="5"/>
  <c r="BV55" i="5" s="1"/>
  <c r="BG55" i="5"/>
  <c r="BU55" i="5" s="1"/>
  <c r="BE55" i="5"/>
  <c r="AL55" i="5"/>
  <c r="CB54" i="5"/>
  <c r="BF54" i="5"/>
  <c r="BT54" i="5" s="1"/>
  <c r="BL54" i="5"/>
  <c r="BZ54" i="5" s="1"/>
  <c r="BK54" i="5"/>
  <c r="BY54" i="5" s="1"/>
  <c r="BJ54" i="5"/>
  <c r="BX54" i="5" s="1"/>
  <c r="BI54" i="5"/>
  <c r="BW54" i="5" s="1"/>
  <c r="BH54" i="5"/>
  <c r="BV54" i="5" s="1"/>
  <c r="BG54" i="5"/>
  <c r="BU54" i="5" s="1"/>
  <c r="BE54" i="5"/>
  <c r="AL54" i="5"/>
  <c r="H54" i="5"/>
  <c r="CB53" i="5"/>
  <c r="BL53" i="5"/>
  <c r="BZ53" i="5" s="1"/>
  <c r="BK53" i="5"/>
  <c r="BY53" i="5" s="1"/>
  <c r="BJ53" i="5"/>
  <c r="BX53" i="5" s="1"/>
  <c r="BI53" i="5"/>
  <c r="BW53" i="5" s="1"/>
  <c r="BH53" i="5"/>
  <c r="BV53" i="5" s="1"/>
  <c r="BG53" i="5"/>
  <c r="BU53" i="5" s="1"/>
  <c r="BF53" i="5"/>
  <c r="BT53" i="5" s="1"/>
  <c r="BE53" i="5"/>
  <c r="H53" i="5"/>
  <c r="CB52" i="5"/>
  <c r="BF52" i="5"/>
  <c r="BT52" i="5" s="1"/>
  <c r="BL52" i="5"/>
  <c r="BZ52" i="5" s="1"/>
  <c r="BK52" i="5"/>
  <c r="BY52" i="5" s="1"/>
  <c r="BJ52" i="5"/>
  <c r="BX52" i="5" s="1"/>
  <c r="BI52" i="5"/>
  <c r="BM52" i="5" s="1"/>
  <c r="CA52" i="5" s="1"/>
  <c r="BH52" i="5"/>
  <c r="BV52" i="5" s="1"/>
  <c r="BG52" i="5"/>
  <c r="BU52" i="5" s="1"/>
  <c r="BE52" i="5"/>
  <c r="H52" i="5"/>
  <c r="CB51" i="5"/>
  <c r="BF51" i="5"/>
  <c r="BT51" i="5" s="1"/>
  <c r="BL51" i="5"/>
  <c r="BZ51" i="5" s="1"/>
  <c r="BK51" i="5"/>
  <c r="BY51" i="5" s="1"/>
  <c r="BJ51" i="5"/>
  <c r="BX51" i="5" s="1"/>
  <c r="BI51" i="5"/>
  <c r="BM51" i="5" s="1"/>
  <c r="CA51" i="5" s="1"/>
  <c r="BH51" i="5"/>
  <c r="BV51" i="5" s="1"/>
  <c r="BG51" i="5"/>
  <c r="BU51" i="5" s="1"/>
  <c r="BE51" i="5"/>
  <c r="CB50" i="5"/>
  <c r="BL50" i="5"/>
  <c r="BZ50" i="5" s="1"/>
  <c r="BK50" i="5"/>
  <c r="BY50" i="5" s="1"/>
  <c r="BJ50" i="5"/>
  <c r="BX50" i="5" s="1"/>
  <c r="BI50" i="5"/>
  <c r="BH50" i="5"/>
  <c r="BV50" i="5" s="1"/>
  <c r="BG50" i="5"/>
  <c r="BU50" i="5" s="1"/>
  <c r="BF50" i="5"/>
  <c r="BT50" i="5" s="1"/>
  <c r="BE50" i="5"/>
  <c r="H50" i="5"/>
  <c r="CB49" i="5"/>
  <c r="BF49" i="5"/>
  <c r="BT49" i="5" s="1"/>
  <c r="BL49" i="5"/>
  <c r="BZ49" i="5" s="1"/>
  <c r="BK49" i="5"/>
  <c r="BY49" i="5" s="1"/>
  <c r="BJ49" i="5"/>
  <c r="BX49" i="5" s="1"/>
  <c r="BI49" i="5"/>
  <c r="BH49" i="5"/>
  <c r="BV49" i="5" s="1"/>
  <c r="BG49" i="5"/>
  <c r="BU49" i="5" s="1"/>
  <c r="BE49" i="5"/>
  <c r="H49" i="5"/>
  <c r="CB48" i="5"/>
  <c r="BF48" i="5"/>
  <c r="BT48" i="5" s="1"/>
  <c r="BL48" i="5"/>
  <c r="BZ48" i="5" s="1"/>
  <c r="BK48" i="5"/>
  <c r="BY48" i="5" s="1"/>
  <c r="BJ48" i="5"/>
  <c r="BX48" i="5" s="1"/>
  <c r="BI48" i="5"/>
  <c r="BM48" i="5" s="1"/>
  <c r="CA48" i="5" s="1"/>
  <c r="BH48" i="5"/>
  <c r="BV48" i="5" s="1"/>
  <c r="BG48" i="5"/>
  <c r="BU48" i="5" s="1"/>
  <c r="BE48" i="5"/>
  <c r="H48" i="5"/>
  <c r="CB47" i="5"/>
  <c r="BL47" i="5"/>
  <c r="BZ47" i="5" s="1"/>
  <c r="BK47" i="5"/>
  <c r="BY47" i="5" s="1"/>
  <c r="BJ47" i="5"/>
  <c r="BX47" i="5" s="1"/>
  <c r="BI47" i="5"/>
  <c r="BM47" i="5" s="1"/>
  <c r="CA47" i="5" s="1"/>
  <c r="BH47" i="5"/>
  <c r="BV47" i="5" s="1"/>
  <c r="BG47" i="5"/>
  <c r="BU47" i="5" s="1"/>
  <c r="BF47" i="5"/>
  <c r="BT47" i="5" s="1"/>
  <c r="BE47" i="5"/>
  <c r="H47" i="5"/>
  <c r="CB46" i="5"/>
  <c r="BL46" i="5"/>
  <c r="BZ46" i="5" s="1"/>
  <c r="BK46" i="5"/>
  <c r="BY46" i="5" s="1"/>
  <c r="BJ46" i="5"/>
  <c r="BX46" i="5" s="1"/>
  <c r="BI46" i="5"/>
  <c r="BW46" i="5" s="1"/>
  <c r="BH46" i="5"/>
  <c r="BV46" i="5" s="1"/>
  <c r="BG46" i="5"/>
  <c r="BU46" i="5" s="1"/>
  <c r="BF46" i="5"/>
  <c r="BT46" i="5" s="1"/>
  <c r="BE46" i="5"/>
  <c r="H46" i="5"/>
  <c r="CB45" i="5"/>
  <c r="BF45" i="5"/>
  <c r="BT45" i="5" s="1"/>
  <c r="BL45" i="5"/>
  <c r="BZ45" i="5" s="1"/>
  <c r="BK45" i="5"/>
  <c r="BY45" i="5" s="1"/>
  <c r="BJ45" i="5"/>
  <c r="BX45" i="5" s="1"/>
  <c r="BI45" i="5"/>
  <c r="BH45" i="5"/>
  <c r="BV45" i="5" s="1"/>
  <c r="BG45" i="5"/>
  <c r="BU45" i="5" s="1"/>
  <c r="BE45" i="5"/>
  <c r="H45" i="5"/>
  <c r="CB44" i="5"/>
  <c r="BF44" i="5"/>
  <c r="BT44" i="5" s="1"/>
  <c r="BL44" i="5"/>
  <c r="BZ44" i="5" s="1"/>
  <c r="BK44" i="5"/>
  <c r="BY44" i="5" s="1"/>
  <c r="BJ44" i="5"/>
  <c r="BX44" i="5" s="1"/>
  <c r="BI44" i="5"/>
  <c r="BW44" i="5" s="1"/>
  <c r="BH44" i="5"/>
  <c r="BV44" i="5" s="1"/>
  <c r="BG44" i="5"/>
  <c r="BU44" i="5" s="1"/>
  <c r="BE44" i="5"/>
  <c r="H44" i="5"/>
  <c r="CB43" i="5"/>
  <c r="BL43" i="5"/>
  <c r="BZ43" i="5" s="1"/>
  <c r="BK43" i="5"/>
  <c r="BY43" i="5" s="1"/>
  <c r="BJ43" i="5"/>
  <c r="BX43" i="5" s="1"/>
  <c r="BI43" i="5"/>
  <c r="BM43" i="5" s="1"/>
  <c r="CA43" i="5" s="1"/>
  <c r="BH43" i="5"/>
  <c r="BV43" i="5" s="1"/>
  <c r="BG43" i="5"/>
  <c r="BU43" i="5" s="1"/>
  <c r="BF43" i="5"/>
  <c r="BT43" i="5" s="1"/>
  <c r="BE43" i="5"/>
  <c r="H43" i="5"/>
  <c r="CB42" i="5"/>
  <c r="BL42" i="5"/>
  <c r="BZ42" i="5" s="1"/>
  <c r="BK42" i="5"/>
  <c r="BY42" i="5" s="1"/>
  <c r="BJ42" i="5"/>
  <c r="BX42" i="5" s="1"/>
  <c r="BI42" i="5"/>
  <c r="BW42" i="5" s="1"/>
  <c r="BH42" i="5"/>
  <c r="BV42" i="5" s="1"/>
  <c r="BG42" i="5"/>
  <c r="BU42" i="5" s="1"/>
  <c r="BF42" i="5"/>
  <c r="BT42" i="5" s="1"/>
  <c r="BE42" i="5"/>
  <c r="H42" i="5"/>
  <c r="CB41" i="5"/>
  <c r="BF41" i="5"/>
  <c r="BT41" i="5" s="1"/>
  <c r="BL41" i="5"/>
  <c r="BZ41" i="5" s="1"/>
  <c r="BK41" i="5"/>
  <c r="BY41" i="5" s="1"/>
  <c r="BJ41" i="5"/>
  <c r="BX41" i="5" s="1"/>
  <c r="BI41" i="5"/>
  <c r="BW41" i="5" s="1"/>
  <c r="BH41" i="5"/>
  <c r="BV41" i="5" s="1"/>
  <c r="BG41" i="5"/>
  <c r="BU41" i="5" s="1"/>
  <c r="BE41" i="5"/>
  <c r="H41" i="5"/>
  <c r="CB40" i="5"/>
  <c r="BF40" i="5"/>
  <c r="BT40" i="5" s="1"/>
  <c r="BL40" i="5"/>
  <c r="BZ40" i="5" s="1"/>
  <c r="BK40" i="5"/>
  <c r="BY40" i="5" s="1"/>
  <c r="BJ40" i="5"/>
  <c r="BX40" i="5" s="1"/>
  <c r="BI40" i="5"/>
  <c r="BW40" i="5" s="1"/>
  <c r="BH40" i="5"/>
  <c r="BV40" i="5" s="1"/>
  <c r="BG40" i="5"/>
  <c r="BU40" i="5" s="1"/>
  <c r="BE40" i="5"/>
  <c r="H40" i="5"/>
  <c r="CB39" i="5"/>
  <c r="BL39" i="5"/>
  <c r="BZ39" i="5" s="1"/>
  <c r="BK39" i="5"/>
  <c r="BY39" i="5" s="1"/>
  <c r="BJ39" i="5"/>
  <c r="BX39" i="5" s="1"/>
  <c r="BI39" i="5"/>
  <c r="BH39" i="5"/>
  <c r="BV39" i="5" s="1"/>
  <c r="BG39" i="5"/>
  <c r="BU39" i="5" s="1"/>
  <c r="BF39" i="5"/>
  <c r="BT39" i="5" s="1"/>
  <c r="BE39" i="5"/>
  <c r="H39" i="5"/>
  <c r="CB38" i="5"/>
  <c r="BL38" i="5"/>
  <c r="BZ38" i="5" s="1"/>
  <c r="BK38" i="5"/>
  <c r="BY38" i="5" s="1"/>
  <c r="BJ38" i="5"/>
  <c r="BX38" i="5" s="1"/>
  <c r="BI38" i="5"/>
  <c r="BH38" i="5"/>
  <c r="BV38" i="5" s="1"/>
  <c r="BG38" i="5"/>
  <c r="BU38" i="5" s="1"/>
  <c r="BF38" i="5"/>
  <c r="BT38" i="5" s="1"/>
  <c r="BE38" i="5"/>
  <c r="H38" i="5"/>
  <c r="CB37" i="5"/>
  <c r="BF37" i="5"/>
  <c r="BT37" i="5" s="1"/>
  <c r="BL37" i="5"/>
  <c r="BZ37" i="5" s="1"/>
  <c r="BK37" i="5"/>
  <c r="BY37" i="5" s="1"/>
  <c r="BJ37" i="5"/>
  <c r="BX37" i="5" s="1"/>
  <c r="BI37" i="5"/>
  <c r="BH37" i="5"/>
  <c r="BV37" i="5" s="1"/>
  <c r="BG37" i="5"/>
  <c r="BU37" i="5" s="1"/>
  <c r="BE37" i="5"/>
  <c r="H37" i="5"/>
  <c r="CB36" i="5"/>
  <c r="BF36" i="5"/>
  <c r="BT36" i="5" s="1"/>
  <c r="BL36" i="5"/>
  <c r="BZ36" i="5" s="1"/>
  <c r="BK36" i="5"/>
  <c r="BY36" i="5" s="1"/>
  <c r="BJ36" i="5"/>
  <c r="BX36" i="5" s="1"/>
  <c r="BI36" i="5"/>
  <c r="BW36" i="5" s="1"/>
  <c r="BH36" i="5"/>
  <c r="BV36" i="5" s="1"/>
  <c r="BG36" i="5"/>
  <c r="BU36" i="5" s="1"/>
  <c r="BE36" i="5"/>
  <c r="H36" i="5"/>
  <c r="CB35" i="5"/>
  <c r="BL35" i="5"/>
  <c r="BZ35" i="5" s="1"/>
  <c r="BK35" i="5"/>
  <c r="BY35" i="5" s="1"/>
  <c r="BJ35" i="5"/>
  <c r="BX35" i="5" s="1"/>
  <c r="BI35" i="5"/>
  <c r="BW35" i="5" s="1"/>
  <c r="BH35" i="5"/>
  <c r="BV35" i="5" s="1"/>
  <c r="BG35" i="5"/>
  <c r="BU35" i="5" s="1"/>
  <c r="BF35" i="5"/>
  <c r="BT35" i="5" s="1"/>
  <c r="BE35" i="5"/>
  <c r="H35" i="5"/>
  <c r="CB34" i="5"/>
  <c r="BL34" i="5"/>
  <c r="BZ34" i="5" s="1"/>
  <c r="BK34" i="5"/>
  <c r="BY34" i="5" s="1"/>
  <c r="BJ34" i="5"/>
  <c r="BX34" i="5" s="1"/>
  <c r="BI34" i="5"/>
  <c r="BW34" i="5" s="1"/>
  <c r="BH34" i="5"/>
  <c r="BV34" i="5" s="1"/>
  <c r="BG34" i="5"/>
  <c r="BU34" i="5" s="1"/>
  <c r="BF34" i="5"/>
  <c r="BT34" i="5" s="1"/>
  <c r="BE34" i="5"/>
  <c r="H34" i="5"/>
  <c r="CB33" i="5"/>
  <c r="BF33" i="5"/>
  <c r="BT33" i="5" s="1"/>
  <c r="BL33" i="5"/>
  <c r="BZ33" i="5" s="1"/>
  <c r="BK33" i="5"/>
  <c r="BY33" i="5" s="1"/>
  <c r="BJ33" i="5"/>
  <c r="BX33" i="5" s="1"/>
  <c r="BI33" i="5"/>
  <c r="BW33" i="5" s="1"/>
  <c r="BH33" i="5"/>
  <c r="BV33" i="5" s="1"/>
  <c r="BG33" i="5"/>
  <c r="BU33" i="5" s="1"/>
  <c r="BE33" i="5"/>
  <c r="H33" i="5"/>
  <c r="CB32" i="5"/>
  <c r="BF32" i="5"/>
  <c r="BT32" i="5" s="1"/>
  <c r="BL32" i="5"/>
  <c r="BZ32" i="5" s="1"/>
  <c r="BK32" i="5"/>
  <c r="BY32" i="5" s="1"/>
  <c r="BJ32" i="5"/>
  <c r="BX32" i="5" s="1"/>
  <c r="BI32" i="5"/>
  <c r="BM32" i="5" s="1"/>
  <c r="CA32" i="5" s="1"/>
  <c r="BH32" i="5"/>
  <c r="BV32" i="5" s="1"/>
  <c r="BG32" i="5"/>
  <c r="BU32" i="5" s="1"/>
  <c r="BE32" i="5"/>
  <c r="CB31" i="5"/>
  <c r="BL31" i="5"/>
  <c r="BZ31" i="5" s="1"/>
  <c r="BK31" i="5"/>
  <c r="BY31" i="5" s="1"/>
  <c r="BJ31" i="5"/>
  <c r="BX31" i="5" s="1"/>
  <c r="BI31" i="5"/>
  <c r="BW31" i="5" s="1"/>
  <c r="BH31" i="5"/>
  <c r="BV31" i="5" s="1"/>
  <c r="BG31" i="5"/>
  <c r="BU31" i="5" s="1"/>
  <c r="BF31" i="5"/>
  <c r="BT31" i="5" s="1"/>
  <c r="BE31" i="5"/>
  <c r="H31" i="5"/>
  <c r="CB30" i="5"/>
  <c r="BF30" i="5"/>
  <c r="BT30" i="5" s="1"/>
  <c r="BL30" i="5"/>
  <c r="BZ30" i="5" s="1"/>
  <c r="BK30" i="5"/>
  <c r="BY30" i="5" s="1"/>
  <c r="BJ30" i="5"/>
  <c r="BX30" i="5" s="1"/>
  <c r="BI30" i="5"/>
  <c r="BM30" i="5" s="1"/>
  <c r="CA30" i="5" s="1"/>
  <c r="BH30" i="5"/>
  <c r="BV30" i="5" s="1"/>
  <c r="BG30" i="5"/>
  <c r="BU30" i="5" s="1"/>
  <c r="BE30" i="5"/>
  <c r="H30" i="5"/>
  <c r="CB29" i="5"/>
  <c r="BF29" i="5"/>
  <c r="BT29" i="5" s="1"/>
  <c r="BL29" i="5"/>
  <c r="BZ29" i="5" s="1"/>
  <c r="BK29" i="5"/>
  <c r="BY29" i="5" s="1"/>
  <c r="BJ29" i="5"/>
  <c r="BX29" i="5" s="1"/>
  <c r="BI29" i="5"/>
  <c r="BW29" i="5" s="1"/>
  <c r="BH29" i="5"/>
  <c r="BV29" i="5" s="1"/>
  <c r="BG29" i="5"/>
  <c r="BU29" i="5" s="1"/>
  <c r="BE29" i="5"/>
  <c r="H29" i="5"/>
  <c r="CB28" i="5"/>
  <c r="BL28" i="5"/>
  <c r="BZ28" i="5" s="1"/>
  <c r="BK28" i="5"/>
  <c r="BY28" i="5" s="1"/>
  <c r="BJ28" i="5"/>
  <c r="BX28" i="5" s="1"/>
  <c r="BI28" i="5"/>
  <c r="BH28" i="5"/>
  <c r="BV28" i="5" s="1"/>
  <c r="BG28" i="5"/>
  <c r="BU28" i="5" s="1"/>
  <c r="BF28" i="5"/>
  <c r="BT28" i="5" s="1"/>
  <c r="BE28" i="5"/>
  <c r="H28" i="5"/>
  <c r="CB27" i="5"/>
  <c r="BL27" i="5"/>
  <c r="BZ27" i="5" s="1"/>
  <c r="BK27" i="5"/>
  <c r="BY27" i="5" s="1"/>
  <c r="BJ27" i="5"/>
  <c r="BX27" i="5" s="1"/>
  <c r="BI27" i="5"/>
  <c r="BW27" i="5" s="1"/>
  <c r="BH27" i="5"/>
  <c r="BV27" i="5" s="1"/>
  <c r="BG27" i="5"/>
  <c r="BU27" i="5" s="1"/>
  <c r="BF27" i="5"/>
  <c r="BT27" i="5" s="1"/>
  <c r="BE27" i="5"/>
  <c r="CB26" i="5"/>
  <c r="BF26" i="5"/>
  <c r="BT26" i="5" s="1"/>
  <c r="BL26" i="5"/>
  <c r="BZ26" i="5" s="1"/>
  <c r="BK26" i="5"/>
  <c r="BY26" i="5" s="1"/>
  <c r="BJ26" i="5"/>
  <c r="BX26" i="5" s="1"/>
  <c r="BI26" i="5"/>
  <c r="BH26" i="5"/>
  <c r="BV26" i="5" s="1"/>
  <c r="BG26" i="5"/>
  <c r="BU26" i="5" s="1"/>
  <c r="BE26" i="5"/>
  <c r="H26" i="5"/>
  <c r="CB25" i="5"/>
  <c r="BL25" i="5"/>
  <c r="BZ25" i="5" s="1"/>
  <c r="BK25" i="5"/>
  <c r="BY25" i="5" s="1"/>
  <c r="BJ25" i="5"/>
  <c r="BX25" i="5" s="1"/>
  <c r="BI25" i="5"/>
  <c r="BM25" i="5" s="1"/>
  <c r="CA25" i="5" s="1"/>
  <c r="BH25" i="5"/>
  <c r="BV25" i="5" s="1"/>
  <c r="BG25" i="5"/>
  <c r="BU25" i="5" s="1"/>
  <c r="BF25" i="5"/>
  <c r="BT25" i="5" s="1"/>
  <c r="BE25" i="5"/>
  <c r="CB24" i="5"/>
  <c r="BL24" i="5"/>
  <c r="BZ24" i="5" s="1"/>
  <c r="BK24" i="5"/>
  <c r="BY24" i="5" s="1"/>
  <c r="BJ24" i="5"/>
  <c r="BX24" i="5" s="1"/>
  <c r="BI24" i="5"/>
  <c r="BH24" i="5"/>
  <c r="BV24" i="5" s="1"/>
  <c r="BG24" i="5"/>
  <c r="BU24" i="5" s="1"/>
  <c r="BF24" i="5"/>
  <c r="BT24" i="5" s="1"/>
  <c r="BE24" i="5"/>
  <c r="H24" i="5"/>
  <c r="CB23" i="5"/>
  <c r="BF23" i="5"/>
  <c r="BT23" i="5" s="1"/>
  <c r="BL23" i="5"/>
  <c r="BZ23" i="5" s="1"/>
  <c r="BK23" i="5"/>
  <c r="BY23" i="5" s="1"/>
  <c r="BJ23" i="5"/>
  <c r="BX23" i="5" s="1"/>
  <c r="BI23" i="5"/>
  <c r="BM23" i="5" s="1"/>
  <c r="CA23" i="5" s="1"/>
  <c r="BH23" i="5"/>
  <c r="BV23" i="5" s="1"/>
  <c r="BG23" i="5"/>
  <c r="BU23" i="5" s="1"/>
  <c r="BE23" i="5"/>
  <c r="CB22" i="5"/>
  <c r="BF22" i="5"/>
  <c r="BT22" i="5" s="1"/>
  <c r="BL22" i="5"/>
  <c r="BZ22" i="5" s="1"/>
  <c r="BK22" i="5"/>
  <c r="BY22" i="5" s="1"/>
  <c r="BJ22" i="5"/>
  <c r="BX22" i="5" s="1"/>
  <c r="BI22" i="5"/>
  <c r="BM22" i="5" s="1"/>
  <c r="CA22" i="5" s="1"/>
  <c r="BH22" i="5"/>
  <c r="BV22" i="5" s="1"/>
  <c r="BG22" i="5"/>
  <c r="BU22" i="5" s="1"/>
  <c r="BE22" i="5"/>
  <c r="H22" i="5"/>
  <c r="CB21" i="5"/>
  <c r="BL21" i="5"/>
  <c r="BZ21" i="5" s="1"/>
  <c r="BK21" i="5"/>
  <c r="BY21" i="5" s="1"/>
  <c r="BJ21" i="5"/>
  <c r="BX21" i="5" s="1"/>
  <c r="BI21" i="5"/>
  <c r="BW21" i="5" s="1"/>
  <c r="BH21" i="5"/>
  <c r="BV21" i="5" s="1"/>
  <c r="BG21" i="5"/>
  <c r="BU21" i="5" s="1"/>
  <c r="BF21" i="5"/>
  <c r="BT21" i="5" s="1"/>
  <c r="BE21" i="5"/>
  <c r="CB20" i="5"/>
  <c r="BL20" i="5"/>
  <c r="BZ20" i="5" s="1"/>
  <c r="BK20" i="5"/>
  <c r="BY20" i="5" s="1"/>
  <c r="BJ20" i="5"/>
  <c r="BX20" i="5" s="1"/>
  <c r="BI20" i="5"/>
  <c r="BM20" i="5" s="1"/>
  <c r="CA20" i="5" s="1"/>
  <c r="BH20" i="5"/>
  <c r="BV20" i="5" s="1"/>
  <c r="BG20" i="5"/>
  <c r="BU20" i="5" s="1"/>
  <c r="BF20" i="5"/>
  <c r="BT20" i="5" s="1"/>
  <c r="BE20" i="5"/>
  <c r="H20" i="5"/>
  <c r="CB19" i="5"/>
  <c r="BF19" i="5"/>
  <c r="BT19" i="5" s="1"/>
  <c r="BL19" i="5"/>
  <c r="BZ19" i="5" s="1"/>
  <c r="BK19" i="5"/>
  <c r="BY19" i="5" s="1"/>
  <c r="BJ19" i="5"/>
  <c r="BX19" i="5" s="1"/>
  <c r="BI19" i="5"/>
  <c r="BW19" i="5" s="1"/>
  <c r="BH19" i="5"/>
  <c r="BV19" i="5" s="1"/>
  <c r="BG19" i="5"/>
  <c r="BU19" i="5" s="1"/>
  <c r="BE19" i="5"/>
  <c r="H19" i="5"/>
  <c r="CB18" i="5"/>
  <c r="BF18" i="5"/>
  <c r="BT18" i="5" s="1"/>
  <c r="BL18" i="5"/>
  <c r="BZ18" i="5" s="1"/>
  <c r="BK18" i="5"/>
  <c r="BY18" i="5" s="1"/>
  <c r="BJ18" i="5"/>
  <c r="BX18" i="5" s="1"/>
  <c r="BI18" i="5"/>
  <c r="BM18" i="5" s="1"/>
  <c r="CA18" i="5" s="1"/>
  <c r="BH18" i="5"/>
  <c r="BV18" i="5" s="1"/>
  <c r="BG18" i="5"/>
  <c r="BU18" i="5" s="1"/>
  <c r="BE18" i="5"/>
  <c r="H18" i="5"/>
  <c r="CB17" i="5"/>
  <c r="BL17" i="5"/>
  <c r="BZ17" i="5" s="1"/>
  <c r="BK17" i="5"/>
  <c r="BY17" i="5" s="1"/>
  <c r="BJ17" i="5"/>
  <c r="BX17" i="5" s="1"/>
  <c r="BI17" i="5"/>
  <c r="BW17" i="5" s="1"/>
  <c r="BH17" i="5"/>
  <c r="BV17" i="5" s="1"/>
  <c r="BG17" i="5"/>
  <c r="BU17" i="5" s="1"/>
  <c r="BF17" i="5"/>
  <c r="BT17" i="5" s="1"/>
  <c r="BE17" i="5"/>
  <c r="CB16" i="5"/>
  <c r="BL16" i="5"/>
  <c r="BZ16" i="5" s="1"/>
  <c r="BK16" i="5"/>
  <c r="BY16" i="5" s="1"/>
  <c r="BJ16" i="5"/>
  <c r="BX16" i="5" s="1"/>
  <c r="BI16" i="5"/>
  <c r="BM16" i="5" s="1"/>
  <c r="CA16" i="5" s="1"/>
  <c r="BH16" i="5"/>
  <c r="BV16" i="5" s="1"/>
  <c r="BG16" i="5"/>
  <c r="BU16" i="5" s="1"/>
  <c r="BF16" i="5"/>
  <c r="BT16" i="5" s="1"/>
  <c r="BE16" i="5"/>
  <c r="CB15" i="5"/>
  <c r="BF15" i="5"/>
  <c r="BT15" i="5" s="1"/>
  <c r="BL15" i="5"/>
  <c r="BZ15" i="5" s="1"/>
  <c r="BK15" i="5"/>
  <c r="BY15" i="5" s="1"/>
  <c r="BJ15" i="5"/>
  <c r="BX15" i="5" s="1"/>
  <c r="BI15" i="5"/>
  <c r="BM15" i="5" s="1"/>
  <c r="CA15" i="5" s="1"/>
  <c r="BH15" i="5"/>
  <c r="BV15" i="5" s="1"/>
  <c r="BG15" i="5"/>
  <c r="BU15" i="5" s="1"/>
  <c r="BE15" i="5"/>
  <c r="CB14" i="5"/>
  <c r="BF14" i="5"/>
  <c r="BT14" i="5" s="1"/>
  <c r="BL14" i="5"/>
  <c r="BZ14" i="5" s="1"/>
  <c r="BK14" i="5"/>
  <c r="BY14" i="5" s="1"/>
  <c r="BJ14" i="5"/>
  <c r="BX14" i="5" s="1"/>
  <c r="BI14" i="5"/>
  <c r="BW14" i="5" s="1"/>
  <c r="BH14" i="5"/>
  <c r="BV14" i="5" s="1"/>
  <c r="BG14" i="5"/>
  <c r="BU14" i="5" s="1"/>
  <c r="BE14" i="5"/>
  <c r="H14" i="5"/>
  <c r="CB13" i="5"/>
  <c r="BL13" i="5"/>
  <c r="BZ13" i="5" s="1"/>
  <c r="BK13" i="5"/>
  <c r="BY13" i="5" s="1"/>
  <c r="BJ13" i="5"/>
  <c r="BX13" i="5" s="1"/>
  <c r="BI13" i="5"/>
  <c r="BM13" i="5" s="1"/>
  <c r="CA13" i="5" s="1"/>
  <c r="BH13" i="5"/>
  <c r="BV13" i="5" s="1"/>
  <c r="BG13" i="5"/>
  <c r="BU13" i="5" s="1"/>
  <c r="BF13" i="5"/>
  <c r="BT13" i="5" s="1"/>
  <c r="BE13" i="5"/>
  <c r="H13" i="5"/>
  <c r="CB12" i="5"/>
  <c r="BL12" i="5"/>
  <c r="BZ12" i="5" s="1"/>
  <c r="BK12" i="5"/>
  <c r="BY12" i="5" s="1"/>
  <c r="BJ12" i="5"/>
  <c r="BX12" i="5" s="1"/>
  <c r="BI12" i="5"/>
  <c r="BW12" i="5" s="1"/>
  <c r="BH12" i="5"/>
  <c r="BV12" i="5" s="1"/>
  <c r="BG12" i="5"/>
  <c r="BU12" i="5" s="1"/>
  <c r="BF12" i="5"/>
  <c r="BT12" i="5" s="1"/>
  <c r="BE12" i="5"/>
  <c r="H12" i="5"/>
  <c r="CB11" i="5"/>
  <c r="BF11" i="5"/>
  <c r="BT11" i="5" s="1"/>
  <c r="BL11" i="5"/>
  <c r="BZ11" i="5" s="1"/>
  <c r="BK11" i="5"/>
  <c r="BY11" i="5" s="1"/>
  <c r="BJ11" i="5"/>
  <c r="BX11" i="5" s="1"/>
  <c r="BI11" i="5"/>
  <c r="BH11" i="5"/>
  <c r="BV11" i="5" s="1"/>
  <c r="BG11" i="5"/>
  <c r="BU11" i="5" s="1"/>
  <c r="BE11" i="5"/>
  <c r="H11" i="5"/>
  <c r="CB10" i="5"/>
  <c r="BF10" i="5"/>
  <c r="BT10" i="5" s="1"/>
  <c r="BL10" i="5"/>
  <c r="BZ10" i="5" s="1"/>
  <c r="BK10" i="5"/>
  <c r="BY10" i="5" s="1"/>
  <c r="BJ10" i="5"/>
  <c r="BX10" i="5" s="1"/>
  <c r="BI10" i="5"/>
  <c r="BH10" i="5"/>
  <c r="BV10" i="5" s="1"/>
  <c r="BG10" i="5"/>
  <c r="BU10" i="5" s="1"/>
  <c r="BE10" i="5"/>
  <c r="H10" i="5"/>
  <c r="CB9" i="5"/>
  <c r="BL9" i="5"/>
  <c r="BZ9" i="5" s="1"/>
  <c r="BK9" i="5"/>
  <c r="BY9" i="5" s="1"/>
  <c r="BJ9" i="5"/>
  <c r="BX9" i="5" s="1"/>
  <c r="BI9" i="5"/>
  <c r="BW9" i="5" s="1"/>
  <c r="BH9" i="5"/>
  <c r="BV9" i="5" s="1"/>
  <c r="BG9" i="5"/>
  <c r="BU9" i="5" s="1"/>
  <c r="BF9" i="5"/>
  <c r="BT9" i="5" s="1"/>
  <c r="BE9" i="5"/>
  <c r="H9" i="5"/>
  <c r="CB8" i="5"/>
  <c r="BL8" i="5"/>
  <c r="BZ8" i="5" s="1"/>
  <c r="BK8" i="5"/>
  <c r="BY8" i="5" s="1"/>
  <c r="BJ8" i="5"/>
  <c r="BX8" i="5" s="1"/>
  <c r="BI8" i="5"/>
  <c r="BM8" i="5" s="1"/>
  <c r="CA8" i="5" s="1"/>
  <c r="BH8" i="5"/>
  <c r="BV8" i="5" s="1"/>
  <c r="BG8" i="5"/>
  <c r="BU8" i="5" s="1"/>
  <c r="BF8" i="5"/>
  <c r="BT8" i="5" s="1"/>
  <c r="BE8" i="5"/>
  <c r="H8" i="5"/>
  <c r="CB7" i="5"/>
  <c r="BF7" i="5"/>
  <c r="BT7" i="5" s="1"/>
  <c r="BL7" i="5"/>
  <c r="BZ7" i="5" s="1"/>
  <c r="BK7" i="5"/>
  <c r="BY7" i="5" s="1"/>
  <c r="BJ7" i="5"/>
  <c r="BX7" i="5" s="1"/>
  <c r="BI7" i="5"/>
  <c r="BW7" i="5" s="1"/>
  <c r="BH7" i="5"/>
  <c r="BV7" i="5" s="1"/>
  <c r="BG7" i="5"/>
  <c r="BU7" i="5" s="1"/>
  <c r="BE7" i="5"/>
  <c r="H7" i="5"/>
  <c r="CB6" i="5"/>
  <c r="BF6" i="5"/>
  <c r="BT6" i="5" s="1"/>
  <c r="BL6" i="5"/>
  <c r="BZ6" i="5" s="1"/>
  <c r="BK6" i="5"/>
  <c r="BY6" i="5" s="1"/>
  <c r="BJ6" i="5"/>
  <c r="BX6" i="5" s="1"/>
  <c r="BI6" i="5"/>
  <c r="BM6" i="5" s="1"/>
  <c r="CA6" i="5" s="1"/>
  <c r="BH6" i="5"/>
  <c r="BV6" i="5" s="1"/>
  <c r="BG6" i="5"/>
  <c r="BU6" i="5" s="1"/>
  <c r="BE6" i="5"/>
  <c r="H6" i="5"/>
  <c r="CB5" i="5"/>
  <c r="BL5" i="5"/>
  <c r="BZ5" i="5" s="1"/>
  <c r="BK5" i="5"/>
  <c r="BY5" i="5" s="1"/>
  <c r="BJ5" i="5"/>
  <c r="BX5" i="5" s="1"/>
  <c r="BI5" i="5"/>
  <c r="BH5" i="5"/>
  <c r="BV5" i="5" s="1"/>
  <c r="BG5" i="5"/>
  <c r="BU5" i="5" s="1"/>
  <c r="BF5" i="5"/>
  <c r="BT5" i="5" s="1"/>
  <c r="BE5" i="5"/>
  <c r="H5" i="5"/>
  <c r="BV304" i="4"/>
  <c r="BB304" i="4"/>
  <c r="BP304" i="4" s="1"/>
  <c r="BA304" i="4"/>
  <c r="BO304" i="4" s="1"/>
  <c r="AY304" i="4"/>
  <c r="BM304" i="4" s="1"/>
  <c r="AW304" i="4"/>
  <c r="BK304" i="4" s="1"/>
  <c r="AV304" i="4"/>
  <c r="BJ304" i="4" s="1"/>
  <c r="AK304" i="4"/>
  <c r="AZ304" i="4" s="1"/>
  <c r="BN304" i="4" s="1"/>
  <c r="AI304" i="4"/>
  <c r="AX304" i="4" s="1"/>
  <c r="BL304" i="4" s="1"/>
  <c r="AE304" i="4"/>
  <c r="BV303" i="4"/>
  <c r="BB303" i="4"/>
  <c r="BP303" i="4" s="1"/>
  <c r="BA303" i="4"/>
  <c r="BO303" i="4" s="1"/>
  <c r="AY303" i="4"/>
  <c r="BM303" i="4" s="1"/>
  <c r="AW303" i="4"/>
  <c r="AV303" i="4"/>
  <c r="BJ303" i="4" s="1"/>
  <c r="AK303" i="4"/>
  <c r="AZ303" i="4" s="1"/>
  <c r="BN303" i="4" s="1"/>
  <c r="AI303" i="4"/>
  <c r="AX303" i="4" s="1"/>
  <c r="BL303" i="4" s="1"/>
  <c r="AE303" i="4"/>
  <c r="BV302" i="4"/>
  <c r="BB302" i="4"/>
  <c r="BP302" i="4" s="1"/>
  <c r="BA302" i="4"/>
  <c r="BO302" i="4" s="1"/>
  <c r="AY302" i="4"/>
  <c r="BM302" i="4" s="1"/>
  <c r="AW302" i="4"/>
  <c r="AV302" i="4"/>
  <c r="BJ302" i="4" s="1"/>
  <c r="AK302" i="4"/>
  <c r="AZ302" i="4" s="1"/>
  <c r="BN302" i="4" s="1"/>
  <c r="AI302" i="4"/>
  <c r="AX302" i="4" s="1"/>
  <c r="BL302" i="4" s="1"/>
  <c r="AE302" i="4"/>
  <c r="BV301" i="4"/>
  <c r="BB301" i="4"/>
  <c r="BP301" i="4" s="1"/>
  <c r="BA301" i="4"/>
  <c r="BO301" i="4" s="1"/>
  <c r="AY301" i="4"/>
  <c r="BM301" i="4" s="1"/>
  <c r="AW301" i="4"/>
  <c r="AV301" i="4"/>
  <c r="BJ301" i="4" s="1"/>
  <c r="AK301" i="4"/>
  <c r="AZ301" i="4" s="1"/>
  <c r="BN301" i="4" s="1"/>
  <c r="AI301" i="4"/>
  <c r="AX301" i="4" s="1"/>
  <c r="BL301" i="4" s="1"/>
  <c r="AE301" i="4"/>
  <c r="BV300" i="4"/>
  <c r="BB300" i="4"/>
  <c r="BP300" i="4" s="1"/>
  <c r="BA300" i="4"/>
  <c r="BO300" i="4" s="1"/>
  <c r="AY300" i="4"/>
  <c r="BM300" i="4" s="1"/>
  <c r="AW300" i="4"/>
  <c r="BK300" i="4" s="1"/>
  <c r="AV300" i="4"/>
  <c r="BJ300" i="4" s="1"/>
  <c r="AK300" i="4"/>
  <c r="AZ300" i="4" s="1"/>
  <c r="BN300" i="4" s="1"/>
  <c r="AI300" i="4"/>
  <c r="AX300" i="4" s="1"/>
  <c r="BL300" i="4" s="1"/>
  <c r="AE300" i="4"/>
  <c r="AT300" i="4" s="1"/>
  <c r="BV299" i="4"/>
  <c r="BB299" i="4"/>
  <c r="BP299" i="4" s="1"/>
  <c r="BA299" i="4"/>
  <c r="BO299" i="4" s="1"/>
  <c r="AY299" i="4"/>
  <c r="BM299" i="4" s="1"/>
  <c r="AW299" i="4"/>
  <c r="AV299" i="4"/>
  <c r="BJ299" i="4" s="1"/>
  <c r="AK299" i="4"/>
  <c r="AZ299" i="4" s="1"/>
  <c r="BN299" i="4" s="1"/>
  <c r="AI299" i="4"/>
  <c r="AX299" i="4" s="1"/>
  <c r="BL299" i="4" s="1"/>
  <c r="AE299" i="4"/>
  <c r="BV298" i="4"/>
  <c r="BB298" i="4"/>
  <c r="BP298" i="4" s="1"/>
  <c r="BA298" i="4"/>
  <c r="BO298" i="4" s="1"/>
  <c r="AY298" i="4"/>
  <c r="BM298" i="4" s="1"/>
  <c r="AW298" i="4"/>
  <c r="AV298" i="4"/>
  <c r="BJ298" i="4" s="1"/>
  <c r="AK298" i="4"/>
  <c r="AZ298" i="4" s="1"/>
  <c r="BN298" i="4" s="1"/>
  <c r="AI298" i="4"/>
  <c r="AX298" i="4" s="1"/>
  <c r="BL298" i="4" s="1"/>
  <c r="AE298" i="4"/>
  <c r="AT298" i="4" s="1"/>
  <c r="BV297" i="4"/>
  <c r="BB297" i="4"/>
  <c r="BP297" i="4" s="1"/>
  <c r="BA297" i="4"/>
  <c r="BO297" i="4" s="1"/>
  <c r="AY297" i="4"/>
  <c r="BM297" i="4" s="1"/>
  <c r="AW297" i="4"/>
  <c r="AV297" i="4"/>
  <c r="BJ297" i="4" s="1"/>
  <c r="AK297" i="4"/>
  <c r="AZ297" i="4" s="1"/>
  <c r="BN297" i="4" s="1"/>
  <c r="AI297" i="4"/>
  <c r="AX297" i="4" s="1"/>
  <c r="BL297" i="4" s="1"/>
  <c r="AE297" i="4"/>
  <c r="BV296" i="4"/>
  <c r="BB296" i="4"/>
  <c r="BP296" i="4" s="1"/>
  <c r="BA296" i="4"/>
  <c r="BO296" i="4" s="1"/>
  <c r="AY296" i="4"/>
  <c r="BM296" i="4" s="1"/>
  <c r="AW296" i="4"/>
  <c r="BK296" i="4" s="1"/>
  <c r="AV296" i="4"/>
  <c r="BJ296" i="4" s="1"/>
  <c r="AK296" i="4"/>
  <c r="AZ296" i="4" s="1"/>
  <c r="BN296" i="4" s="1"/>
  <c r="AI296" i="4"/>
  <c r="AX296" i="4" s="1"/>
  <c r="BL296" i="4" s="1"/>
  <c r="AE296" i="4"/>
  <c r="BV295" i="4"/>
  <c r="BB295" i="4"/>
  <c r="BP295" i="4" s="1"/>
  <c r="BA295" i="4"/>
  <c r="BO295" i="4" s="1"/>
  <c r="AY295" i="4"/>
  <c r="BM295" i="4" s="1"/>
  <c r="AW295" i="4"/>
  <c r="AV295" i="4"/>
  <c r="BJ295" i="4" s="1"/>
  <c r="AK295" i="4"/>
  <c r="AZ295" i="4" s="1"/>
  <c r="BN295" i="4" s="1"/>
  <c r="AI295" i="4"/>
  <c r="AX295" i="4" s="1"/>
  <c r="BL295" i="4" s="1"/>
  <c r="AE295" i="4"/>
  <c r="AT295" i="4" s="1"/>
  <c r="BV294" i="4"/>
  <c r="BB294" i="4"/>
  <c r="BP294" i="4" s="1"/>
  <c r="BA294" i="4"/>
  <c r="BO294" i="4" s="1"/>
  <c r="AY294" i="4"/>
  <c r="BM294" i="4" s="1"/>
  <c r="AW294" i="4"/>
  <c r="BK294" i="4" s="1"/>
  <c r="AV294" i="4"/>
  <c r="BJ294" i="4" s="1"/>
  <c r="AK294" i="4"/>
  <c r="AZ294" i="4" s="1"/>
  <c r="BN294" i="4" s="1"/>
  <c r="AI294" i="4"/>
  <c r="AX294" i="4" s="1"/>
  <c r="BL294" i="4" s="1"/>
  <c r="AE294" i="4"/>
  <c r="BV293" i="4"/>
  <c r="BB293" i="4"/>
  <c r="BP293" i="4" s="1"/>
  <c r="BA293" i="4"/>
  <c r="BO293" i="4" s="1"/>
  <c r="AY293" i="4"/>
  <c r="BM293" i="4" s="1"/>
  <c r="AW293" i="4"/>
  <c r="AV293" i="4"/>
  <c r="BJ293" i="4" s="1"/>
  <c r="AK293" i="4"/>
  <c r="AZ293" i="4" s="1"/>
  <c r="BN293" i="4" s="1"/>
  <c r="AI293" i="4"/>
  <c r="AX293" i="4" s="1"/>
  <c r="BL293" i="4" s="1"/>
  <c r="AE293" i="4"/>
  <c r="BV292" i="4"/>
  <c r="BB292" i="4"/>
  <c r="BP292" i="4" s="1"/>
  <c r="BA292" i="4"/>
  <c r="BO292" i="4" s="1"/>
  <c r="AY292" i="4"/>
  <c r="BM292" i="4" s="1"/>
  <c r="AW292" i="4"/>
  <c r="AV292" i="4"/>
  <c r="BJ292" i="4" s="1"/>
  <c r="AK292" i="4"/>
  <c r="AZ292" i="4" s="1"/>
  <c r="BN292" i="4" s="1"/>
  <c r="AI292" i="4"/>
  <c r="AX292" i="4" s="1"/>
  <c r="BL292" i="4" s="1"/>
  <c r="AE292" i="4"/>
  <c r="AT292" i="4" s="1"/>
  <c r="BV291" i="4"/>
  <c r="BB291" i="4"/>
  <c r="BP291" i="4" s="1"/>
  <c r="BA291" i="4"/>
  <c r="BO291" i="4" s="1"/>
  <c r="AY291" i="4"/>
  <c r="BM291" i="4" s="1"/>
  <c r="AW291" i="4"/>
  <c r="AV291" i="4"/>
  <c r="BJ291" i="4" s="1"/>
  <c r="AK291" i="4"/>
  <c r="AZ291" i="4" s="1"/>
  <c r="BN291" i="4" s="1"/>
  <c r="AI291" i="4"/>
  <c r="AX291" i="4" s="1"/>
  <c r="BL291" i="4" s="1"/>
  <c r="AE291" i="4"/>
  <c r="BV290" i="4"/>
  <c r="BB290" i="4"/>
  <c r="BP290" i="4" s="1"/>
  <c r="BA290" i="4"/>
  <c r="BO290" i="4" s="1"/>
  <c r="AY290" i="4"/>
  <c r="BM290" i="4" s="1"/>
  <c r="AW290" i="4"/>
  <c r="BK290" i="4" s="1"/>
  <c r="AV290" i="4"/>
  <c r="BJ290" i="4" s="1"/>
  <c r="AK290" i="4"/>
  <c r="AZ290" i="4" s="1"/>
  <c r="BN290" i="4" s="1"/>
  <c r="AI290" i="4"/>
  <c r="AX290" i="4" s="1"/>
  <c r="BL290" i="4" s="1"/>
  <c r="AE290" i="4"/>
  <c r="AT290" i="4" s="1"/>
  <c r="BV289" i="4"/>
  <c r="BB289" i="4"/>
  <c r="BP289" i="4" s="1"/>
  <c r="BA289" i="4"/>
  <c r="BO289" i="4" s="1"/>
  <c r="AY289" i="4"/>
  <c r="BM289" i="4" s="1"/>
  <c r="AW289" i="4"/>
  <c r="AV289" i="4"/>
  <c r="BJ289" i="4" s="1"/>
  <c r="AK289" i="4"/>
  <c r="AZ289" i="4" s="1"/>
  <c r="BN289" i="4" s="1"/>
  <c r="AI289" i="4"/>
  <c r="AX289" i="4" s="1"/>
  <c r="BL289" i="4" s="1"/>
  <c r="AE289" i="4"/>
  <c r="BV288" i="4"/>
  <c r="BB288" i="4"/>
  <c r="BP288" i="4" s="1"/>
  <c r="BA288" i="4"/>
  <c r="BO288" i="4" s="1"/>
  <c r="AY288" i="4"/>
  <c r="BM288" i="4" s="1"/>
  <c r="AW288" i="4"/>
  <c r="BK288" i="4" s="1"/>
  <c r="AV288" i="4"/>
  <c r="BJ288" i="4" s="1"/>
  <c r="AK288" i="4"/>
  <c r="AZ288" i="4" s="1"/>
  <c r="BN288" i="4" s="1"/>
  <c r="AI288" i="4"/>
  <c r="AX288" i="4" s="1"/>
  <c r="BL288" i="4" s="1"/>
  <c r="AE288" i="4"/>
  <c r="AT288" i="4" s="1"/>
  <c r="BV287" i="4"/>
  <c r="BB287" i="4"/>
  <c r="BP287" i="4" s="1"/>
  <c r="BA287" i="4"/>
  <c r="BO287" i="4" s="1"/>
  <c r="AY287" i="4"/>
  <c r="BM287" i="4" s="1"/>
  <c r="AW287" i="4"/>
  <c r="AV287" i="4"/>
  <c r="BJ287" i="4" s="1"/>
  <c r="AK287" i="4"/>
  <c r="AZ287" i="4" s="1"/>
  <c r="BN287" i="4" s="1"/>
  <c r="AI287" i="4"/>
  <c r="AX287" i="4" s="1"/>
  <c r="BL287" i="4" s="1"/>
  <c r="AE287" i="4"/>
  <c r="BV286" i="4"/>
  <c r="BB286" i="4"/>
  <c r="BP286" i="4" s="1"/>
  <c r="BA286" i="4"/>
  <c r="BO286" i="4" s="1"/>
  <c r="AY286" i="4"/>
  <c r="BM286" i="4" s="1"/>
  <c r="AW286" i="4"/>
  <c r="AV286" i="4"/>
  <c r="BJ286" i="4" s="1"/>
  <c r="AK286" i="4"/>
  <c r="AZ286" i="4" s="1"/>
  <c r="BN286" i="4" s="1"/>
  <c r="AI286" i="4"/>
  <c r="AX286" i="4" s="1"/>
  <c r="BL286" i="4" s="1"/>
  <c r="AE286" i="4"/>
  <c r="BV285" i="4"/>
  <c r="BB285" i="4"/>
  <c r="BP285" i="4" s="1"/>
  <c r="BA285" i="4"/>
  <c r="BO285" i="4" s="1"/>
  <c r="AY285" i="4"/>
  <c r="BM285" i="4" s="1"/>
  <c r="AW285" i="4"/>
  <c r="AV285" i="4"/>
  <c r="BJ285" i="4" s="1"/>
  <c r="AK285" i="4"/>
  <c r="AZ285" i="4" s="1"/>
  <c r="BN285" i="4" s="1"/>
  <c r="AI285" i="4"/>
  <c r="AX285" i="4" s="1"/>
  <c r="BL285" i="4" s="1"/>
  <c r="AE285" i="4"/>
  <c r="BV284" i="4"/>
  <c r="BB284" i="4"/>
  <c r="BP284" i="4" s="1"/>
  <c r="BA284" i="4"/>
  <c r="BO284" i="4" s="1"/>
  <c r="AY284" i="4"/>
  <c r="BM284" i="4" s="1"/>
  <c r="AW284" i="4"/>
  <c r="AV284" i="4"/>
  <c r="BJ284" i="4" s="1"/>
  <c r="AK284" i="4"/>
  <c r="AZ284" i="4" s="1"/>
  <c r="BN284" i="4" s="1"/>
  <c r="AI284" i="4"/>
  <c r="AX284" i="4" s="1"/>
  <c r="BL284" i="4" s="1"/>
  <c r="AE284" i="4"/>
  <c r="BV283" i="4"/>
  <c r="BB283" i="4"/>
  <c r="BP283" i="4" s="1"/>
  <c r="BA283" i="4"/>
  <c r="BO283" i="4" s="1"/>
  <c r="AY283" i="4"/>
  <c r="BM283" i="4" s="1"/>
  <c r="AW283" i="4"/>
  <c r="AV283" i="4"/>
  <c r="BJ283" i="4" s="1"/>
  <c r="AK283" i="4"/>
  <c r="AZ283" i="4" s="1"/>
  <c r="BN283" i="4" s="1"/>
  <c r="AI283" i="4"/>
  <c r="AX283" i="4" s="1"/>
  <c r="BL283" i="4" s="1"/>
  <c r="AE283" i="4"/>
  <c r="BV282" i="4"/>
  <c r="BB282" i="4"/>
  <c r="BP282" i="4" s="1"/>
  <c r="BA282" i="4"/>
  <c r="BO282" i="4" s="1"/>
  <c r="AY282" i="4"/>
  <c r="BM282" i="4" s="1"/>
  <c r="AW282" i="4"/>
  <c r="AV282" i="4"/>
  <c r="BJ282" i="4" s="1"/>
  <c r="AK282" i="4"/>
  <c r="AZ282" i="4" s="1"/>
  <c r="BN282" i="4" s="1"/>
  <c r="AI282" i="4"/>
  <c r="AX282" i="4" s="1"/>
  <c r="BL282" i="4" s="1"/>
  <c r="AE282" i="4"/>
  <c r="BV281" i="4"/>
  <c r="BB281" i="4"/>
  <c r="BP281" i="4" s="1"/>
  <c r="BA281" i="4"/>
  <c r="BO281" i="4" s="1"/>
  <c r="AY281" i="4"/>
  <c r="BM281" i="4" s="1"/>
  <c r="AW281" i="4"/>
  <c r="AV281" i="4"/>
  <c r="BJ281" i="4" s="1"/>
  <c r="AK281" i="4"/>
  <c r="AZ281" i="4" s="1"/>
  <c r="BN281" i="4" s="1"/>
  <c r="AI281" i="4"/>
  <c r="AX281" i="4" s="1"/>
  <c r="BL281" i="4" s="1"/>
  <c r="AE281" i="4"/>
  <c r="BV280" i="4"/>
  <c r="BB280" i="4"/>
  <c r="BP280" i="4" s="1"/>
  <c r="BA280" i="4"/>
  <c r="BO280" i="4" s="1"/>
  <c r="AY280" i="4"/>
  <c r="BM280" i="4" s="1"/>
  <c r="AW280" i="4"/>
  <c r="AV280" i="4"/>
  <c r="BJ280" i="4" s="1"/>
  <c r="AK280" i="4"/>
  <c r="AZ280" i="4" s="1"/>
  <c r="BN280" i="4" s="1"/>
  <c r="AI280" i="4"/>
  <c r="AX280" i="4" s="1"/>
  <c r="BL280" i="4" s="1"/>
  <c r="AE280" i="4"/>
  <c r="BV279" i="4"/>
  <c r="BB279" i="4"/>
  <c r="BP279" i="4" s="1"/>
  <c r="BA279" i="4"/>
  <c r="BO279" i="4" s="1"/>
  <c r="AY279" i="4"/>
  <c r="BM279" i="4" s="1"/>
  <c r="AW279" i="4"/>
  <c r="AV279" i="4"/>
  <c r="BJ279" i="4" s="1"/>
  <c r="AK279" i="4"/>
  <c r="AZ279" i="4" s="1"/>
  <c r="BN279" i="4" s="1"/>
  <c r="AI279" i="4"/>
  <c r="AX279" i="4" s="1"/>
  <c r="BL279" i="4" s="1"/>
  <c r="AE279" i="4"/>
  <c r="BV278" i="4"/>
  <c r="BB278" i="4"/>
  <c r="BP278" i="4" s="1"/>
  <c r="BA278" i="4"/>
  <c r="BO278" i="4" s="1"/>
  <c r="AY278" i="4"/>
  <c r="BM278" i="4" s="1"/>
  <c r="AW278" i="4"/>
  <c r="BK278" i="4" s="1"/>
  <c r="AV278" i="4"/>
  <c r="BJ278" i="4" s="1"/>
  <c r="AK278" i="4"/>
  <c r="AZ278" i="4" s="1"/>
  <c r="BN278" i="4" s="1"/>
  <c r="AI278" i="4"/>
  <c r="AX278" i="4" s="1"/>
  <c r="BL278" i="4" s="1"/>
  <c r="AE278" i="4"/>
  <c r="BV277" i="4"/>
  <c r="BB277" i="4"/>
  <c r="BP277" i="4" s="1"/>
  <c r="BA277" i="4"/>
  <c r="BO277" i="4" s="1"/>
  <c r="AY277" i="4"/>
  <c r="BM277" i="4" s="1"/>
  <c r="AW277" i="4"/>
  <c r="AV277" i="4"/>
  <c r="BJ277" i="4" s="1"/>
  <c r="AT277" i="4"/>
  <c r="AK277" i="4"/>
  <c r="AZ277" i="4" s="1"/>
  <c r="BN277" i="4" s="1"/>
  <c r="AI277" i="4"/>
  <c r="AX277" i="4" s="1"/>
  <c r="BL277" i="4" s="1"/>
  <c r="BV276" i="4"/>
  <c r="BB276" i="4"/>
  <c r="BP276" i="4" s="1"/>
  <c r="BA276" i="4"/>
  <c r="BO276" i="4" s="1"/>
  <c r="AY276" i="4"/>
  <c r="BM276" i="4" s="1"/>
  <c r="AW276" i="4"/>
  <c r="AV276" i="4"/>
  <c r="BJ276" i="4" s="1"/>
  <c r="AT276" i="4"/>
  <c r="AK276" i="4"/>
  <c r="AZ276" i="4" s="1"/>
  <c r="BN276" i="4" s="1"/>
  <c r="AI276" i="4"/>
  <c r="AX276" i="4" s="1"/>
  <c r="BL276" i="4" s="1"/>
  <c r="BV275" i="4"/>
  <c r="BB275" i="4"/>
  <c r="BP275" i="4" s="1"/>
  <c r="BA275" i="4"/>
  <c r="BO275" i="4" s="1"/>
  <c r="AY275" i="4"/>
  <c r="BM275" i="4" s="1"/>
  <c r="AW275" i="4"/>
  <c r="AV275" i="4"/>
  <c r="BJ275" i="4" s="1"/>
  <c r="AT275" i="4"/>
  <c r="AK275" i="4"/>
  <c r="AZ275" i="4" s="1"/>
  <c r="BN275" i="4" s="1"/>
  <c r="AI275" i="4"/>
  <c r="AX275" i="4" s="1"/>
  <c r="BL275" i="4" s="1"/>
  <c r="BV274" i="4"/>
  <c r="BB274" i="4"/>
  <c r="BP274" i="4" s="1"/>
  <c r="BA274" i="4"/>
  <c r="BO274" i="4" s="1"/>
  <c r="AY274" i="4"/>
  <c r="BM274" i="4" s="1"/>
  <c r="AW274" i="4"/>
  <c r="AV274" i="4"/>
  <c r="BJ274" i="4" s="1"/>
  <c r="AT274" i="4"/>
  <c r="AK274" i="4"/>
  <c r="AZ274" i="4" s="1"/>
  <c r="BN274" i="4" s="1"/>
  <c r="AI274" i="4"/>
  <c r="AX274" i="4" s="1"/>
  <c r="BL274" i="4" s="1"/>
  <c r="BV273" i="4"/>
  <c r="BB273" i="4"/>
  <c r="BP273" i="4" s="1"/>
  <c r="BA273" i="4"/>
  <c r="BO273" i="4" s="1"/>
  <c r="AY273" i="4"/>
  <c r="BM273" i="4" s="1"/>
  <c r="AW273" i="4"/>
  <c r="AV273" i="4"/>
  <c r="BJ273" i="4" s="1"/>
  <c r="AT273" i="4"/>
  <c r="AK273" i="4"/>
  <c r="AZ273" i="4" s="1"/>
  <c r="BN273" i="4" s="1"/>
  <c r="AI273" i="4"/>
  <c r="AX273" i="4" s="1"/>
  <c r="BL273" i="4" s="1"/>
  <c r="BV272" i="4"/>
  <c r="BB272" i="4"/>
  <c r="BP272" i="4" s="1"/>
  <c r="BA272" i="4"/>
  <c r="BO272" i="4" s="1"/>
  <c r="AY272" i="4"/>
  <c r="BM272" i="4" s="1"/>
  <c r="AW272" i="4"/>
  <c r="BK272" i="4" s="1"/>
  <c r="AV272" i="4"/>
  <c r="BJ272" i="4" s="1"/>
  <c r="AT272" i="4"/>
  <c r="AK272" i="4"/>
  <c r="AZ272" i="4" s="1"/>
  <c r="BN272" i="4" s="1"/>
  <c r="AI272" i="4"/>
  <c r="AX272" i="4" s="1"/>
  <c r="BL272" i="4" s="1"/>
  <c r="BV271" i="4"/>
  <c r="BB271" i="4"/>
  <c r="BP271" i="4" s="1"/>
  <c r="BA271" i="4"/>
  <c r="BO271" i="4" s="1"/>
  <c r="AY271" i="4"/>
  <c r="BM271" i="4" s="1"/>
  <c r="AW271" i="4"/>
  <c r="AV271" i="4"/>
  <c r="BJ271" i="4" s="1"/>
  <c r="AT271" i="4"/>
  <c r="AK271" i="4"/>
  <c r="AZ271" i="4" s="1"/>
  <c r="BN271" i="4" s="1"/>
  <c r="AI271" i="4"/>
  <c r="AX271" i="4" s="1"/>
  <c r="BL271" i="4" s="1"/>
  <c r="BV270" i="4"/>
  <c r="BB270" i="4"/>
  <c r="BP270" i="4" s="1"/>
  <c r="BA270" i="4"/>
  <c r="BO270" i="4" s="1"/>
  <c r="AY270" i="4"/>
  <c r="BM270" i="4" s="1"/>
  <c r="AW270" i="4"/>
  <c r="AV270" i="4"/>
  <c r="BJ270" i="4" s="1"/>
  <c r="AT270" i="4"/>
  <c r="AK270" i="4"/>
  <c r="AZ270" i="4" s="1"/>
  <c r="BN270" i="4" s="1"/>
  <c r="AI270" i="4"/>
  <c r="AX270" i="4" s="1"/>
  <c r="BL270" i="4" s="1"/>
  <c r="BV269" i="4"/>
  <c r="BB269" i="4"/>
  <c r="BP269" i="4" s="1"/>
  <c r="BA269" i="4"/>
  <c r="BO269" i="4" s="1"/>
  <c r="AY269" i="4"/>
  <c r="BM269" i="4" s="1"/>
  <c r="AW269" i="4"/>
  <c r="AV269" i="4"/>
  <c r="BJ269" i="4" s="1"/>
  <c r="AT269" i="4"/>
  <c r="AK269" i="4"/>
  <c r="AZ269" i="4" s="1"/>
  <c r="BN269" i="4" s="1"/>
  <c r="AI269" i="4"/>
  <c r="AX269" i="4" s="1"/>
  <c r="BL269" i="4" s="1"/>
  <c r="BV268" i="4"/>
  <c r="BB268" i="4"/>
  <c r="BP268" i="4" s="1"/>
  <c r="BA268" i="4"/>
  <c r="BO268" i="4" s="1"/>
  <c r="AY268" i="4"/>
  <c r="BM268" i="4" s="1"/>
  <c r="AW268" i="4"/>
  <c r="AV268" i="4"/>
  <c r="BJ268" i="4" s="1"/>
  <c r="AT268" i="4"/>
  <c r="AK268" i="4"/>
  <c r="AZ268" i="4" s="1"/>
  <c r="BN268" i="4" s="1"/>
  <c r="AI268" i="4"/>
  <c r="AX268" i="4" s="1"/>
  <c r="BL268" i="4" s="1"/>
  <c r="BV267" i="4"/>
  <c r="BB267" i="4"/>
  <c r="BP267" i="4" s="1"/>
  <c r="BA267" i="4"/>
  <c r="BO267" i="4" s="1"/>
  <c r="AY267" i="4"/>
  <c r="BM267" i="4" s="1"/>
  <c r="AW267" i="4"/>
  <c r="AV267" i="4"/>
  <c r="BJ267" i="4" s="1"/>
  <c r="AT267" i="4"/>
  <c r="AK267" i="4"/>
  <c r="AZ267" i="4" s="1"/>
  <c r="BN267" i="4" s="1"/>
  <c r="AI267" i="4"/>
  <c r="AX267" i="4" s="1"/>
  <c r="BL267" i="4" s="1"/>
  <c r="BV266" i="4"/>
  <c r="BB266" i="4"/>
  <c r="BP266" i="4" s="1"/>
  <c r="BA266" i="4"/>
  <c r="BO266" i="4" s="1"/>
  <c r="AY266" i="4"/>
  <c r="BM266" i="4" s="1"/>
  <c r="AW266" i="4"/>
  <c r="AV266" i="4"/>
  <c r="BJ266" i="4" s="1"/>
  <c r="AT266" i="4"/>
  <c r="AK266" i="4"/>
  <c r="AZ266" i="4" s="1"/>
  <c r="BN266" i="4" s="1"/>
  <c r="AI266" i="4"/>
  <c r="AX266" i="4" s="1"/>
  <c r="BL266" i="4" s="1"/>
  <c r="BV265" i="4"/>
  <c r="BB265" i="4"/>
  <c r="BP265" i="4" s="1"/>
  <c r="BA265" i="4"/>
  <c r="BO265" i="4" s="1"/>
  <c r="AY265" i="4"/>
  <c r="BM265" i="4" s="1"/>
  <c r="AW265" i="4"/>
  <c r="AV265" i="4"/>
  <c r="BJ265" i="4" s="1"/>
  <c r="AT265" i="4"/>
  <c r="AK265" i="4"/>
  <c r="AZ265" i="4" s="1"/>
  <c r="BN265" i="4" s="1"/>
  <c r="AI265" i="4"/>
  <c r="AX265" i="4" s="1"/>
  <c r="BL265" i="4" s="1"/>
  <c r="BV264" i="4"/>
  <c r="BB264" i="4"/>
  <c r="BP264" i="4" s="1"/>
  <c r="BA264" i="4"/>
  <c r="BO264" i="4" s="1"/>
  <c r="AY264" i="4"/>
  <c r="BM264" i="4" s="1"/>
  <c r="AW264" i="4"/>
  <c r="AV264" i="4"/>
  <c r="BJ264" i="4" s="1"/>
  <c r="AT264" i="4"/>
  <c r="AK264" i="4"/>
  <c r="AZ264" i="4" s="1"/>
  <c r="BN264" i="4" s="1"/>
  <c r="AI264" i="4"/>
  <c r="AX264" i="4" s="1"/>
  <c r="BL264" i="4" s="1"/>
  <c r="BV263" i="4"/>
  <c r="BB263" i="4"/>
  <c r="BP263" i="4" s="1"/>
  <c r="BA263" i="4"/>
  <c r="BO263" i="4" s="1"/>
  <c r="AY263" i="4"/>
  <c r="BM263" i="4" s="1"/>
  <c r="AW263" i="4"/>
  <c r="AV263" i="4"/>
  <c r="BJ263" i="4" s="1"/>
  <c r="AT263" i="4"/>
  <c r="AK263" i="4"/>
  <c r="AZ263" i="4" s="1"/>
  <c r="BN263" i="4" s="1"/>
  <c r="AI263" i="4"/>
  <c r="AX263" i="4" s="1"/>
  <c r="BL263" i="4" s="1"/>
  <c r="BV262" i="4"/>
  <c r="BB262" i="4"/>
  <c r="BP262" i="4" s="1"/>
  <c r="BA262" i="4"/>
  <c r="BO262" i="4" s="1"/>
  <c r="AY262" i="4"/>
  <c r="BM262" i="4" s="1"/>
  <c r="AW262" i="4"/>
  <c r="AV262" i="4"/>
  <c r="BJ262" i="4" s="1"/>
  <c r="AT262" i="4"/>
  <c r="AK262" i="4"/>
  <c r="AZ262" i="4" s="1"/>
  <c r="BN262" i="4" s="1"/>
  <c r="AI262" i="4"/>
  <c r="AX262" i="4" s="1"/>
  <c r="BL262" i="4" s="1"/>
  <c r="BV261" i="4"/>
  <c r="BB261" i="4"/>
  <c r="BP261" i="4" s="1"/>
  <c r="BA261" i="4"/>
  <c r="BO261" i="4" s="1"/>
  <c r="AY261" i="4"/>
  <c r="BM261" i="4" s="1"/>
  <c r="AW261" i="4"/>
  <c r="AV261" i="4"/>
  <c r="BJ261" i="4" s="1"/>
  <c r="AT261" i="4"/>
  <c r="AK261" i="4"/>
  <c r="AZ261" i="4" s="1"/>
  <c r="BN261" i="4" s="1"/>
  <c r="AI261" i="4"/>
  <c r="AX261" i="4" s="1"/>
  <c r="BL261" i="4" s="1"/>
  <c r="BV260" i="4"/>
  <c r="BB260" i="4"/>
  <c r="BP260" i="4" s="1"/>
  <c r="BA260" i="4"/>
  <c r="BO260" i="4" s="1"/>
  <c r="AY260" i="4"/>
  <c r="BM260" i="4" s="1"/>
  <c r="AW260" i="4"/>
  <c r="AV260" i="4"/>
  <c r="BJ260" i="4" s="1"/>
  <c r="AT260" i="4"/>
  <c r="AK260" i="4"/>
  <c r="AZ260" i="4" s="1"/>
  <c r="BN260" i="4" s="1"/>
  <c r="AI260" i="4"/>
  <c r="AX260" i="4" s="1"/>
  <c r="BL260" i="4" s="1"/>
  <c r="BV259" i="4"/>
  <c r="BB259" i="4"/>
  <c r="BP259" i="4" s="1"/>
  <c r="BA259" i="4"/>
  <c r="BO259" i="4" s="1"/>
  <c r="AY259" i="4"/>
  <c r="BM259" i="4" s="1"/>
  <c r="AW259" i="4"/>
  <c r="AV259" i="4"/>
  <c r="BJ259" i="4" s="1"/>
  <c r="AT259" i="4"/>
  <c r="AK259" i="4"/>
  <c r="AZ259" i="4" s="1"/>
  <c r="BN259" i="4" s="1"/>
  <c r="AI259" i="4"/>
  <c r="AX259" i="4" s="1"/>
  <c r="BL259" i="4" s="1"/>
  <c r="BV258" i="4"/>
  <c r="BB258" i="4"/>
  <c r="BP258" i="4" s="1"/>
  <c r="BA258" i="4"/>
  <c r="BO258" i="4" s="1"/>
  <c r="AY258" i="4"/>
  <c r="BM258" i="4" s="1"/>
  <c r="AW258" i="4"/>
  <c r="AV258" i="4"/>
  <c r="BJ258" i="4" s="1"/>
  <c r="AT258" i="4"/>
  <c r="AK258" i="4"/>
  <c r="AZ258" i="4" s="1"/>
  <c r="BN258" i="4" s="1"/>
  <c r="AI258" i="4"/>
  <c r="AX258" i="4" s="1"/>
  <c r="BL258" i="4" s="1"/>
  <c r="BV257" i="4"/>
  <c r="BB257" i="4"/>
  <c r="BP257" i="4" s="1"/>
  <c r="BA257" i="4"/>
  <c r="BO257" i="4" s="1"/>
  <c r="AY257" i="4"/>
  <c r="BM257" i="4" s="1"/>
  <c r="AW257" i="4"/>
  <c r="AV257" i="4"/>
  <c r="BJ257" i="4" s="1"/>
  <c r="AT257" i="4"/>
  <c r="AK257" i="4"/>
  <c r="AZ257" i="4" s="1"/>
  <c r="BN257" i="4" s="1"/>
  <c r="AI257" i="4"/>
  <c r="AX257" i="4" s="1"/>
  <c r="BL257" i="4" s="1"/>
  <c r="BV256" i="4"/>
  <c r="BB256" i="4"/>
  <c r="BP256" i="4" s="1"/>
  <c r="BA256" i="4"/>
  <c r="BO256" i="4" s="1"/>
  <c r="AY256" i="4"/>
  <c r="BM256" i="4" s="1"/>
  <c r="AW256" i="4"/>
  <c r="AV256" i="4"/>
  <c r="BJ256" i="4" s="1"/>
  <c r="AT256" i="4"/>
  <c r="AK256" i="4"/>
  <c r="AZ256" i="4" s="1"/>
  <c r="BN256" i="4" s="1"/>
  <c r="AI256" i="4"/>
  <c r="AX256" i="4" s="1"/>
  <c r="BL256" i="4" s="1"/>
  <c r="BV255" i="4"/>
  <c r="BB255" i="4"/>
  <c r="BP255" i="4" s="1"/>
  <c r="BA255" i="4"/>
  <c r="BO255" i="4" s="1"/>
  <c r="AY255" i="4"/>
  <c r="BM255" i="4" s="1"/>
  <c r="AW255" i="4"/>
  <c r="AV255" i="4"/>
  <c r="BJ255" i="4" s="1"/>
  <c r="AT255" i="4"/>
  <c r="AK255" i="4"/>
  <c r="AZ255" i="4" s="1"/>
  <c r="BN255" i="4" s="1"/>
  <c r="AI255" i="4"/>
  <c r="AX255" i="4" s="1"/>
  <c r="BL255" i="4" s="1"/>
  <c r="BV254" i="4"/>
  <c r="BB254" i="4"/>
  <c r="BP254" i="4" s="1"/>
  <c r="BA254" i="4"/>
  <c r="BO254" i="4" s="1"/>
  <c r="AY254" i="4"/>
  <c r="BM254" i="4" s="1"/>
  <c r="AW254" i="4"/>
  <c r="AV254" i="4"/>
  <c r="BJ254" i="4" s="1"/>
  <c r="AT254" i="4"/>
  <c r="AK254" i="4"/>
  <c r="AZ254" i="4" s="1"/>
  <c r="BN254" i="4" s="1"/>
  <c r="AI254" i="4"/>
  <c r="AX254" i="4" s="1"/>
  <c r="BL254" i="4" s="1"/>
  <c r="BV253" i="4"/>
  <c r="BB253" i="4"/>
  <c r="BP253" i="4" s="1"/>
  <c r="BA253" i="4"/>
  <c r="BO253" i="4" s="1"/>
  <c r="AY253" i="4"/>
  <c r="BM253" i="4" s="1"/>
  <c r="AW253" i="4"/>
  <c r="AV253" i="4"/>
  <c r="BJ253" i="4" s="1"/>
  <c r="AT253" i="4"/>
  <c r="AK253" i="4"/>
  <c r="AZ253" i="4" s="1"/>
  <c r="BN253" i="4" s="1"/>
  <c r="AI253" i="4"/>
  <c r="AX253" i="4" s="1"/>
  <c r="BL253" i="4" s="1"/>
  <c r="BV252" i="4"/>
  <c r="BB252" i="4"/>
  <c r="BP252" i="4" s="1"/>
  <c r="BA252" i="4"/>
  <c r="BO252" i="4" s="1"/>
  <c r="AY252" i="4"/>
  <c r="BM252" i="4" s="1"/>
  <c r="AW252" i="4"/>
  <c r="BK252" i="4" s="1"/>
  <c r="AV252" i="4"/>
  <c r="BJ252" i="4" s="1"/>
  <c r="AT252" i="4"/>
  <c r="AK252" i="4"/>
  <c r="AZ252" i="4" s="1"/>
  <c r="BN252" i="4" s="1"/>
  <c r="AI252" i="4"/>
  <c r="AX252" i="4" s="1"/>
  <c r="BL252" i="4" s="1"/>
  <c r="BV251" i="4"/>
  <c r="BB251" i="4"/>
  <c r="BP251" i="4" s="1"/>
  <c r="BA251" i="4"/>
  <c r="BO251" i="4" s="1"/>
  <c r="AY251" i="4"/>
  <c r="BM251" i="4" s="1"/>
  <c r="AW251" i="4"/>
  <c r="AV251" i="4"/>
  <c r="BJ251" i="4" s="1"/>
  <c r="AT251" i="4"/>
  <c r="AK251" i="4"/>
  <c r="AZ251" i="4" s="1"/>
  <c r="BN251" i="4" s="1"/>
  <c r="AI251" i="4"/>
  <c r="AX251" i="4" s="1"/>
  <c r="BL251" i="4" s="1"/>
  <c r="BV250" i="4"/>
  <c r="BB250" i="4"/>
  <c r="BP250" i="4" s="1"/>
  <c r="BA250" i="4"/>
  <c r="BO250" i="4" s="1"/>
  <c r="AY250" i="4"/>
  <c r="BM250" i="4" s="1"/>
  <c r="AW250" i="4"/>
  <c r="BK250" i="4" s="1"/>
  <c r="AV250" i="4"/>
  <c r="BJ250" i="4" s="1"/>
  <c r="AT250" i="4"/>
  <c r="AK250" i="4"/>
  <c r="AZ250" i="4" s="1"/>
  <c r="BN250" i="4" s="1"/>
  <c r="AI250" i="4"/>
  <c r="AX250" i="4" s="1"/>
  <c r="BL250" i="4" s="1"/>
  <c r="BV249" i="4"/>
  <c r="BB249" i="4"/>
  <c r="BP249" i="4" s="1"/>
  <c r="BA249" i="4"/>
  <c r="BO249" i="4" s="1"/>
  <c r="AY249" i="4"/>
  <c r="BM249" i="4" s="1"/>
  <c r="AW249" i="4"/>
  <c r="AV249" i="4"/>
  <c r="BJ249" i="4" s="1"/>
  <c r="AT249" i="4"/>
  <c r="AK249" i="4"/>
  <c r="AZ249" i="4" s="1"/>
  <c r="BN249" i="4" s="1"/>
  <c r="AI249" i="4"/>
  <c r="AX249" i="4" s="1"/>
  <c r="BL249" i="4" s="1"/>
  <c r="BV248" i="4"/>
  <c r="BB248" i="4"/>
  <c r="BP248" i="4" s="1"/>
  <c r="BA248" i="4"/>
  <c r="BO248" i="4" s="1"/>
  <c r="AY248" i="4"/>
  <c r="BM248" i="4" s="1"/>
  <c r="AW248" i="4"/>
  <c r="BK248" i="4" s="1"/>
  <c r="AV248" i="4"/>
  <c r="BJ248" i="4" s="1"/>
  <c r="AT248" i="4"/>
  <c r="AK248" i="4"/>
  <c r="AZ248" i="4" s="1"/>
  <c r="BN248" i="4" s="1"/>
  <c r="AI248" i="4"/>
  <c r="AX248" i="4" s="1"/>
  <c r="BL248" i="4" s="1"/>
  <c r="BV247" i="4"/>
  <c r="BB247" i="4"/>
  <c r="BP247" i="4" s="1"/>
  <c r="BA247" i="4"/>
  <c r="BO247" i="4" s="1"/>
  <c r="AY247" i="4"/>
  <c r="BM247" i="4" s="1"/>
  <c r="AW247" i="4"/>
  <c r="AV247" i="4"/>
  <c r="BJ247" i="4" s="1"/>
  <c r="AT247" i="4"/>
  <c r="AK247" i="4"/>
  <c r="AZ247" i="4" s="1"/>
  <c r="BN247" i="4" s="1"/>
  <c r="AI247" i="4"/>
  <c r="AX247" i="4" s="1"/>
  <c r="BL247" i="4" s="1"/>
  <c r="BV246" i="4"/>
  <c r="BB246" i="4"/>
  <c r="BP246" i="4" s="1"/>
  <c r="BA246" i="4"/>
  <c r="BO246" i="4" s="1"/>
  <c r="AY246" i="4"/>
  <c r="BM246" i="4" s="1"/>
  <c r="AW246" i="4"/>
  <c r="AV246" i="4"/>
  <c r="BJ246" i="4" s="1"/>
  <c r="AT246" i="4"/>
  <c r="AK246" i="4"/>
  <c r="AZ246" i="4" s="1"/>
  <c r="BN246" i="4" s="1"/>
  <c r="AI246" i="4"/>
  <c r="AX246" i="4" s="1"/>
  <c r="BL246" i="4" s="1"/>
  <c r="BV245" i="4"/>
  <c r="BB245" i="4"/>
  <c r="BP245" i="4" s="1"/>
  <c r="BA245" i="4"/>
  <c r="BO245" i="4" s="1"/>
  <c r="AY245" i="4"/>
  <c r="BM245" i="4" s="1"/>
  <c r="AW245" i="4"/>
  <c r="AV245" i="4"/>
  <c r="BJ245" i="4" s="1"/>
  <c r="AT245" i="4"/>
  <c r="AK245" i="4"/>
  <c r="AZ245" i="4" s="1"/>
  <c r="BN245" i="4" s="1"/>
  <c r="AI245" i="4"/>
  <c r="AX245" i="4" s="1"/>
  <c r="BL245" i="4" s="1"/>
  <c r="BV244" i="4"/>
  <c r="BB244" i="4"/>
  <c r="BP244" i="4" s="1"/>
  <c r="BA244" i="4"/>
  <c r="BO244" i="4" s="1"/>
  <c r="AY244" i="4"/>
  <c r="BM244" i="4" s="1"/>
  <c r="AW244" i="4"/>
  <c r="BK244" i="4" s="1"/>
  <c r="AV244" i="4"/>
  <c r="BJ244" i="4" s="1"/>
  <c r="AT244" i="4"/>
  <c r="AK244" i="4"/>
  <c r="AZ244" i="4" s="1"/>
  <c r="BN244" i="4" s="1"/>
  <c r="AI244" i="4"/>
  <c r="AX244" i="4" s="1"/>
  <c r="BL244" i="4" s="1"/>
  <c r="BV243" i="4"/>
  <c r="BB243" i="4"/>
  <c r="BP243" i="4" s="1"/>
  <c r="BA243" i="4"/>
  <c r="BO243" i="4" s="1"/>
  <c r="AY243" i="4"/>
  <c r="BM243" i="4" s="1"/>
  <c r="AW243" i="4"/>
  <c r="AV243" i="4"/>
  <c r="BJ243" i="4" s="1"/>
  <c r="AT243" i="4"/>
  <c r="AK243" i="4"/>
  <c r="AZ243" i="4" s="1"/>
  <c r="BN243" i="4" s="1"/>
  <c r="AI243" i="4"/>
  <c r="AX243" i="4" s="1"/>
  <c r="BL243" i="4" s="1"/>
  <c r="BV242" i="4"/>
  <c r="BB242" i="4"/>
  <c r="BP242" i="4" s="1"/>
  <c r="BA242" i="4"/>
  <c r="BO242" i="4" s="1"/>
  <c r="AY242" i="4"/>
  <c r="BM242" i="4" s="1"/>
  <c r="AW242" i="4"/>
  <c r="AV242" i="4"/>
  <c r="BJ242" i="4" s="1"/>
  <c r="AT242" i="4"/>
  <c r="AK242" i="4"/>
  <c r="AZ242" i="4" s="1"/>
  <c r="BN242" i="4" s="1"/>
  <c r="AI242" i="4"/>
  <c r="AX242" i="4" s="1"/>
  <c r="BL242" i="4" s="1"/>
  <c r="BV241" i="4"/>
  <c r="BB241" i="4"/>
  <c r="BP241" i="4" s="1"/>
  <c r="BA241" i="4"/>
  <c r="BO241" i="4" s="1"/>
  <c r="AY241" i="4"/>
  <c r="BM241" i="4" s="1"/>
  <c r="AW241" i="4"/>
  <c r="AV241" i="4"/>
  <c r="BJ241" i="4" s="1"/>
  <c r="AT241" i="4"/>
  <c r="AK241" i="4"/>
  <c r="AZ241" i="4" s="1"/>
  <c r="BN241" i="4" s="1"/>
  <c r="AI241" i="4"/>
  <c r="AX241" i="4" s="1"/>
  <c r="BL241" i="4" s="1"/>
  <c r="BV240" i="4"/>
  <c r="BB240" i="4"/>
  <c r="BP240" i="4" s="1"/>
  <c r="BA240" i="4"/>
  <c r="BO240" i="4" s="1"/>
  <c r="AY240" i="4"/>
  <c r="BM240" i="4" s="1"/>
  <c r="AW240" i="4"/>
  <c r="AV240" i="4"/>
  <c r="BJ240" i="4" s="1"/>
  <c r="AT240" i="4"/>
  <c r="AK240" i="4"/>
  <c r="AZ240" i="4" s="1"/>
  <c r="BN240" i="4" s="1"/>
  <c r="AI240" i="4"/>
  <c r="AX240" i="4" s="1"/>
  <c r="BL240" i="4" s="1"/>
  <c r="BV239" i="4"/>
  <c r="BB239" i="4"/>
  <c r="BP239" i="4" s="1"/>
  <c r="BA239" i="4"/>
  <c r="BO239" i="4" s="1"/>
  <c r="AY239" i="4"/>
  <c r="BM239" i="4" s="1"/>
  <c r="AW239" i="4"/>
  <c r="AV239" i="4"/>
  <c r="BJ239" i="4" s="1"/>
  <c r="AT239" i="4"/>
  <c r="AK239" i="4"/>
  <c r="AZ239" i="4" s="1"/>
  <c r="BN239" i="4" s="1"/>
  <c r="AI239" i="4"/>
  <c r="AX239" i="4" s="1"/>
  <c r="BL239" i="4" s="1"/>
  <c r="BV238" i="4"/>
  <c r="BB238" i="4"/>
  <c r="BP238" i="4" s="1"/>
  <c r="BA238" i="4"/>
  <c r="BO238" i="4" s="1"/>
  <c r="AY238" i="4"/>
  <c r="BM238" i="4" s="1"/>
  <c r="AW238" i="4"/>
  <c r="BK238" i="4" s="1"/>
  <c r="AV238" i="4"/>
  <c r="BJ238" i="4" s="1"/>
  <c r="AT238" i="4"/>
  <c r="AK238" i="4"/>
  <c r="AZ238" i="4" s="1"/>
  <c r="BN238" i="4" s="1"/>
  <c r="AI238" i="4"/>
  <c r="AX238" i="4" s="1"/>
  <c r="BL238" i="4" s="1"/>
  <c r="BV237" i="4"/>
  <c r="BB237" i="4"/>
  <c r="BP237" i="4" s="1"/>
  <c r="BA237" i="4"/>
  <c r="BO237" i="4" s="1"/>
  <c r="AY237" i="4"/>
  <c r="BM237" i="4" s="1"/>
  <c r="AW237" i="4"/>
  <c r="AV237" i="4"/>
  <c r="BJ237" i="4" s="1"/>
  <c r="AT237" i="4"/>
  <c r="AK237" i="4"/>
  <c r="AZ237" i="4" s="1"/>
  <c r="BN237" i="4" s="1"/>
  <c r="AI237" i="4"/>
  <c r="AX237" i="4" s="1"/>
  <c r="BL237" i="4" s="1"/>
  <c r="BV236" i="4"/>
  <c r="BB236" i="4"/>
  <c r="BP236" i="4" s="1"/>
  <c r="BA236" i="4"/>
  <c r="BO236" i="4" s="1"/>
  <c r="AY236" i="4"/>
  <c r="BM236" i="4" s="1"/>
  <c r="AW236" i="4"/>
  <c r="AV236" i="4"/>
  <c r="BJ236" i="4" s="1"/>
  <c r="AT236" i="4"/>
  <c r="AK236" i="4"/>
  <c r="AZ236" i="4" s="1"/>
  <c r="BN236" i="4" s="1"/>
  <c r="AI236" i="4"/>
  <c r="AX236" i="4" s="1"/>
  <c r="BL236" i="4" s="1"/>
  <c r="BV235" i="4"/>
  <c r="BB235" i="4"/>
  <c r="BP235" i="4" s="1"/>
  <c r="BA235" i="4"/>
  <c r="BO235" i="4" s="1"/>
  <c r="AY235" i="4"/>
  <c r="BM235" i="4" s="1"/>
  <c r="AW235" i="4"/>
  <c r="AV235" i="4"/>
  <c r="BJ235" i="4" s="1"/>
  <c r="AT235" i="4"/>
  <c r="AK235" i="4"/>
  <c r="AZ235" i="4" s="1"/>
  <c r="BN235" i="4" s="1"/>
  <c r="AI235" i="4"/>
  <c r="AX235" i="4" s="1"/>
  <c r="BL235" i="4" s="1"/>
  <c r="BV234" i="4"/>
  <c r="BB234" i="4"/>
  <c r="BP234" i="4" s="1"/>
  <c r="BA234" i="4"/>
  <c r="BO234" i="4" s="1"/>
  <c r="AY234" i="4"/>
  <c r="BM234" i="4" s="1"/>
  <c r="AW234" i="4"/>
  <c r="BK234" i="4" s="1"/>
  <c r="AV234" i="4"/>
  <c r="BJ234" i="4" s="1"/>
  <c r="AT234" i="4"/>
  <c r="AK234" i="4"/>
  <c r="AZ234" i="4" s="1"/>
  <c r="BN234" i="4" s="1"/>
  <c r="AI234" i="4"/>
  <c r="AX234" i="4" s="1"/>
  <c r="BL234" i="4" s="1"/>
  <c r="BV233" i="4"/>
  <c r="BB233" i="4"/>
  <c r="BP233" i="4" s="1"/>
  <c r="BA233" i="4"/>
  <c r="BO233" i="4" s="1"/>
  <c r="AY233" i="4"/>
  <c r="BM233" i="4" s="1"/>
  <c r="AW233" i="4"/>
  <c r="AV233" i="4"/>
  <c r="BJ233" i="4" s="1"/>
  <c r="AT233" i="4"/>
  <c r="AK233" i="4"/>
  <c r="AZ233" i="4" s="1"/>
  <c r="BN233" i="4" s="1"/>
  <c r="AI233" i="4"/>
  <c r="AX233" i="4" s="1"/>
  <c r="BL233" i="4" s="1"/>
  <c r="BV232" i="4"/>
  <c r="BB232" i="4"/>
  <c r="BP232" i="4" s="1"/>
  <c r="BA232" i="4"/>
  <c r="BO232" i="4" s="1"/>
  <c r="AY232" i="4"/>
  <c r="BM232" i="4" s="1"/>
  <c r="AW232" i="4"/>
  <c r="BK232" i="4" s="1"/>
  <c r="AV232" i="4"/>
  <c r="BJ232" i="4" s="1"/>
  <c r="AT232" i="4"/>
  <c r="AK232" i="4"/>
  <c r="AZ232" i="4" s="1"/>
  <c r="BN232" i="4" s="1"/>
  <c r="AI232" i="4"/>
  <c r="AX232" i="4" s="1"/>
  <c r="BL232" i="4" s="1"/>
  <c r="BV231" i="4"/>
  <c r="BB231" i="4"/>
  <c r="BP231" i="4" s="1"/>
  <c r="BA231" i="4"/>
  <c r="BO231" i="4" s="1"/>
  <c r="AY231" i="4"/>
  <c r="BM231" i="4" s="1"/>
  <c r="AW231" i="4"/>
  <c r="AV231" i="4"/>
  <c r="BJ231" i="4" s="1"/>
  <c r="AT231" i="4"/>
  <c r="AK231" i="4"/>
  <c r="AZ231" i="4" s="1"/>
  <c r="BN231" i="4" s="1"/>
  <c r="AI231" i="4"/>
  <c r="AX231" i="4" s="1"/>
  <c r="BL231" i="4" s="1"/>
  <c r="BV230" i="4"/>
  <c r="BB230" i="4"/>
  <c r="BP230" i="4" s="1"/>
  <c r="BA230" i="4"/>
  <c r="BO230" i="4" s="1"/>
  <c r="AY230" i="4"/>
  <c r="BM230" i="4" s="1"/>
  <c r="AW230" i="4"/>
  <c r="AV230" i="4"/>
  <c r="BJ230" i="4" s="1"/>
  <c r="AT230" i="4"/>
  <c r="AK230" i="4"/>
  <c r="AZ230" i="4" s="1"/>
  <c r="BN230" i="4" s="1"/>
  <c r="AI230" i="4"/>
  <c r="AX230" i="4" s="1"/>
  <c r="BL230" i="4" s="1"/>
  <c r="BV229" i="4"/>
  <c r="BB229" i="4"/>
  <c r="BP229" i="4" s="1"/>
  <c r="BA229" i="4"/>
  <c r="BO229" i="4" s="1"/>
  <c r="AY229" i="4"/>
  <c r="BM229" i="4" s="1"/>
  <c r="AW229" i="4"/>
  <c r="AV229" i="4"/>
  <c r="BJ229" i="4" s="1"/>
  <c r="AT229" i="4"/>
  <c r="AK229" i="4"/>
  <c r="AZ229" i="4" s="1"/>
  <c r="BN229" i="4" s="1"/>
  <c r="AI229" i="4"/>
  <c r="AX229" i="4" s="1"/>
  <c r="BL229" i="4" s="1"/>
  <c r="BV228" i="4"/>
  <c r="BB228" i="4"/>
  <c r="BP228" i="4" s="1"/>
  <c r="BA228" i="4"/>
  <c r="BO228" i="4" s="1"/>
  <c r="AY228" i="4"/>
  <c r="BM228" i="4" s="1"/>
  <c r="AW228" i="4"/>
  <c r="AV228" i="4"/>
  <c r="BJ228" i="4" s="1"/>
  <c r="AT228" i="4"/>
  <c r="AK228" i="4"/>
  <c r="AZ228" i="4" s="1"/>
  <c r="BN228" i="4" s="1"/>
  <c r="AI228" i="4"/>
  <c r="AX228" i="4" s="1"/>
  <c r="BL228" i="4" s="1"/>
  <c r="BV227" i="4"/>
  <c r="BB227" i="4"/>
  <c r="BP227" i="4" s="1"/>
  <c r="BA227" i="4"/>
  <c r="BO227" i="4" s="1"/>
  <c r="AY227" i="4"/>
  <c r="BM227" i="4" s="1"/>
  <c r="AW227" i="4"/>
  <c r="AV227" i="4"/>
  <c r="BJ227" i="4" s="1"/>
  <c r="AT227" i="4"/>
  <c r="AK227" i="4"/>
  <c r="AZ227" i="4" s="1"/>
  <c r="BN227" i="4" s="1"/>
  <c r="AI227" i="4"/>
  <c r="AX227" i="4" s="1"/>
  <c r="BL227" i="4" s="1"/>
  <c r="BV226" i="4"/>
  <c r="BB226" i="4"/>
  <c r="BP226" i="4" s="1"/>
  <c r="BA226" i="4"/>
  <c r="BO226" i="4" s="1"/>
  <c r="AY226" i="4"/>
  <c r="BM226" i="4" s="1"/>
  <c r="AW226" i="4"/>
  <c r="BK226" i="4" s="1"/>
  <c r="AV226" i="4"/>
  <c r="BJ226" i="4" s="1"/>
  <c r="AT226" i="4"/>
  <c r="AK226" i="4"/>
  <c r="AZ226" i="4" s="1"/>
  <c r="BN226" i="4" s="1"/>
  <c r="AI226" i="4"/>
  <c r="AX226" i="4" s="1"/>
  <c r="BL226" i="4" s="1"/>
  <c r="BV225" i="4"/>
  <c r="BB225" i="4"/>
  <c r="BP225" i="4" s="1"/>
  <c r="BA225" i="4"/>
  <c r="BO225" i="4" s="1"/>
  <c r="AY225" i="4"/>
  <c r="BM225" i="4" s="1"/>
  <c r="AW225" i="4"/>
  <c r="AV225" i="4"/>
  <c r="BJ225" i="4" s="1"/>
  <c r="AT225" i="4"/>
  <c r="AK225" i="4"/>
  <c r="AZ225" i="4" s="1"/>
  <c r="BN225" i="4" s="1"/>
  <c r="AI225" i="4"/>
  <c r="AX225" i="4" s="1"/>
  <c r="BL225" i="4" s="1"/>
  <c r="BV224" i="4"/>
  <c r="BB224" i="4"/>
  <c r="BP224" i="4" s="1"/>
  <c r="BA224" i="4"/>
  <c r="BO224" i="4" s="1"/>
  <c r="AY224" i="4"/>
  <c r="BM224" i="4" s="1"/>
  <c r="AW224" i="4"/>
  <c r="AV224" i="4"/>
  <c r="BJ224" i="4" s="1"/>
  <c r="AT224" i="4"/>
  <c r="AK224" i="4"/>
  <c r="AZ224" i="4" s="1"/>
  <c r="BN224" i="4" s="1"/>
  <c r="AI224" i="4"/>
  <c r="AX224" i="4" s="1"/>
  <c r="BL224" i="4" s="1"/>
  <c r="BV223" i="4"/>
  <c r="BB223" i="4"/>
  <c r="BP223" i="4" s="1"/>
  <c r="BA223" i="4"/>
  <c r="BO223" i="4" s="1"/>
  <c r="AY223" i="4"/>
  <c r="BM223" i="4" s="1"/>
  <c r="AW223" i="4"/>
  <c r="AV223" i="4"/>
  <c r="BJ223" i="4" s="1"/>
  <c r="AT223" i="4"/>
  <c r="AK223" i="4"/>
  <c r="AZ223" i="4" s="1"/>
  <c r="BN223" i="4" s="1"/>
  <c r="AI223" i="4"/>
  <c r="AX223" i="4" s="1"/>
  <c r="BL223" i="4" s="1"/>
  <c r="BV222" i="4"/>
  <c r="BB222" i="4"/>
  <c r="BP222" i="4" s="1"/>
  <c r="BA222" i="4"/>
  <c r="BO222" i="4" s="1"/>
  <c r="AY222" i="4"/>
  <c r="BM222" i="4" s="1"/>
  <c r="AW222" i="4"/>
  <c r="BK222" i="4" s="1"/>
  <c r="AV222" i="4"/>
  <c r="BJ222" i="4" s="1"/>
  <c r="AT222" i="4"/>
  <c r="AK222" i="4"/>
  <c r="AZ222" i="4" s="1"/>
  <c r="BN222" i="4" s="1"/>
  <c r="AI222" i="4"/>
  <c r="AX222" i="4" s="1"/>
  <c r="BL222" i="4" s="1"/>
  <c r="BV221" i="4"/>
  <c r="BB221" i="4"/>
  <c r="BP221" i="4" s="1"/>
  <c r="BA221" i="4"/>
  <c r="BO221" i="4" s="1"/>
  <c r="AY221" i="4"/>
  <c r="BM221" i="4" s="1"/>
  <c r="AW221" i="4"/>
  <c r="AV221" i="4"/>
  <c r="BJ221" i="4" s="1"/>
  <c r="AT221" i="4"/>
  <c r="AK221" i="4"/>
  <c r="AZ221" i="4" s="1"/>
  <c r="BN221" i="4" s="1"/>
  <c r="AI221" i="4"/>
  <c r="AX221" i="4" s="1"/>
  <c r="BL221" i="4" s="1"/>
  <c r="BV220" i="4"/>
  <c r="BB220" i="4"/>
  <c r="BP220" i="4" s="1"/>
  <c r="BA220" i="4"/>
  <c r="BO220" i="4" s="1"/>
  <c r="AY220" i="4"/>
  <c r="BM220" i="4" s="1"/>
  <c r="AW220" i="4"/>
  <c r="AV220" i="4"/>
  <c r="BJ220" i="4" s="1"/>
  <c r="AT220" i="4"/>
  <c r="AK220" i="4"/>
  <c r="AZ220" i="4" s="1"/>
  <c r="BN220" i="4" s="1"/>
  <c r="AI220" i="4"/>
  <c r="AX220" i="4" s="1"/>
  <c r="BL220" i="4" s="1"/>
  <c r="BV219" i="4"/>
  <c r="BB219" i="4"/>
  <c r="BP219" i="4" s="1"/>
  <c r="BA219" i="4"/>
  <c r="BO219" i="4" s="1"/>
  <c r="AY219" i="4"/>
  <c r="BM219" i="4" s="1"/>
  <c r="AW219" i="4"/>
  <c r="AV219" i="4"/>
  <c r="BJ219" i="4" s="1"/>
  <c r="AT219" i="4"/>
  <c r="AK219" i="4"/>
  <c r="AZ219" i="4" s="1"/>
  <c r="BN219" i="4" s="1"/>
  <c r="AI219" i="4"/>
  <c r="AX219" i="4" s="1"/>
  <c r="BL219" i="4" s="1"/>
  <c r="BV218" i="4"/>
  <c r="BB218" i="4"/>
  <c r="BP218" i="4" s="1"/>
  <c r="BA218" i="4"/>
  <c r="BO218" i="4" s="1"/>
  <c r="AY218" i="4"/>
  <c r="BM218" i="4" s="1"/>
  <c r="AW218" i="4"/>
  <c r="AV218" i="4"/>
  <c r="BJ218" i="4" s="1"/>
  <c r="AT218" i="4"/>
  <c r="AK218" i="4"/>
  <c r="AZ218" i="4" s="1"/>
  <c r="BN218" i="4" s="1"/>
  <c r="AI218" i="4"/>
  <c r="AX218" i="4" s="1"/>
  <c r="BL218" i="4" s="1"/>
  <c r="BV217" i="4"/>
  <c r="BB217" i="4"/>
  <c r="BP217" i="4" s="1"/>
  <c r="BA217" i="4"/>
  <c r="BO217" i="4" s="1"/>
  <c r="AY217" i="4"/>
  <c r="BM217" i="4" s="1"/>
  <c r="AW217" i="4"/>
  <c r="AV217" i="4"/>
  <c r="BJ217" i="4" s="1"/>
  <c r="AT217" i="4"/>
  <c r="AK217" i="4"/>
  <c r="AZ217" i="4" s="1"/>
  <c r="BN217" i="4" s="1"/>
  <c r="AI217" i="4"/>
  <c r="AX217" i="4" s="1"/>
  <c r="BL217" i="4" s="1"/>
  <c r="BV216" i="4"/>
  <c r="BB216" i="4"/>
  <c r="BP216" i="4" s="1"/>
  <c r="BA216" i="4"/>
  <c r="BO216" i="4" s="1"/>
  <c r="AY216" i="4"/>
  <c r="BM216" i="4" s="1"/>
  <c r="AW216" i="4"/>
  <c r="AV216" i="4"/>
  <c r="BJ216" i="4" s="1"/>
  <c r="AT216" i="4"/>
  <c r="AK216" i="4"/>
  <c r="AZ216" i="4" s="1"/>
  <c r="BN216" i="4" s="1"/>
  <c r="AI216" i="4"/>
  <c r="AX216" i="4" s="1"/>
  <c r="BL216" i="4" s="1"/>
  <c r="BV215" i="4"/>
  <c r="BB215" i="4"/>
  <c r="BP215" i="4" s="1"/>
  <c r="BA215" i="4"/>
  <c r="BO215" i="4" s="1"/>
  <c r="AY215" i="4"/>
  <c r="BM215" i="4" s="1"/>
  <c r="AW215" i="4"/>
  <c r="AV215" i="4"/>
  <c r="BJ215" i="4" s="1"/>
  <c r="AT215" i="4"/>
  <c r="AK215" i="4"/>
  <c r="AZ215" i="4" s="1"/>
  <c r="BN215" i="4" s="1"/>
  <c r="AI215" i="4"/>
  <c r="AX215" i="4" s="1"/>
  <c r="BL215" i="4" s="1"/>
  <c r="BV214" i="4"/>
  <c r="BB214" i="4"/>
  <c r="BP214" i="4" s="1"/>
  <c r="BA214" i="4"/>
  <c r="BO214" i="4" s="1"/>
  <c r="AY214" i="4"/>
  <c r="BM214" i="4" s="1"/>
  <c r="AW214" i="4"/>
  <c r="AV214" i="4"/>
  <c r="BJ214" i="4" s="1"/>
  <c r="AT214" i="4"/>
  <c r="AK214" i="4"/>
  <c r="AZ214" i="4" s="1"/>
  <c r="BN214" i="4" s="1"/>
  <c r="AI214" i="4"/>
  <c r="AX214" i="4" s="1"/>
  <c r="BL214" i="4" s="1"/>
  <c r="BV213" i="4"/>
  <c r="BB213" i="4"/>
  <c r="BP213" i="4" s="1"/>
  <c r="BA213" i="4"/>
  <c r="BO213" i="4" s="1"/>
  <c r="AY213" i="4"/>
  <c r="BM213" i="4" s="1"/>
  <c r="AW213" i="4"/>
  <c r="AV213" i="4"/>
  <c r="BJ213" i="4" s="1"/>
  <c r="AT213" i="4"/>
  <c r="AK213" i="4"/>
  <c r="AZ213" i="4" s="1"/>
  <c r="BN213" i="4" s="1"/>
  <c r="AI213" i="4"/>
  <c r="AX213" i="4" s="1"/>
  <c r="BL213" i="4" s="1"/>
  <c r="BV212" i="4"/>
  <c r="BB212" i="4"/>
  <c r="BP212" i="4" s="1"/>
  <c r="BA212" i="4"/>
  <c r="BO212" i="4" s="1"/>
  <c r="AY212" i="4"/>
  <c r="BM212" i="4" s="1"/>
  <c r="AW212" i="4"/>
  <c r="AV212" i="4"/>
  <c r="BJ212" i="4" s="1"/>
  <c r="AT212" i="4"/>
  <c r="AK212" i="4"/>
  <c r="AZ212" i="4" s="1"/>
  <c r="BN212" i="4" s="1"/>
  <c r="AI212" i="4"/>
  <c r="AX212" i="4" s="1"/>
  <c r="BL212" i="4" s="1"/>
  <c r="BV211" i="4"/>
  <c r="BB211" i="4"/>
  <c r="BP211" i="4" s="1"/>
  <c r="BA211" i="4"/>
  <c r="BO211" i="4" s="1"/>
  <c r="AY211" i="4"/>
  <c r="BM211" i="4" s="1"/>
  <c r="AW211" i="4"/>
  <c r="AV211" i="4"/>
  <c r="BJ211" i="4" s="1"/>
  <c r="AT211" i="4"/>
  <c r="AK211" i="4"/>
  <c r="AZ211" i="4" s="1"/>
  <c r="BN211" i="4" s="1"/>
  <c r="AI211" i="4"/>
  <c r="AX211" i="4" s="1"/>
  <c r="BL211" i="4" s="1"/>
  <c r="BV210" i="4"/>
  <c r="BB210" i="4"/>
  <c r="BP210" i="4" s="1"/>
  <c r="BA210" i="4"/>
  <c r="BO210" i="4" s="1"/>
  <c r="AY210" i="4"/>
  <c r="BM210" i="4" s="1"/>
  <c r="AW210" i="4"/>
  <c r="AV210" i="4"/>
  <c r="BJ210" i="4" s="1"/>
  <c r="AT210" i="4"/>
  <c r="AK210" i="4"/>
  <c r="AZ210" i="4" s="1"/>
  <c r="BN210" i="4" s="1"/>
  <c r="AI210" i="4"/>
  <c r="AX210" i="4" s="1"/>
  <c r="BL210" i="4" s="1"/>
  <c r="BV209" i="4"/>
  <c r="BB209" i="4"/>
  <c r="BP209" i="4" s="1"/>
  <c r="BA209" i="4"/>
  <c r="BO209" i="4" s="1"/>
  <c r="AY209" i="4"/>
  <c r="BM209" i="4" s="1"/>
  <c r="AW209" i="4"/>
  <c r="AV209" i="4"/>
  <c r="BJ209" i="4" s="1"/>
  <c r="AT209" i="4"/>
  <c r="AK209" i="4"/>
  <c r="AZ209" i="4" s="1"/>
  <c r="BN209" i="4" s="1"/>
  <c r="AI209" i="4"/>
  <c r="AX209" i="4" s="1"/>
  <c r="BL209" i="4" s="1"/>
  <c r="BV208" i="4"/>
  <c r="BB208" i="4"/>
  <c r="BP208" i="4" s="1"/>
  <c r="BA208" i="4"/>
  <c r="BO208" i="4" s="1"/>
  <c r="AY208" i="4"/>
  <c r="BM208" i="4" s="1"/>
  <c r="AW208" i="4"/>
  <c r="AV208" i="4"/>
  <c r="BJ208" i="4" s="1"/>
  <c r="AT208" i="4"/>
  <c r="AK208" i="4"/>
  <c r="AZ208" i="4" s="1"/>
  <c r="BN208" i="4" s="1"/>
  <c r="AI208" i="4"/>
  <c r="AX208" i="4" s="1"/>
  <c r="BL208" i="4" s="1"/>
  <c r="BV207" i="4"/>
  <c r="BB207" i="4"/>
  <c r="BP207" i="4" s="1"/>
  <c r="BA207" i="4"/>
  <c r="BO207" i="4" s="1"/>
  <c r="AY207" i="4"/>
  <c r="BM207" i="4" s="1"/>
  <c r="AW207" i="4"/>
  <c r="AV207" i="4"/>
  <c r="BJ207" i="4" s="1"/>
  <c r="AT207" i="4"/>
  <c r="AK207" i="4"/>
  <c r="AZ207" i="4" s="1"/>
  <c r="BN207" i="4" s="1"/>
  <c r="AI207" i="4"/>
  <c r="AX207" i="4" s="1"/>
  <c r="BL207" i="4" s="1"/>
  <c r="BV206" i="4"/>
  <c r="BB206" i="4"/>
  <c r="BP206" i="4" s="1"/>
  <c r="BA206" i="4"/>
  <c r="BO206" i="4" s="1"/>
  <c r="AY206" i="4"/>
  <c r="BM206" i="4" s="1"/>
  <c r="AW206" i="4"/>
  <c r="AV206" i="4"/>
  <c r="BJ206" i="4" s="1"/>
  <c r="AT206" i="4"/>
  <c r="AK206" i="4"/>
  <c r="AZ206" i="4" s="1"/>
  <c r="BN206" i="4" s="1"/>
  <c r="AI206" i="4"/>
  <c r="AX206" i="4" s="1"/>
  <c r="BL206" i="4" s="1"/>
  <c r="BV205" i="4"/>
  <c r="BB205" i="4"/>
  <c r="BP205" i="4" s="1"/>
  <c r="BA205" i="4"/>
  <c r="BO205" i="4" s="1"/>
  <c r="AY205" i="4"/>
  <c r="BM205" i="4" s="1"/>
  <c r="AW205" i="4"/>
  <c r="AV205" i="4"/>
  <c r="BJ205" i="4" s="1"/>
  <c r="AT205" i="4"/>
  <c r="AK205" i="4"/>
  <c r="AZ205" i="4" s="1"/>
  <c r="BN205" i="4" s="1"/>
  <c r="AI205" i="4"/>
  <c r="AX205" i="4" s="1"/>
  <c r="BL205" i="4" s="1"/>
  <c r="BV204" i="4"/>
  <c r="BB204" i="4"/>
  <c r="BP204" i="4" s="1"/>
  <c r="BA204" i="4"/>
  <c r="BO204" i="4" s="1"/>
  <c r="AY204" i="4"/>
  <c r="BM204" i="4" s="1"/>
  <c r="AW204" i="4"/>
  <c r="AV204" i="4"/>
  <c r="BJ204" i="4" s="1"/>
  <c r="AT204" i="4"/>
  <c r="AK204" i="4"/>
  <c r="AZ204" i="4" s="1"/>
  <c r="BN204" i="4" s="1"/>
  <c r="AI204" i="4"/>
  <c r="AX204" i="4" s="1"/>
  <c r="BL204" i="4" s="1"/>
  <c r="BV203" i="4"/>
  <c r="BB203" i="4"/>
  <c r="BP203" i="4" s="1"/>
  <c r="BA203" i="4"/>
  <c r="BO203" i="4" s="1"/>
  <c r="AY203" i="4"/>
  <c r="BM203" i="4" s="1"/>
  <c r="AW203" i="4"/>
  <c r="AV203" i="4"/>
  <c r="BJ203" i="4" s="1"/>
  <c r="AT203" i="4"/>
  <c r="AK203" i="4"/>
  <c r="AZ203" i="4" s="1"/>
  <c r="BN203" i="4" s="1"/>
  <c r="AI203" i="4"/>
  <c r="AX203" i="4" s="1"/>
  <c r="BL203" i="4" s="1"/>
  <c r="BV202" i="4"/>
  <c r="BB202" i="4"/>
  <c r="BP202" i="4" s="1"/>
  <c r="BA202" i="4"/>
  <c r="BO202" i="4" s="1"/>
  <c r="AY202" i="4"/>
  <c r="BM202" i="4" s="1"/>
  <c r="AW202" i="4"/>
  <c r="AV202" i="4"/>
  <c r="BJ202" i="4" s="1"/>
  <c r="AT202" i="4"/>
  <c r="AK202" i="4"/>
  <c r="AZ202" i="4" s="1"/>
  <c r="BN202" i="4" s="1"/>
  <c r="AI202" i="4"/>
  <c r="AX202" i="4" s="1"/>
  <c r="BL202" i="4" s="1"/>
  <c r="BB201" i="4"/>
  <c r="BP201" i="4" s="1"/>
  <c r="BA201" i="4"/>
  <c r="BO201" i="4" s="1"/>
  <c r="AY201" i="4"/>
  <c r="BM201" i="4" s="1"/>
  <c r="AW201" i="4"/>
  <c r="BK201" i="4" s="1"/>
  <c r="AV201" i="4"/>
  <c r="BJ201" i="4" s="1"/>
  <c r="AT201" i="4"/>
  <c r="AK201" i="4"/>
  <c r="AZ201" i="4" s="1"/>
  <c r="BN201" i="4" s="1"/>
  <c r="AI201" i="4"/>
  <c r="AX201" i="4" s="1"/>
  <c r="BL201" i="4" s="1"/>
  <c r="BV200" i="4"/>
  <c r="BB200" i="4"/>
  <c r="BP200" i="4" s="1"/>
  <c r="BA200" i="4"/>
  <c r="BO200" i="4" s="1"/>
  <c r="AY200" i="4"/>
  <c r="BM200" i="4" s="1"/>
  <c r="AW200" i="4"/>
  <c r="BK200" i="4" s="1"/>
  <c r="AV200" i="4"/>
  <c r="BJ200" i="4" s="1"/>
  <c r="AT200" i="4"/>
  <c r="AK200" i="4"/>
  <c r="AZ200" i="4" s="1"/>
  <c r="BN200" i="4" s="1"/>
  <c r="AI200" i="4"/>
  <c r="AX200" i="4" s="1"/>
  <c r="BL200" i="4" s="1"/>
  <c r="BB199" i="4"/>
  <c r="BP199" i="4" s="1"/>
  <c r="BA199" i="4"/>
  <c r="BO199" i="4" s="1"/>
  <c r="AY199" i="4"/>
  <c r="BM199" i="4" s="1"/>
  <c r="AW199" i="4"/>
  <c r="AV199" i="4"/>
  <c r="BJ199" i="4" s="1"/>
  <c r="AT199" i="4"/>
  <c r="AK199" i="4"/>
  <c r="AZ199" i="4" s="1"/>
  <c r="BN199" i="4" s="1"/>
  <c r="AI199" i="4"/>
  <c r="AX199" i="4" s="1"/>
  <c r="BL199" i="4" s="1"/>
  <c r="BB198" i="4"/>
  <c r="BP198" i="4" s="1"/>
  <c r="BA198" i="4"/>
  <c r="BO198" i="4" s="1"/>
  <c r="AY198" i="4"/>
  <c r="BM198" i="4" s="1"/>
  <c r="AW198" i="4"/>
  <c r="AV198" i="4"/>
  <c r="BJ198" i="4" s="1"/>
  <c r="AT198" i="4"/>
  <c r="AK198" i="4"/>
  <c r="AZ198" i="4" s="1"/>
  <c r="BN198" i="4" s="1"/>
  <c r="AI198" i="4"/>
  <c r="AX198" i="4" s="1"/>
  <c r="BL198" i="4" s="1"/>
  <c r="BB197" i="4"/>
  <c r="BP197" i="4" s="1"/>
  <c r="BA197" i="4"/>
  <c r="BO197" i="4" s="1"/>
  <c r="AY197" i="4"/>
  <c r="BM197" i="4" s="1"/>
  <c r="AW197" i="4"/>
  <c r="BK197" i="4" s="1"/>
  <c r="AV197" i="4"/>
  <c r="BJ197" i="4" s="1"/>
  <c r="AT197" i="4"/>
  <c r="AK197" i="4"/>
  <c r="AZ197" i="4" s="1"/>
  <c r="BN197" i="4" s="1"/>
  <c r="AI197" i="4"/>
  <c r="AX197" i="4" s="1"/>
  <c r="BL197" i="4" s="1"/>
  <c r="BV196" i="4"/>
  <c r="BB196" i="4"/>
  <c r="BP196" i="4" s="1"/>
  <c r="BA196" i="4"/>
  <c r="BO196" i="4" s="1"/>
  <c r="AY196" i="4"/>
  <c r="BM196" i="4" s="1"/>
  <c r="AW196" i="4"/>
  <c r="BK196" i="4" s="1"/>
  <c r="AV196" i="4"/>
  <c r="BJ196" i="4" s="1"/>
  <c r="AT196" i="4"/>
  <c r="AK196" i="4"/>
  <c r="AZ196" i="4" s="1"/>
  <c r="BN196" i="4" s="1"/>
  <c r="AI196" i="4"/>
  <c r="AX196" i="4" s="1"/>
  <c r="BL196" i="4" s="1"/>
  <c r="BB195" i="4"/>
  <c r="BP195" i="4" s="1"/>
  <c r="BA195" i="4"/>
  <c r="BO195" i="4" s="1"/>
  <c r="AY195" i="4"/>
  <c r="BM195" i="4" s="1"/>
  <c r="AW195" i="4"/>
  <c r="AV195" i="4"/>
  <c r="BJ195" i="4" s="1"/>
  <c r="AT195" i="4"/>
  <c r="AK195" i="4"/>
  <c r="AZ195" i="4" s="1"/>
  <c r="BN195" i="4" s="1"/>
  <c r="AI195" i="4"/>
  <c r="AX195" i="4" s="1"/>
  <c r="BL195" i="4" s="1"/>
  <c r="BB194" i="4"/>
  <c r="BP194" i="4" s="1"/>
  <c r="BA194" i="4"/>
  <c r="BO194" i="4" s="1"/>
  <c r="AY194" i="4"/>
  <c r="BM194" i="4" s="1"/>
  <c r="AW194" i="4"/>
  <c r="AV194" i="4"/>
  <c r="BJ194" i="4" s="1"/>
  <c r="AT194" i="4"/>
  <c r="AK194" i="4"/>
  <c r="AZ194" i="4" s="1"/>
  <c r="BN194" i="4" s="1"/>
  <c r="AI194" i="4"/>
  <c r="AX194" i="4" s="1"/>
  <c r="BL194" i="4" s="1"/>
  <c r="BB193" i="4"/>
  <c r="BP193" i="4" s="1"/>
  <c r="BA193" i="4"/>
  <c r="BO193" i="4" s="1"/>
  <c r="AY193" i="4"/>
  <c r="BM193" i="4" s="1"/>
  <c r="AW193" i="4"/>
  <c r="AV193" i="4"/>
  <c r="BJ193" i="4" s="1"/>
  <c r="AT193" i="4"/>
  <c r="AK193" i="4"/>
  <c r="AZ193" i="4" s="1"/>
  <c r="BN193" i="4" s="1"/>
  <c r="AI193" i="4"/>
  <c r="AX193" i="4" s="1"/>
  <c r="BL193" i="4" s="1"/>
  <c r="BV192" i="4"/>
  <c r="BB192" i="4"/>
  <c r="BP192" i="4" s="1"/>
  <c r="BA192" i="4"/>
  <c r="BO192" i="4" s="1"/>
  <c r="AY192" i="4"/>
  <c r="BM192" i="4" s="1"/>
  <c r="AW192" i="4"/>
  <c r="BK192" i="4" s="1"/>
  <c r="AV192" i="4"/>
  <c r="BJ192" i="4" s="1"/>
  <c r="AT192" i="4"/>
  <c r="AK192" i="4"/>
  <c r="AZ192" i="4" s="1"/>
  <c r="BN192" i="4" s="1"/>
  <c r="AI192" i="4"/>
  <c r="AX192" i="4" s="1"/>
  <c r="BL192" i="4" s="1"/>
  <c r="BB191" i="4"/>
  <c r="BP191" i="4" s="1"/>
  <c r="BA191" i="4"/>
  <c r="BO191" i="4" s="1"/>
  <c r="AY191" i="4"/>
  <c r="BM191" i="4" s="1"/>
  <c r="AW191" i="4"/>
  <c r="AV191" i="4"/>
  <c r="BJ191" i="4" s="1"/>
  <c r="AT191" i="4"/>
  <c r="AK191" i="4"/>
  <c r="AZ191" i="4" s="1"/>
  <c r="BN191" i="4" s="1"/>
  <c r="AI191" i="4"/>
  <c r="AX191" i="4" s="1"/>
  <c r="BL191" i="4" s="1"/>
  <c r="BB190" i="4"/>
  <c r="BP190" i="4" s="1"/>
  <c r="BA190" i="4"/>
  <c r="BO190" i="4" s="1"/>
  <c r="AY190" i="4"/>
  <c r="BM190" i="4" s="1"/>
  <c r="AW190" i="4"/>
  <c r="AV190" i="4"/>
  <c r="BJ190" i="4" s="1"/>
  <c r="AT190" i="4"/>
  <c r="AK190" i="4"/>
  <c r="AZ190" i="4" s="1"/>
  <c r="BN190" i="4" s="1"/>
  <c r="AI190" i="4"/>
  <c r="AX190" i="4" s="1"/>
  <c r="BL190" i="4" s="1"/>
  <c r="BB189" i="4"/>
  <c r="BP189" i="4" s="1"/>
  <c r="BA189" i="4"/>
  <c r="BO189" i="4" s="1"/>
  <c r="AY189" i="4"/>
  <c r="BM189" i="4" s="1"/>
  <c r="AW189" i="4"/>
  <c r="AV189" i="4"/>
  <c r="BJ189" i="4" s="1"/>
  <c r="AT189" i="4"/>
  <c r="AK189" i="4"/>
  <c r="AZ189" i="4" s="1"/>
  <c r="BN189" i="4" s="1"/>
  <c r="AI189" i="4"/>
  <c r="AX189" i="4" s="1"/>
  <c r="BL189" i="4" s="1"/>
  <c r="BV188" i="4"/>
  <c r="BB188" i="4"/>
  <c r="BP188" i="4" s="1"/>
  <c r="BA188" i="4"/>
  <c r="BO188" i="4" s="1"/>
  <c r="AY188" i="4"/>
  <c r="BM188" i="4" s="1"/>
  <c r="AW188" i="4"/>
  <c r="AV188" i="4"/>
  <c r="BJ188" i="4" s="1"/>
  <c r="AT188" i="4"/>
  <c r="AK188" i="4"/>
  <c r="AZ188" i="4" s="1"/>
  <c r="BN188" i="4" s="1"/>
  <c r="AI188" i="4"/>
  <c r="AX188" i="4" s="1"/>
  <c r="BL188" i="4" s="1"/>
  <c r="BB187" i="4"/>
  <c r="BP187" i="4" s="1"/>
  <c r="BA187" i="4"/>
  <c r="BO187" i="4" s="1"/>
  <c r="AY187" i="4"/>
  <c r="BM187" i="4" s="1"/>
  <c r="AW187" i="4"/>
  <c r="AV187" i="4"/>
  <c r="BJ187" i="4" s="1"/>
  <c r="AT187" i="4"/>
  <c r="AK187" i="4"/>
  <c r="AZ187" i="4" s="1"/>
  <c r="BN187" i="4" s="1"/>
  <c r="AI187" i="4"/>
  <c r="AX187" i="4" s="1"/>
  <c r="BL187" i="4" s="1"/>
  <c r="BV186" i="4"/>
  <c r="BB186" i="4"/>
  <c r="BP186" i="4" s="1"/>
  <c r="BA186" i="4"/>
  <c r="BO186" i="4" s="1"/>
  <c r="AY186" i="4"/>
  <c r="BM186" i="4" s="1"/>
  <c r="AW186" i="4"/>
  <c r="AV186" i="4"/>
  <c r="BJ186" i="4" s="1"/>
  <c r="AT186" i="4"/>
  <c r="AK186" i="4"/>
  <c r="AZ186" i="4" s="1"/>
  <c r="BN186" i="4" s="1"/>
  <c r="AI186" i="4"/>
  <c r="AX186" i="4" s="1"/>
  <c r="BL186" i="4" s="1"/>
  <c r="BB185" i="4"/>
  <c r="BP185" i="4" s="1"/>
  <c r="BA185" i="4"/>
  <c r="BO185" i="4" s="1"/>
  <c r="AY185" i="4"/>
  <c r="BM185" i="4" s="1"/>
  <c r="AW185" i="4"/>
  <c r="AV185" i="4"/>
  <c r="BJ185" i="4" s="1"/>
  <c r="AT185" i="4"/>
  <c r="AK185" i="4"/>
  <c r="AZ185" i="4" s="1"/>
  <c r="BN185" i="4" s="1"/>
  <c r="AI185" i="4"/>
  <c r="AX185" i="4" s="1"/>
  <c r="BL185" i="4" s="1"/>
  <c r="BV184" i="4"/>
  <c r="BB184" i="4"/>
  <c r="BP184" i="4" s="1"/>
  <c r="BA184" i="4"/>
  <c r="BO184" i="4" s="1"/>
  <c r="AY184" i="4"/>
  <c r="BM184" i="4" s="1"/>
  <c r="AW184" i="4"/>
  <c r="AV184" i="4"/>
  <c r="BJ184" i="4" s="1"/>
  <c r="AT184" i="4"/>
  <c r="AK184" i="4"/>
  <c r="AZ184" i="4" s="1"/>
  <c r="BN184" i="4" s="1"/>
  <c r="AI184" i="4"/>
  <c r="AX184" i="4" s="1"/>
  <c r="BL184" i="4" s="1"/>
  <c r="BB183" i="4"/>
  <c r="BP183" i="4" s="1"/>
  <c r="BA183" i="4"/>
  <c r="BO183" i="4" s="1"/>
  <c r="AY183" i="4"/>
  <c r="BM183" i="4" s="1"/>
  <c r="AW183" i="4"/>
  <c r="AV183" i="4"/>
  <c r="BJ183" i="4" s="1"/>
  <c r="AT183" i="4"/>
  <c r="AK183" i="4"/>
  <c r="AZ183" i="4" s="1"/>
  <c r="BN183" i="4" s="1"/>
  <c r="AI183" i="4"/>
  <c r="AX183" i="4" s="1"/>
  <c r="BL183" i="4" s="1"/>
  <c r="BV182" i="4"/>
  <c r="BB182" i="4"/>
  <c r="BP182" i="4" s="1"/>
  <c r="BA182" i="4"/>
  <c r="BO182" i="4" s="1"/>
  <c r="AY182" i="4"/>
  <c r="BM182" i="4" s="1"/>
  <c r="AW182" i="4"/>
  <c r="BK182" i="4" s="1"/>
  <c r="AV182" i="4"/>
  <c r="BJ182" i="4" s="1"/>
  <c r="AT182" i="4"/>
  <c r="AK182" i="4"/>
  <c r="AZ182" i="4" s="1"/>
  <c r="BN182" i="4" s="1"/>
  <c r="AI182" i="4"/>
  <c r="AX182" i="4" s="1"/>
  <c r="BL182" i="4" s="1"/>
  <c r="BV181" i="4"/>
  <c r="BB181" i="4"/>
  <c r="BP181" i="4" s="1"/>
  <c r="BA181" i="4"/>
  <c r="BO181" i="4" s="1"/>
  <c r="AY181" i="4"/>
  <c r="BM181" i="4" s="1"/>
  <c r="AW181" i="4"/>
  <c r="AV181" i="4"/>
  <c r="BJ181" i="4" s="1"/>
  <c r="AT181" i="4"/>
  <c r="AK181" i="4"/>
  <c r="AZ181" i="4" s="1"/>
  <c r="BN181" i="4" s="1"/>
  <c r="AI181" i="4"/>
  <c r="AX181" i="4" s="1"/>
  <c r="BL181" i="4" s="1"/>
  <c r="BV180" i="4"/>
  <c r="BB180" i="4"/>
  <c r="BP180" i="4" s="1"/>
  <c r="BA180" i="4"/>
  <c r="BO180" i="4" s="1"/>
  <c r="AY180" i="4"/>
  <c r="BM180" i="4" s="1"/>
  <c r="AW180" i="4"/>
  <c r="AV180" i="4"/>
  <c r="BJ180" i="4" s="1"/>
  <c r="AT180" i="4"/>
  <c r="AK180" i="4"/>
  <c r="AZ180" i="4" s="1"/>
  <c r="BN180" i="4" s="1"/>
  <c r="AI180" i="4"/>
  <c r="AX180" i="4" s="1"/>
  <c r="BL180" i="4" s="1"/>
  <c r="BB179" i="4"/>
  <c r="BP179" i="4" s="1"/>
  <c r="BA179" i="4"/>
  <c r="BO179" i="4" s="1"/>
  <c r="AY179" i="4"/>
  <c r="BM179" i="4" s="1"/>
  <c r="AW179" i="4"/>
  <c r="AV179" i="4"/>
  <c r="BJ179" i="4" s="1"/>
  <c r="AT179" i="4"/>
  <c r="AK179" i="4"/>
  <c r="AZ179" i="4" s="1"/>
  <c r="BN179" i="4" s="1"/>
  <c r="AI179" i="4"/>
  <c r="AX179" i="4" s="1"/>
  <c r="BL179" i="4" s="1"/>
  <c r="BV178" i="4"/>
  <c r="BB178" i="4"/>
  <c r="BP178" i="4" s="1"/>
  <c r="BA178" i="4"/>
  <c r="BO178" i="4" s="1"/>
  <c r="AY178" i="4"/>
  <c r="BM178" i="4" s="1"/>
  <c r="AW178" i="4"/>
  <c r="AV178" i="4"/>
  <c r="BJ178" i="4" s="1"/>
  <c r="AT178" i="4"/>
  <c r="AK178" i="4"/>
  <c r="AZ178" i="4" s="1"/>
  <c r="BN178" i="4" s="1"/>
  <c r="AI178" i="4"/>
  <c r="AX178" i="4" s="1"/>
  <c r="BL178" i="4" s="1"/>
  <c r="BB177" i="4"/>
  <c r="BP177" i="4" s="1"/>
  <c r="BA177" i="4"/>
  <c r="BO177" i="4" s="1"/>
  <c r="AY177" i="4"/>
  <c r="BM177" i="4" s="1"/>
  <c r="AW177" i="4"/>
  <c r="AV177" i="4"/>
  <c r="BJ177" i="4" s="1"/>
  <c r="AT177" i="4"/>
  <c r="AK177" i="4"/>
  <c r="AZ177" i="4" s="1"/>
  <c r="BN177" i="4" s="1"/>
  <c r="AI177" i="4"/>
  <c r="AX177" i="4" s="1"/>
  <c r="BL177" i="4" s="1"/>
  <c r="BV176" i="4"/>
  <c r="BB176" i="4"/>
  <c r="BP176" i="4" s="1"/>
  <c r="BA176" i="4"/>
  <c r="BO176" i="4" s="1"/>
  <c r="AY176" i="4"/>
  <c r="BM176" i="4" s="1"/>
  <c r="AW176" i="4"/>
  <c r="AV176" i="4"/>
  <c r="BJ176" i="4" s="1"/>
  <c r="AT176" i="4"/>
  <c r="AK176" i="4"/>
  <c r="AZ176" i="4" s="1"/>
  <c r="BN176" i="4" s="1"/>
  <c r="AI176" i="4"/>
  <c r="AX176" i="4" s="1"/>
  <c r="BL176" i="4" s="1"/>
  <c r="BB175" i="4"/>
  <c r="BP175" i="4" s="1"/>
  <c r="BA175" i="4"/>
  <c r="BO175" i="4" s="1"/>
  <c r="AY175" i="4"/>
  <c r="BM175" i="4" s="1"/>
  <c r="AW175" i="4"/>
  <c r="BK175" i="4" s="1"/>
  <c r="AV175" i="4"/>
  <c r="BJ175" i="4" s="1"/>
  <c r="AT175" i="4"/>
  <c r="AK175" i="4"/>
  <c r="AZ175" i="4" s="1"/>
  <c r="BN175" i="4" s="1"/>
  <c r="AI175" i="4"/>
  <c r="AX175" i="4" s="1"/>
  <c r="BL175" i="4" s="1"/>
  <c r="BB174" i="4"/>
  <c r="BP174" i="4" s="1"/>
  <c r="BA174" i="4"/>
  <c r="BO174" i="4" s="1"/>
  <c r="AY174" i="4"/>
  <c r="BM174" i="4" s="1"/>
  <c r="AW174" i="4"/>
  <c r="AV174" i="4"/>
  <c r="BJ174" i="4" s="1"/>
  <c r="AT174" i="4"/>
  <c r="AK174" i="4"/>
  <c r="AZ174" i="4" s="1"/>
  <c r="BN174" i="4" s="1"/>
  <c r="AI174" i="4"/>
  <c r="AX174" i="4" s="1"/>
  <c r="BL174" i="4" s="1"/>
  <c r="BB173" i="4"/>
  <c r="BP173" i="4" s="1"/>
  <c r="BA173" i="4"/>
  <c r="BO173" i="4" s="1"/>
  <c r="AY173" i="4"/>
  <c r="BM173" i="4" s="1"/>
  <c r="AW173" i="4"/>
  <c r="AV173" i="4"/>
  <c r="BJ173" i="4" s="1"/>
  <c r="AT173" i="4"/>
  <c r="AK173" i="4"/>
  <c r="AZ173" i="4" s="1"/>
  <c r="BN173" i="4" s="1"/>
  <c r="AI173" i="4"/>
  <c r="AX173" i="4" s="1"/>
  <c r="BL173" i="4" s="1"/>
  <c r="BV172" i="4"/>
  <c r="BB172" i="4"/>
  <c r="BP172" i="4" s="1"/>
  <c r="BA172" i="4"/>
  <c r="BO172" i="4" s="1"/>
  <c r="AY172" i="4"/>
  <c r="BM172" i="4" s="1"/>
  <c r="AW172" i="4"/>
  <c r="BK172" i="4" s="1"/>
  <c r="AV172" i="4"/>
  <c r="BJ172" i="4" s="1"/>
  <c r="AT172" i="4"/>
  <c r="AK172" i="4"/>
  <c r="AZ172" i="4" s="1"/>
  <c r="BN172" i="4" s="1"/>
  <c r="AI172" i="4"/>
  <c r="AX172" i="4" s="1"/>
  <c r="BL172" i="4" s="1"/>
  <c r="BB171" i="4"/>
  <c r="BP171" i="4" s="1"/>
  <c r="BA171" i="4"/>
  <c r="BO171" i="4" s="1"/>
  <c r="AY171" i="4"/>
  <c r="BM171" i="4" s="1"/>
  <c r="AW171" i="4"/>
  <c r="AV171" i="4"/>
  <c r="BJ171" i="4" s="1"/>
  <c r="AT171" i="4"/>
  <c r="AK171" i="4"/>
  <c r="AZ171" i="4" s="1"/>
  <c r="BN171" i="4" s="1"/>
  <c r="AI171" i="4"/>
  <c r="AX171" i="4" s="1"/>
  <c r="BL171" i="4" s="1"/>
  <c r="BB170" i="4"/>
  <c r="BP170" i="4" s="1"/>
  <c r="BA170" i="4"/>
  <c r="BO170" i="4" s="1"/>
  <c r="AY170" i="4"/>
  <c r="BM170" i="4" s="1"/>
  <c r="AW170" i="4"/>
  <c r="BK170" i="4" s="1"/>
  <c r="AV170" i="4"/>
  <c r="BJ170" i="4" s="1"/>
  <c r="AT170" i="4"/>
  <c r="AK170" i="4"/>
  <c r="AZ170" i="4" s="1"/>
  <c r="BN170" i="4" s="1"/>
  <c r="AI170" i="4"/>
  <c r="AX170" i="4" s="1"/>
  <c r="BL170" i="4" s="1"/>
  <c r="BB169" i="4"/>
  <c r="BP169" i="4" s="1"/>
  <c r="BA169" i="4"/>
  <c r="BO169" i="4" s="1"/>
  <c r="AY169" i="4"/>
  <c r="BM169" i="4" s="1"/>
  <c r="AW169" i="4"/>
  <c r="AV169" i="4"/>
  <c r="BJ169" i="4" s="1"/>
  <c r="AT169" i="4"/>
  <c r="AK169" i="4"/>
  <c r="AZ169" i="4" s="1"/>
  <c r="BN169" i="4" s="1"/>
  <c r="AI169" i="4"/>
  <c r="AX169" i="4" s="1"/>
  <c r="BL169" i="4" s="1"/>
  <c r="BV168" i="4"/>
  <c r="BB168" i="4"/>
  <c r="BP168" i="4" s="1"/>
  <c r="BA168" i="4"/>
  <c r="BO168" i="4" s="1"/>
  <c r="AY168" i="4"/>
  <c r="BM168" i="4" s="1"/>
  <c r="AW168" i="4"/>
  <c r="AV168" i="4"/>
  <c r="BJ168" i="4" s="1"/>
  <c r="AT168" i="4"/>
  <c r="AK168" i="4"/>
  <c r="AZ168" i="4" s="1"/>
  <c r="BN168" i="4" s="1"/>
  <c r="AI168" i="4"/>
  <c r="AX168" i="4" s="1"/>
  <c r="BL168" i="4" s="1"/>
  <c r="BB167" i="4"/>
  <c r="BP167" i="4" s="1"/>
  <c r="BA167" i="4"/>
  <c r="BO167" i="4" s="1"/>
  <c r="AY167" i="4"/>
  <c r="BM167" i="4" s="1"/>
  <c r="AW167" i="4"/>
  <c r="AV167" i="4"/>
  <c r="BJ167" i="4" s="1"/>
  <c r="AT167" i="4"/>
  <c r="AK167" i="4"/>
  <c r="AZ167" i="4" s="1"/>
  <c r="BN167" i="4" s="1"/>
  <c r="AI167" i="4"/>
  <c r="AX167" i="4" s="1"/>
  <c r="BL167" i="4" s="1"/>
  <c r="BB166" i="4"/>
  <c r="BP166" i="4" s="1"/>
  <c r="BA166" i="4"/>
  <c r="BO166" i="4" s="1"/>
  <c r="AY166" i="4"/>
  <c r="BM166" i="4" s="1"/>
  <c r="AW166" i="4"/>
  <c r="AV166" i="4"/>
  <c r="BJ166" i="4" s="1"/>
  <c r="AT166" i="4"/>
  <c r="AK166" i="4"/>
  <c r="AZ166" i="4" s="1"/>
  <c r="BN166" i="4" s="1"/>
  <c r="AI166" i="4"/>
  <c r="AX166" i="4" s="1"/>
  <c r="BL166" i="4" s="1"/>
  <c r="BV165" i="4"/>
  <c r="BB165" i="4"/>
  <c r="BP165" i="4" s="1"/>
  <c r="BA165" i="4"/>
  <c r="BO165" i="4" s="1"/>
  <c r="AY165" i="4"/>
  <c r="BM165" i="4" s="1"/>
  <c r="AW165" i="4"/>
  <c r="AV165" i="4"/>
  <c r="BJ165" i="4" s="1"/>
  <c r="AT165" i="4"/>
  <c r="AK165" i="4"/>
  <c r="AZ165" i="4" s="1"/>
  <c r="BN165" i="4" s="1"/>
  <c r="AI165" i="4"/>
  <c r="AX165" i="4" s="1"/>
  <c r="BL165" i="4" s="1"/>
  <c r="BF164" i="4"/>
  <c r="BV164" i="4" s="1"/>
  <c r="BB164" i="4"/>
  <c r="BP164" i="4" s="1"/>
  <c r="BA164" i="4"/>
  <c r="BO164" i="4" s="1"/>
  <c r="AY164" i="4"/>
  <c r="BM164" i="4" s="1"/>
  <c r="AW164" i="4"/>
  <c r="BK164" i="4" s="1"/>
  <c r="AV164" i="4"/>
  <c r="BJ164" i="4" s="1"/>
  <c r="AT164" i="4"/>
  <c r="AK164" i="4"/>
  <c r="AZ164" i="4" s="1"/>
  <c r="BN164" i="4" s="1"/>
  <c r="AI164" i="4"/>
  <c r="AX164" i="4" s="1"/>
  <c r="BL164" i="4" s="1"/>
  <c r="BF163" i="4"/>
  <c r="BV163" i="4" s="1"/>
  <c r="BB163" i="4"/>
  <c r="BP163" i="4" s="1"/>
  <c r="BA163" i="4"/>
  <c r="BO163" i="4" s="1"/>
  <c r="AY163" i="4"/>
  <c r="BM163" i="4" s="1"/>
  <c r="AW163" i="4"/>
  <c r="BK163" i="4" s="1"/>
  <c r="AV163" i="4"/>
  <c r="BJ163" i="4" s="1"/>
  <c r="AT163" i="4"/>
  <c r="AK163" i="4"/>
  <c r="AZ163" i="4" s="1"/>
  <c r="BN163" i="4" s="1"/>
  <c r="AI163" i="4"/>
  <c r="AX163" i="4" s="1"/>
  <c r="BL163" i="4" s="1"/>
  <c r="BF162" i="4"/>
  <c r="BV162" i="4" s="1"/>
  <c r="BB162" i="4"/>
  <c r="BP162" i="4" s="1"/>
  <c r="BA162" i="4"/>
  <c r="BO162" i="4" s="1"/>
  <c r="AY162" i="4"/>
  <c r="BM162" i="4" s="1"/>
  <c r="AW162" i="4"/>
  <c r="BK162" i="4" s="1"/>
  <c r="AV162" i="4"/>
  <c r="BJ162" i="4" s="1"/>
  <c r="AT162" i="4"/>
  <c r="AK162" i="4"/>
  <c r="AZ162" i="4" s="1"/>
  <c r="BN162" i="4" s="1"/>
  <c r="AI162" i="4"/>
  <c r="AX162" i="4" s="1"/>
  <c r="BL162" i="4" s="1"/>
  <c r="BF161" i="4"/>
  <c r="BV161" i="4" s="1"/>
  <c r="BB161" i="4"/>
  <c r="BP161" i="4" s="1"/>
  <c r="BA161" i="4"/>
  <c r="BO161" i="4" s="1"/>
  <c r="AY161" i="4"/>
  <c r="BM161" i="4" s="1"/>
  <c r="AW161" i="4"/>
  <c r="AV161" i="4"/>
  <c r="BJ161" i="4" s="1"/>
  <c r="AT161" i="4"/>
  <c r="AK161" i="4"/>
  <c r="AZ161" i="4" s="1"/>
  <c r="BN161" i="4" s="1"/>
  <c r="AI161" i="4"/>
  <c r="AX161" i="4" s="1"/>
  <c r="BL161" i="4" s="1"/>
  <c r="BF160" i="4"/>
  <c r="BV160" i="4" s="1"/>
  <c r="BB160" i="4"/>
  <c r="BP160" i="4" s="1"/>
  <c r="BA160" i="4"/>
  <c r="BO160" i="4" s="1"/>
  <c r="AY160" i="4"/>
  <c r="BM160" i="4" s="1"/>
  <c r="AW160" i="4"/>
  <c r="BK160" i="4" s="1"/>
  <c r="AV160" i="4"/>
  <c r="BJ160" i="4" s="1"/>
  <c r="AT160" i="4"/>
  <c r="AK160" i="4"/>
  <c r="AZ160" i="4" s="1"/>
  <c r="BN160" i="4" s="1"/>
  <c r="AI160" i="4"/>
  <c r="AX160" i="4" s="1"/>
  <c r="BL160" i="4" s="1"/>
  <c r="BF159" i="4"/>
  <c r="BV159" i="4" s="1"/>
  <c r="BB159" i="4"/>
  <c r="BP159" i="4" s="1"/>
  <c r="BA159" i="4"/>
  <c r="BO159" i="4" s="1"/>
  <c r="AY159" i="4"/>
  <c r="BM159" i="4" s="1"/>
  <c r="AW159" i="4"/>
  <c r="AV159" i="4"/>
  <c r="BJ159" i="4" s="1"/>
  <c r="AT159" i="4"/>
  <c r="AK159" i="4"/>
  <c r="AZ159" i="4" s="1"/>
  <c r="BN159" i="4" s="1"/>
  <c r="AI159" i="4"/>
  <c r="AX159" i="4" s="1"/>
  <c r="BL159" i="4" s="1"/>
  <c r="BF158" i="4"/>
  <c r="BV158" i="4" s="1"/>
  <c r="BB158" i="4"/>
  <c r="BP158" i="4" s="1"/>
  <c r="BA158" i="4"/>
  <c r="BO158" i="4" s="1"/>
  <c r="AY158" i="4"/>
  <c r="BM158" i="4" s="1"/>
  <c r="AW158" i="4"/>
  <c r="AV158" i="4"/>
  <c r="BJ158" i="4" s="1"/>
  <c r="AT158" i="4"/>
  <c r="AK158" i="4"/>
  <c r="AZ158" i="4" s="1"/>
  <c r="BN158" i="4" s="1"/>
  <c r="AI158" i="4"/>
  <c r="AX158" i="4" s="1"/>
  <c r="BL158" i="4" s="1"/>
  <c r="BF157" i="4"/>
  <c r="BV157" i="4" s="1"/>
  <c r="BB157" i="4"/>
  <c r="BP157" i="4" s="1"/>
  <c r="BA157" i="4"/>
  <c r="BO157" i="4" s="1"/>
  <c r="AY157" i="4"/>
  <c r="BM157" i="4" s="1"/>
  <c r="AW157" i="4"/>
  <c r="AV157" i="4"/>
  <c r="BJ157" i="4" s="1"/>
  <c r="AT157" i="4"/>
  <c r="AK157" i="4"/>
  <c r="AZ157" i="4" s="1"/>
  <c r="BN157" i="4" s="1"/>
  <c r="AI157" i="4"/>
  <c r="AX157" i="4" s="1"/>
  <c r="BL157" i="4" s="1"/>
  <c r="BF156" i="4"/>
  <c r="BV156" i="4" s="1"/>
  <c r="BB156" i="4"/>
  <c r="BP156" i="4" s="1"/>
  <c r="BA156" i="4"/>
  <c r="BO156" i="4" s="1"/>
  <c r="AY156" i="4"/>
  <c r="BM156" i="4" s="1"/>
  <c r="AW156" i="4"/>
  <c r="AV156" i="4"/>
  <c r="BJ156" i="4" s="1"/>
  <c r="AT156" i="4"/>
  <c r="AK156" i="4"/>
  <c r="AZ156" i="4" s="1"/>
  <c r="BN156" i="4" s="1"/>
  <c r="AI156" i="4"/>
  <c r="AX156" i="4" s="1"/>
  <c r="BL156" i="4" s="1"/>
  <c r="BF155" i="4"/>
  <c r="BV155" i="4" s="1"/>
  <c r="BB155" i="4"/>
  <c r="BP155" i="4" s="1"/>
  <c r="BA155" i="4"/>
  <c r="BO155" i="4" s="1"/>
  <c r="AY155" i="4"/>
  <c r="BM155" i="4" s="1"/>
  <c r="AW155" i="4"/>
  <c r="AV155" i="4"/>
  <c r="BJ155" i="4" s="1"/>
  <c r="AT155" i="4"/>
  <c r="AK155" i="4"/>
  <c r="AZ155" i="4" s="1"/>
  <c r="BN155" i="4" s="1"/>
  <c r="AI155" i="4"/>
  <c r="AX155" i="4" s="1"/>
  <c r="BL155" i="4" s="1"/>
  <c r="BF154" i="4"/>
  <c r="BV154" i="4" s="1"/>
  <c r="BB154" i="4"/>
  <c r="BP154" i="4" s="1"/>
  <c r="BA154" i="4"/>
  <c r="BO154" i="4" s="1"/>
  <c r="AY154" i="4"/>
  <c r="BM154" i="4" s="1"/>
  <c r="AW154" i="4"/>
  <c r="AV154" i="4"/>
  <c r="BJ154" i="4" s="1"/>
  <c r="AT154" i="4"/>
  <c r="AK154" i="4"/>
  <c r="AZ154" i="4" s="1"/>
  <c r="BN154" i="4" s="1"/>
  <c r="AI154" i="4"/>
  <c r="AX154" i="4" s="1"/>
  <c r="BL154" i="4" s="1"/>
  <c r="BF153" i="4"/>
  <c r="BV153" i="4" s="1"/>
  <c r="BB153" i="4"/>
  <c r="BP153" i="4" s="1"/>
  <c r="BA153" i="4"/>
  <c r="BO153" i="4" s="1"/>
  <c r="AY153" i="4"/>
  <c r="BM153" i="4" s="1"/>
  <c r="AW153" i="4"/>
  <c r="AV153" i="4"/>
  <c r="BJ153" i="4" s="1"/>
  <c r="AT153" i="4"/>
  <c r="AK153" i="4"/>
  <c r="AZ153" i="4" s="1"/>
  <c r="BN153" i="4" s="1"/>
  <c r="AI153" i="4"/>
  <c r="AX153" i="4" s="1"/>
  <c r="BL153" i="4" s="1"/>
  <c r="BF152" i="4"/>
  <c r="BV152" i="4" s="1"/>
  <c r="BB152" i="4"/>
  <c r="BP152" i="4" s="1"/>
  <c r="BA152" i="4"/>
  <c r="BO152" i="4" s="1"/>
  <c r="AY152" i="4"/>
  <c r="BM152" i="4" s="1"/>
  <c r="AW152" i="4"/>
  <c r="BK152" i="4" s="1"/>
  <c r="AV152" i="4"/>
  <c r="BJ152" i="4" s="1"/>
  <c r="AT152" i="4"/>
  <c r="AK152" i="4"/>
  <c r="AZ152" i="4" s="1"/>
  <c r="BN152" i="4" s="1"/>
  <c r="AI152" i="4"/>
  <c r="AX152" i="4" s="1"/>
  <c r="BL152" i="4" s="1"/>
  <c r="BF151" i="4"/>
  <c r="BV151" i="4" s="1"/>
  <c r="BB151" i="4"/>
  <c r="BP151" i="4" s="1"/>
  <c r="BA151" i="4"/>
  <c r="BO151" i="4" s="1"/>
  <c r="AY151" i="4"/>
  <c r="BM151" i="4" s="1"/>
  <c r="AW151" i="4"/>
  <c r="BK151" i="4" s="1"/>
  <c r="AV151" i="4"/>
  <c r="BJ151" i="4" s="1"/>
  <c r="AT151" i="4"/>
  <c r="AK151" i="4"/>
  <c r="AZ151" i="4" s="1"/>
  <c r="BN151" i="4" s="1"/>
  <c r="AI151" i="4"/>
  <c r="AX151" i="4" s="1"/>
  <c r="BL151" i="4" s="1"/>
  <c r="BF150" i="4"/>
  <c r="BV150" i="4" s="1"/>
  <c r="BB150" i="4"/>
  <c r="BP150" i="4" s="1"/>
  <c r="BA150" i="4"/>
  <c r="BO150" i="4" s="1"/>
  <c r="AY150" i="4"/>
  <c r="BM150" i="4" s="1"/>
  <c r="AW150" i="4"/>
  <c r="BK150" i="4" s="1"/>
  <c r="AV150" i="4"/>
  <c r="BJ150" i="4" s="1"/>
  <c r="AT150" i="4"/>
  <c r="AK150" i="4"/>
  <c r="AZ150" i="4" s="1"/>
  <c r="BN150" i="4" s="1"/>
  <c r="AI150" i="4"/>
  <c r="AX150" i="4" s="1"/>
  <c r="BL150" i="4" s="1"/>
  <c r="BF149" i="4"/>
  <c r="BV149" i="4" s="1"/>
  <c r="BB149" i="4"/>
  <c r="BP149" i="4" s="1"/>
  <c r="BA149" i="4"/>
  <c r="BO149" i="4" s="1"/>
  <c r="AY149" i="4"/>
  <c r="BM149" i="4" s="1"/>
  <c r="AW149" i="4"/>
  <c r="AV149" i="4"/>
  <c r="BJ149" i="4" s="1"/>
  <c r="AT149" i="4"/>
  <c r="AK149" i="4"/>
  <c r="AZ149" i="4" s="1"/>
  <c r="BN149" i="4" s="1"/>
  <c r="AI149" i="4"/>
  <c r="AX149" i="4" s="1"/>
  <c r="BL149" i="4" s="1"/>
  <c r="BB148" i="4"/>
  <c r="BP148" i="4" s="1"/>
  <c r="BA148" i="4"/>
  <c r="BO148" i="4" s="1"/>
  <c r="AY148" i="4"/>
  <c r="BM148" i="4" s="1"/>
  <c r="AW148" i="4"/>
  <c r="AV148" i="4"/>
  <c r="BJ148" i="4" s="1"/>
  <c r="AT148" i="4"/>
  <c r="AK148" i="4"/>
  <c r="AZ148" i="4" s="1"/>
  <c r="BN148" i="4" s="1"/>
  <c r="AI148" i="4"/>
  <c r="AX148" i="4" s="1"/>
  <c r="BL148" i="4" s="1"/>
  <c r="BF147" i="4"/>
  <c r="BV147" i="4" s="1"/>
  <c r="BB147" i="4"/>
  <c r="BP147" i="4" s="1"/>
  <c r="BA147" i="4"/>
  <c r="BO147" i="4" s="1"/>
  <c r="AY147" i="4"/>
  <c r="BM147" i="4" s="1"/>
  <c r="AW147" i="4"/>
  <c r="AV147" i="4"/>
  <c r="BJ147" i="4" s="1"/>
  <c r="AT147" i="4"/>
  <c r="AK147" i="4"/>
  <c r="AZ147" i="4" s="1"/>
  <c r="BN147" i="4" s="1"/>
  <c r="AI147" i="4"/>
  <c r="AX147" i="4" s="1"/>
  <c r="BL147" i="4" s="1"/>
  <c r="BF146" i="4"/>
  <c r="BV146" i="4" s="1"/>
  <c r="BB146" i="4"/>
  <c r="BP146" i="4" s="1"/>
  <c r="BA146" i="4"/>
  <c r="BO146" i="4" s="1"/>
  <c r="AY146" i="4"/>
  <c r="BM146" i="4" s="1"/>
  <c r="AW146" i="4"/>
  <c r="AV146" i="4"/>
  <c r="BJ146" i="4" s="1"/>
  <c r="AT146" i="4"/>
  <c r="AK146" i="4"/>
  <c r="AZ146" i="4" s="1"/>
  <c r="BN146" i="4" s="1"/>
  <c r="AI146" i="4"/>
  <c r="AX146" i="4" s="1"/>
  <c r="BL146" i="4" s="1"/>
  <c r="BF145" i="4"/>
  <c r="BV145" i="4" s="1"/>
  <c r="BB145" i="4"/>
  <c r="BP145" i="4" s="1"/>
  <c r="BA145" i="4"/>
  <c r="BO145" i="4" s="1"/>
  <c r="AY145" i="4"/>
  <c r="BM145" i="4" s="1"/>
  <c r="AW145" i="4"/>
  <c r="AV145" i="4"/>
  <c r="BJ145" i="4" s="1"/>
  <c r="AT145" i="4"/>
  <c r="AK145" i="4"/>
  <c r="AZ145" i="4" s="1"/>
  <c r="BN145" i="4" s="1"/>
  <c r="AI145" i="4"/>
  <c r="AX145" i="4" s="1"/>
  <c r="BL145" i="4" s="1"/>
  <c r="BF144" i="4"/>
  <c r="BV144" i="4" s="1"/>
  <c r="BB144" i="4"/>
  <c r="BP144" i="4" s="1"/>
  <c r="BA144" i="4"/>
  <c r="BO144" i="4" s="1"/>
  <c r="AY144" i="4"/>
  <c r="BM144" i="4" s="1"/>
  <c r="AW144" i="4"/>
  <c r="AV144" i="4"/>
  <c r="BJ144" i="4" s="1"/>
  <c r="AT144" i="4"/>
  <c r="AK144" i="4"/>
  <c r="AZ144" i="4" s="1"/>
  <c r="BN144" i="4" s="1"/>
  <c r="AI144" i="4"/>
  <c r="AX144" i="4" s="1"/>
  <c r="BL144" i="4" s="1"/>
  <c r="BF143" i="4"/>
  <c r="BV143" i="4" s="1"/>
  <c r="BB143" i="4"/>
  <c r="BP143" i="4" s="1"/>
  <c r="BA143" i="4"/>
  <c r="BO143" i="4" s="1"/>
  <c r="AY143" i="4"/>
  <c r="BM143" i="4" s="1"/>
  <c r="AW143" i="4"/>
  <c r="AV143" i="4"/>
  <c r="BJ143" i="4" s="1"/>
  <c r="AT143" i="4"/>
  <c r="AK143" i="4"/>
  <c r="AZ143" i="4" s="1"/>
  <c r="BN143" i="4" s="1"/>
  <c r="AI143" i="4"/>
  <c r="AX143" i="4" s="1"/>
  <c r="BL143" i="4" s="1"/>
  <c r="BF142" i="4"/>
  <c r="BV142" i="4" s="1"/>
  <c r="BB142" i="4"/>
  <c r="BP142" i="4" s="1"/>
  <c r="BA142" i="4"/>
  <c r="BO142" i="4" s="1"/>
  <c r="AY142" i="4"/>
  <c r="BM142" i="4" s="1"/>
  <c r="AW142" i="4"/>
  <c r="AV142" i="4"/>
  <c r="BJ142" i="4" s="1"/>
  <c r="AT142" i="4"/>
  <c r="AK142" i="4"/>
  <c r="AZ142" i="4" s="1"/>
  <c r="BN142" i="4" s="1"/>
  <c r="AI142" i="4"/>
  <c r="AX142" i="4" s="1"/>
  <c r="BL142" i="4" s="1"/>
  <c r="BF141" i="4"/>
  <c r="BV141" i="4" s="1"/>
  <c r="BB141" i="4"/>
  <c r="BP141" i="4" s="1"/>
  <c r="BA141" i="4"/>
  <c r="BO141" i="4" s="1"/>
  <c r="AY141" i="4"/>
  <c r="BM141" i="4" s="1"/>
  <c r="AW141" i="4"/>
  <c r="AV141" i="4"/>
  <c r="BJ141" i="4" s="1"/>
  <c r="AT141" i="4"/>
  <c r="AK141" i="4"/>
  <c r="AZ141" i="4" s="1"/>
  <c r="BN141" i="4" s="1"/>
  <c r="AI141" i="4"/>
  <c r="AX141" i="4" s="1"/>
  <c r="BL141" i="4" s="1"/>
  <c r="BF140" i="4"/>
  <c r="BV140" i="4" s="1"/>
  <c r="BB140" i="4"/>
  <c r="BP140" i="4" s="1"/>
  <c r="BA140" i="4"/>
  <c r="BO140" i="4" s="1"/>
  <c r="AY140" i="4"/>
  <c r="BM140" i="4" s="1"/>
  <c r="AW140" i="4"/>
  <c r="AV140" i="4"/>
  <c r="BJ140" i="4" s="1"/>
  <c r="AT140" i="4"/>
  <c r="AK140" i="4"/>
  <c r="AZ140" i="4" s="1"/>
  <c r="BN140" i="4" s="1"/>
  <c r="AI140" i="4"/>
  <c r="AX140" i="4" s="1"/>
  <c r="BL140" i="4" s="1"/>
  <c r="BF139" i="4"/>
  <c r="BV139" i="4" s="1"/>
  <c r="BB139" i="4"/>
  <c r="BP139" i="4" s="1"/>
  <c r="BA139" i="4"/>
  <c r="BO139" i="4" s="1"/>
  <c r="AY139" i="4"/>
  <c r="BM139" i="4" s="1"/>
  <c r="AW139" i="4"/>
  <c r="AV139" i="4"/>
  <c r="BJ139" i="4" s="1"/>
  <c r="AT139" i="4"/>
  <c r="AK139" i="4"/>
  <c r="AZ139" i="4" s="1"/>
  <c r="BN139" i="4" s="1"/>
  <c r="AI139" i="4"/>
  <c r="AX139" i="4" s="1"/>
  <c r="BL139" i="4" s="1"/>
  <c r="BF138" i="4"/>
  <c r="BB138" i="4"/>
  <c r="BP138" i="4" s="1"/>
  <c r="BA138" i="4"/>
  <c r="BO138" i="4" s="1"/>
  <c r="AY138" i="4"/>
  <c r="BM138" i="4" s="1"/>
  <c r="AW138" i="4"/>
  <c r="AV138" i="4"/>
  <c r="BJ138" i="4" s="1"/>
  <c r="AT138" i="4"/>
  <c r="AK138" i="4"/>
  <c r="AZ138" i="4" s="1"/>
  <c r="BN138" i="4" s="1"/>
  <c r="AI138" i="4"/>
  <c r="AX138" i="4" s="1"/>
  <c r="BL138" i="4" s="1"/>
  <c r="BF137" i="4"/>
  <c r="BV137" i="4" s="1"/>
  <c r="BB137" i="4"/>
  <c r="BP137" i="4" s="1"/>
  <c r="BA137" i="4"/>
  <c r="BO137" i="4" s="1"/>
  <c r="AY137" i="4"/>
  <c r="BM137" i="4" s="1"/>
  <c r="AW137" i="4"/>
  <c r="AV137" i="4"/>
  <c r="BJ137" i="4" s="1"/>
  <c r="AT137" i="4"/>
  <c r="AK137" i="4"/>
  <c r="AZ137" i="4" s="1"/>
  <c r="BN137" i="4" s="1"/>
  <c r="AI137" i="4"/>
  <c r="AX137" i="4" s="1"/>
  <c r="BL137" i="4" s="1"/>
  <c r="BF136" i="4"/>
  <c r="BB136" i="4"/>
  <c r="BP136" i="4" s="1"/>
  <c r="BA136" i="4"/>
  <c r="BO136" i="4" s="1"/>
  <c r="AY136" i="4"/>
  <c r="BM136" i="4" s="1"/>
  <c r="AW136" i="4"/>
  <c r="AV136" i="4"/>
  <c r="BJ136" i="4" s="1"/>
  <c r="AT136" i="4"/>
  <c r="AK136" i="4"/>
  <c r="AZ136" i="4" s="1"/>
  <c r="BN136" i="4" s="1"/>
  <c r="AI136" i="4"/>
  <c r="AX136" i="4" s="1"/>
  <c r="BL136" i="4" s="1"/>
  <c r="BF135" i="4"/>
  <c r="BV135" i="4" s="1"/>
  <c r="BB135" i="4"/>
  <c r="BP135" i="4" s="1"/>
  <c r="BA135" i="4"/>
  <c r="BO135" i="4" s="1"/>
  <c r="AY135" i="4"/>
  <c r="BM135" i="4" s="1"/>
  <c r="AW135" i="4"/>
  <c r="AV135" i="4"/>
  <c r="BJ135" i="4" s="1"/>
  <c r="AT135" i="4"/>
  <c r="AK135" i="4"/>
  <c r="AZ135" i="4" s="1"/>
  <c r="BN135" i="4" s="1"/>
  <c r="AI135" i="4"/>
  <c r="AX135" i="4" s="1"/>
  <c r="BL135" i="4" s="1"/>
  <c r="BF134" i="4"/>
  <c r="BV134" i="4" s="1"/>
  <c r="BB134" i="4"/>
  <c r="BP134" i="4" s="1"/>
  <c r="BA134" i="4"/>
  <c r="BO134" i="4" s="1"/>
  <c r="AY134" i="4"/>
  <c r="BM134" i="4" s="1"/>
  <c r="AW134" i="4"/>
  <c r="BK134" i="4" s="1"/>
  <c r="AV134" i="4"/>
  <c r="BJ134" i="4" s="1"/>
  <c r="AT134" i="4"/>
  <c r="AK134" i="4"/>
  <c r="AZ134" i="4" s="1"/>
  <c r="BN134" i="4" s="1"/>
  <c r="AI134" i="4"/>
  <c r="AX134" i="4" s="1"/>
  <c r="BL134" i="4" s="1"/>
  <c r="BF133" i="4"/>
  <c r="BV133" i="4" s="1"/>
  <c r="BB133" i="4"/>
  <c r="BP133" i="4" s="1"/>
  <c r="BA133" i="4"/>
  <c r="BO133" i="4" s="1"/>
  <c r="AY133" i="4"/>
  <c r="BM133" i="4" s="1"/>
  <c r="AW133" i="4"/>
  <c r="AV133" i="4"/>
  <c r="BJ133" i="4" s="1"/>
  <c r="AT133" i="4"/>
  <c r="AK133" i="4"/>
  <c r="AZ133" i="4" s="1"/>
  <c r="BN133" i="4" s="1"/>
  <c r="AI133" i="4"/>
  <c r="AX133" i="4" s="1"/>
  <c r="BL133" i="4" s="1"/>
  <c r="BF132" i="4"/>
  <c r="BV132" i="4" s="1"/>
  <c r="BB132" i="4"/>
  <c r="BP132" i="4" s="1"/>
  <c r="BA132" i="4"/>
  <c r="BO132" i="4" s="1"/>
  <c r="AY132" i="4"/>
  <c r="BM132" i="4" s="1"/>
  <c r="AW132" i="4"/>
  <c r="AV132" i="4"/>
  <c r="BJ132" i="4" s="1"/>
  <c r="AT132" i="4"/>
  <c r="AK132" i="4"/>
  <c r="AZ132" i="4" s="1"/>
  <c r="BN132" i="4" s="1"/>
  <c r="AI132" i="4"/>
  <c r="AX132" i="4" s="1"/>
  <c r="BL132" i="4" s="1"/>
  <c r="BF131" i="4"/>
  <c r="BV131" i="4" s="1"/>
  <c r="BB131" i="4"/>
  <c r="BP131" i="4" s="1"/>
  <c r="BA131" i="4"/>
  <c r="BO131" i="4" s="1"/>
  <c r="AY131" i="4"/>
  <c r="BM131" i="4" s="1"/>
  <c r="AW131" i="4"/>
  <c r="AV131" i="4"/>
  <c r="BJ131" i="4" s="1"/>
  <c r="AT131" i="4"/>
  <c r="AK131" i="4"/>
  <c r="AZ131" i="4" s="1"/>
  <c r="BN131" i="4" s="1"/>
  <c r="AI131" i="4"/>
  <c r="AX131" i="4" s="1"/>
  <c r="BL131" i="4" s="1"/>
  <c r="BF130" i="4"/>
  <c r="BV130" i="4" s="1"/>
  <c r="BB130" i="4"/>
  <c r="BP130" i="4" s="1"/>
  <c r="BA130" i="4"/>
  <c r="BO130" i="4" s="1"/>
  <c r="AY130" i="4"/>
  <c r="BM130" i="4" s="1"/>
  <c r="AW130" i="4"/>
  <c r="AV130" i="4"/>
  <c r="BJ130" i="4" s="1"/>
  <c r="AT130" i="4"/>
  <c r="AK130" i="4"/>
  <c r="AZ130" i="4" s="1"/>
  <c r="BN130" i="4" s="1"/>
  <c r="AI130" i="4"/>
  <c r="AX130" i="4" s="1"/>
  <c r="BL130" i="4" s="1"/>
  <c r="BF129" i="4"/>
  <c r="BV129" i="4" s="1"/>
  <c r="BB129" i="4"/>
  <c r="BP129" i="4" s="1"/>
  <c r="BA129" i="4"/>
  <c r="BO129" i="4" s="1"/>
  <c r="AY129" i="4"/>
  <c r="BM129" i="4" s="1"/>
  <c r="AW129" i="4"/>
  <c r="AV129" i="4"/>
  <c r="BJ129" i="4" s="1"/>
  <c r="AT129" i="4"/>
  <c r="AK129" i="4"/>
  <c r="AZ129" i="4" s="1"/>
  <c r="BN129" i="4" s="1"/>
  <c r="AI129" i="4"/>
  <c r="AX129" i="4" s="1"/>
  <c r="BL129" i="4" s="1"/>
  <c r="BF128" i="4"/>
  <c r="BV128" i="4" s="1"/>
  <c r="BB128" i="4"/>
  <c r="BP128" i="4" s="1"/>
  <c r="BA128" i="4"/>
  <c r="BO128" i="4" s="1"/>
  <c r="AY128" i="4"/>
  <c r="BM128" i="4" s="1"/>
  <c r="AW128" i="4"/>
  <c r="BK128" i="4" s="1"/>
  <c r="AV128" i="4"/>
  <c r="BJ128" i="4" s="1"/>
  <c r="AT128" i="4"/>
  <c r="AK128" i="4"/>
  <c r="AZ128" i="4" s="1"/>
  <c r="BN128" i="4" s="1"/>
  <c r="AI128" i="4"/>
  <c r="AX128" i="4" s="1"/>
  <c r="BL128" i="4" s="1"/>
  <c r="BF127" i="4"/>
  <c r="BV127" i="4" s="1"/>
  <c r="BB127" i="4"/>
  <c r="BP127" i="4" s="1"/>
  <c r="BA127" i="4"/>
  <c r="BO127" i="4" s="1"/>
  <c r="AY127" i="4"/>
  <c r="BM127" i="4" s="1"/>
  <c r="AW127" i="4"/>
  <c r="AV127" i="4"/>
  <c r="BJ127" i="4" s="1"/>
  <c r="AT127" i="4"/>
  <c r="AK127" i="4"/>
  <c r="AZ127" i="4" s="1"/>
  <c r="BN127" i="4" s="1"/>
  <c r="AI127" i="4"/>
  <c r="AX127" i="4" s="1"/>
  <c r="BL127" i="4" s="1"/>
  <c r="BF126" i="4"/>
  <c r="BV126" i="4" s="1"/>
  <c r="BB126" i="4"/>
  <c r="BP126" i="4" s="1"/>
  <c r="BA126" i="4"/>
  <c r="BO126" i="4" s="1"/>
  <c r="AY126" i="4"/>
  <c r="BM126" i="4" s="1"/>
  <c r="AW126" i="4"/>
  <c r="AV126" i="4"/>
  <c r="BJ126" i="4" s="1"/>
  <c r="AT126" i="4"/>
  <c r="AK126" i="4"/>
  <c r="AZ126" i="4" s="1"/>
  <c r="BN126" i="4" s="1"/>
  <c r="AI126" i="4"/>
  <c r="AX126" i="4" s="1"/>
  <c r="BL126" i="4" s="1"/>
  <c r="BF125" i="4"/>
  <c r="BV125" i="4" s="1"/>
  <c r="BB125" i="4"/>
  <c r="BP125" i="4" s="1"/>
  <c r="BA125" i="4"/>
  <c r="BO125" i="4" s="1"/>
  <c r="AY125" i="4"/>
  <c r="BM125" i="4" s="1"/>
  <c r="AW125" i="4"/>
  <c r="BK125" i="4" s="1"/>
  <c r="AV125" i="4"/>
  <c r="BJ125" i="4" s="1"/>
  <c r="AT125" i="4"/>
  <c r="AK125" i="4"/>
  <c r="AZ125" i="4" s="1"/>
  <c r="BN125" i="4" s="1"/>
  <c r="AI125" i="4"/>
  <c r="AX125" i="4" s="1"/>
  <c r="BL125" i="4" s="1"/>
  <c r="BF124" i="4"/>
  <c r="BV124" i="4" s="1"/>
  <c r="BB124" i="4"/>
  <c r="BP124" i="4" s="1"/>
  <c r="BA124" i="4"/>
  <c r="BO124" i="4" s="1"/>
  <c r="AY124" i="4"/>
  <c r="BM124" i="4" s="1"/>
  <c r="AW124" i="4"/>
  <c r="AV124" i="4"/>
  <c r="BJ124" i="4" s="1"/>
  <c r="AT124" i="4"/>
  <c r="AK124" i="4"/>
  <c r="AZ124" i="4" s="1"/>
  <c r="BN124" i="4" s="1"/>
  <c r="AI124" i="4"/>
  <c r="AX124" i="4" s="1"/>
  <c r="BL124" i="4" s="1"/>
  <c r="BF123" i="4"/>
  <c r="BV123" i="4" s="1"/>
  <c r="BB123" i="4"/>
  <c r="BP123" i="4" s="1"/>
  <c r="BA123" i="4"/>
  <c r="BO123" i="4" s="1"/>
  <c r="AY123" i="4"/>
  <c r="BM123" i="4" s="1"/>
  <c r="AW123" i="4"/>
  <c r="AV123" i="4"/>
  <c r="BJ123" i="4" s="1"/>
  <c r="AT123" i="4"/>
  <c r="AK123" i="4"/>
  <c r="AZ123" i="4" s="1"/>
  <c r="BN123" i="4" s="1"/>
  <c r="AI123" i="4"/>
  <c r="AX123" i="4" s="1"/>
  <c r="BL123" i="4" s="1"/>
  <c r="BF122" i="4"/>
  <c r="BV122" i="4" s="1"/>
  <c r="BB122" i="4"/>
  <c r="BP122" i="4" s="1"/>
  <c r="BA122" i="4"/>
  <c r="BO122" i="4" s="1"/>
  <c r="AY122" i="4"/>
  <c r="BM122" i="4" s="1"/>
  <c r="AW122" i="4"/>
  <c r="AV122" i="4"/>
  <c r="BJ122" i="4" s="1"/>
  <c r="AT122" i="4"/>
  <c r="AK122" i="4"/>
  <c r="AZ122" i="4" s="1"/>
  <c r="BN122" i="4" s="1"/>
  <c r="AI122" i="4"/>
  <c r="AX122" i="4" s="1"/>
  <c r="BL122" i="4" s="1"/>
  <c r="BF121" i="4"/>
  <c r="BV121" i="4" s="1"/>
  <c r="BB121" i="4"/>
  <c r="BP121" i="4" s="1"/>
  <c r="BA121" i="4"/>
  <c r="BO121" i="4" s="1"/>
  <c r="AY121" i="4"/>
  <c r="BM121" i="4" s="1"/>
  <c r="AW121" i="4"/>
  <c r="AV121" i="4"/>
  <c r="BJ121" i="4" s="1"/>
  <c r="AT121" i="4"/>
  <c r="AK121" i="4"/>
  <c r="AZ121" i="4" s="1"/>
  <c r="BN121" i="4" s="1"/>
  <c r="AI121" i="4"/>
  <c r="AX121" i="4" s="1"/>
  <c r="BL121" i="4" s="1"/>
  <c r="BF120" i="4"/>
  <c r="BV120" i="4" s="1"/>
  <c r="BB120" i="4"/>
  <c r="BP120" i="4" s="1"/>
  <c r="BA120" i="4"/>
  <c r="BO120" i="4" s="1"/>
  <c r="AY120" i="4"/>
  <c r="BM120" i="4" s="1"/>
  <c r="AW120" i="4"/>
  <c r="AV120" i="4"/>
  <c r="BJ120" i="4" s="1"/>
  <c r="AT120" i="4"/>
  <c r="AK120" i="4"/>
  <c r="AZ120" i="4" s="1"/>
  <c r="BN120" i="4" s="1"/>
  <c r="AI120" i="4"/>
  <c r="AX120" i="4" s="1"/>
  <c r="BL120" i="4" s="1"/>
  <c r="BF119" i="4"/>
  <c r="BV119" i="4" s="1"/>
  <c r="BB119" i="4"/>
  <c r="BP119" i="4" s="1"/>
  <c r="BA119" i="4"/>
  <c r="BO119" i="4" s="1"/>
  <c r="AY119" i="4"/>
  <c r="BM119" i="4" s="1"/>
  <c r="AW119" i="4"/>
  <c r="AV119" i="4"/>
  <c r="BJ119" i="4" s="1"/>
  <c r="AT119" i="4"/>
  <c r="AK119" i="4"/>
  <c r="AZ119" i="4" s="1"/>
  <c r="BN119" i="4" s="1"/>
  <c r="AI119" i="4"/>
  <c r="AX119" i="4" s="1"/>
  <c r="BL119" i="4" s="1"/>
  <c r="BF118" i="4"/>
  <c r="BV118" i="4" s="1"/>
  <c r="BB118" i="4"/>
  <c r="BP118" i="4" s="1"/>
  <c r="BA118" i="4"/>
  <c r="BO118" i="4" s="1"/>
  <c r="AY118" i="4"/>
  <c r="BM118" i="4" s="1"/>
  <c r="AW118" i="4"/>
  <c r="AV118" i="4"/>
  <c r="BJ118" i="4" s="1"/>
  <c r="AT118" i="4"/>
  <c r="AK118" i="4"/>
  <c r="AZ118" i="4" s="1"/>
  <c r="BN118" i="4" s="1"/>
  <c r="AI118" i="4"/>
  <c r="AX118" i="4" s="1"/>
  <c r="BL118" i="4" s="1"/>
  <c r="BF117" i="4"/>
  <c r="BV117" i="4" s="1"/>
  <c r="BB117" i="4"/>
  <c r="BP117" i="4" s="1"/>
  <c r="BA117" i="4"/>
  <c r="BO117" i="4" s="1"/>
  <c r="AY117" i="4"/>
  <c r="BM117" i="4" s="1"/>
  <c r="AW117" i="4"/>
  <c r="AV117" i="4"/>
  <c r="BJ117" i="4" s="1"/>
  <c r="AT117" i="4"/>
  <c r="AK117" i="4"/>
  <c r="AZ117" i="4" s="1"/>
  <c r="BN117" i="4" s="1"/>
  <c r="AI117" i="4"/>
  <c r="AX117" i="4" s="1"/>
  <c r="BL117" i="4" s="1"/>
  <c r="BF116" i="4"/>
  <c r="BV116" i="4" s="1"/>
  <c r="BB116" i="4"/>
  <c r="BP116" i="4" s="1"/>
  <c r="BA116" i="4"/>
  <c r="BO116" i="4" s="1"/>
  <c r="AY116" i="4"/>
  <c r="BM116" i="4" s="1"/>
  <c r="AW116" i="4"/>
  <c r="AV116" i="4"/>
  <c r="BJ116" i="4" s="1"/>
  <c r="AT116" i="4"/>
  <c r="AK116" i="4"/>
  <c r="AZ116" i="4" s="1"/>
  <c r="BN116" i="4" s="1"/>
  <c r="AI116" i="4"/>
  <c r="AX116" i="4" s="1"/>
  <c r="BL116" i="4" s="1"/>
  <c r="BF115" i="4"/>
  <c r="BV115" i="4" s="1"/>
  <c r="BB115" i="4"/>
  <c r="BP115" i="4" s="1"/>
  <c r="BA115" i="4"/>
  <c r="BO115" i="4" s="1"/>
  <c r="AY115" i="4"/>
  <c r="BM115" i="4" s="1"/>
  <c r="AW115" i="4"/>
  <c r="AV115" i="4"/>
  <c r="BJ115" i="4" s="1"/>
  <c r="AT115" i="4"/>
  <c r="AK115" i="4"/>
  <c r="AZ115" i="4" s="1"/>
  <c r="BN115" i="4" s="1"/>
  <c r="AI115" i="4"/>
  <c r="AX115" i="4" s="1"/>
  <c r="BL115" i="4" s="1"/>
  <c r="BF114" i="4"/>
  <c r="BV114" i="4" s="1"/>
  <c r="BB114" i="4"/>
  <c r="BP114" i="4" s="1"/>
  <c r="BA114" i="4"/>
  <c r="BO114" i="4" s="1"/>
  <c r="AY114" i="4"/>
  <c r="BM114" i="4" s="1"/>
  <c r="AW114" i="4"/>
  <c r="AV114" i="4"/>
  <c r="BJ114" i="4" s="1"/>
  <c r="AT114" i="4"/>
  <c r="AK114" i="4"/>
  <c r="AZ114" i="4" s="1"/>
  <c r="BN114" i="4" s="1"/>
  <c r="AI114" i="4"/>
  <c r="AX114" i="4" s="1"/>
  <c r="BL114" i="4" s="1"/>
  <c r="BF113" i="4"/>
  <c r="BV113" i="4" s="1"/>
  <c r="BB113" i="4"/>
  <c r="BP113" i="4" s="1"/>
  <c r="BA113" i="4"/>
  <c r="BO113" i="4" s="1"/>
  <c r="AY113" i="4"/>
  <c r="BM113" i="4" s="1"/>
  <c r="AW113" i="4"/>
  <c r="AV113" i="4"/>
  <c r="BJ113" i="4" s="1"/>
  <c r="AT113" i="4"/>
  <c r="AK113" i="4"/>
  <c r="AZ113" i="4" s="1"/>
  <c r="BN113" i="4" s="1"/>
  <c r="AI113" i="4"/>
  <c r="AX113" i="4" s="1"/>
  <c r="BL113" i="4" s="1"/>
  <c r="BF112" i="4"/>
  <c r="BV112" i="4" s="1"/>
  <c r="BB112" i="4"/>
  <c r="BP112" i="4" s="1"/>
  <c r="BA112" i="4"/>
  <c r="BO112" i="4" s="1"/>
  <c r="AY112" i="4"/>
  <c r="BM112" i="4" s="1"/>
  <c r="AW112" i="4"/>
  <c r="AV112" i="4"/>
  <c r="BJ112" i="4" s="1"/>
  <c r="AT112" i="4"/>
  <c r="AK112" i="4"/>
  <c r="AZ112" i="4" s="1"/>
  <c r="BN112" i="4" s="1"/>
  <c r="AI112" i="4"/>
  <c r="AX112" i="4" s="1"/>
  <c r="BL112" i="4" s="1"/>
  <c r="BF111" i="4"/>
  <c r="BV111" i="4" s="1"/>
  <c r="BB111" i="4"/>
  <c r="BP111" i="4" s="1"/>
  <c r="BA111" i="4"/>
  <c r="BO111" i="4" s="1"/>
  <c r="AY111" i="4"/>
  <c r="BM111" i="4" s="1"/>
  <c r="AW111" i="4"/>
  <c r="AV111" i="4"/>
  <c r="BJ111" i="4" s="1"/>
  <c r="AT111" i="4"/>
  <c r="AK111" i="4"/>
  <c r="AZ111" i="4" s="1"/>
  <c r="BN111" i="4" s="1"/>
  <c r="AI111" i="4"/>
  <c r="AX111" i="4" s="1"/>
  <c r="BL111" i="4" s="1"/>
  <c r="BF110" i="4"/>
  <c r="BV110" i="4" s="1"/>
  <c r="BB110" i="4"/>
  <c r="BP110" i="4" s="1"/>
  <c r="BA110" i="4"/>
  <c r="BO110" i="4" s="1"/>
  <c r="AY110" i="4"/>
  <c r="BM110" i="4" s="1"/>
  <c r="AW110" i="4"/>
  <c r="AV110" i="4"/>
  <c r="BJ110" i="4" s="1"/>
  <c r="AT110" i="4"/>
  <c r="AK110" i="4"/>
  <c r="AZ110" i="4" s="1"/>
  <c r="BN110" i="4" s="1"/>
  <c r="AI110" i="4"/>
  <c r="AX110" i="4" s="1"/>
  <c r="BL110" i="4" s="1"/>
  <c r="BF109" i="4"/>
  <c r="BV109" i="4" s="1"/>
  <c r="BB109" i="4"/>
  <c r="BP109" i="4" s="1"/>
  <c r="BA109" i="4"/>
  <c r="BO109" i="4" s="1"/>
  <c r="AY109" i="4"/>
  <c r="BM109" i="4" s="1"/>
  <c r="AW109" i="4"/>
  <c r="AV109" i="4"/>
  <c r="BJ109" i="4" s="1"/>
  <c r="AT109" i="4"/>
  <c r="AK109" i="4"/>
  <c r="AZ109" i="4" s="1"/>
  <c r="BN109" i="4" s="1"/>
  <c r="AI109" i="4"/>
  <c r="AX109" i="4" s="1"/>
  <c r="BL109" i="4" s="1"/>
  <c r="BF108" i="4"/>
  <c r="BV108" i="4" s="1"/>
  <c r="BB108" i="4"/>
  <c r="BP108" i="4" s="1"/>
  <c r="BA108" i="4"/>
  <c r="BO108" i="4" s="1"/>
  <c r="AY108" i="4"/>
  <c r="BM108" i="4" s="1"/>
  <c r="AW108" i="4"/>
  <c r="AV108" i="4"/>
  <c r="BJ108" i="4" s="1"/>
  <c r="AT108" i="4"/>
  <c r="AK108" i="4"/>
  <c r="AZ108" i="4" s="1"/>
  <c r="BN108" i="4" s="1"/>
  <c r="AI108" i="4"/>
  <c r="AX108" i="4" s="1"/>
  <c r="BL108" i="4" s="1"/>
  <c r="BF107" i="4"/>
  <c r="BV107" i="4" s="1"/>
  <c r="BB107" i="4"/>
  <c r="BP107" i="4" s="1"/>
  <c r="BA107" i="4"/>
  <c r="BO107" i="4" s="1"/>
  <c r="AY107" i="4"/>
  <c r="BM107" i="4" s="1"/>
  <c r="AW107" i="4"/>
  <c r="AV107" i="4"/>
  <c r="BJ107" i="4" s="1"/>
  <c r="AT107" i="4"/>
  <c r="AK107" i="4"/>
  <c r="AZ107" i="4" s="1"/>
  <c r="BN107" i="4" s="1"/>
  <c r="AI107" i="4"/>
  <c r="AX107" i="4" s="1"/>
  <c r="BL107" i="4" s="1"/>
  <c r="BF106" i="4"/>
  <c r="BV106" i="4" s="1"/>
  <c r="BB106" i="4"/>
  <c r="BP106" i="4" s="1"/>
  <c r="BA106" i="4"/>
  <c r="BO106" i="4" s="1"/>
  <c r="AY106" i="4"/>
  <c r="BM106" i="4" s="1"/>
  <c r="AW106" i="4"/>
  <c r="AV106" i="4"/>
  <c r="BJ106" i="4" s="1"/>
  <c r="AT106" i="4"/>
  <c r="AK106" i="4"/>
  <c r="AZ106" i="4" s="1"/>
  <c r="BN106" i="4" s="1"/>
  <c r="AI106" i="4"/>
  <c r="AX106" i="4" s="1"/>
  <c r="BL106" i="4" s="1"/>
  <c r="BF105" i="4"/>
  <c r="BV105" i="4" s="1"/>
  <c r="BB105" i="4"/>
  <c r="BP105" i="4" s="1"/>
  <c r="BA105" i="4"/>
  <c r="BO105" i="4" s="1"/>
  <c r="AY105" i="4"/>
  <c r="BM105" i="4" s="1"/>
  <c r="AW105" i="4"/>
  <c r="AV105" i="4"/>
  <c r="BJ105" i="4" s="1"/>
  <c r="AT105" i="4"/>
  <c r="AK105" i="4"/>
  <c r="AZ105" i="4" s="1"/>
  <c r="BN105" i="4" s="1"/>
  <c r="AI105" i="4"/>
  <c r="AX105" i="4" s="1"/>
  <c r="BL105" i="4" s="1"/>
  <c r="BF104" i="4"/>
  <c r="BV104" i="4" s="1"/>
  <c r="BB104" i="4"/>
  <c r="BP104" i="4" s="1"/>
  <c r="BA104" i="4"/>
  <c r="BO104" i="4" s="1"/>
  <c r="AY104" i="4"/>
  <c r="BM104" i="4" s="1"/>
  <c r="AW104" i="4"/>
  <c r="AV104" i="4"/>
  <c r="BJ104" i="4" s="1"/>
  <c r="AT104" i="4"/>
  <c r="AK104" i="4"/>
  <c r="AZ104" i="4" s="1"/>
  <c r="BN104" i="4" s="1"/>
  <c r="AI104" i="4"/>
  <c r="AX104" i="4" s="1"/>
  <c r="BL104" i="4" s="1"/>
  <c r="BF103" i="4"/>
  <c r="BV103" i="4" s="1"/>
  <c r="BB103" i="4"/>
  <c r="BP103" i="4" s="1"/>
  <c r="BA103" i="4"/>
  <c r="BO103" i="4" s="1"/>
  <c r="AY103" i="4"/>
  <c r="BM103" i="4" s="1"/>
  <c r="AW103" i="4"/>
  <c r="AV103" i="4"/>
  <c r="BJ103" i="4" s="1"/>
  <c r="AT103" i="4"/>
  <c r="AK103" i="4"/>
  <c r="AZ103" i="4" s="1"/>
  <c r="BN103" i="4" s="1"/>
  <c r="AI103" i="4"/>
  <c r="AX103" i="4" s="1"/>
  <c r="BL103" i="4" s="1"/>
  <c r="BF102" i="4"/>
  <c r="BV102" i="4" s="1"/>
  <c r="BB102" i="4"/>
  <c r="BP102" i="4" s="1"/>
  <c r="BA102" i="4"/>
  <c r="BO102" i="4" s="1"/>
  <c r="AY102" i="4"/>
  <c r="BM102" i="4" s="1"/>
  <c r="AW102" i="4"/>
  <c r="AV102" i="4"/>
  <c r="BJ102" i="4" s="1"/>
  <c r="AT102" i="4"/>
  <c r="AK102" i="4"/>
  <c r="AZ102" i="4" s="1"/>
  <c r="BN102" i="4" s="1"/>
  <c r="AI102" i="4"/>
  <c r="AX102" i="4" s="1"/>
  <c r="BL102" i="4" s="1"/>
  <c r="BF101" i="4"/>
  <c r="BV101" i="4" s="1"/>
  <c r="BB101" i="4"/>
  <c r="BP101" i="4" s="1"/>
  <c r="BA101" i="4"/>
  <c r="BO101" i="4" s="1"/>
  <c r="AY101" i="4"/>
  <c r="BM101" i="4" s="1"/>
  <c r="AW101" i="4"/>
  <c r="AV101" i="4"/>
  <c r="BJ101" i="4" s="1"/>
  <c r="AT101" i="4"/>
  <c r="AK101" i="4"/>
  <c r="AZ101" i="4" s="1"/>
  <c r="BN101" i="4" s="1"/>
  <c r="AI101" i="4"/>
  <c r="AX101" i="4" s="1"/>
  <c r="BL101" i="4" s="1"/>
  <c r="BF100" i="4"/>
  <c r="BV100" i="4" s="1"/>
  <c r="BB100" i="4"/>
  <c r="BP100" i="4" s="1"/>
  <c r="BA100" i="4"/>
  <c r="BO100" i="4" s="1"/>
  <c r="AY100" i="4"/>
  <c r="BM100" i="4" s="1"/>
  <c r="AW100" i="4"/>
  <c r="AV100" i="4"/>
  <c r="BJ100" i="4" s="1"/>
  <c r="AT100" i="4"/>
  <c r="AK100" i="4"/>
  <c r="AZ100" i="4" s="1"/>
  <c r="BN100" i="4" s="1"/>
  <c r="AI100" i="4"/>
  <c r="AX100" i="4" s="1"/>
  <c r="BL100" i="4" s="1"/>
  <c r="BF99" i="4"/>
  <c r="BV99" i="4" s="1"/>
  <c r="BB99" i="4"/>
  <c r="BP99" i="4" s="1"/>
  <c r="BA99" i="4"/>
  <c r="BO99" i="4" s="1"/>
  <c r="AY99" i="4"/>
  <c r="BM99" i="4" s="1"/>
  <c r="AW99" i="4"/>
  <c r="AV99" i="4"/>
  <c r="BJ99" i="4" s="1"/>
  <c r="AT99" i="4"/>
  <c r="AK99" i="4"/>
  <c r="AZ99" i="4" s="1"/>
  <c r="BN99" i="4" s="1"/>
  <c r="AI99" i="4"/>
  <c r="AX99" i="4" s="1"/>
  <c r="BL99" i="4" s="1"/>
  <c r="BF98" i="4"/>
  <c r="BV98" i="4" s="1"/>
  <c r="BB98" i="4"/>
  <c r="BP98" i="4" s="1"/>
  <c r="BA98" i="4"/>
  <c r="BO98" i="4" s="1"/>
  <c r="AY98" i="4"/>
  <c r="BM98" i="4" s="1"/>
  <c r="AW98" i="4"/>
  <c r="BK98" i="4" s="1"/>
  <c r="AV98" i="4"/>
  <c r="BJ98" i="4" s="1"/>
  <c r="AT98" i="4"/>
  <c r="AK98" i="4"/>
  <c r="AZ98" i="4" s="1"/>
  <c r="BN98" i="4" s="1"/>
  <c r="AI98" i="4"/>
  <c r="AX98" i="4" s="1"/>
  <c r="BL98" i="4" s="1"/>
  <c r="BF97" i="4"/>
  <c r="BV97" i="4" s="1"/>
  <c r="BB97" i="4"/>
  <c r="BP97" i="4" s="1"/>
  <c r="BA97" i="4"/>
  <c r="BO97" i="4" s="1"/>
  <c r="AY97" i="4"/>
  <c r="BM97" i="4" s="1"/>
  <c r="AW97" i="4"/>
  <c r="AV97" i="4"/>
  <c r="BJ97" i="4" s="1"/>
  <c r="AT97" i="4"/>
  <c r="AK97" i="4"/>
  <c r="AZ97" i="4" s="1"/>
  <c r="BN97" i="4" s="1"/>
  <c r="AI97" i="4"/>
  <c r="AX97" i="4" s="1"/>
  <c r="BL97" i="4" s="1"/>
  <c r="BF96" i="4"/>
  <c r="BV96" i="4" s="1"/>
  <c r="BB96" i="4"/>
  <c r="BP96" i="4" s="1"/>
  <c r="BA96" i="4"/>
  <c r="BO96" i="4" s="1"/>
  <c r="AY96" i="4"/>
  <c r="BM96" i="4" s="1"/>
  <c r="AW96" i="4"/>
  <c r="AV96" i="4"/>
  <c r="BJ96" i="4" s="1"/>
  <c r="AT96" i="4"/>
  <c r="AK96" i="4"/>
  <c r="AZ96" i="4" s="1"/>
  <c r="BN96" i="4" s="1"/>
  <c r="AI96" i="4"/>
  <c r="AX96" i="4" s="1"/>
  <c r="BL96" i="4" s="1"/>
  <c r="BF95" i="4"/>
  <c r="BV95" i="4" s="1"/>
  <c r="BB95" i="4"/>
  <c r="BP95" i="4" s="1"/>
  <c r="BA95" i="4"/>
  <c r="BO95" i="4" s="1"/>
  <c r="AY95" i="4"/>
  <c r="BM95" i="4" s="1"/>
  <c r="AW95" i="4"/>
  <c r="AV95" i="4"/>
  <c r="BJ95" i="4" s="1"/>
  <c r="AT95" i="4"/>
  <c r="AK95" i="4"/>
  <c r="AZ95" i="4" s="1"/>
  <c r="BN95" i="4" s="1"/>
  <c r="AI95" i="4"/>
  <c r="AX95" i="4" s="1"/>
  <c r="BL95" i="4" s="1"/>
  <c r="BF94" i="4"/>
  <c r="BV94" i="4" s="1"/>
  <c r="BB94" i="4"/>
  <c r="BP94" i="4" s="1"/>
  <c r="BA94" i="4"/>
  <c r="BO94" i="4" s="1"/>
  <c r="AY94" i="4"/>
  <c r="BM94" i="4" s="1"/>
  <c r="AW94" i="4"/>
  <c r="AV94" i="4"/>
  <c r="BJ94" i="4" s="1"/>
  <c r="AT94" i="4"/>
  <c r="AK94" i="4"/>
  <c r="AZ94" i="4" s="1"/>
  <c r="BN94" i="4" s="1"/>
  <c r="AI94" i="4"/>
  <c r="AX94" i="4" s="1"/>
  <c r="BL94" i="4" s="1"/>
  <c r="BF93" i="4"/>
  <c r="BV93" i="4" s="1"/>
  <c r="BB93" i="4"/>
  <c r="BP93" i="4" s="1"/>
  <c r="BA93" i="4"/>
  <c r="BO93" i="4" s="1"/>
  <c r="AY93" i="4"/>
  <c r="BM93" i="4" s="1"/>
  <c r="AW93" i="4"/>
  <c r="AV93" i="4"/>
  <c r="BJ93" i="4" s="1"/>
  <c r="AT93" i="4"/>
  <c r="AK93" i="4"/>
  <c r="AZ93" i="4" s="1"/>
  <c r="BN93" i="4" s="1"/>
  <c r="AI93" i="4"/>
  <c r="AX93" i="4" s="1"/>
  <c r="BL93" i="4" s="1"/>
  <c r="BF92" i="4"/>
  <c r="BV92" i="4" s="1"/>
  <c r="BB92" i="4"/>
  <c r="BP92" i="4" s="1"/>
  <c r="BA92" i="4"/>
  <c r="BO92" i="4" s="1"/>
  <c r="AY92" i="4"/>
  <c r="BM92" i="4" s="1"/>
  <c r="AW92" i="4"/>
  <c r="AV92" i="4"/>
  <c r="BJ92" i="4" s="1"/>
  <c r="AT92" i="4"/>
  <c r="AK92" i="4"/>
  <c r="AZ92" i="4" s="1"/>
  <c r="BN92" i="4" s="1"/>
  <c r="AI92" i="4"/>
  <c r="AX92" i="4" s="1"/>
  <c r="BL92" i="4" s="1"/>
  <c r="BF91" i="4"/>
  <c r="BV91" i="4" s="1"/>
  <c r="BB91" i="4"/>
  <c r="BP91" i="4" s="1"/>
  <c r="BA91" i="4"/>
  <c r="BO91" i="4" s="1"/>
  <c r="AY91" i="4"/>
  <c r="BM91" i="4" s="1"/>
  <c r="AW91" i="4"/>
  <c r="AV91" i="4"/>
  <c r="BJ91" i="4" s="1"/>
  <c r="AT91" i="4"/>
  <c r="AK91" i="4"/>
  <c r="AZ91" i="4" s="1"/>
  <c r="BN91" i="4" s="1"/>
  <c r="AI91" i="4"/>
  <c r="AX91" i="4" s="1"/>
  <c r="BL91" i="4" s="1"/>
  <c r="BF90" i="4"/>
  <c r="BV90" i="4" s="1"/>
  <c r="BB90" i="4"/>
  <c r="BP90" i="4" s="1"/>
  <c r="BA90" i="4"/>
  <c r="BO90" i="4" s="1"/>
  <c r="AY90" i="4"/>
  <c r="BM90" i="4" s="1"/>
  <c r="AW90" i="4"/>
  <c r="AV90" i="4"/>
  <c r="BJ90" i="4" s="1"/>
  <c r="AT90" i="4"/>
  <c r="AK90" i="4"/>
  <c r="AZ90" i="4" s="1"/>
  <c r="BN90" i="4" s="1"/>
  <c r="AI90" i="4"/>
  <c r="AX90" i="4" s="1"/>
  <c r="BL90" i="4" s="1"/>
  <c r="BF89" i="4"/>
  <c r="BV89" i="4" s="1"/>
  <c r="BB89" i="4"/>
  <c r="BP89" i="4" s="1"/>
  <c r="BA89" i="4"/>
  <c r="BO89" i="4" s="1"/>
  <c r="AY89" i="4"/>
  <c r="BM89" i="4" s="1"/>
  <c r="AW89" i="4"/>
  <c r="BK89" i="4" s="1"/>
  <c r="AV89" i="4"/>
  <c r="BJ89" i="4" s="1"/>
  <c r="AT89" i="4"/>
  <c r="AK89" i="4"/>
  <c r="AZ89" i="4" s="1"/>
  <c r="BN89" i="4" s="1"/>
  <c r="AI89" i="4"/>
  <c r="AX89" i="4" s="1"/>
  <c r="BL89" i="4" s="1"/>
  <c r="BF88" i="4"/>
  <c r="BV88" i="4" s="1"/>
  <c r="BB88" i="4"/>
  <c r="BP88" i="4" s="1"/>
  <c r="BA88" i="4"/>
  <c r="BO88" i="4" s="1"/>
  <c r="AY88" i="4"/>
  <c r="BM88" i="4" s="1"/>
  <c r="AW88" i="4"/>
  <c r="AV88" i="4"/>
  <c r="BJ88" i="4" s="1"/>
  <c r="AT88" i="4"/>
  <c r="AK88" i="4"/>
  <c r="AZ88" i="4" s="1"/>
  <c r="BN88" i="4" s="1"/>
  <c r="AI88" i="4"/>
  <c r="AX88" i="4" s="1"/>
  <c r="BL88" i="4" s="1"/>
  <c r="BF87" i="4"/>
  <c r="BV87" i="4" s="1"/>
  <c r="BB87" i="4"/>
  <c r="BP87" i="4" s="1"/>
  <c r="BA87" i="4"/>
  <c r="BO87" i="4" s="1"/>
  <c r="AY87" i="4"/>
  <c r="BM87" i="4" s="1"/>
  <c r="AW87" i="4"/>
  <c r="AV87" i="4"/>
  <c r="BJ87" i="4" s="1"/>
  <c r="AT87" i="4"/>
  <c r="AK87" i="4"/>
  <c r="AZ87" i="4" s="1"/>
  <c r="BN87" i="4" s="1"/>
  <c r="AI87" i="4"/>
  <c r="AX87" i="4" s="1"/>
  <c r="BL87" i="4" s="1"/>
  <c r="BF86" i="4"/>
  <c r="BV86" i="4" s="1"/>
  <c r="BB86" i="4"/>
  <c r="BP86" i="4" s="1"/>
  <c r="BA86" i="4"/>
  <c r="BO86" i="4" s="1"/>
  <c r="AY86" i="4"/>
  <c r="BM86" i="4" s="1"/>
  <c r="AW86" i="4"/>
  <c r="AV86" i="4"/>
  <c r="BJ86" i="4" s="1"/>
  <c r="AT86" i="4"/>
  <c r="AK86" i="4"/>
  <c r="AZ86" i="4" s="1"/>
  <c r="BN86" i="4" s="1"/>
  <c r="AI86" i="4"/>
  <c r="AX86" i="4" s="1"/>
  <c r="BL86" i="4" s="1"/>
  <c r="BF85" i="4"/>
  <c r="BV85" i="4" s="1"/>
  <c r="BB85" i="4"/>
  <c r="BP85" i="4" s="1"/>
  <c r="BA85" i="4"/>
  <c r="BO85" i="4" s="1"/>
  <c r="AY85" i="4"/>
  <c r="BM85" i="4" s="1"/>
  <c r="AW85" i="4"/>
  <c r="AV85" i="4"/>
  <c r="BJ85" i="4" s="1"/>
  <c r="AT85" i="4"/>
  <c r="AK85" i="4"/>
  <c r="AZ85" i="4" s="1"/>
  <c r="BN85" i="4" s="1"/>
  <c r="AI85" i="4"/>
  <c r="AX85" i="4" s="1"/>
  <c r="BL85" i="4" s="1"/>
  <c r="BF84" i="4"/>
  <c r="BV84" i="4" s="1"/>
  <c r="BB84" i="4"/>
  <c r="BP84" i="4" s="1"/>
  <c r="BA84" i="4"/>
  <c r="BO84" i="4" s="1"/>
  <c r="AY84" i="4"/>
  <c r="BM84" i="4" s="1"/>
  <c r="AW84" i="4"/>
  <c r="BK84" i="4" s="1"/>
  <c r="AV84" i="4"/>
  <c r="BJ84" i="4" s="1"/>
  <c r="AT84" i="4"/>
  <c r="AK84" i="4"/>
  <c r="AZ84" i="4" s="1"/>
  <c r="BN84" i="4" s="1"/>
  <c r="AI84" i="4"/>
  <c r="AX84" i="4" s="1"/>
  <c r="BL84" i="4" s="1"/>
  <c r="BF83" i="4"/>
  <c r="BV83" i="4" s="1"/>
  <c r="BB83" i="4"/>
  <c r="BP83" i="4" s="1"/>
  <c r="BA83" i="4"/>
  <c r="BO83" i="4" s="1"/>
  <c r="AY83" i="4"/>
  <c r="BM83" i="4" s="1"/>
  <c r="AW83" i="4"/>
  <c r="AV83" i="4"/>
  <c r="BJ83" i="4" s="1"/>
  <c r="AT83" i="4"/>
  <c r="AK83" i="4"/>
  <c r="AZ83" i="4" s="1"/>
  <c r="BN83" i="4" s="1"/>
  <c r="AI83" i="4"/>
  <c r="AX83" i="4" s="1"/>
  <c r="BL83" i="4" s="1"/>
  <c r="BF82" i="4"/>
  <c r="BV82" i="4" s="1"/>
  <c r="BB82" i="4"/>
  <c r="BP82" i="4" s="1"/>
  <c r="BA82" i="4"/>
  <c r="BO82" i="4" s="1"/>
  <c r="AY82" i="4"/>
  <c r="BM82" i="4" s="1"/>
  <c r="AW82" i="4"/>
  <c r="AV82" i="4"/>
  <c r="BJ82" i="4" s="1"/>
  <c r="AT82" i="4"/>
  <c r="AK82" i="4"/>
  <c r="AZ82" i="4" s="1"/>
  <c r="BN82" i="4" s="1"/>
  <c r="AI82" i="4"/>
  <c r="AX82" i="4" s="1"/>
  <c r="BL82" i="4" s="1"/>
  <c r="BF81" i="4"/>
  <c r="BV81" i="4" s="1"/>
  <c r="BB81" i="4"/>
  <c r="BP81" i="4" s="1"/>
  <c r="BA81" i="4"/>
  <c r="BO81" i="4" s="1"/>
  <c r="AY81" i="4"/>
  <c r="BM81" i="4" s="1"/>
  <c r="AW81" i="4"/>
  <c r="AV81" i="4"/>
  <c r="BJ81" i="4" s="1"/>
  <c r="AT81" i="4"/>
  <c r="AK81" i="4"/>
  <c r="AZ81" i="4" s="1"/>
  <c r="BN81" i="4" s="1"/>
  <c r="AI81" i="4"/>
  <c r="AX81" i="4" s="1"/>
  <c r="BL81" i="4" s="1"/>
  <c r="BF80" i="4"/>
  <c r="BV80" i="4" s="1"/>
  <c r="BB80" i="4"/>
  <c r="BP80" i="4" s="1"/>
  <c r="BA80" i="4"/>
  <c r="BO80" i="4" s="1"/>
  <c r="AY80" i="4"/>
  <c r="BM80" i="4" s="1"/>
  <c r="AW80" i="4"/>
  <c r="AV80" i="4"/>
  <c r="BJ80" i="4" s="1"/>
  <c r="AT80" i="4"/>
  <c r="AK80" i="4"/>
  <c r="AZ80" i="4" s="1"/>
  <c r="BN80" i="4" s="1"/>
  <c r="AI80" i="4"/>
  <c r="AX80" i="4" s="1"/>
  <c r="BL80" i="4" s="1"/>
  <c r="BF79" i="4"/>
  <c r="BV79" i="4" s="1"/>
  <c r="BB79" i="4"/>
  <c r="BP79" i="4" s="1"/>
  <c r="BA79" i="4"/>
  <c r="BO79" i="4" s="1"/>
  <c r="AY79" i="4"/>
  <c r="BM79" i="4" s="1"/>
  <c r="AW79" i="4"/>
  <c r="AV79" i="4"/>
  <c r="BJ79" i="4" s="1"/>
  <c r="AT79" i="4"/>
  <c r="AK79" i="4"/>
  <c r="AZ79" i="4" s="1"/>
  <c r="BN79" i="4" s="1"/>
  <c r="AI79" i="4"/>
  <c r="AX79" i="4" s="1"/>
  <c r="BL79" i="4" s="1"/>
  <c r="BF78" i="4"/>
  <c r="BV78" i="4" s="1"/>
  <c r="BB78" i="4"/>
  <c r="BP78" i="4" s="1"/>
  <c r="BA78" i="4"/>
  <c r="BO78" i="4" s="1"/>
  <c r="AY78" i="4"/>
  <c r="BM78" i="4" s="1"/>
  <c r="AW78" i="4"/>
  <c r="AV78" i="4"/>
  <c r="BJ78" i="4" s="1"/>
  <c r="AT78" i="4"/>
  <c r="AK78" i="4"/>
  <c r="AZ78" i="4" s="1"/>
  <c r="BN78" i="4" s="1"/>
  <c r="AI78" i="4"/>
  <c r="AX78" i="4" s="1"/>
  <c r="BL78" i="4" s="1"/>
  <c r="BF77" i="4"/>
  <c r="BV77" i="4" s="1"/>
  <c r="BB77" i="4"/>
  <c r="BP77" i="4" s="1"/>
  <c r="BA77" i="4"/>
  <c r="BO77" i="4" s="1"/>
  <c r="AY77" i="4"/>
  <c r="BM77" i="4" s="1"/>
  <c r="AW77" i="4"/>
  <c r="AV77" i="4"/>
  <c r="BJ77" i="4" s="1"/>
  <c r="AT77" i="4"/>
  <c r="AK77" i="4"/>
  <c r="AZ77" i="4" s="1"/>
  <c r="BN77" i="4" s="1"/>
  <c r="AI77" i="4"/>
  <c r="AX77" i="4" s="1"/>
  <c r="BL77" i="4" s="1"/>
  <c r="BF76" i="4"/>
  <c r="BV76" i="4" s="1"/>
  <c r="BB76" i="4"/>
  <c r="BP76" i="4" s="1"/>
  <c r="BA76" i="4"/>
  <c r="BO76" i="4" s="1"/>
  <c r="AY76" i="4"/>
  <c r="BM76" i="4" s="1"/>
  <c r="AW76" i="4"/>
  <c r="AV76" i="4"/>
  <c r="BJ76" i="4" s="1"/>
  <c r="AT76" i="4"/>
  <c r="AK76" i="4"/>
  <c r="AZ76" i="4" s="1"/>
  <c r="BN76" i="4" s="1"/>
  <c r="AI76" i="4"/>
  <c r="AX76" i="4" s="1"/>
  <c r="BL76" i="4" s="1"/>
  <c r="BF75" i="4"/>
  <c r="BV75" i="4" s="1"/>
  <c r="BB75" i="4"/>
  <c r="BP75" i="4" s="1"/>
  <c r="BA75" i="4"/>
  <c r="BO75" i="4" s="1"/>
  <c r="AY75" i="4"/>
  <c r="BM75" i="4" s="1"/>
  <c r="AW75" i="4"/>
  <c r="AV75" i="4"/>
  <c r="BJ75" i="4" s="1"/>
  <c r="AT75" i="4"/>
  <c r="AK75" i="4"/>
  <c r="AZ75" i="4" s="1"/>
  <c r="BN75" i="4" s="1"/>
  <c r="AI75" i="4"/>
  <c r="AX75" i="4" s="1"/>
  <c r="BL75" i="4" s="1"/>
  <c r="BF74" i="4"/>
  <c r="BV74" i="4" s="1"/>
  <c r="BB74" i="4"/>
  <c r="BP74" i="4" s="1"/>
  <c r="BA74" i="4"/>
  <c r="BO74" i="4" s="1"/>
  <c r="AY74" i="4"/>
  <c r="BM74" i="4" s="1"/>
  <c r="AW74" i="4"/>
  <c r="AV74" i="4"/>
  <c r="BJ74" i="4" s="1"/>
  <c r="AT74" i="4"/>
  <c r="AK74" i="4"/>
  <c r="AZ74" i="4" s="1"/>
  <c r="BN74" i="4" s="1"/>
  <c r="AI74" i="4"/>
  <c r="AX74" i="4" s="1"/>
  <c r="BL74" i="4" s="1"/>
  <c r="BF73" i="4"/>
  <c r="BV73" i="4" s="1"/>
  <c r="BB73" i="4"/>
  <c r="BP73" i="4" s="1"/>
  <c r="BA73" i="4"/>
  <c r="BO73" i="4" s="1"/>
  <c r="AY73" i="4"/>
  <c r="BM73" i="4" s="1"/>
  <c r="AW73" i="4"/>
  <c r="AV73" i="4"/>
  <c r="BJ73" i="4" s="1"/>
  <c r="AT73" i="4"/>
  <c r="AK73" i="4"/>
  <c r="AZ73" i="4" s="1"/>
  <c r="BN73" i="4" s="1"/>
  <c r="AI73" i="4"/>
  <c r="AX73" i="4" s="1"/>
  <c r="BL73" i="4" s="1"/>
  <c r="BF72" i="4"/>
  <c r="BV72" i="4" s="1"/>
  <c r="BB72" i="4"/>
  <c r="BP72" i="4" s="1"/>
  <c r="BA72" i="4"/>
  <c r="BO72" i="4" s="1"/>
  <c r="AY72" i="4"/>
  <c r="BM72" i="4" s="1"/>
  <c r="AW72" i="4"/>
  <c r="AV72" i="4"/>
  <c r="BJ72" i="4" s="1"/>
  <c r="AT72" i="4"/>
  <c r="AK72" i="4"/>
  <c r="AZ72" i="4" s="1"/>
  <c r="BN72" i="4" s="1"/>
  <c r="AI72" i="4"/>
  <c r="AX72" i="4" s="1"/>
  <c r="BL72" i="4" s="1"/>
  <c r="BF71" i="4"/>
  <c r="BV71" i="4" s="1"/>
  <c r="BB71" i="4"/>
  <c r="BP71" i="4" s="1"/>
  <c r="BA71" i="4"/>
  <c r="BO71" i="4" s="1"/>
  <c r="AY71" i="4"/>
  <c r="BM71" i="4" s="1"/>
  <c r="AW71" i="4"/>
  <c r="AV71" i="4"/>
  <c r="BJ71" i="4" s="1"/>
  <c r="AT71" i="4"/>
  <c r="AK71" i="4"/>
  <c r="AZ71" i="4" s="1"/>
  <c r="BN71" i="4" s="1"/>
  <c r="AI71" i="4"/>
  <c r="AX71" i="4" s="1"/>
  <c r="BL71" i="4" s="1"/>
  <c r="BF70" i="4"/>
  <c r="BV70" i="4" s="1"/>
  <c r="BB70" i="4"/>
  <c r="BP70" i="4" s="1"/>
  <c r="BA70" i="4"/>
  <c r="BO70" i="4" s="1"/>
  <c r="AY70" i="4"/>
  <c r="BM70" i="4" s="1"/>
  <c r="AW70" i="4"/>
  <c r="AV70" i="4"/>
  <c r="BJ70" i="4" s="1"/>
  <c r="AT70" i="4"/>
  <c r="AK70" i="4"/>
  <c r="AZ70" i="4" s="1"/>
  <c r="BN70" i="4" s="1"/>
  <c r="AI70" i="4"/>
  <c r="AX70" i="4" s="1"/>
  <c r="BL70" i="4" s="1"/>
  <c r="BF69" i="4"/>
  <c r="BV69" i="4" s="1"/>
  <c r="BB69" i="4"/>
  <c r="BP69" i="4" s="1"/>
  <c r="BA69" i="4"/>
  <c r="BO69" i="4" s="1"/>
  <c r="AY69" i="4"/>
  <c r="BM69" i="4" s="1"/>
  <c r="AW69" i="4"/>
  <c r="BK69" i="4" s="1"/>
  <c r="AV69" i="4"/>
  <c r="BJ69" i="4" s="1"/>
  <c r="AT69" i="4"/>
  <c r="AK69" i="4"/>
  <c r="AZ69" i="4" s="1"/>
  <c r="BN69" i="4" s="1"/>
  <c r="AI69" i="4"/>
  <c r="AX69" i="4" s="1"/>
  <c r="BL69" i="4" s="1"/>
  <c r="BF68" i="4"/>
  <c r="BV68" i="4" s="1"/>
  <c r="BB68" i="4"/>
  <c r="BP68" i="4" s="1"/>
  <c r="BA68" i="4"/>
  <c r="BO68" i="4" s="1"/>
  <c r="AY68" i="4"/>
  <c r="BM68" i="4" s="1"/>
  <c r="AW68" i="4"/>
  <c r="BK68" i="4" s="1"/>
  <c r="AV68" i="4"/>
  <c r="BJ68" i="4" s="1"/>
  <c r="AT68" i="4"/>
  <c r="AK68" i="4"/>
  <c r="AZ68" i="4" s="1"/>
  <c r="BN68" i="4" s="1"/>
  <c r="AI68" i="4"/>
  <c r="AX68" i="4" s="1"/>
  <c r="BL68" i="4" s="1"/>
  <c r="BF67" i="4"/>
  <c r="BV67" i="4" s="1"/>
  <c r="BB67" i="4"/>
  <c r="BP67" i="4" s="1"/>
  <c r="BA67" i="4"/>
  <c r="BO67" i="4" s="1"/>
  <c r="AY67" i="4"/>
  <c r="BM67" i="4" s="1"/>
  <c r="AW67" i="4"/>
  <c r="AV67" i="4"/>
  <c r="BJ67" i="4" s="1"/>
  <c r="AT67" i="4"/>
  <c r="AK67" i="4"/>
  <c r="AZ67" i="4" s="1"/>
  <c r="BN67" i="4" s="1"/>
  <c r="AI67" i="4"/>
  <c r="AX67" i="4" s="1"/>
  <c r="BL67" i="4" s="1"/>
  <c r="BF66" i="4"/>
  <c r="BV66" i="4" s="1"/>
  <c r="BB66" i="4"/>
  <c r="BP66" i="4" s="1"/>
  <c r="BA66" i="4"/>
  <c r="BO66" i="4" s="1"/>
  <c r="AY66" i="4"/>
  <c r="BM66" i="4" s="1"/>
  <c r="AW66" i="4"/>
  <c r="AV66" i="4"/>
  <c r="BJ66" i="4" s="1"/>
  <c r="AT66" i="4"/>
  <c r="AK66" i="4"/>
  <c r="AZ66" i="4" s="1"/>
  <c r="BN66" i="4" s="1"/>
  <c r="AI66" i="4"/>
  <c r="AX66" i="4" s="1"/>
  <c r="BL66" i="4" s="1"/>
  <c r="BF65" i="4"/>
  <c r="BV65" i="4" s="1"/>
  <c r="BB65" i="4"/>
  <c r="BP65" i="4" s="1"/>
  <c r="BA65" i="4"/>
  <c r="BO65" i="4" s="1"/>
  <c r="AY65" i="4"/>
  <c r="BM65" i="4" s="1"/>
  <c r="AW65" i="4"/>
  <c r="AV65" i="4"/>
  <c r="BJ65" i="4" s="1"/>
  <c r="AT65" i="4"/>
  <c r="AK65" i="4"/>
  <c r="AZ65" i="4" s="1"/>
  <c r="BN65" i="4" s="1"/>
  <c r="AI65" i="4"/>
  <c r="AX65" i="4" s="1"/>
  <c r="BL65" i="4" s="1"/>
  <c r="BF64" i="4"/>
  <c r="BV64" i="4" s="1"/>
  <c r="BB64" i="4"/>
  <c r="BP64" i="4" s="1"/>
  <c r="BA64" i="4"/>
  <c r="BO64" i="4" s="1"/>
  <c r="AY64" i="4"/>
  <c r="BM64" i="4" s="1"/>
  <c r="AW64" i="4"/>
  <c r="AV64" i="4"/>
  <c r="BJ64" i="4" s="1"/>
  <c r="AT64" i="4"/>
  <c r="AK64" i="4"/>
  <c r="AZ64" i="4" s="1"/>
  <c r="BN64" i="4" s="1"/>
  <c r="AI64" i="4"/>
  <c r="AX64" i="4" s="1"/>
  <c r="BL64" i="4" s="1"/>
  <c r="BF63" i="4"/>
  <c r="BV63" i="4" s="1"/>
  <c r="BB63" i="4"/>
  <c r="BP63" i="4" s="1"/>
  <c r="BA63" i="4"/>
  <c r="BO63" i="4" s="1"/>
  <c r="AY63" i="4"/>
  <c r="BM63" i="4" s="1"/>
  <c r="AW63" i="4"/>
  <c r="AV63" i="4"/>
  <c r="BJ63" i="4" s="1"/>
  <c r="AT63" i="4"/>
  <c r="AK63" i="4"/>
  <c r="AZ63" i="4" s="1"/>
  <c r="BN63" i="4" s="1"/>
  <c r="AI63" i="4"/>
  <c r="AX63" i="4" s="1"/>
  <c r="BL63" i="4" s="1"/>
  <c r="BF62" i="4"/>
  <c r="BV62" i="4" s="1"/>
  <c r="BB62" i="4"/>
  <c r="BP62" i="4" s="1"/>
  <c r="BA62" i="4"/>
  <c r="BO62" i="4" s="1"/>
  <c r="AY62" i="4"/>
  <c r="BM62" i="4" s="1"/>
  <c r="AW62" i="4"/>
  <c r="BK62" i="4" s="1"/>
  <c r="AV62" i="4"/>
  <c r="BJ62" i="4" s="1"/>
  <c r="AT62" i="4"/>
  <c r="AK62" i="4"/>
  <c r="AZ62" i="4" s="1"/>
  <c r="BN62" i="4" s="1"/>
  <c r="AI62" i="4"/>
  <c r="AX62" i="4" s="1"/>
  <c r="BL62" i="4" s="1"/>
  <c r="BF61" i="4"/>
  <c r="BV61" i="4" s="1"/>
  <c r="BB61" i="4"/>
  <c r="BP61" i="4" s="1"/>
  <c r="BA61" i="4"/>
  <c r="BO61" i="4" s="1"/>
  <c r="AY61" i="4"/>
  <c r="BM61" i="4" s="1"/>
  <c r="AW61" i="4"/>
  <c r="AV61" i="4"/>
  <c r="BJ61" i="4" s="1"/>
  <c r="AT61" i="4"/>
  <c r="AK61" i="4"/>
  <c r="AZ61" i="4" s="1"/>
  <c r="BN61" i="4" s="1"/>
  <c r="AI61" i="4"/>
  <c r="AX61" i="4" s="1"/>
  <c r="BL61" i="4" s="1"/>
  <c r="BF60" i="4"/>
  <c r="BV60" i="4" s="1"/>
  <c r="BB60" i="4"/>
  <c r="BP60" i="4" s="1"/>
  <c r="BA60" i="4"/>
  <c r="BO60" i="4" s="1"/>
  <c r="AY60" i="4"/>
  <c r="BM60" i="4" s="1"/>
  <c r="AW60" i="4"/>
  <c r="AV60" i="4"/>
  <c r="BJ60" i="4" s="1"/>
  <c r="AT60" i="4"/>
  <c r="AK60" i="4"/>
  <c r="AZ60" i="4" s="1"/>
  <c r="BN60" i="4" s="1"/>
  <c r="AI60" i="4"/>
  <c r="AX60" i="4" s="1"/>
  <c r="BL60" i="4" s="1"/>
  <c r="BF59" i="4"/>
  <c r="BV59" i="4" s="1"/>
  <c r="BB59" i="4"/>
  <c r="BP59" i="4" s="1"/>
  <c r="BA59" i="4"/>
  <c r="BO59" i="4" s="1"/>
  <c r="AY59" i="4"/>
  <c r="BM59" i="4" s="1"/>
  <c r="AW59" i="4"/>
  <c r="AV59" i="4"/>
  <c r="BJ59" i="4" s="1"/>
  <c r="AT59" i="4"/>
  <c r="AK59" i="4"/>
  <c r="AZ59" i="4" s="1"/>
  <c r="BN59" i="4" s="1"/>
  <c r="AI59" i="4"/>
  <c r="AX59" i="4" s="1"/>
  <c r="BL59" i="4" s="1"/>
  <c r="BF58" i="4"/>
  <c r="BV58" i="4" s="1"/>
  <c r="BB58" i="4"/>
  <c r="BP58" i="4" s="1"/>
  <c r="BA58" i="4"/>
  <c r="BO58" i="4" s="1"/>
  <c r="AY58" i="4"/>
  <c r="BM58" i="4" s="1"/>
  <c r="AW58" i="4"/>
  <c r="AV58" i="4"/>
  <c r="BJ58" i="4" s="1"/>
  <c r="AT58" i="4"/>
  <c r="AK58" i="4"/>
  <c r="AZ58" i="4" s="1"/>
  <c r="BN58" i="4" s="1"/>
  <c r="AI58" i="4"/>
  <c r="AX58" i="4" s="1"/>
  <c r="BL58" i="4" s="1"/>
  <c r="BF57" i="4"/>
  <c r="BV57" i="4" s="1"/>
  <c r="BB57" i="4"/>
  <c r="BP57" i="4" s="1"/>
  <c r="BA57" i="4"/>
  <c r="BO57" i="4" s="1"/>
  <c r="AY57" i="4"/>
  <c r="BM57" i="4" s="1"/>
  <c r="AW57" i="4"/>
  <c r="AV57" i="4"/>
  <c r="BJ57" i="4" s="1"/>
  <c r="AT57" i="4"/>
  <c r="AK57" i="4"/>
  <c r="AZ57" i="4" s="1"/>
  <c r="BN57" i="4" s="1"/>
  <c r="AI57" i="4"/>
  <c r="AX57" i="4" s="1"/>
  <c r="BL57" i="4" s="1"/>
  <c r="BF56" i="4"/>
  <c r="BV56" i="4" s="1"/>
  <c r="BB56" i="4"/>
  <c r="BP56" i="4" s="1"/>
  <c r="BA56" i="4"/>
  <c r="BO56" i="4" s="1"/>
  <c r="AY56" i="4"/>
  <c r="BM56" i="4" s="1"/>
  <c r="AW56" i="4"/>
  <c r="AV56" i="4"/>
  <c r="BJ56" i="4" s="1"/>
  <c r="AT56" i="4"/>
  <c r="AK56" i="4"/>
  <c r="AZ56" i="4" s="1"/>
  <c r="BN56" i="4" s="1"/>
  <c r="AI56" i="4"/>
  <c r="AX56" i="4" s="1"/>
  <c r="BL56" i="4" s="1"/>
  <c r="BM55" i="4"/>
  <c r="BF55" i="4"/>
  <c r="BV55" i="4" s="1"/>
  <c r="BB55" i="4"/>
  <c r="BP55" i="4" s="1"/>
  <c r="BA55" i="4"/>
  <c r="BO55" i="4" s="1"/>
  <c r="AW55" i="4"/>
  <c r="AV55" i="4"/>
  <c r="BJ55" i="4" s="1"/>
  <c r="AT55" i="4"/>
  <c r="AK55" i="4"/>
  <c r="AZ55" i="4" s="1"/>
  <c r="BN55" i="4" s="1"/>
  <c r="AI55" i="4"/>
  <c r="AX55" i="4" s="1"/>
  <c r="BL55" i="4" s="1"/>
  <c r="BM54" i="4"/>
  <c r="BF54" i="4"/>
  <c r="BV54" i="4" s="1"/>
  <c r="BB54" i="4"/>
  <c r="BP54" i="4" s="1"/>
  <c r="BA54" i="4"/>
  <c r="BO54" i="4" s="1"/>
  <c r="AW54" i="4"/>
  <c r="AV54" i="4"/>
  <c r="BJ54" i="4" s="1"/>
  <c r="AT54" i="4"/>
  <c r="AK54" i="4"/>
  <c r="AZ54" i="4" s="1"/>
  <c r="BN54" i="4" s="1"/>
  <c r="AI54" i="4"/>
  <c r="AX54" i="4" s="1"/>
  <c r="BL54" i="4" s="1"/>
  <c r="BM53" i="4"/>
  <c r="BF53" i="4"/>
  <c r="BV53" i="4" s="1"/>
  <c r="BB53" i="4"/>
  <c r="BP53" i="4" s="1"/>
  <c r="BA53" i="4"/>
  <c r="BO53" i="4" s="1"/>
  <c r="AW53" i="4"/>
  <c r="AV53" i="4"/>
  <c r="BJ53" i="4" s="1"/>
  <c r="AT53" i="4"/>
  <c r="AK53" i="4"/>
  <c r="AZ53" i="4" s="1"/>
  <c r="BN53" i="4" s="1"/>
  <c r="AI53" i="4"/>
  <c r="AX53" i="4" s="1"/>
  <c r="BL53" i="4" s="1"/>
  <c r="BM52" i="4"/>
  <c r="BF52" i="4"/>
  <c r="BV52" i="4" s="1"/>
  <c r="BB52" i="4"/>
  <c r="BP52" i="4" s="1"/>
  <c r="BA52" i="4"/>
  <c r="BO52" i="4" s="1"/>
  <c r="AW52" i="4"/>
  <c r="AV52" i="4"/>
  <c r="BJ52" i="4" s="1"/>
  <c r="AT52" i="4"/>
  <c r="AK52" i="4"/>
  <c r="AZ52" i="4" s="1"/>
  <c r="BN52" i="4" s="1"/>
  <c r="AI52" i="4"/>
  <c r="AX52" i="4" s="1"/>
  <c r="BL52" i="4" s="1"/>
  <c r="BM51" i="4"/>
  <c r="BF51" i="4"/>
  <c r="BV51" i="4" s="1"/>
  <c r="BB51" i="4"/>
  <c r="BP51" i="4" s="1"/>
  <c r="BA51" i="4"/>
  <c r="BO51" i="4" s="1"/>
  <c r="AW51" i="4"/>
  <c r="AV51" i="4"/>
  <c r="BJ51" i="4" s="1"/>
  <c r="AT51" i="4"/>
  <c r="AK51" i="4"/>
  <c r="AZ51" i="4" s="1"/>
  <c r="BN51" i="4" s="1"/>
  <c r="AI51" i="4"/>
  <c r="AX51" i="4" s="1"/>
  <c r="BL51" i="4" s="1"/>
  <c r="BM50" i="4"/>
  <c r="BF50" i="4"/>
  <c r="BV50" i="4" s="1"/>
  <c r="BB50" i="4"/>
  <c r="BP50" i="4" s="1"/>
  <c r="BA50" i="4"/>
  <c r="BO50" i="4" s="1"/>
  <c r="AW50" i="4"/>
  <c r="AV50" i="4"/>
  <c r="BJ50" i="4" s="1"/>
  <c r="AT50" i="4"/>
  <c r="AK50" i="4"/>
  <c r="AZ50" i="4" s="1"/>
  <c r="BN50" i="4" s="1"/>
  <c r="AI50" i="4"/>
  <c r="AX50" i="4" s="1"/>
  <c r="BL50" i="4" s="1"/>
  <c r="BM49" i="4"/>
  <c r="BF49" i="4"/>
  <c r="BV49" i="4" s="1"/>
  <c r="BB49" i="4"/>
  <c r="BP49" i="4" s="1"/>
  <c r="BA49" i="4"/>
  <c r="BO49" i="4" s="1"/>
  <c r="AW49" i="4"/>
  <c r="AV49" i="4"/>
  <c r="BJ49" i="4" s="1"/>
  <c r="AT49" i="4"/>
  <c r="AK49" i="4"/>
  <c r="AZ49" i="4" s="1"/>
  <c r="BN49" i="4" s="1"/>
  <c r="AI49" i="4"/>
  <c r="AX49" i="4" s="1"/>
  <c r="BL49" i="4" s="1"/>
  <c r="BM48" i="4"/>
  <c r="BF48" i="4"/>
  <c r="BV48" i="4" s="1"/>
  <c r="BB48" i="4"/>
  <c r="BP48" i="4" s="1"/>
  <c r="BA48" i="4"/>
  <c r="BO48" i="4" s="1"/>
  <c r="AW48" i="4"/>
  <c r="AV48" i="4"/>
  <c r="BJ48" i="4" s="1"/>
  <c r="AT48" i="4"/>
  <c r="AK48" i="4"/>
  <c r="AZ48" i="4" s="1"/>
  <c r="BN48" i="4" s="1"/>
  <c r="AI48" i="4"/>
  <c r="AX48" i="4" s="1"/>
  <c r="BL48" i="4" s="1"/>
  <c r="BM47" i="4"/>
  <c r="BF47" i="4"/>
  <c r="BV47" i="4" s="1"/>
  <c r="BB47" i="4"/>
  <c r="BP47" i="4" s="1"/>
  <c r="BA47" i="4"/>
  <c r="BO47" i="4" s="1"/>
  <c r="AW47" i="4"/>
  <c r="AV47" i="4"/>
  <c r="BJ47" i="4" s="1"/>
  <c r="AT47" i="4"/>
  <c r="AK47" i="4"/>
  <c r="AZ47" i="4" s="1"/>
  <c r="BN47" i="4" s="1"/>
  <c r="AI47" i="4"/>
  <c r="AX47" i="4" s="1"/>
  <c r="BL47" i="4" s="1"/>
  <c r="BM46" i="4"/>
  <c r="BF46" i="4"/>
  <c r="BV46" i="4" s="1"/>
  <c r="BB46" i="4"/>
  <c r="BP46" i="4" s="1"/>
  <c r="BA46" i="4"/>
  <c r="BO46" i="4" s="1"/>
  <c r="AW46" i="4"/>
  <c r="AV46" i="4"/>
  <c r="BJ46" i="4" s="1"/>
  <c r="AT46" i="4"/>
  <c r="AK46" i="4"/>
  <c r="AZ46" i="4" s="1"/>
  <c r="BN46" i="4" s="1"/>
  <c r="AI46" i="4"/>
  <c r="AX46" i="4" s="1"/>
  <c r="BL46" i="4" s="1"/>
  <c r="BM45" i="4"/>
  <c r="BF45" i="4"/>
  <c r="BV45" i="4" s="1"/>
  <c r="BB45" i="4"/>
  <c r="BP45" i="4" s="1"/>
  <c r="BA45" i="4"/>
  <c r="BO45" i="4" s="1"/>
  <c r="AW45" i="4"/>
  <c r="AV45" i="4"/>
  <c r="BJ45" i="4" s="1"/>
  <c r="AT45" i="4"/>
  <c r="AK45" i="4"/>
  <c r="AZ45" i="4" s="1"/>
  <c r="BN45" i="4" s="1"/>
  <c r="AI45" i="4"/>
  <c r="AX45" i="4" s="1"/>
  <c r="BL45" i="4" s="1"/>
  <c r="BM44" i="4"/>
  <c r="BF44" i="4"/>
  <c r="BV44" i="4" s="1"/>
  <c r="BB44" i="4"/>
  <c r="BP44" i="4" s="1"/>
  <c r="BA44" i="4"/>
  <c r="BO44" i="4" s="1"/>
  <c r="AW44" i="4"/>
  <c r="BK44" i="4" s="1"/>
  <c r="AV44" i="4"/>
  <c r="BJ44" i="4" s="1"/>
  <c r="AT44" i="4"/>
  <c r="AK44" i="4"/>
  <c r="AZ44" i="4" s="1"/>
  <c r="BN44" i="4" s="1"/>
  <c r="AI44" i="4"/>
  <c r="AX44" i="4" s="1"/>
  <c r="BL44" i="4" s="1"/>
  <c r="BM43" i="4"/>
  <c r="BF43" i="4"/>
  <c r="BV43" i="4" s="1"/>
  <c r="BB43" i="4"/>
  <c r="BP43" i="4" s="1"/>
  <c r="BA43" i="4"/>
  <c r="BO43" i="4" s="1"/>
  <c r="AW43" i="4"/>
  <c r="AV43" i="4"/>
  <c r="BJ43" i="4" s="1"/>
  <c r="AT43" i="4"/>
  <c r="AK43" i="4"/>
  <c r="AZ43" i="4" s="1"/>
  <c r="BN43" i="4" s="1"/>
  <c r="AI43" i="4"/>
  <c r="AX43" i="4" s="1"/>
  <c r="BL43" i="4" s="1"/>
  <c r="BM42" i="4"/>
  <c r="BF42" i="4"/>
  <c r="BV42" i="4" s="1"/>
  <c r="BB42" i="4"/>
  <c r="BP42" i="4" s="1"/>
  <c r="BA42" i="4"/>
  <c r="BO42" i="4" s="1"/>
  <c r="AW42" i="4"/>
  <c r="AV42" i="4"/>
  <c r="BJ42" i="4" s="1"/>
  <c r="AT42" i="4"/>
  <c r="AK42" i="4"/>
  <c r="AZ42" i="4" s="1"/>
  <c r="BN42" i="4" s="1"/>
  <c r="AI42" i="4"/>
  <c r="AX42" i="4" s="1"/>
  <c r="BL42" i="4" s="1"/>
  <c r="BM41" i="4"/>
  <c r="BF41" i="4"/>
  <c r="BV41" i="4" s="1"/>
  <c r="BB41" i="4"/>
  <c r="BP41" i="4" s="1"/>
  <c r="BA41" i="4"/>
  <c r="BO41" i="4" s="1"/>
  <c r="AW41" i="4"/>
  <c r="AV41" i="4"/>
  <c r="BJ41" i="4" s="1"/>
  <c r="AT41" i="4"/>
  <c r="AK41" i="4"/>
  <c r="AZ41" i="4" s="1"/>
  <c r="BN41" i="4" s="1"/>
  <c r="AI41" i="4"/>
  <c r="AX41" i="4" s="1"/>
  <c r="BL41" i="4" s="1"/>
  <c r="BM40" i="4"/>
  <c r="BF40" i="4"/>
  <c r="BV40" i="4" s="1"/>
  <c r="BB40" i="4"/>
  <c r="BP40" i="4" s="1"/>
  <c r="BA40" i="4"/>
  <c r="BO40" i="4" s="1"/>
  <c r="AW40" i="4"/>
  <c r="AV40" i="4"/>
  <c r="BJ40" i="4" s="1"/>
  <c r="AT40" i="4"/>
  <c r="AK40" i="4"/>
  <c r="AZ40" i="4" s="1"/>
  <c r="BN40" i="4" s="1"/>
  <c r="AI40" i="4"/>
  <c r="AX40" i="4" s="1"/>
  <c r="BL40" i="4" s="1"/>
  <c r="BM39" i="4"/>
  <c r="BF39" i="4"/>
  <c r="BV39" i="4" s="1"/>
  <c r="BB39" i="4"/>
  <c r="BP39" i="4" s="1"/>
  <c r="BA39" i="4"/>
  <c r="BO39" i="4" s="1"/>
  <c r="AW39" i="4"/>
  <c r="AV39" i="4"/>
  <c r="BJ39" i="4" s="1"/>
  <c r="AT39" i="4"/>
  <c r="AK39" i="4"/>
  <c r="AZ39" i="4" s="1"/>
  <c r="BN39" i="4" s="1"/>
  <c r="AI39" i="4"/>
  <c r="AX39" i="4" s="1"/>
  <c r="BL39" i="4" s="1"/>
  <c r="BM38" i="4"/>
  <c r="BF38" i="4"/>
  <c r="BV38" i="4" s="1"/>
  <c r="BB38" i="4"/>
  <c r="BP38" i="4" s="1"/>
  <c r="BA38" i="4"/>
  <c r="BO38" i="4" s="1"/>
  <c r="AW38" i="4"/>
  <c r="AV38" i="4"/>
  <c r="BJ38" i="4" s="1"/>
  <c r="AT38" i="4"/>
  <c r="AK38" i="4"/>
  <c r="AZ38" i="4" s="1"/>
  <c r="BN38" i="4" s="1"/>
  <c r="AI38" i="4"/>
  <c r="AX38" i="4" s="1"/>
  <c r="BL38" i="4" s="1"/>
  <c r="BM37" i="4"/>
  <c r="BF37" i="4"/>
  <c r="BV37" i="4" s="1"/>
  <c r="BB37" i="4"/>
  <c r="BP37" i="4" s="1"/>
  <c r="BA37" i="4"/>
  <c r="BO37" i="4" s="1"/>
  <c r="AW37" i="4"/>
  <c r="AV37" i="4"/>
  <c r="BJ37" i="4" s="1"/>
  <c r="AT37" i="4"/>
  <c r="AK37" i="4"/>
  <c r="AZ37" i="4" s="1"/>
  <c r="BN37" i="4" s="1"/>
  <c r="AI37" i="4"/>
  <c r="AX37" i="4" s="1"/>
  <c r="BL37" i="4" s="1"/>
  <c r="BM36" i="4"/>
  <c r="BF36" i="4"/>
  <c r="BV36" i="4" s="1"/>
  <c r="BB36" i="4"/>
  <c r="BP36" i="4" s="1"/>
  <c r="BA36" i="4"/>
  <c r="BO36" i="4" s="1"/>
  <c r="AW36" i="4"/>
  <c r="AV36" i="4"/>
  <c r="BJ36" i="4" s="1"/>
  <c r="AT36" i="4"/>
  <c r="AK36" i="4"/>
  <c r="AZ36" i="4" s="1"/>
  <c r="BN36" i="4" s="1"/>
  <c r="AI36" i="4"/>
  <c r="AX36" i="4" s="1"/>
  <c r="BL36" i="4" s="1"/>
  <c r="BM35" i="4"/>
  <c r="BF35" i="4"/>
  <c r="BV35" i="4" s="1"/>
  <c r="BB35" i="4"/>
  <c r="BP35" i="4" s="1"/>
  <c r="BA35" i="4"/>
  <c r="BO35" i="4" s="1"/>
  <c r="AW35" i="4"/>
  <c r="BK35" i="4" s="1"/>
  <c r="AV35" i="4"/>
  <c r="BJ35" i="4" s="1"/>
  <c r="AT35" i="4"/>
  <c r="AK35" i="4"/>
  <c r="AZ35" i="4" s="1"/>
  <c r="BN35" i="4" s="1"/>
  <c r="AI35" i="4"/>
  <c r="AX35" i="4" s="1"/>
  <c r="BL35" i="4" s="1"/>
  <c r="BM34" i="4"/>
  <c r="BF34" i="4"/>
  <c r="BV34" i="4" s="1"/>
  <c r="BB34" i="4"/>
  <c r="BP34" i="4" s="1"/>
  <c r="BA34" i="4"/>
  <c r="BO34" i="4" s="1"/>
  <c r="AW34" i="4"/>
  <c r="BK34" i="4" s="1"/>
  <c r="AV34" i="4"/>
  <c r="BJ34" i="4" s="1"/>
  <c r="AT34" i="4"/>
  <c r="AK34" i="4"/>
  <c r="AZ34" i="4" s="1"/>
  <c r="BN34" i="4" s="1"/>
  <c r="AI34" i="4"/>
  <c r="AX34" i="4" s="1"/>
  <c r="BL34" i="4" s="1"/>
  <c r="BM33" i="4"/>
  <c r="BF33" i="4"/>
  <c r="BV33" i="4" s="1"/>
  <c r="BB33" i="4"/>
  <c r="BP33" i="4" s="1"/>
  <c r="BA33" i="4"/>
  <c r="BO33" i="4" s="1"/>
  <c r="AW33" i="4"/>
  <c r="BK33" i="4" s="1"/>
  <c r="AV33" i="4"/>
  <c r="BJ33" i="4" s="1"/>
  <c r="AT33" i="4"/>
  <c r="AK33" i="4"/>
  <c r="AZ33" i="4" s="1"/>
  <c r="BN33" i="4" s="1"/>
  <c r="AI33" i="4"/>
  <c r="AX33" i="4" s="1"/>
  <c r="BL33" i="4" s="1"/>
  <c r="BM32" i="4"/>
  <c r="BF32" i="4"/>
  <c r="BV32" i="4" s="1"/>
  <c r="BB32" i="4"/>
  <c r="BP32" i="4" s="1"/>
  <c r="BA32" i="4"/>
  <c r="BO32" i="4" s="1"/>
  <c r="AW32" i="4"/>
  <c r="BK32" i="4" s="1"/>
  <c r="AV32" i="4"/>
  <c r="BJ32" i="4" s="1"/>
  <c r="AT32" i="4"/>
  <c r="AK32" i="4"/>
  <c r="AZ32" i="4" s="1"/>
  <c r="BN32" i="4" s="1"/>
  <c r="AI32" i="4"/>
  <c r="AX32" i="4" s="1"/>
  <c r="BL32" i="4" s="1"/>
  <c r="BM31" i="4"/>
  <c r="BF31" i="4"/>
  <c r="BV31" i="4" s="1"/>
  <c r="BB31" i="4"/>
  <c r="BP31" i="4" s="1"/>
  <c r="BA31" i="4"/>
  <c r="BO31" i="4" s="1"/>
  <c r="AW31" i="4"/>
  <c r="AV31" i="4"/>
  <c r="BJ31" i="4" s="1"/>
  <c r="AT31" i="4"/>
  <c r="AK31" i="4"/>
  <c r="AZ31" i="4" s="1"/>
  <c r="BN31" i="4" s="1"/>
  <c r="AI31" i="4"/>
  <c r="AX31" i="4" s="1"/>
  <c r="BL31" i="4" s="1"/>
  <c r="BM30" i="4"/>
  <c r="BF30" i="4"/>
  <c r="BV30" i="4" s="1"/>
  <c r="BB30" i="4"/>
  <c r="BP30" i="4" s="1"/>
  <c r="BA30" i="4"/>
  <c r="BO30" i="4" s="1"/>
  <c r="AW30" i="4"/>
  <c r="AV30" i="4"/>
  <c r="BJ30" i="4" s="1"/>
  <c r="AT30" i="4"/>
  <c r="AK30" i="4"/>
  <c r="AZ30" i="4" s="1"/>
  <c r="BN30" i="4" s="1"/>
  <c r="AI30" i="4"/>
  <c r="AX30" i="4" s="1"/>
  <c r="BL30" i="4" s="1"/>
  <c r="BM29" i="4"/>
  <c r="BF29" i="4"/>
  <c r="BV29" i="4" s="1"/>
  <c r="BB29" i="4"/>
  <c r="BP29" i="4" s="1"/>
  <c r="BA29" i="4"/>
  <c r="BO29" i="4" s="1"/>
  <c r="AW29" i="4"/>
  <c r="AV29" i="4"/>
  <c r="BJ29" i="4" s="1"/>
  <c r="AT29" i="4"/>
  <c r="AK29" i="4"/>
  <c r="AZ29" i="4" s="1"/>
  <c r="BN29" i="4" s="1"/>
  <c r="AI29" i="4"/>
  <c r="AX29" i="4" s="1"/>
  <c r="BL29" i="4" s="1"/>
  <c r="BM28" i="4"/>
  <c r="BF28" i="4"/>
  <c r="BV28" i="4" s="1"/>
  <c r="BB28" i="4"/>
  <c r="BP28" i="4" s="1"/>
  <c r="BA28" i="4"/>
  <c r="BO28" i="4" s="1"/>
  <c r="AW28" i="4"/>
  <c r="AV28" i="4"/>
  <c r="BJ28" i="4" s="1"/>
  <c r="AT28" i="4"/>
  <c r="AK28" i="4"/>
  <c r="AZ28" i="4" s="1"/>
  <c r="BN28" i="4" s="1"/>
  <c r="AI28" i="4"/>
  <c r="AX28" i="4" s="1"/>
  <c r="BL28" i="4" s="1"/>
  <c r="BM27" i="4"/>
  <c r="BF27" i="4"/>
  <c r="BV27" i="4" s="1"/>
  <c r="BB27" i="4"/>
  <c r="BP27" i="4" s="1"/>
  <c r="BA27" i="4"/>
  <c r="BO27" i="4" s="1"/>
  <c r="AW27" i="4"/>
  <c r="AV27" i="4"/>
  <c r="BJ27" i="4" s="1"/>
  <c r="AT27" i="4"/>
  <c r="AK27" i="4"/>
  <c r="AZ27" i="4" s="1"/>
  <c r="BN27" i="4" s="1"/>
  <c r="AI27" i="4"/>
  <c r="AX27" i="4" s="1"/>
  <c r="BL27" i="4" s="1"/>
  <c r="BM26" i="4"/>
  <c r="BF26" i="4"/>
  <c r="BV26" i="4" s="1"/>
  <c r="BB26" i="4"/>
  <c r="BP26" i="4" s="1"/>
  <c r="BA26" i="4"/>
  <c r="BO26" i="4" s="1"/>
  <c r="AW26" i="4"/>
  <c r="AV26" i="4"/>
  <c r="BJ26" i="4" s="1"/>
  <c r="AT26" i="4"/>
  <c r="AK26" i="4"/>
  <c r="AZ26" i="4" s="1"/>
  <c r="BN26" i="4" s="1"/>
  <c r="AI26" i="4"/>
  <c r="AX26" i="4" s="1"/>
  <c r="BL26" i="4" s="1"/>
  <c r="BM25" i="4"/>
  <c r="BF25" i="4"/>
  <c r="BV25" i="4" s="1"/>
  <c r="BB25" i="4"/>
  <c r="BP25" i="4" s="1"/>
  <c r="BA25" i="4"/>
  <c r="BO25" i="4" s="1"/>
  <c r="AW25" i="4"/>
  <c r="AV25" i="4"/>
  <c r="BJ25" i="4" s="1"/>
  <c r="AT25" i="4"/>
  <c r="AK25" i="4"/>
  <c r="AZ25" i="4" s="1"/>
  <c r="BN25" i="4" s="1"/>
  <c r="AI25" i="4"/>
  <c r="AX25" i="4" s="1"/>
  <c r="BL25" i="4" s="1"/>
  <c r="BM24" i="4"/>
  <c r="BF24" i="4"/>
  <c r="BV24" i="4" s="1"/>
  <c r="BB24" i="4"/>
  <c r="BP24" i="4" s="1"/>
  <c r="BA24" i="4"/>
  <c r="BO24" i="4" s="1"/>
  <c r="AW24" i="4"/>
  <c r="AV24" i="4"/>
  <c r="BJ24" i="4" s="1"/>
  <c r="AT24" i="4"/>
  <c r="AK24" i="4"/>
  <c r="AZ24" i="4" s="1"/>
  <c r="BN24" i="4" s="1"/>
  <c r="AI24" i="4"/>
  <c r="AX24" i="4" s="1"/>
  <c r="BL24" i="4" s="1"/>
  <c r="BM23" i="4"/>
  <c r="BF23" i="4"/>
  <c r="BV23" i="4" s="1"/>
  <c r="BB23" i="4"/>
  <c r="BP23" i="4" s="1"/>
  <c r="BA23" i="4"/>
  <c r="BO23" i="4" s="1"/>
  <c r="AW23" i="4"/>
  <c r="AV23" i="4"/>
  <c r="BJ23" i="4" s="1"/>
  <c r="AT23" i="4"/>
  <c r="AK23" i="4"/>
  <c r="AZ23" i="4" s="1"/>
  <c r="BN23" i="4" s="1"/>
  <c r="AI23" i="4"/>
  <c r="AX23" i="4" s="1"/>
  <c r="BL23" i="4" s="1"/>
  <c r="BM22" i="4"/>
  <c r="BF22" i="4"/>
  <c r="BV22" i="4" s="1"/>
  <c r="BB22" i="4"/>
  <c r="BP22" i="4" s="1"/>
  <c r="BA22" i="4"/>
  <c r="BO22" i="4" s="1"/>
  <c r="AW22" i="4"/>
  <c r="AV22" i="4"/>
  <c r="BJ22" i="4" s="1"/>
  <c r="AT22" i="4"/>
  <c r="AK22" i="4"/>
  <c r="AZ22" i="4" s="1"/>
  <c r="BN22" i="4" s="1"/>
  <c r="AI22" i="4"/>
  <c r="AX22" i="4" s="1"/>
  <c r="BL22" i="4" s="1"/>
  <c r="BM21" i="4"/>
  <c r="BF21" i="4"/>
  <c r="BV21" i="4" s="1"/>
  <c r="BB21" i="4"/>
  <c r="BP21" i="4" s="1"/>
  <c r="BA21" i="4"/>
  <c r="BO21" i="4" s="1"/>
  <c r="AW21" i="4"/>
  <c r="AV21" i="4"/>
  <c r="BJ21" i="4" s="1"/>
  <c r="AT21" i="4"/>
  <c r="AK21" i="4"/>
  <c r="AZ21" i="4" s="1"/>
  <c r="BN21" i="4" s="1"/>
  <c r="AI21" i="4"/>
  <c r="AX21" i="4" s="1"/>
  <c r="BL21" i="4" s="1"/>
  <c r="BM20" i="4"/>
  <c r="BF20" i="4"/>
  <c r="BV20" i="4" s="1"/>
  <c r="BB20" i="4"/>
  <c r="BP20" i="4" s="1"/>
  <c r="BA20" i="4"/>
  <c r="BO20" i="4" s="1"/>
  <c r="AW20" i="4"/>
  <c r="AV20" i="4"/>
  <c r="BJ20" i="4" s="1"/>
  <c r="AT20" i="4"/>
  <c r="AK20" i="4"/>
  <c r="AZ20" i="4" s="1"/>
  <c r="BN20" i="4" s="1"/>
  <c r="AI20" i="4"/>
  <c r="AX20" i="4" s="1"/>
  <c r="BL20" i="4" s="1"/>
  <c r="BM19" i="4"/>
  <c r="BF19" i="4"/>
  <c r="BV19" i="4" s="1"/>
  <c r="BB19" i="4"/>
  <c r="BP19" i="4" s="1"/>
  <c r="BA19" i="4"/>
  <c r="BO19" i="4" s="1"/>
  <c r="AW19" i="4"/>
  <c r="AV19" i="4"/>
  <c r="BJ19" i="4" s="1"/>
  <c r="AT19" i="4"/>
  <c r="AK19" i="4"/>
  <c r="AZ19" i="4" s="1"/>
  <c r="BN19" i="4" s="1"/>
  <c r="AI19" i="4"/>
  <c r="AX19" i="4" s="1"/>
  <c r="BL19" i="4" s="1"/>
  <c r="BM18" i="4"/>
  <c r="BF18" i="4"/>
  <c r="BV18" i="4" s="1"/>
  <c r="BB18" i="4"/>
  <c r="BP18" i="4" s="1"/>
  <c r="BA18" i="4"/>
  <c r="BO18" i="4" s="1"/>
  <c r="AW18" i="4"/>
  <c r="AV18" i="4"/>
  <c r="BJ18" i="4" s="1"/>
  <c r="AT18" i="4"/>
  <c r="AK18" i="4"/>
  <c r="AZ18" i="4" s="1"/>
  <c r="BN18" i="4" s="1"/>
  <c r="AI18" i="4"/>
  <c r="AX18" i="4" s="1"/>
  <c r="BL18" i="4" s="1"/>
  <c r="BM17" i="4"/>
  <c r="BF17" i="4"/>
  <c r="BV17" i="4" s="1"/>
  <c r="BB17" i="4"/>
  <c r="BP17" i="4" s="1"/>
  <c r="BA17" i="4"/>
  <c r="BO17" i="4" s="1"/>
  <c r="AW17" i="4"/>
  <c r="BK17" i="4" s="1"/>
  <c r="AV17" i="4"/>
  <c r="BJ17" i="4" s="1"/>
  <c r="AT17" i="4"/>
  <c r="AK17" i="4"/>
  <c r="AZ17" i="4" s="1"/>
  <c r="BN17" i="4" s="1"/>
  <c r="AI17" i="4"/>
  <c r="AX17" i="4" s="1"/>
  <c r="BL17" i="4" s="1"/>
  <c r="BM16" i="4"/>
  <c r="BF16" i="4"/>
  <c r="BV16" i="4" s="1"/>
  <c r="BB16" i="4"/>
  <c r="BP16" i="4" s="1"/>
  <c r="BA16" i="4"/>
  <c r="BO16" i="4" s="1"/>
  <c r="AW16" i="4"/>
  <c r="AV16" i="4"/>
  <c r="BJ16" i="4" s="1"/>
  <c r="AT16" i="4"/>
  <c r="AK16" i="4"/>
  <c r="AZ16" i="4" s="1"/>
  <c r="BN16" i="4" s="1"/>
  <c r="AI16" i="4"/>
  <c r="AX16" i="4" s="1"/>
  <c r="BL16" i="4" s="1"/>
  <c r="BM15" i="4"/>
  <c r="BF15" i="4"/>
  <c r="BV15" i="4" s="1"/>
  <c r="BB15" i="4"/>
  <c r="BP15" i="4" s="1"/>
  <c r="BA15" i="4"/>
  <c r="BO15" i="4" s="1"/>
  <c r="AW15" i="4"/>
  <c r="AV15" i="4"/>
  <c r="BJ15" i="4" s="1"/>
  <c r="AT15" i="4"/>
  <c r="AK15" i="4"/>
  <c r="AZ15" i="4" s="1"/>
  <c r="BN15" i="4" s="1"/>
  <c r="AI15" i="4"/>
  <c r="AX15" i="4" s="1"/>
  <c r="BL15" i="4" s="1"/>
  <c r="BM14" i="4"/>
  <c r="BF14" i="4"/>
  <c r="BV14" i="4" s="1"/>
  <c r="BB14" i="4"/>
  <c r="BP14" i="4" s="1"/>
  <c r="BA14" i="4"/>
  <c r="BO14" i="4" s="1"/>
  <c r="AW14" i="4"/>
  <c r="AV14" i="4"/>
  <c r="BJ14" i="4" s="1"/>
  <c r="AT14" i="4"/>
  <c r="AK14" i="4"/>
  <c r="AZ14" i="4" s="1"/>
  <c r="BN14" i="4" s="1"/>
  <c r="AI14" i="4"/>
  <c r="AX14" i="4" s="1"/>
  <c r="BL14" i="4" s="1"/>
  <c r="BM13" i="4"/>
  <c r="BF13" i="4"/>
  <c r="BV13" i="4" s="1"/>
  <c r="BB13" i="4"/>
  <c r="BP13" i="4" s="1"/>
  <c r="BA13" i="4"/>
  <c r="BO13" i="4" s="1"/>
  <c r="AW13" i="4"/>
  <c r="AV13" i="4"/>
  <c r="BJ13" i="4" s="1"/>
  <c r="AT13" i="4"/>
  <c r="AK13" i="4"/>
  <c r="AZ13" i="4" s="1"/>
  <c r="BN13" i="4" s="1"/>
  <c r="AI13" i="4"/>
  <c r="AX13" i="4" s="1"/>
  <c r="BL13" i="4" s="1"/>
  <c r="BM12" i="4"/>
  <c r="BF12" i="4"/>
  <c r="BV12" i="4" s="1"/>
  <c r="BB12" i="4"/>
  <c r="BP12" i="4" s="1"/>
  <c r="BA12" i="4"/>
  <c r="BO12" i="4" s="1"/>
  <c r="AW12" i="4"/>
  <c r="AV12" i="4"/>
  <c r="BJ12" i="4" s="1"/>
  <c r="AT12" i="4"/>
  <c r="AK12" i="4"/>
  <c r="AZ12" i="4" s="1"/>
  <c r="BN12" i="4" s="1"/>
  <c r="AI12" i="4"/>
  <c r="AX12" i="4" s="1"/>
  <c r="BL12" i="4" s="1"/>
  <c r="BM11" i="4"/>
  <c r="BF11" i="4"/>
  <c r="BV11" i="4" s="1"/>
  <c r="BB11" i="4"/>
  <c r="BP11" i="4" s="1"/>
  <c r="BA11" i="4"/>
  <c r="BO11" i="4" s="1"/>
  <c r="AW11" i="4"/>
  <c r="AV11" i="4"/>
  <c r="BJ11" i="4" s="1"/>
  <c r="AT11" i="4"/>
  <c r="AK11" i="4"/>
  <c r="AZ11" i="4" s="1"/>
  <c r="BN11" i="4" s="1"/>
  <c r="AI11" i="4"/>
  <c r="AX11" i="4" s="1"/>
  <c r="BL11" i="4" s="1"/>
  <c r="BM10" i="4"/>
  <c r="BF10" i="4"/>
  <c r="BV10" i="4" s="1"/>
  <c r="BB10" i="4"/>
  <c r="BP10" i="4" s="1"/>
  <c r="BA10" i="4"/>
  <c r="BO10" i="4" s="1"/>
  <c r="AW10" i="4"/>
  <c r="AV10" i="4"/>
  <c r="BJ10" i="4" s="1"/>
  <c r="AT10" i="4"/>
  <c r="AK10" i="4"/>
  <c r="AZ10" i="4" s="1"/>
  <c r="BN10" i="4" s="1"/>
  <c r="AI10" i="4"/>
  <c r="AX10" i="4" s="1"/>
  <c r="BL10" i="4" s="1"/>
  <c r="BM9" i="4"/>
  <c r="BF9" i="4"/>
  <c r="BV9" i="4" s="1"/>
  <c r="BB9" i="4"/>
  <c r="BP9" i="4" s="1"/>
  <c r="BA9" i="4"/>
  <c r="BO9" i="4" s="1"/>
  <c r="AW9" i="4"/>
  <c r="AV9" i="4"/>
  <c r="BJ9" i="4" s="1"/>
  <c r="AT9" i="4"/>
  <c r="AK9" i="4"/>
  <c r="AZ9" i="4" s="1"/>
  <c r="BN9" i="4" s="1"/>
  <c r="AI9" i="4"/>
  <c r="AX9" i="4" s="1"/>
  <c r="BL9" i="4" s="1"/>
  <c r="BM8" i="4"/>
  <c r="BF8" i="4"/>
  <c r="BV8" i="4" s="1"/>
  <c r="BB8" i="4"/>
  <c r="BP8" i="4" s="1"/>
  <c r="BA8" i="4"/>
  <c r="BO8" i="4" s="1"/>
  <c r="AW8" i="4"/>
  <c r="AV8" i="4"/>
  <c r="BJ8" i="4" s="1"/>
  <c r="AT8" i="4"/>
  <c r="AK8" i="4"/>
  <c r="AZ8" i="4" s="1"/>
  <c r="BN8" i="4" s="1"/>
  <c r="AI8" i="4"/>
  <c r="AX8" i="4" s="1"/>
  <c r="BL8" i="4" s="1"/>
  <c r="BM7" i="4"/>
  <c r="BF7" i="4"/>
  <c r="BV7" i="4" s="1"/>
  <c r="BB7" i="4"/>
  <c r="BP7" i="4" s="1"/>
  <c r="BA7" i="4"/>
  <c r="BO7" i="4" s="1"/>
  <c r="AW7" i="4"/>
  <c r="AV7" i="4"/>
  <c r="BJ7" i="4" s="1"/>
  <c r="AT7" i="4"/>
  <c r="AK7" i="4"/>
  <c r="AZ7" i="4" s="1"/>
  <c r="BN7" i="4" s="1"/>
  <c r="AI7" i="4"/>
  <c r="AX7" i="4" s="1"/>
  <c r="BL7" i="4" s="1"/>
  <c r="BM6" i="4"/>
  <c r="BF6" i="4"/>
  <c r="BV6" i="4" s="1"/>
  <c r="BB6" i="4"/>
  <c r="BP6" i="4" s="1"/>
  <c r="BA6" i="4"/>
  <c r="BO6" i="4" s="1"/>
  <c r="AW6" i="4"/>
  <c r="AV6" i="4"/>
  <c r="BJ6" i="4" s="1"/>
  <c r="AT6" i="4"/>
  <c r="AK6" i="4"/>
  <c r="AZ6" i="4" s="1"/>
  <c r="BN6" i="4" s="1"/>
  <c r="AI6" i="4"/>
  <c r="AX6" i="4" s="1"/>
  <c r="BL6" i="4" s="1"/>
  <c r="BM5" i="4"/>
  <c r="BF5" i="4"/>
  <c r="BV5" i="4" s="1"/>
  <c r="BB5" i="4"/>
  <c r="BP5" i="4" s="1"/>
  <c r="BA5" i="4"/>
  <c r="BO5" i="4" s="1"/>
  <c r="AV5" i="4"/>
  <c r="BJ5" i="4" s="1"/>
  <c r="AT5" i="4"/>
  <c r="AK5" i="4"/>
  <c r="AZ5" i="4" s="1"/>
  <c r="BN5" i="4" s="1"/>
  <c r="AI5" i="4"/>
  <c r="AX5" i="4" s="1"/>
  <c r="BL5" i="4" s="1"/>
  <c r="BM166" i="5"/>
  <c r="CA166" i="5" s="1"/>
  <c r="BM222" i="5"/>
  <c r="CA222" i="5" s="1"/>
  <c r="BM229" i="5"/>
  <c r="CA229" i="5" s="1"/>
  <c r="BM285" i="5"/>
  <c r="CA285" i="5" s="1"/>
  <c r="BW225" i="5"/>
  <c r="CD225" i="5" s="1"/>
  <c r="CH225" i="5" s="1"/>
  <c r="BM248" i="5"/>
  <c r="CA248" i="5" s="1"/>
  <c r="BM266" i="5"/>
  <c r="CA266" i="5" s="1"/>
  <c r="BW256" i="5"/>
  <c r="BW278" i="5"/>
  <c r="BM299" i="5"/>
  <c r="CA299" i="5" s="1"/>
  <c r="BW301" i="5"/>
  <c r="BW20" i="5"/>
  <c r="BM131" i="5"/>
  <c r="CA131" i="5" s="1"/>
  <c r="BW112" i="5"/>
  <c r="BM112" i="5"/>
  <c r="CA112" i="5" s="1"/>
  <c r="BM89" i="5"/>
  <c r="CA89" i="5" s="1"/>
  <c r="BM104" i="5"/>
  <c r="CA104" i="5" s="1"/>
  <c r="BW110" i="5"/>
  <c r="BM120" i="5"/>
  <c r="CA120" i="5" s="1"/>
  <c r="BM122" i="5"/>
  <c r="CA122" i="5" s="1"/>
  <c r="BM137" i="5"/>
  <c r="CA137" i="5" s="1"/>
  <c r="BW146" i="5"/>
  <c r="BM133" i="5"/>
  <c r="CA133" i="5" s="1"/>
  <c r="BW236" i="5"/>
  <c r="CD236" i="5" s="1"/>
  <c r="CH236" i="5" s="1"/>
  <c r="BW224" i="5"/>
  <c r="BW255" i="5"/>
  <c r="BM277" i="5"/>
  <c r="CA277" i="5" s="1"/>
  <c r="BM165" i="5"/>
  <c r="CA165" i="5" s="1"/>
  <c r="BW185" i="5"/>
  <c r="BM276" i="5"/>
  <c r="CA276" i="5" s="1"/>
  <c r="CD276" i="5" s="1"/>
  <c r="CH276" i="5" s="1"/>
  <c r="BM217" i="5"/>
  <c r="CA217" i="5" s="1"/>
  <c r="BM142" i="5"/>
  <c r="CA142" i="5" s="1"/>
  <c r="BW179" i="5"/>
  <c r="BM192" i="5"/>
  <c r="CA192" i="5" s="1"/>
  <c r="BW292" i="5"/>
  <c r="BM284" i="5"/>
  <c r="CA284" i="5" s="1"/>
  <c r="CR91" i="6"/>
  <c r="BW93" i="6"/>
  <c r="CL93" i="6" s="1"/>
  <c r="CR133" i="6"/>
  <c r="CR303" i="6"/>
  <c r="CR199" i="6"/>
  <c r="CR215" i="6"/>
  <c r="BW107" i="5"/>
  <c r="BM59" i="5"/>
  <c r="CA59" i="5" s="1"/>
  <c r="BM130" i="5"/>
  <c r="CA130" i="5" s="1"/>
  <c r="BM101" i="5"/>
  <c r="CA101" i="5" s="1"/>
  <c r="BM147" i="5"/>
  <c r="CA147" i="5" s="1"/>
  <c r="CD147" i="5" s="1"/>
  <c r="CH147" i="5" s="1"/>
  <c r="BW238" i="5"/>
  <c r="CE242" i="6"/>
  <c r="BW263" i="6"/>
  <c r="CL263" i="6" s="1"/>
  <c r="BW272" i="6"/>
  <c r="CL272" i="6" s="1"/>
  <c r="BW262" i="6"/>
  <c r="CL262" i="6" s="1"/>
  <c r="BW200" i="6"/>
  <c r="CL200" i="6" s="1"/>
  <c r="CR301" i="6"/>
  <c r="CR53" i="6"/>
  <c r="BW196" i="6"/>
  <c r="CL196" i="6" s="1"/>
  <c r="BM27" i="5"/>
  <c r="CA27" i="5" s="1"/>
  <c r="CR269" i="6"/>
  <c r="BO269" i="6"/>
  <c r="CD269" i="6" s="1"/>
  <c r="BO253" i="6"/>
  <c r="CD253" i="6" s="1"/>
  <c r="BO87" i="6"/>
  <c r="CD87" i="6" s="1"/>
  <c r="BO67" i="6"/>
  <c r="CD67" i="6" s="1"/>
  <c r="BO63" i="6"/>
  <c r="CD63" i="6" s="1"/>
  <c r="BO55" i="6"/>
  <c r="CD55" i="6" s="1"/>
  <c r="BO51" i="6"/>
  <c r="CD51" i="6" s="1"/>
  <c r="BH51" i="6"/>
  <c r="BX51" i="6" s="1"/>
  <c r="CM51" i="6" s="1"/>
  <c r="BO43" i="6"/>
  <c r="CD43" i="6" s="1"/>
  <c r="BH39" i="6"/>
  <c r="BX39" i="6" s="1"/>
  <c r="CM39" i="6" s="1"/>
  <c r="BH31" i="6"/>
  <c r="BX31" i="6" s="1"/>
  <c r="CM31" i="6" s="1"/>
  <c r="BH27" i="6"/>
  <c r="BX27" i="6" s="1"/>
  <c r="CM27" i="6" s="1"/>
  <c r="BO15" i="6"/>
  <c r="CD15" i="6" s="1"/>
  <c r="BO237" i="6"/>
  <c r="CD237" i="6" s="1"/>
  <c r="BO300" i="6"/>
  <c r="CD300" i="6" s="1"/>
  <c r="BO296" i="6"/>
  <c r="CD296" i="6" s="1"/>
  <c r="BO288" i="6"/>
  <c r="CD288" i="6" s="1"/>
  <c r="BO242" i="6"/>
  <c r="CD242" i="6" s="1"/>
  <c r="BW172" i="6"/>
  <c r="CL172" i="6" s="1"/>
  <c r="CE214" i="6"/>
  <c r="CR222" i="6"/>
  <c r="CR97" i="6"/>
  <c r="CR230" i="6"/>
  <c r="CE231" i="6"/>
  <c r="CR221" i="6"/>
  <c r="BW88" i="6"/>
  <c r="CL88" i="6" s="1"/>
  <c r="BO225" i="6"/>
  <c r="BO217" i="6"/>
  <c r="CD217" i="6" s="1"/>
  <c r="CE17" i="6"/>
  <c r="BW46" i="6"/>
  <c r="CL46" i="6" s="1"/>
  <c r="BW147" i="6"/>
  <c r="CL147" i="6" s="1"/>
  <c r="BW241" i="6"/>
  <c r="CL241" i="6" s="1"/>
  <c r="BW14" i="6"/>
  <c r="CL14" i="6" s="1"/>
  <c r="BO297" i="6"/>
  <c r="CD297" i="6" s="1"/>
  <c r="BO289" i="6"/>
  <c r="CD289" i="6" s="1"/>
  <c r="BO254" i="6"/>
  <c r="BM141" i="5"/>
  <c r="CA141" i="5" s="1"/>
  <c r="BM257" i="5"/>
  <c r="CA257" i="5" s="1"/>
  <c r="BM12" i="5"/>
  <c r="CA12" i="5" s="1"/>
  <c r="BM90" i="5"/>
  <c r="CA90" i="5" s="1"/>
  <c r="BM108" i="5"/>
  <c r="CA108" i="5" s="1"/>
  <c r="BM76" i="5"/>
  <c r="CA76" i="5" s="1"/>
  <c r="BW161" i="5"/>
  <c r="BM212" i="5"/>
  <c r="CA212" i="5" s="1"/>
  <c r="BW151" i="5"/>
  <c r="BM46" i="5"/>
  <c r="CA46" i="5" s="1"/>
  <c r="BM79" i="5"/>
  <c r="CA79" i="5" s="1"/>
  <c r="BW79" i="5"/>
  <c r="BW145" i="5"/>
  <c r="BM145" i="5"/>
  <c r="CA145" i="5" s="1"/>
  <c r="BO266" i="6"/>
  <c r="CD266" i="6" s="1"/>
  <c r="BW279" i="6"/>
  <c r="CL279" i="6" s="1"/>
  <c r="BO212" i="6"/>
  <c r="CD212" i="6" s="1"/>
  <c r="BO201" i="6"/>
  <c r="CD201" i="6" s="1"/>
  <c r="CE143" i="6"/>
  <c r="CR145" i="6"/>
  <c r="BO270" i="6"/>
  <c r="CD270" i="6" s="1"/>
  <c r="BO243" i="6"/>
  <c r="CD243" i="6" s="1"/>
  <c r="CE189" i="6"/>
  <c r="CE208" i="6"/>
  <c r="BO208" i="6"/>
  <c r="CD208" i="6" s="1"/>
  <c r="CR254" i="6"/>
  <c r="BO273" i="6"/>
  <c r="CD273" i="6" s="1"/>
  <c r="BW135" i="6"/>
  <c r="CL135" i="6" s="1"/>
  <c r="BW153" i="6"/>
  <c r="CL153" i="6" s="1"/>
  <c r="BW253" i="6"/>
  <c r="CL253" i="6" s="1"/>
  <c r="BO258" i="6"/>
  <c r="CD258" i="6" s="1"/>
  <c r="BW163" i="6"/>
  <c r="CL163" i="6" s="1"/>
  <c r="CE299" i="6"/>
  <c r="BO265" i="6"/>
  <c r="CD265" i="6" s="1"/>
  <c r="BO188" i="6"/>
  <c r="CD188" i="6" s="1"/>
  <c r="BO177" i="6"/>
  <c r="CD177" i="6" s="1"/>
  <c r="BO153" i="6"/>
  <c r="CD153" i="6" s="1"/>
  <c r="BO145" i="6"/>
  <c r="CD145" i="6" s="1"/>
  <c r="BO129" i="6"/>
  <c r="CD129" i="6" s="1"/>
  <c r="BO121" i="6"/>
  <c r="CD121" i="6" s="1"/>
  <c r="BO81" i="6"/>
  <c r="CD81" i="6" s="1"/>
  <c r="BO73" i="6"/>
  <c r="CD73" i="6" s="1"/>
  <c r="BO57" i="6"/>
  <c r="CD57" i="6" s="1"/>
  <c r="BO234" i="6"/>
  <c r="CD234" i="6" s="1"/>
  <c r="BO223" i="6"/>
  <c r="CD223" i="6" s="1"/>
  <c r="BO264" i="6"/>
  <c r="CD264" i="6" s="1"/>
  <c r="BO248" i="6"/>
  <c r="CD248" i="6" s="1"/>
  <c r="BW196" i="5"/>
  <c r="BM196" i="5"/>
  <c r="CA196" i="5" s="1"/>
  <c r="BC143" i="11"/>
  <c r="AU143" i="11"/>
  <c r="BO207" i="6"/>
  <c r="CD207" i="6" s="1"/>
  <c r="BO171" i="6"/>
  <c r="CD171" i="6" s="1"/>
  <c r="BO163" i="6"/>
  <c r="CD163" i="6" s="1"/>
  <c r="BO147" i="6"/>
  <c r="CD147" i="6" s="1"/>
  <c r="BO139" i="6"/>
  <c r="CD139" i="6" s="1"/>
  <c r="AJ110" i="11"/>
  <c r="AV110" i="11" s="1"/>
  <c r="BC150" i="11"/>
  <c r="CR140" i="6"/>
  <c r="CR164" i="6"/>
  <c r="CE262" i="6"/>
  <c r="BW32" i="5"/>
  <c r="BM57" i="5"/>
  <c r="CA57" i="5" s="1"/>
  <c r="BW57" i="5"/>
  <c r="BW62" i="5"/>
  <c r="BM62" i="5"/>
  <c r="CA62" i="5" s="1"/>
  <c r="BW98" i="5"/>
  <c r="BM98" i="5"/>
  <c r="CA98" i="5" s="1"/>
  <c r="BM105" i="5"/>
  <c r="CA105" i="5" s="1"/>
  <c r="BW105" i="5"/>
  <c r="BM109" i="5"/>
  <c r="CA109" i="5" s="1"/>
  <c r="BW109" i="5"/>
  <c r="BM154" i="5"/>
  <c r="CA154" i="5" s="1"/>
  <c r="BW154" i="5"/>
  <c r="BM156" i="5"/>
  <c r="CA156" i="5" s="1"/>
  <c r="BW156" i="5"/>
  <c r="BW164" i="5"/>
  <c r="BM164" i="5"/>
  <c r="CA164" i="5" s="1"/>
  <c r="BW175" i="5"/>
  <c r="BM175" i="5"/>
  <c r="CA175" i="5" s="1"/>
  <c r="BM180" i="5"/>
  <c r="CA180" i="5" s="1"/>
  <c r="BW180" i="5"/>
  <c r="BW181" i="5"/>
  <c r="BM181" i="5"/>
  <c r="CA181" i="5" s="1"/>
  <c r="BW186" i="5"/>
  <c r="BM186" i="5"/>
  <c r="CA186" i="5" s="1"/>
  <c r="BW204" i="5"/>
  <c r="BM204" i="5"/>
  <c r="CA204" i="5" s="1"/>
  <c r="BW207" i="5"/>
  <c r="BM207" i="5"/>
  <c r="CA207" i="5" s="1"/>
  <c r="BW209" i="5"/>
  <c r="BM209" i="5"/>
  <c r="CA209" i="5" s="1"/>
  <c r="BW214" i="5"/>
  <c r="BM214" i="5"/>
  <c r="CA214" i="5" s="1"/>
  <c r="BW216" i="5"/>
  <c r="BM216" i="5"/>
  <c r="CA216" i="5" s="1"/>
  <c r="BM221" i="5"/>
  <c r="CA221" i="5" s="1"/>
  <c r="BW221" i="5"/>
  <c r="BW232" i="5"/>
  <c r="BM232" i="5"/>
  <c r="CA232" i="5" s="1"/>
  <c r="BW241" i="5"/>
  <c r="BM241" i="5"/>
  <c r="CA241" i="5" s="1"/>
  <c r="BW253" i="5"/>
  <c r="BM253" i="5"/>
  <c r="CA253" i="5" s="1"/>
  <c r="BW261" i="5"/>
  <c r="BM261" i="5"/>
  <c r="CA261" i="5" s="1"/>
  <c r="BM263" i="5"/>
  <c r="CA263" i="5" s="1"/>
  <c r="BW263" i="5"/>
  <c r="BW269" i="5"/>
  <c r="BM269" i="5"/>
  <c r="CA269" i="5" s="1"/>
  <c r="BW273" i="5"/>
  <c r="BM273" i="5"/>
  <c r="CA273" i="5" s="1"/>
  <c r="BM274" i="5"/>
  <c r="CA274" i="5" s="1"/>
  <c r="BW274" i="5"/>
  <c r="BW275" i="5"/>
  <c r="BM275" i="5"/>
  <c r="CA275" i="5" s="1"/>
  <c r="BW279" i="5"/>
  <c r="BM279" i="5"/>
  <c r="CA279" i="5" s="1"/>
  <c r="BM293" i="5"/>
  <c r="CA293" i="5" s="1"/>
  <c r="BW293" i="5"/>
  <c r="BW294" i="5"/>
  <c r="BM294" i="5"/>
  <c r="CA294" i="5" s="1"/>
  <c r="BO195" i="6"/>
  <c r="CD195" i="6" s="1"/>
  <c r="AU68" i="11"/>
  <c r="BC84" i="11"/>
  <c r="BW29" i="6"/>
  <c r="CL29" i="6" s="1"/>
  <c r="BW50" i="6"/>
  <c r="CL50" i="6" s="1"/>
  <c r="BW237" i="6"/>
  <c r="CL237" i="6" s="1"/>
  <c r="BW236" i="6"/>
  <c r="CL236" i="6" s="1"/>
  <c r="AG301" i="11"/>
  <c r="AG297" i="11"/>
  <c r="AT297" i="11" s="1"/>
  <c r="BB297" i="11" s="1"/>
  <c r="AG293" i="11"/>
  <c r="AG289" i="11"/>
  <c r="AT289" i="11" s="1"/>
  <c r="BB289" i="11" s="1"/>
  <c r="AG285" i="11"/>
  <c r="AG300" i="11"/>
  <c r="AG296" i="11"/>
  <c r="AG292" i="11"/>
  <c r="AG288" i="11"/>
  <c r="AG284" i="11"/>
  <c r="AG303" i="11"/>
  <c r="AT303" i="11" s="1"/>
  <c r="BB303" i="11" s="1"/>
  <c r="AG299" i="11"/>
  <c r="AG295" i="11"/>
  <c r="AG291" i="11"/>
  <c r="AG287" i="11"/>
  <c r="AG283" i="11"/>
  <c r="AG304" i="11"/>
  <c r="AT304" i="11" s="1"/>
  <c r="BB304" i="11" s="1"/>
  <c r="BH38" i="6"/>
  <c r="BX38" i="6" s="1"/>
  <c r="CM38" i="6" s="1"/>
  <c r="BO86" i="6"/>
  <c r="BO136" i="6"/>
  <c r="CD136" i="6" s="1"/>
  <c r="BO176" i="6"/>
  <c r="CD176" i="6" s="1"/>
  <c r="AJ141" i="11"/>
  <c r="AG302" i="11"/>
  <c r="AG298" i="11"/>
  <c r="AG294" i="11"/>
  <c r="AG290" i="11"/>
  <c r="AG286" i="11"/>
  <c r="AG282" i="11"/>
  <c r="BM35" i="5"/>
  <c r="CA35" i="5" s="1"/>
  <c r="BM103" i="5"/>
  <c r="CA103" i="5" s="1"/>
  <c r="BW103" i="5"/>
  <c r="BW190" i="5"/>
  <c r="BM190" i="5"/>
  <c r="CA190" i="5" s="1"/>
  <c r="CH206" i="6"/>
  <c r="BW206" i="6"/>
  <c r="CL206" i="6" s="1"/>
  <c r="BW73" i="5"/>
  <c r="BW111" i="5"/>
  <c r="BM111" i="5"/>
  <c r="CA111" i="5" s="1"/>
  <c r="BW115" i="5"/>
  <c r="BM115" i="5"/>
  <c r="CA115" i="5" s="1"/>
  <c r="BW127" i="5"/>
  <c r="BM127" i="5"/>
  <c r="CA127" i="5" s="1"/>
  <c r="BM234" i="5"/>
  <c r="CA234" i="5" s="1"/>
  <c r="BW234" i="5"/>
  <c r="BM245" i="5"/>
  <c r="CA245" i="5" s="1"/>
  <c r="BW210" i="6"/>
  <c r="CL210" i="6" s="1"/>
  <c r="BM100" i="5"/>
  <c r="CA100" i="5" s="1"/>
  <c r="BW242" i="5"/>
  <c r="BM39" i="5"/>
  <c r="CA39" i="5" s="1"/>
  <c r="BW39" i="5"/>
  <c r="BW85" i="5"/>
  <c r="BW271" i="5"/>
  <c r="BM271" i="5"/>
  <c r="CA271" i="5" s="1"/>
  <c r="BM302" i="5"/>
  <c r="CA302" i="5" s="1"/>
  <c r="BW302" i="5"/>
  <c r="BW132" i="6"/>
  <c r="CL132" i="6" s="1"/>
  <c r="BW221" i="6"/>
  <c r="CL221" i="6" s="1"/>
  <c r="CE278" i="6"/>
  <c r="BW112" i="6"/>
  <c r="CL112" i="6" s="1"/>
  <c r="BM75" i="5"/>
  <c r="CA75" i="5" s="1"/>
  <c r="BM144" i="5"/>
  <c r="CA144" i="5" s="1"/>
  <c r="CD144" i="5" s="1"/>
  <c r="CH144" i="5" s="1"/>
  <c r="BM132" i="5"/>
  <c r="CA132" i="5" s="1"/>
  <c r="BM68" i="5"/>
  <c r="CA68" i="5" s="1"/>
  <c r="BO75" i="6"/>
  <c r="CD75" i="6" s="1"/>
  <c r="AU280" i="11"/>
  <c r="AU230" i="11"/>
  <c r="BC222" i="11"/>
  <c r="AU206" i="11"/>
  <c r="BC200" i="11"/>
  <c r="BC196" i="11"/>
  <c r="AV189" i="11"/>
  <c r="BE189" i="11" s="1"/>
  <c r="AV155" i="11"/>
  <c r="BK155" i="11" s="1"/>
  <c r="AU150" i="11"/>
  <c r="AU149" i="11"/>
  <c r="BC139" i="11"/>
  <c r="AU133" i="11"/>
  <c r="BC131" i="11"/>
  <c r="AU116" i="11"/>
  <c r="AU112" i="11"/>
  <c r="AU108" i="11"/>
  <c r="AU100" i="11"/>
  <c r="BC98" i="11"/>
  <c r="AU96" i="11"/>
  <c r="BC78" i="11"/>
  <c r="AU66" i="11"/>
  <c r="AU60" i="11"/>
  <c r="AU50" i="11"/>
  <c r="BC48" i="11"/>
  <c r="BI48" i="11" s="1"/>
  <c r="AU45" i="11"/>
  <c r="BC43" i="11"/>
  <c r="BI43" i="11" s="1"/>
  <c r="AU33" i="11"/>
  <c r="BC31" i="11"/>
  <c r="BI31" i="11" s="1"/>
  <c r="AU27" i="11"/>
  <c r="AU25" i="11"/>
  <c r="BC19" i="11"/>
  <c r="BI19" i="11" s="1"/>
  <c r="BC11" i="11"/>
  <c r="BC9" i="11"/>
  <c r="BC76" i="11"/>
  <c r="AU76" i="11"/>
  <c r="AU122" i="11"/>
  <c r="BC122" i="11"/>
  <c r="AV125" i="11"/>
  <c r="AW125" i="11"/>
  <c r="BD125" i="11" s="1"/>
  <c r="BC151" i="11"/>
  <c r="AU151" i="11"/>
  <c r="BC155" i="11"/>
  <c r="AU155" i="11"/>
  <c r="AJ158" i="11"/>
  <c r="AJ62" i="11"/>
  <c r="AW62" i="11" s="1"/>
  <c r="BD62" i="11" s="1"/>
  <c r="BJ62" i="11" s="1"/>
  <c r="AJ18" i="11"/>
  <c r="AU194" i="11"/>
  <c r="AV185" i="11"/>
  <c r="BE185" i="11" s="1"/>
  <c r="AW185" i="11"/>
  <c r="BD185" i="11" s="1"/>
  <c r="AU181" i="11"/>
  <c r="BC181" i="11"/>
  <c r="AU179" i="11"/>
  <c r="BC179" i="11"/>
  <c r="AV172" i="11"/>
  <c r="BE172" i="11" s="1"/>
  <c r="AU171" i="11"/>
  <c r="BC171" i="11"/>
  <c r="BC169" i="11"/>
  <c r="AU167" i="11"/>
  <c r="BC167" i="11"/>
  <c r="BC165" i="11"/>
  <c r="AU163" i="11"/>
  <c r="BC159" i="11"/>
  <c r="BI159" i="11" s="1"/>
  <c r="AU159" i="11"/>
  <c r="AU157" i="11"/>
  <c r="BC144" i="11"/>
  <c r="BI144" i="11" s="1"/>
  <c r="AU144" i="11"/>
  <c r="AU137" i="11"/>
  <c r="BC137" i="11"/>
  <c r="AV127" i="11"/>
  <c r="BK127" i="11" s="1"/>
  <c r="AW127" i="11"/>
  <c r="BD127" i="11" s="1"/>
  <c r="BC127" i="11"/>
  <c r="BI127" i="11" s="1"/>
  <c r="AU127" i="11"/>
  <c r="BC120" i="11"/>
  <c r="AU120" i="11"/>
  <c r="BC102" i="11"/>
  <c r="AU102" i="11"/>
  <c r="BC58" i="11"/>
  <c r="AU58" i="11"/>
  <c r="AU56" i="11"/>
  <c r="BC56" i="11"/>
  <c r="AU54" i="11"/>
  <c r="BC54" i="11"/>
  <c r="AU52" i="11"/>
  <c r="BC52" i="11"/>
  <c r="AU41" i="11"/>
  <c r="AU23" i="11"/>
  <c r="BC23" i="11"/>
  <c r="BC41" i="11"/>
  <c r="BI41" i="11" s="1"/>
  <c r="AU31" i="11"/>
  <c r="BC112" i="11"/>
  <c r="AU78" i="11"/>
  <c r="AU48" i="11"/>
  <c r="AU11" i="11"/>
  <c r="AU64" i="11"/>
  <c r="BC64" i="11"/>
  <c r="BC72" i="11"/>
  <c r="AU72" i="11"/>
  <c r="AU80" i="11"/>
  <c r="BC80" i="11"/>
  <c r="AV87" i="11"/>
  <c r="AW87" i="11"/>
  <c r="BD87" i="11" s="1"/>
  <c r="AJ6" i="11"/>
  <c r="BC300" i="11"/>
  <c r="BC204" i="11"/>
  <c r="BC202" i="11"/>
  <c r="AU183" i="11"/>
  <c r="BC183" i="11"/>
  <c r="BC154" i="11"/>
  <c r="AU154" i="11"/>
  <c r="BC152" i="11"/>
  <c r="AU152" i="11"/>
  <c r="AU148" i="11"/>
  <c r="BC148" i="11"/>
  <c r="BI148" i="11" s="1"/>
  <c r="BC135" i="11"/>
  <c r="AU135" i="11"/>
  <c r="AU124" i="11"/>
  <c r="AU110" i="11"/>
  <c r="AU94" i="11"/>
  <c r="BC94" i="11"/>
  <c r="BI94" i="11" s="1"/>
  <c r="BC88" i="11"/>
  <c r="BC86" i="11"/>
  <c r="AU86" i="11"/>
  <c r="AU82" i="11"/>
  <c r="BC82" i="11"/>
  <c r="AW59" i="11"/>
  <c r="BD59" i="11" s="1"/>
  <c r="AV59" i="11"/>
  <c r="AW47" i="11"/>
  <c r="BD47" i="11" s="1"/>
  <c r="AV47" i="11"/>
  <c r="AU39" i="11"/>
  <c r="BC39" i="11"/>
  <c r="BC29" i="11"/>
  <c r="AU29" i="11"/>
  <c r="AU17" i="11"/>
  <c r="BC17" i="11"/>
  <c r="BC15" i="11"/>
  <c r="AU15" i="11"/>
  <c r="AU7" i="11"/>
  <c r="BC7" i="11"/>
  <c r="BI150" i="11"/>
  <c r="BC66" i="11"/>
  <c r="BC110" i="11"/>
  <c r="BC116" i="11"/>
  <c r="BC157" i="11"/>
  <c r="CR158" i="6"/>
  <c r="CR206" i="6"/>
  <c r="BW148" i="5"/>
  <c r="BM148" i="5"/>
  <c r="CA148" i="5" s="1"/>
  <c r="BM187" i="5"/>
  <c r="CA187" i="5" s="1"/>
  <c r="BW187" i="5"/>
  <c r="BW191" i="5"/>
  <c r="BM191" i="5"/>
  <c r="CA191" i="5" s="1"/>
  <c r="BW303" i="5"/>
  <c r="BM303" i="5"/>
  <c r="CA303" i="5" s="1"/>
  <c r="AT281" i="4"/>
  <c r="BW99" i="5"/>
  <c r="BM99" i="5"/>
  <c r="CA99" i="5" s="1"/>
  <c r="BM126" i="5"/>
  <c r="CA126" i="5" s="1"/>
  <c r="BW126" i="5"/>
  <c r="CR282" i="6"/>
  <c r="BO228" i="6"/>
  <c r="CD228" i="6" s="1"/>
  <c r="BO216" i="6"/>
  <c r="BO204" i="6"/>
  <c r="CD204" i="6" s="1"/>
  <c r="BO192" i="6"/>
  <c r="CD192" i="6" s="1"/>
  <c r="BO184" i="6"/>
  <c r="CD184" i="6" s="1"/>
  <c r="BO180" i="6"/>
  <c r="CD180" i="6" s="1"/>
  <c r="BO156" i="6"/>
  <c r="CD156" i="6" s="1"/>
  <c r="BO152" i="6"/>
  <c r="CD152" i="6" s="1"/>
  <c r="BO148" i="6"/>
  <c r="CD148" i="6" s="1"/>
  <c r="BO140" i="6"/>
  <c r="CD140" i="6" s="1"/>
  <c r="BO132" i="6"/>
  <c r="CD132" i="6" s="1"/>
  <c r="BO116" i="6"/>
  <c r="CD116" i="6" s="1"/>
  <c r="BO112" i="6"/>
  <c r="CD112" i="6" s="1"/>
  <c r="BO104" i="6"/>
  <c r="CD104" i="6" s="1"/>
  <c r="BO96" i="6"/>
  <c r="CD96" i="6" s="1"/>
  <c r="BO68" i="6"/>
  <c r="CD68" i="6" s="1"/>
  <c r="BO64" i="6"/>
  <c r="CD64" i="6" s="1"/>
  <c r="BO60" i="6"/>
  <c r="BO56" i="6"/>
  <c r="CD56" i="6" s="1"/>
  <c r="BO52" i="6"/>
  <c r="BO44" i="6"/>
  <c r="CD44" i="6" s="1"/>
  <c r="BO40" i="6"/>
  <c r="BH40" i="6"/>
  <c r="BX40" i="6" s="1"/>
  <c r="CM40" i="6" s="1"/>
  <c r="BH36" i="6"/>
  <c r="BX36" i="6" s="1"/>
  <c r="CM36" i="6" s="1"/>
  <c r="BO32" i="6"/>
  <c r="CD32" i="6" s="1"/>
  <c r="BH32" i="6"/>
  <c r="BX32" i="6" s="1"/>
  <c r="CM32" i="6" s="1"/>
  <c r="BH28" i="6"/>
  <c r="BX28" i="6" s="1"/>
  <c r="CM28" i="6" s="1"/>
  <c r="BO24" i="6"/>
  <c r="CD24" i="6" s="1"/>
  <c r="BH24" i="6"/>
  <c r="BX24" i="6" s="1"/>
  <c r="CM24" i="6" s="1"/>
  <c r="BH20" i="6"/>
  <c r="BX20" i="6" s="1"/>
  <c r="CM20" i="6" s="1"/>
  <c r="BH16" i="6"/>
  <c r="BX16" i="6" s="1"/>
  <c r="CM16" i="6" s="1"/>
  <c r="BO12" i="6"/>
  <c r="CD12" i="6" s="1"/>
  <c r="BH12" i="6"/>
  <c r="BX12" i="6" s="1"/>
  <c r="CM12" i="6" s="1"/>
  <c r="BH8" i="6"/>
  <c r="BX8" i="6" s="1"/>
  <c r="CM8" i="6" s="1"/>
  <c r="BO238" i="6"/>
  <c r="CD238" i="6" s="1"/>
  <c r="BO293" i="6"/>
  <c r="CD293" i="6" s="1"/>
  <c r="BO245" i="6"/>
  <c r="CD245" i="6" s="1"/>
  <c r="AD289" i="10"/>
  <c r="AI289" i="10" s="1"/>
  <c r="AL289" i="10" s="1"/>
  <c r="BW60" i="5"/>
  <c r="BM60" i="5"/>
  <c r="CA60" i="5" s="1"/>
  <c r="BM117" i="5"/>
  <c r="CA117" i="5" s="1"/>
  <c r="BW117" i="5"/>
  <c r="BM121" i="5"/>
  <c r="CA121" i="5" s="1"/>
  <c r="BW121" i="5"/>
  <c r="BW125" i="5"/>
  <c r="BM125" i="5"/>
  <c r="CA125" i="5" s="1"/>
  <c r="BM152" i="5"/>
  <c r="CA152" i="5" s="1"/>
  <c r="BW152" i="5"/>
  <c r="BW162" i="5"/>
  <c r="BM162" i="5"/>
  <c r="CA162" i="5" s="1"/>
  <c r="BM189" i="5"/>
  <c r="CA189" i="5" s="1"/>
  <c r="BW189" i="5"/>
  <c r="BW231" i="5"/>
  <c r="BM231" i="5"/>
  <c r="CA231" i="5" s="1"/>
  <c r="BW233" i="5"/>
  <c r="BM233" i="5"/>
  <c r="CA233" i="5" s="1"/>
  <c r="BW254" i="5"/>
  <c r="BM254" i="5"/>
  <c r="CA254" i="5" s="1"/>
  <c r="BW287" i="5"/>
  <c r="BM287" i="5"/>
  <c r="CA287" i="5" s="1"/>
  <c r="BW304" i="5"/>
  <c r="BM304" i="5"/>
  <c r="CA304" i="5" s="1"/>
  <c r="BW109" i="6"/>
  <c r="CL109" i="6" s="1"/>
  <c r="CR112" i="6"/>
  <c r="CR155" i="6"/>
  <c r="CR224" i="6"/>
  <c r="CR227" i="6"/>
  <c r="CR248" i="6"/>
  <c r="CH250" i="6"/>
  <c r="CR268" i="6"/>
  <c r="CH273" i="6"/>
  <c r="BW273" i="6"/>
  <c r="CL273" i="6" s="1"/>
  <c r="BW87" i="5"/>
  <c r="BM87" i="5"/>
  <c r="CA87" i="5" s="1"/>
  <c r="BW96" i="5"/>
  <c r="BM96" i="5"/>
  <c r="CA96" i="5" s="1"/>
  <c r="CE154" i="6"/>
  <c r="CR245" i="6"/>
  <c r="CR276" i="6"/>
  <c r="CR280" i="6"/>
  <c r="AJ301" i="11"/>
  <c r="AW301" i="11" s="1"/>
  <c r="BD301" i="11" s="1"/>
  <c r="AJ297" i="11"/>
  <c r="AV297" i="11" s="1"/>
  <c r="AJ249" i="11"/>
  <c r="AW249" i="11" s="1"/>
  <c r="BD249" i="11" s="1"/>
  <c r="AJ241" i="11"/>
  <c r="AJ197" i="11"/>
  <c r="AJ193" i="11"/>
  <c r="AJ181" i="11"/>
  <c r="AJ177" i="11"/>
  <c r="AJ145" i="11"/>
  <c r="AJ133" i="11"/>
  <c r="AW133" i="11" s="1"/>
  <c r="BD133" i="11" s="1"/>
  <c r="AJ129" i="11"/>
  <c r="AJ121" i="11"/>
  <c r="AJ117" i="11"/>
  <c r="AJ101" i="11"/>
  <c r="AJ97" i="11"/>
  <c r="AJ81" i="11"/>
  <c r="AV81" i="11" s="1"/>
  <c r="AJ13" i="11"/>
  <c r="AJ21" i="11"/>
  <c r="AJ93" i="11"/>
  <c r="BH34" i="6"/>
  <c r="BX34" i="6" s="1"/>
  <c r="CM34" i="6" s="1"/>
  <c r="BO30" i="6"/>
  <c r="CD30" i="6" s="1"/>
  <c r="BO22" i="6"/>
  <c r="CD22" i="6" s="1"/>
  <c r="AV56" i="11"/>
  <c r="BW116" i="5"/>
  <c r="BM116" i="5"/>
  <c r="CA116" i="5" s="1"/>
  <c r="BM138" i="5"/>
  <c r="CA138" i="5" s="1"/>
  <c r="BW138" i="5"/>
  <c r="BW139" i="5"/>
  <c r="BM139" i="5"/>
  <c r="CA139" i="5" s="1"/>
  <c r="BW184" i="5"/>
  <c r="BM184" i="5"/>
  <c r="CA184" i="5" s="1"/>
  <c r="BW201" i="5"/>
  <c r="BM201" i="5"/>
  <c r="CA201" i="5" s="1"/>
  <c r="BM226" i="5"/>
  <c r="CA226" i="5" s="1"/>
  <c r="BW226" i="5"/>
  <c r="BM240" i="5"/>
  <c r="CA240" i="5" s="1"/>
  <c r="BW240" i="5"/>
  <c r="BW262" i="5"/>
  <c r="BM262" i="5"/>
  <c r="CA262" i="5" s="1"/>
  <c r="BW280" i="5"/>
  <c r="BM280" i="5"/>
  <c r="CA280" i="5" s="1"/>
  <c r="BM286" i="5"/>
  <c r="CA286" i="5" s="1"/>
  <c r="BW286" i="5"/>
  <c r="BW295" i="5"/>
  <c r="BM295" i="5"/>
  <c r="CA295" i="5" s="1"/>
  <c r="AJ105" i="11"/>
  <c r="AV105" i="11" s="1"/>
  <c r="AJ137" i="11"/>
  <c r="AJ173" i="11"/>
  <c r="AJ213" i="11"/>
  <c r="AV213" i="11" s="1"/>
  <c r="BE213" i="11" s="1"/>
  <c r="BO141" i="6"/>
  <c r="CD141" i="6" s="1"/>
  <c r="AV62" i="11"/>
  <c r="AU296" i="11"/>
  <c r="BC253" i="11"/>
  <c r="BI253" i="11" s="1"/>
  <c r="AU243" i="11"/>
  <c r="AU236" i="11"/>
  <c r="AV226" i="11"/>
  <c r="BC206" i="11"/>
  <c r="AU202" i="11"/>
  <c r="AU200" i="11"/>
  <c r="AU196" i="11"/>
  <c r="BM124" i="5"/>
  <c r="CA124" i="5" s="1"/>
  <c r="BW124" i="5"/>
  <c r="BM129" i="5"/>
  <c r="CA129" i="5" s="1"/>
  <c r="BW129" i="5"/>
  <c r="AJ264" i="11"/>
  <c r="AJ208" i="11"/>
  <c r="AJ196" i="11"/>
  <c r="AV196" i="11" s="1"/>
  <c r="AJ184" i="11"/>
  <c r="AJ152" i="11"/>
  <c r="AV152" i="11" s="1"/>
  <c r="AJ148" i="11"/>
  <c r="AJ140" i="11"/>
  <c r="AV140" i="11" s="1"/>
  <c r="AJ96" i="11"/>
  <c r="AJ80" i="11"/>
  <c r="AV80" i="11" s="1"/>
  <c r="AJ36" i="11"/>
  <c r="AJ32" i="11"/>
  <c r="AV32" i="11" s="1"/>
  <c r="BW114" i="5"/>
  <c r="BM114" i="5"/>
  <c r="CA114" i="5" s="1"/>
  <c r="BW119" i="5"/>
  <c r="BM119" i="5"/>
  <c r="CA119" i="5" s="1"/>
  <c r="BW140" i="5"/>
  <c r="BM140" i="5"/>
  <c r="CA140" i="5" s="1"/>
  <c r="BM153" i="5"/>
  <c r="CA153" i="5" s="1"/>
  <c r="BW153" i="5"/>
  <c r="BW188" i="5"/>
  <c r="BM188" i="5"/>
  <c r="CA188" i="5" s="1"/>
  <c r="BW195" i="5"/>
  <c r="BM195" i="5"/>
  <c r="CA195" i="5" s="1"/>
  <c r="BW199" i="5"/>
  <c r="BM199" i="5"/>
  <c r="CA199" i="5" s="1"/>
  <c r="BW244" i="5"/>
  <c r="BM244" i="5"/>
  <c r="CA244" i="5" s="1"/>
  <c r="BM250" i="5"/>
  <c r="CA250" i="5" s="1"/>
  <c r="BW250" i="5"/>
  <c r="BM251" i="5"/>
  <c r="CA251" i="5" s="1"/>
  <c r="BW251" i="5"/>
  <c r="BW252" i="5"/>
  <c r="BM252" i="5"/>
  <c r="CA252" i="5" s="1"/>
  <c r="BW258" i="5"/>
  <c r="BM258" i="5"/>
  <c r="CA258" i="5" s="1"/>
  <c r="BM259" i="5"/>
  <c r="CA259" i="5" s="1"/>
  <c r="BW259" i="5"/>
  <c r="BW264" i="5"/>
  <c r="BM264" i="5"/>
  <c r="CA264" i="5" s="1"/>
  <c r="BW268" i="5"/>
  <c r="BM268" i="5"/>
  <c r="CA268" i="5" s="1"/>
  <c r="AJ44" i="11"/>
  <c r="BW56" i="5"/>
  <c r="BM56" i="5"/>
  <c r="CA56" i="5" s="1"/>
  <c r="BM74" i="5"/>
  <c r="CA74" i="5" s="1"/>
  <c r="BW74" i="5"/>
  <c r="BW77" i="5"/>
  <c r="BM77" i="5"/>
  <c r="CA77" i="5" s="1"/>
  <c r="BW81" i="5"/>
  <c r="BM81" i="5"/>
  <c r="CA81" i="5" s="1"/>
  <c r="BW88" i="5"/>
  <c r="BM88" i="5"/>
  <c r="CA88" i="5" s="1"/>
  <c r="BW135" i="5"/>
  <c r="BM135" i="5"/>
  <c r="CA135" i="5" s="1"/>
  <c r="BM157" i="5"/>
  <c r="CA157" i="5" s="1"/>
  <c r="BW157" i="5"/>
  <c r="BC35" i="11"/>
  <c r="BI35" i="11" s="1"/>
  <c r="AU88" i="11"/>
  <c r="AU92" i="11"/>
  <c r="AU175" i="11"/>
  <c r="BC190" i="11"/>
  <c r="BC274" i="11"/>
  <c r="BI274" i="11" s="1"/>
  <c r="AU266" i="11"/>
  <c r="AU259" i="11"/>
  <c r="AB52" i="8"/>
  <c r="AG52" i="8"/>
  <c r="AD303" i="10"/>
  <c r="AI303" i="10" s="1"/>
  <c r="AL303" i="10" s="1"/>
  <c r="BW167" i="5"/>
  <c r="BM167" i="5"/>
  <c r="CA167" i="5" s="1"/>
  <c r="AU114" i="11"/>
  <c r="BC114" i="11"/>
  <c r="CR83" i="6"/>
  <c r="BC104" i="11"/>
  <c r="AU104" i="11"/>
  <c r="AU187" i="11"/>
  <c r="BC187" i="11"/>
  <c r="AU35" i="11"/>
  <c r="BC92" i="11"/>
  <c r="BW228" i="5"/>
  <c r="BM228" i="5"/>
  <c r="CA228" i="5" s="1"/>
  <c r="CE93" i="6"/>
  <c r="CE116" i="6"/>
  <c r="BC178" i="11"/>
  <c r="AU178" i="11"/>
  <c r="BW85" i="6"/>
  <c r="CL85" i="6" s="1"/>
  <c r="BW118" i="5"/>
  <c r="CD118" i="5" s="1"/>
  <c r="CH118" i="5" s="1"/>
  <c r="CK118" i="5" s="1"/>
  <c r="BW171" i="5"/>
  <c r="BM171" i="5"/>
  <c r="CA171" i="5" s="1"/>
  <c r="BW227" i="5"/>
  <c r="BM227" i="5"/>
  <c r="CA227" i="5" s="1"/>
  <c r="CH5" i="6"/>
  <c r="BW5" i="6"/>
  <c r="CE96" i="6"/>
  <c r="BW83" i="5"/>
  <c r="AU190" i="11"/>
  <c r="BI239" i="11"/>
  <c r="BE155" i="11"/>
  <c r="BI66" i="11"/>
  <c r="BO135" i="6"/>
  <c r="BO79" i="6"/>
  <c r="AJ290" i="11"/>
  <c r="AV290" i="11" s="1"/>
  <c r="BK290" i="11" s="1"/>
  <c r="AJ274" i="11"/>
  <c r="AW274" i="11" s="1"/>
  <c r="BD274" i="11" s="1"/>
  <c r="BJ274" i="11" s="1"/>
  <c r="AJ194" i="11"/>
  <c r="AJ170" i="11"/>
  <c r="AJ166" i="11"/>
  <c r="AJ138" i="11"/>
  <c r="AJ118" i="11"/>
  <c r="AJ74" i="11"/>
  <c r="AJ66" i="11"/>
  <c r="AJ38" i="11"/>
  <c r="AJ22" i="11"/>
  <c r="AJ10" i="11"/>
  <c r="AW155" i="11"/>
  <c r="BD155" i="11" s="1"/>
  <c r="AU19" i="11"/>
  <c r="BC45" i="11"/>
  <c r="BC60" i="11"/>
  <c r="BC96" i="11"/>
  <c r="BI96" i="11" s="1"/>
  <c r="AU98" i="11"/>
  <c r="BC194" i="11"/>
  <c r="AU43" i="11"/>
  <c r="AU84" i="11"/>
  <c r="BC68" i="11"/>
  <c r="AV269" i="11"/>
  <c r="BE269" i="11" s="1"/>
  <c r="AU264" i="11"/>
  <c r="BM160" i="5"/>
  <c r="CA160" i="5" s="1"/>
  <c r="BW160" i="5"/>
  <c r="BM219" i="5"/>
  <c r="CA219" i="5" s="1"/>
  <c r="BW219" i="5"/>
  <c r="BM7" i="5"/>
  <c r="CA7" i="5" s="1"/>
  <c r="BI82" i="11"/>
  <c r="BI92" i="11"/>
  <c r="BI54" i="11"/>
  <c r="BM260" i="5"/>
  <c r="CA260" i="5" s="1"/>
  <c r="CD260" i="5" s="1"/>
  <c r="CH260" i="5" s="1"/>
  <c r="CK260" i="5" s="1"/>
  <c r="BW178" i="5"/>
  <c r="BW159" i="5"/>
  <c r="CD159" i="5" s="1"/>
  <c r="CH159" i="5" s="1"/>
  <c r="BM113" i="5"/>
  <c r="CA113" i="5" s="1"/>
  <c r="BW113" i="5"/>
  <c r="BW150" i="5"/>
  <c r="BM150" i="5"/>
  <c r="CA150" i="5" s="1"/>
  <c r="BW208" i="5"/>
  <c r="BM208" i="5"/>
  <c r="CA208" i="5" s="1"/>
  <c r="BM237" i="5"/>
  <c r="CA237" i="5" s="1"/>
  <c r="BW237" i="5"/>
  <c r="BM246" i="5"/>
  <c r="CA246" i="5" s="1"/>
  <c r="BW246" i="5"/>
  <c r="BM128" i="5"/>
  <c r="CA128" i="5" s="1"/>
  <c r="BW128" i="5"/>
  <c r="BW173" i="5"/>
  <c r="BM93" i="5"/>
  <c r="CA93" i="5" s="1"/>
  <c r="BM70" i="5"/>
  <c r="CA70" i="5" s="1"/>
  <c r="BM123" i="5"/>
  <c r="CA123" i="5" s="1"/>
  <c r="BW282" i="5"/>
  <c r="BM283" i="5"/>
  <c r="CA283" i="5" s="1"/>
  <c r="BW80" i="5"/>
  <c r="BM80" i="5"/>
  <c r="CA80" i="5" s="1"/>
  <c r="BW194" i="5"/>
  <c r="BM194" i="5"/>
  <c r="CA194" i="5" s="1"/>
  <c r="BW197" i="5"/>
  <c r="BM197" i="5"/>
  <c r="CA197" i="5" s="1"/>
  <c r="BW202" i="5"/>
  <c r="BM202" i="5"/>
  <c r="CA202" i="5" s="1"/>
  <c r="BW230" i="5"/>
  <c r="BM230" i="5"/>
  <c r="CA230" i="5" s="1"/>
  <c r="BW272" i="5"/>
  <c r="BM272" i="5"/>
  <c r="CA272" i="5" s="1"/>
  <c r="CH126" i="6"/>
  <c r="BW126" i="6"/>
  <c r="CL126" i="6" s="1"/>
  <c r="CR136" i="6"/>
  <c r="CR235" i="6"/>
  <c r="CR300" i="6"/>
  <c r="BW11" i="5"/>
  <c r="BM11" i="5"/>
  <c r="CA11" i="5" s="1"/>
  <c r="BW67" i="5"/>
  <c r="BM67" i="5"/>
  <c r="CA67" i="5" s="1"/>
  <c r="BW92" i="5"/>
  <c r="BM92" i="5"/>
  <c r="CA92" i="5" s="1"/>
  <c r="BW95" i="5"/>
  <c r="BM95" i="5"/>
  <c r="CA95" i="5" s="1"/>
  <c r="BM102" i="5"/>
  <c r="CA102" i="5" s="1"/>
  <c r="BW102" i="5"/>
  <c r="BM163" i="5"/>
  <c r="CA163" i="5" s="1"/>
  <c r="BW163" i="5"/>
  <c r="BM169" i="5"/>
  <c r="CA169" i="5" s="1"/>
  <c r="BW169" i="5"/>
  <c r="BW267" i="5"/>
  <c r="BM267" i="5"/>
  <c r="CA267" i="5" s="1"/>
  <c r="BW281" i="5"/>
  <c r="BM281" i="5"/>
  <c r="CA281" i="5" s="1"/>
  <c r="BM289" i="5"/>
  <c r="CA289" i="5" s="1"/>
  <c r="BW289" i="5"/>
  <c r="BW290" i="5"/>
  <c r="BM290" i="5"/>
  <c r="CA290" i="5" s="1"/>
  <c r="AJ17" i="11"/>
  <c r="AJ9" i="11"/>
  <c r="BM94" i="5"/>
  <c r="CA94" i="5" s="1"/>
  <c r="BM91" i="5"/>
  <c r="CA91" i="5" s="1"/>
  <c r="CD91" i="5" s="1"/>
  <c r="CH91" i="5" s="1"/>
  <c r="CK91" i="5" s="1"/>
  <c r="AJ40" i="11"/>
  <c r="AJ28" i="11"/>
  <c r="AJ24" i="11"/>
  <c r="AV24" i="11" s="1"/>
  <c r="AJ20" i="11"/>
  <c r="BM69" i="5"/>
  <c r="CA69" i="5" s="1"/>
  <c r="AJ299" i="11"/>
  <c r="AJ287" i="11"/>
  <c r="AJ283" i="11"/>
  <c r="AJ279" i="11"/>
  <c r="AV279" i="11" s="1"/>
  <c r="BE279" i="11" s="1"/>
  <c r="AJ275" i="11"/>
  <c r="AJ271" i="11"/>
  <c r="AV271" i="11" s="1"/>
  <c r="AJ267" i="11"/>
  <c r="AW267" i="11" s="1"/>
  <c r="BD267" i="11" s="1"/>
  <c r="BJ267" i="11" s="1"/>
  <c r="AJ239" i="11"/>
  <c r="AV239" i="11" s="1"/>
  <c r="AJ235" i="11"/>
  <c r="AJ231" i="11"/>
  <c r="AV231" i="11" s="1"/>
  <c r="AJ203" i="11"/>
  <c r="AJ175" i="11"/>
  <c r="AJ167" i="11"/>
  <c r="AJ123" i="11"/>
  <c r="AJ107" i="11"/>
  <c r="AJ103" i="11"/>
  <c r="AJ91" i="11"/>
  <c r="AJ63" i="11"/>
  <c r="AJ55" i="11"/>
  <c r="AJ51" i="11"/>
  <c r="AJ43" i="11"/>
  <c r="BC124" i="11"/>
  <c r="AU204" i="11"/>
  <c r="AU131" i="11"/>
  <c r="AU139" i="11"/>
  <c r="AJ144" i="11"/>
  <c r="AU147" i="11"/>
  <c r="AU169" i="11"/>
  <c r="BC175" i="11"/>
  <c r="AJ180" i="11"/>
  <c r="AJ220" i="11"/>
  <c r="AV220" i="11" s="1"/>
  <c r="AJ240" i="11"/>
  <c r="BC243" i="11"/>
  <c r="BI243" i="11" s="1"/>
  <c r="AJ276" i="11"/>
  <c r="AU286" i="11"/>
  <c r="AJ288" i="11"/>
  <c r="AV288" i="11" s="1"/>
  <c r="AW264" i="11"/>
  <c r="BD264" i="11" s="1"/>
  <c r="AW172" i="11"/>
  <c r="BD172" i="11" s="1"/>
  <c r="AW56" i="11"/>
  <c r="BD56" i="11" s="1"/>
  <c r="AW5" i="11"/>
  <c r="BD5" i="11" s="1"/>
  <c r="BC302" i="11"/>
  <c r="BI302" i="11" s="1"/>
  <c r="AU300" i="11"/>
  <c r="AT299" i="11"/>
  <c r="BB299" i="11" s="1"/>
  <c r="BH299" i="11" s="1"/>
  <c r="BC296" i="11"/>
  <c r="BC294" i="11"/>
  <c r="AU290" i="11"/>
  <c r="AU288" i="11"/>
  <c r="BC282" i="11"/>
  <c r="BC280" i="11"/>
  <c r="BC278" i="11"/>
  <c r="BC276" i="11"/>
  <c r="AU274" i="11"/>
  <c r="AU272" i="11"/>
  <c r="BC268" i="11"/>
  <c r="BC266" i="11"/>
  <c r="BC265" i="11"/>
  <c r="AV264" i="11"/>
  <c r="BE264" i="11" s="1"/>
  <c r="AU263" i="11"/>
  <c r="AU262" i="11"/>
  <c r="BC260" i="11"/>
  <c r="BI260" i="11" s="1"/>
  <c r="BC259" i="11"/>
  <c r="BC258" i="11"/>
  <c r="AV257" i="11"/>
  <c r="BE257" i="11" s="1"/>
  <c r="BC255" i="11"/>
  <c r="AT250" i="11"/>
  <c r="BB250" i="11" s="1"/>
  <c r="BC247" i="11"/>
  <c r="AT246" i="11"/>
  <c r="BB246" i="11" s="1"/>
  <c r="AU245" i="11"/>
  <c r="BC236" i="11"/>
  <c r="BC234" i="11"/>
  <c r="AU232" i="11"/>
  <c r="BC230" i="11"/>
  <c r="BC228" i="11"/>
  <c r="AW226" i="11"/>
  <c r="BD226" i="11" s="1"/>
  <c r="BC224" i="11"/>
  <c r="AU222" i="11"/>
  <c r="BC216" i="11"/>
  <c r="BI216" i="11" s="1"/>
  <c r="AU214" i="11"/>
  <c r="BC212" i="11"/>
  <c r="BC208" i="11"/>
  <c r="AJ58" i="11"/>
  <c r="AJ70" i="11"/>
  <c r="AJ76" i="11"/>
  <c r="BC100" i="11"/>
  <c r="BC108" i="11"/>
  <c r="AJ134" i="11"/>
  <c r="AW189" i="11"/>
  <c r="BD189" i="11" s="1"/>
  <c r="AJ200" i="11"/>
  <c r="AV200" i="11" s="1"/>
  <c r="BK200" i="11" s="1"/>
  <c r="AJ212" i="11"/>
  <c r="AV212" i="11" s="1"/>
  <c r="AJ218" i="11"/>
  <c r="AW218" i="11" s="1"/>
  <c r="BD218" i="11" s="1"/>
  <c r="AJ254" i="11"/>
  <c r="AV254" i="11" s="1"/>
  <c r="AU192" i="11"/>
  <c r="BC192" i="11"/>
  <c r="AU304" i="11"/>
  <c r="BC304" i="11"/>
  <c r="AJ174" i="11"/>
  <c r="AU251" i="11"/>
  <c r="AU208" i="11"/>
  <c r="BI86" i="11"/>
  <c r="BC214" i="11"/>
  <c r="BI214" i="11" s="1"/>
  <c r="AU234" i="11"/>
  <c r="BC262" i="11"/>
  <c r="AV274" i="11"/>
  <c r="AU247" i="11"/>
  <c r="BC264" i="11"/>
  <c r="AV296" i="11"/>
  <c r="AU265" i="11"/>
  <c r="AU278" i="11"/>
  <c r="AV211" i="11"/>
  <c r="BK211" i="11" s="1"/>
  <c r="BC251" i="11"/>
  <c r="BC245" i="11"/>
  <c r="AU282" i="11"/>
  <c r="AU255" i="11"/>
  <c r="AJ186" i="11"/>
  <c r="BC232" i="11"/>
  <c r="AW269" i="11"/>
  <c r="BD269" i="11" s="1"/>
  <c r="BJ269" i="11" s="1"/>
  <c r="BC272" i="11"/>
  <c r="AJ225" i="11"/>
  <c r="AJ89" i="11"/>
  <c r="AJ85" i="11"/>
  <c r="AJ77" i="11"/>
  <c r="AJ69" i="11"/>
  <c r="AJ61" i="11"/>
  <c r="AJ298" i="11"/>
  <c r="AJ198" i="11"/>
  <c r="AJ190" i="11"/>
  <c r="AJ178" i="11"/>
  <c r="AU241" i="11"/>
  <c r="AU239" i="11"/>
  <c r="AU276" i="11"/>
  <c r="AV5" i="11"/>
  <c r="AU260" i="11"/>
  <c r="AU294" i="11"/>
  <c r="AU212" i="11"/>
  <c r="AU224" i="11"/>
  <c r="BC241" i="11"/>
  <c r="AU218" i="11"/>
  <c r="BC263" i="11"/>
  <c r="BC286" i="11"/>
  <c r="AU216" i="11"/>
  <c r="AJ31" i="11"/>
  <c r="AJ54" i="11"/>
  <c r="AJ284" i="11"/>
  <c r="AJ280" i="11"/>
  <c r="AJ272" i="11"/>
  <c r="AJ268" i="11"/>
  <c r="AJ260" i="11"/>
  <c r="AJ236" i="11"/>
  <c r="AJ228" i="11"/>
  <c r="AJ104" i="11"/>
  <c r="AJ100" i="11"/>
  <c r="AJ92" i="11"/>
  <c r="AJ302" i="11"/>
  <c r="AJ182" i="11"/>
  <c r="AU298" i="11"/>
  <c r="BC290" i="11"/>
  <c r="AW290" i="11"/>
  <c r="BD290" i="11" s="1"/>
  <c r="AU287" i="11"/>
  <c r="AW257" i="11"/>
  <c r="BD257" i="11" s="1"/>
  <c r="BC257" i="11"/>
  <c r="AU249" i="11"/>
  <c r="BC249" i="11"/>
  <c r="BI249" i="11" s="1"/>
  <c r="BC218" i="11"/>
  <c r="AU258" i="11"/>
  <c r="AU302" i="11"/>
  <c r="AU257" i="11"/>
  <c r="BC298" i="11"/>
  <c r="AU268" i="11"/>
  <c r="AW211" i="11"/>
  <c r="BD211" i="11" s="1"/>
  <c r="BJ211" i="11" s="1"/>
  <c r="BC220" i="11"/>
  <c r="BI220" i="11" s="1"/>
  <c r="AU220" i="11"/>
  <c r="AU253" i="11"/>
  <c r="AJ295" i="11"/>
  <c r="AJ291" i="11"/>
  <c r="AW291" i="11" s="1"/>
  <c r="BD291" i="11" s="1"/>
  <c r="AJ171" i="11"/>
  <c r="AJ159" i="11"/>
  <c r="AJ151" i="11"/>
  <c r="AU228" i="11"/>
  <c r="BI222" i="11"/>
  <c r="BI15" i="11"/>
  <c r="BI204" i="11"/>
  <c r="BW72" i="5"/>
  <c r="BM72" i="5"/>
  <c r="CA72" i="5" s="1"/>
  <c r="BW206" i="5"/>
  <c r="BM206" i="5"/>
  <c r="CA206" i="5" s="1"/>
  <c r="BW210" i="5"/>
  <c r="BM210" i="5"/>
  <c r="CA210" i="5" s="1"/>
  <c r="BW297" i="5"/>
  <c r="BM297" i="5"/>
  <c r="CA297" i="5" s="1"/>
  <c r="BW291" i="5"/>
  <c r="CD291" i="5" s="1"/>
  <c r="CH291" i="5" s="1"/>
  <c r="BW205" i="5"/>
  <c r="BM63" i="5"/>
  <c r="CA63" i="5" s="1"/>
  <c r="CD63" i="5" s="1"/>
  <c r="CH63" i="5" s="1"/>
  <c r="BM149" i="5"/>
  <c r="CA149" i="5" s="1"/>
  <c r="BM213" i="5"/>
  <c r="CA213" i="5" s="1"/>
  <c r="CH233" i="6"/>
  <c r="BW233" i="6"/>
  <c r="CL233" i="6" s="1"/>
  <c r="BW60" i="6"/>
  <c r="CL60" i="6" s="1"/>
  <c r="AJ146" i="11"/>
  <c r="AV146" i="11" s="1"/>
  <c r="AJ142" i="11"/>
  <c r="AJ135" i="11"/>
  <c r="AV135" i="11" s="1"/>
  <c r="AJ119" i="11"/>
  <c r="AV119" i="11" s="1"/>
  <c r="BE119" i="11" s="1"/>
  <c r="AJ111" i="11"/>
  <c r="AJ95" i="11"/>
  <c r="AJ88" i="11"/>
  <c r="AJ84" i="11"/>
  <c r="AJ293" i="11"/>
  <c r="AJ282" i="11"/>
  <c r="AJ250" i="11"/>
  <c r="AJ242" i="11"/>
  <c r="AJ204" i="11"/>
  <c r="AJ192" i="11"/>
  <c r="AJ188" i="11"/>
  <c r="AJ153" i="11"/>
  <c r="AJ149" i="11"/>
  <c r="AB5" i="8"/>
  <c r="AG5" i="8" s="1"/>
  <c r="AB8" i="8"/>
  <c r="AG8" i="8" s="1"/>
  <c r="AB9" i="8"/>
  <c r="AG9" i="8" s="1"/>
  <c r="AB10" i="8"/>
  <c r="AG10" i="8" s="1"/>
  <c r="AB11" i="8"/>
  <c r="AG11" i="8" s="1"/>
  <c r="AB13" i="8"/>
  <c r="AG13" i="8" s="1"/>
  <c r="AB14" i="8"/>
  <c r="AG14" i="8" s="1"/>
  <c r="AB15" i="8"/>
  <c r="AG15" i="8" s="1"/>
  <c r="AB16" i="8"/>
  <c r="AG16" i="8" s="1"/>
  <c r="AB17" i="8"/>
  <c r="AG17" i="8" s="1"/>
  <c r="AB18" i="8"/>
  <c r="AG18" i="8" s="1"/>
  <c r="AB19" i="8"/>
  <c r="AG19" i="8" s="1"/>
  <c r="AJ19" i="8" s="1"/>
  <c r="AB20" i="8"/>
  <c r="AG20" i="8"/>
  <c r="AB22" i="8"/>
  <c r="AG22" i="8"/>
  <c r="AB23" i="8"/>
  <c r="AG23" i="8"/>
  <c r="AB24" i="8"/>
  <c r="AG24" i="8" s="1"/>
  <c r="AB25" i="8"/>
  <c r="AG25" i="8"/>
  <c r="AK25" i="8" s="1"/>
  <c r="AB26" i="8"/>
  <c r="AG26" i="8" s="1"/>
  <c r="AB27" i="8"/>
  <c r="AG27" i="8" s="1"/>
  <c r="AB28" i="8"/>
  <c r="AG28" i="8" s="1"/>
  <c r="AB30" i="8"/>
  <c r="AG30" i="8" s="1"/>
  <c r="AB31" i="8"/>
  <c r="AG31" i="8" s="1"/>
  <c r="AB32" i="8"/>
  <c r="AG32" i="8" s="1"/>
  <c r="AK32" i="8" s="1"/>
  <c r="AB33" i="8"/>
  <c r="AG33" i="8"/>
  <c r="AB34" i="8"/>
  <c r="AG34" i="8" s="1"/>
  <c r="AB35" i="8"/>
  <c r="AG35" i="8"/>
  <c r="AB36" i="8"/>
  <c r="AG36" i="8" s="1"/>
  <c r="AB38" i="8"/>
  <c r="AG38" i="8"/>
  <c r="AB39" i="8"/>
  <c r="AG39" i="8" s="1"/>
  <c r="AB40" i="8"/>
  <c r="AG40" i="8"/>
  <c r="AK40" i="8" s="1"/>
  <c r="AB41" i="8"/>
  <c r="AG41" i="8" s="1"/>
  <c r="AB42" i="8"/>
  <c r="AG42" i="8" s="1"/>
  <c r="AK42" i="8" s="1"/>
  <c r="AB44" i="8"/>
  <c r="AG44" i="8"/>
  <c r="AB45" i="8"/>
  <c r="AG45" i="8" s="1"/>
  <c r="AB46" i="8"/>
  <c r="AG46" i="8"/>
  <c r="AB48" i="8"/>
  <c r="AG48" i="8" s="1"/>
  <c r="AB49" i="8"/>
  <c r="AG49" i="8"/>
  <c r="AB50" i="8"/>
  <c r="AG50" i="8" s="1"/>
  <c r="AB51" i="8"/>
  <c r="AG51" i="8"/>
  <c r="AB53" i="8"/>
  <c r="AG53" i="8" s="1"/>
  <c r="AB54" i="8"/>
  <c r="AG54" i="8" s="1"/>
  <c r="AJ54" i="8" s="1"/>
  <c r="AB55" i="8"/>
  <c r="AG55" i="8"/>
  <c r="AB56" i="8"/>
  <c r="AG56" i="8"/>
  <c r="AD283" i="10"/>
  <c r="AI283" i="10" s="1"/>
  <c r="AL283" i="10" s="1"/>
  <c r="AD291" i="10"/>
  <c r="AI291" i="10" s="1"/>
  <c r="AM291" i="10" s="1"/>
  <c r="AD298" i="10"/>
  <c r="AI298" i="10" s="1"/>
  <c r="AL298" i="10" s="1"/>
  <c r="AD302" i="10"/>
  <c r="AI302" i="10" s="1"/>
  <c r="AJ214" i="11"/>
  <c r="AJ232" i="11"/>
  <c r="AJ221" i="11"/>
  <c r="AJ73" i="11"/>
  <c r="AJ65" i="11"/>
  <c r="AJ57" i="11"/>
  <c r="AJ50" i="11"/>
  <c r="AW50" i="11" s="1"/>
  <c r="BD50" i="11" s="1"/>
  <c r="AJ42" i="11"/>
  <c r="AJ39" i="11"/>
  <c r="AV39" i="11" s="1"/>
  <c r="BK39" i="11" s="1"/>
  <c r="AJ35" i="11"/>
  <c r="AJ27" i="11"/>
  <c r="AJ79" i="11"/>
  <c r="AJ114" i="11"/>
  <c r="AJ130" i="11"/>
  <c r="BC149" i="11"/>
  <c r="AJ160" i="11"/>
  <c r="AJ207" i="11"/>
  <c r="AJ238" i="11"/>
  <c r="AJ253" i="11"/>
  <c r="AJ265" i="11"/>
  <c r="AD300" i="10"/>
  <c r="AI300" i="10" s="1"/>
  <c r="AM300" i="10" s="1"/>
  <c r="AJ11" i="11"/>
  <c r="AJ122" i="11"/>
  <c r="AJ126" i="11"/>
  <c r="AJ156" i="11"/>
  <c r="AU165" i="11"/>
  <c r="AJ179" i="11"/>
  <c r="AV179" i="11" s="1"/>
  <c r="AJ210" i="11"/>
  <c r="AJ217" i="11"/>
  <c r="AJ224" i="11"/>
  <c r="AJ234" i="11"/>
  <c r="AJ245" i="11"/>
  <c r="AJ261" i="11"/>
  <c r="AJ303" i="11"/>
  <c r="AT80" i="11"/>
  <c r="BB80" i="11" s="1"/>
  <c r="BI171" i="11"/>
  <c r="BM36" i="5"/>
  <c r="CA36" i="5" s="1"/>
  <c r="BW37" i="5"/>
  <c r="BM37" i="5"/>
  <c r="CA37" i="5" s="1"/>
  <c r="BM41" i="5"/>
  <c r="CA41" i="5" s="1"/>
  <c r="BW45" i="5"/>
  <c r="BM45" i="5"/>
  <c r="CA45" i="5" s="1"/>
  <c r="BW50" i="5"/>
  <c r="BM50" i="5"/>
  <c r="CA50" i="5" s="1"/>
  <c r="BM84" i="5"/>
  <c r="CA84" i="5" s="1"/>
  <c r="BW155" i="5"/>
  <c r="BM155" i="5"/>
  <c r="CA155" i="5" s="1"/>
  <c r="BW158" i="5"/>
  <c r="BM158" i="5"/>
  <c r="CA158" i="5" s="1"/>
  <c r="BW168" i="5"/>
  <c r="BM168" i="5"/>
  <c r="CA168" i="5" s="1"/>
  <c r="BW170" i="5"/>
  <c r="BM170" i="5"/>
  <c r="CA170" i="5" s="1"/>
  <c r="BW172" i="5"/>
  <c r="BM172" i="5"/>
  <c r="CA172" i="5" s="1"/>
  <c r="BW174" i="5"/>
  <c r="BM174" i="5"/>
  <c r="CA174" i="5" s="1"/>
  <c r="BW176" i="5"/>
  <c r="BM176" i="5"/>
  <c r="CA176" i="5" s="1"/>
  <c r="BW177" i="5"/>
  <c r="BM177" i="5"/>
  <c r="CA177" i="5" s="1"/>
  <c r="BW182" i="5"/>
  <c r="BM182" i="5"/>
  <c r="CA182" i="5" s="1"/>
  <c r="BM183" i="5"/>
  <c r="CA183" i="5" s="1"/>
  <c r="BW183" i="5"/>
  <c r="BW218" i="5"/>
  <c r="BM218" i="5"/>
  <c r="CA218" i="5" s="1"/>
  <c r="BM220" i="5"/>
  <c r="CA220" i="5" s="1"/>
  <c r="BW220" i="5"/>
  <c r="CD220" i="5" s="1"/>
  <c r="CH220" i="5" s="1"/>
  <c r="BW249" i="5"/>
  <c r="BM249" i="5"/>
  <c r="CA249" i="5" s="1"/>
  <c r="BW265" i="5"/>
  <c r="BM265" i="5"/>
  <c r="CA265" i="5" s="1"/>
  <c r="BM270" i="5"/>
  <c r="CA270" i="5" s="1"/>
  <c r="BW270" i="5"/>
  <c r="BM300" i="5"/>
  <c r="CA300" i="5" s="1"/>
  <c r="BW300" i="5"/>
  <c r="BC47" i="11"/>
  <c r="AU47" i="11"/>
  <c r="AU70" i="11"/>
  <c r="BC70" i="11"/>
  <c r="AW158" i="11"/>
  <c r="BD158" i="11" s="1"/>
  <c r="AV158" i="11"/>
  <c r="BE158" i="11" s="1"/>
  <c r="BM44" i="5"/>
  <c r="CA44" i="5" s="1"/>
  <c r="BI72" i="11"/>
  <c r="BW211" i="5"/>
  <c r="BM211" i="5"/>
  <c r="CA211" i="5" s="1"/>
  <c r="CD211" i="5" s="1"/>
  <c r="CH211" i="5" s="1"/>
  <c r="CK211" i="5" s="1"/>
  <c r="AJ263" i="11"/>
  <c r="AJ259" i="11"/>
  <c r="AJ162" i="11"/>
  <c r="AJ154" i="11"/>
  <c r="AJ150" i="11"/>
  <c r="AJ143" i="11"/>
  <c r="AJ139" i="11"/>
  <c r="AJ136" i="11"/>
  <c r="AJ132" i="11"/>
  <c r="AJ128" i="11"/>
  <c r="AJ124" i="11"/>
  <c r="BC163" i="11"/>
  <c r="BW82" i="5"/>
  <c r="BM82" i="5"/>
  <c r="CA82" i="5" s="1"/>
  <c r="BW134" i="5"/>
  <c r="BM134" i="5"/>
  <c r="CA134" i="5" s="1"/>
  <c r="BW235" i="5"/>
  <c r="BM235" i="5"/>
  <c r="CA235" i="5" s="1"/>
  <c r="BM298" i="5"/>
  <c r="CA298" i="5" s="1"/>
  <c r="BW298" i="5"/>
  <c r="BI183" i="11"/>
  <c r="BI80" i="11"/>
  <c r="BW223" i="5"/>
  <c r="BM223" i="5"/>
  <c r="CA223" i="5" s="1"/>
  <c r="CG19" i="6"/>
  <c r="CG50" i="6"/>
  <c r="BW54" i="6"/>
  <c r="CL54" i="6" s="1"/>
  <c r="CH54" i="6"/>
  <c r="BW63" i="6"/>
  <c r="CL63" i="6" s="1"/>
  <c r="CH63" i="6"/>
  <c r="CG75" i="6"/>
  <c r="BW76" i="6"/>
  <c r="CL76" i="6" s="1"/>
  <c r="CH76" i="6"/>
  <c r="BW81" i="6"/>
  <c r="CL81" i="6" s="1"/>
  <c r="CH81" i="6"/>
  <c r="BW83" i="6"/>
  <c r="CL83" i="6" s="1"/>
  <c r="CH83" i="6"/>
  <c r="BW98" i="6"/>
  <c r="CL98" i="6" s="1"/>
  <c r="CH98" i="6"/>
  <c r="CG115" i="6"/>
  <c r="BW134" i="6"/>
  <c r="CL134" i="6" s="1"/>
  <c r="CH134" i="6"/>
  <c r="CG142" i="6"/>
  <c r="CG148" i="6"/>
  <c r="CG153" i="6"/>
  <c r="BW157" i="6"/>
  <c r="CL157" i="6" s="1"/>
  <c r="CH157" i="6"/>
  <c r="BW169" i="6"/>
  <c r="CL169" i="6" s="1"/>
  <c r="CH169" i="6"/>
  <c r="BW173" i="6"/>
  <c r="CL173" i="6" s="1"/>
  <c r="CH173" i="6"/>
  <c r="BW175" i="6"/>
  <c r="CL175" i="6" s="1"/>
  <c r="CH175" i="6"/>
  <c r="BW180" i="6"/>
  <c r="CL180" i="6" s="1"/>
  <c r="BW182" i="6"/>
  <c r="CL182" i="6" s="1"/>
  <c r="CH182" i="6"/>
  <c r="CG187" i="6"/>
  <c r="BW204" i="6"/>
  <c r="CL204" i="6" s="1"/>
  <c r="CH204" i="6"/>
  <c r="CH208" i="6"/>
  <c r="CG224" i="6"/>
  <c r="CH228" i="6"/>
  <c r="CG229" i="6"/>
  <c r="CG232" i="6"/>
  <c r="CG240" i="6"/>
  <c r="BW240" i="6"/>
  <c r="CL240" i="6" s="1"/>
  <c r="CH240" i="6"/>
  <c r="CG249" i="6"/>
  <c r="CH249" i="6"/>
  <c r="BW249" i="6"/>
  <c r="CL249" i="6" s="1"/>
  <c r="CG253" i="6"/>
  <c r="CG256" i="6"/>
  <c r="BW283" i="6"/>
  <c r="CL283" i="6" s="1"/>
  <c r="CG17" i="6"/>
  <c r="BW28" i="6"/>
  <c r="CL28" i="6" s="1"/>
  <c r="CH28" i="6"/>
  <c r="BW35" i="6"/>
  <c r="CL35" i="6" s="1"/>
  <c r="CH35" i="6"/>
  <c r="CG43" i="6"/>
  <c r="BW47" i="6"/>
  <c r="CL47" i="6" s="1"/>
  <c r="CG51" i="6"/>
  <c r="CG62" i="6"/>
  <c r="CG80" i="6"/>
  <c r="CG97" i="6"/>
  <c r="CG99" i="6"/>
  <c r="CG104" i="6"/>
  <c r="BW107" i="6"/>
  <c r="CL107" i="6" s="1"/>
  <c r="CH107" i="6"/>
  <c r="CG112" i="6"/>
  <c r="BW117" i="6"/>
  <c r="CL117" i="6" s="1"/>
  <c r="CH117" i="6"/>
  <c r="CG123" i="6"/>
  <c r="CG127" i="6"/>
  <c r="CG136" i="6"/>
  <c r="CG141" i="6"/>
  <c r="CG157" i="6"/>
  <c r="CG163" i="6"/>
  <c r="CG171" i="6"/>
  <c r="CG175" i="6"/>
  <c r="BW179" i="6"/>
  <c r="CL179" i="6" s="1"/>
  <c r="CH179" i="6"/>
  <c r="BW184" i="6"/>
  <c r="CL184" i="6" s="1"/>
  <c r="CH184" i="6"/>
  <c r="CG199" i="6"/>
  <c r="BW203" i="6"/>
  <c r="CL203" i="6" s="1"/>
  <c r="CH203" i="6"/>
  <c r="CG265" i="6"/>
  <c r="CG268" i="6"/>
  <c r="CH293" i="6"/>
  <c r="BW293" i="6"/>
  <c r="CL293" i="6" s="1"/>
  <c r="CG296" i="6"/>
  <c r="AJ223" i="11"/>
  <c r="AJ304" i="11"/>
  <c r="AJ300" i="11"/>
  <c r="AJ289" i="11"/>
  <c r="AJ286" i="11"/>
  <c r="AW286" i="11" s="1"/>
  <c r="BD286" i="11" s="1"/>
  <c r="AJ270" i="11"/>
  <c r="AJ266" i="11"/>
  <c r="AJ176" i="11"/>
  <c r="AJ169" i="11"/>
  <c r="AJ165" i="11"/>
  <c r="AJ23" i="11"/>
  <c r="AJ19" i="11"/>
  <c r="AJ16" i="11"/>
  <c r="AJ12" i="11"/>
  <c r="AJ8" i="11"/>
  <c r="CG8" i="6"/>
  <c r="BW259" i="6"/>
  <c r="CL259" i="6" s="1"/>
  <c r="CH259" i="6"/>
  <c r="CG269" i="6"/>
  <c r="CG284" i="6"/>
  <c r="CG285" i="6"/>
  <c r="BW286" i="6"/>
  <c r="CL286" i="6" s="1"/>
  <c r="CH286" i="6"/>
  <c r="CG287" i="6"/>
  <c r="CG288" i="6"/>
  <c r="AJ199" i="11"/>
  <c r="AJ195" i="11"/>
  <c r="AJ191" i="11"/>
  <c r="AJ187" i="11"/>
  <c r="AJ106" i="11"/>
  <c r="AJ102" i="11"/>
  <c r="AJ98" i="11"/>
  <c r="AJ94" i="11"/>
  <c r="AJ75" i="11"/>
  <c r="AJ72" i="11"/>
  <c r="AJ68" i="11"/>
  <c r="AJ64" i="11"/>
  <c r="AJ60" i="11"/>
  <c r="AJ53" i="11"/>
  <c r="AJ49" i="11"/>
  <c r="AJ45" i="11"/>
  <c r="AJ41" i="11"/>
  <c r="AJ26" i="11"/>
  <c r="BI157" i="11"/>
  <c r="BW30" i="5"/>
  <c r="BW218" i="6"/>
  <c r="CL218" i="6" s="1"/>
  <c r="CH218" i="6"/>
  <c r="BW222" i="6"/>
  <c r="CL222" i="6" s="1"/>
  <c r="CH222" i="6"/>
  <c r="BW224" i="6"/>
  <c r="CL224" i="6" s="1"/>
  <c r="CH224" i="6"/>
  <c r="BW227" i="6"/>
  <c r="CL227" i="6" s="1"/>
  <c r="CH227" i="6"/>
  <c r="BW248" i="6"/>
  <c r="CL248" i="6" s="1"/>
  <c r="CH248" i="6"/>
  <c r="AJ34" i="11"/>
  <c r="BO211" i="6"/>
  <c r="CD211" i="6" s="1"/>
  <c r="BO19" i="6"/>
  <c r="CD19" i="6" s="1"/>
  <c r="BH7" i="6"/>
  <c r="BX7" i="6" s="1"/>
  <c r="CM7" i="6" s="1"/>
  <c r="BO260" i="6"/>
  <c r="CD260" i="6" s="1"/>
  <c r="AJ256" i="11"/>
  <c r="AJ252" i="11"/>
  <c r="AJ248" i="11"/>
  <c r="AJ244" i="11"/>
  <c r="AJ237" i="11"/>
  <c r="AJ233" i="11"/>
  <c r="AJ219" i="11"/>
  <c r="AJ216" i="11"/>
  <c r="AJ209" i="11"/>
  <c r="AJ206" i="11"/>
  <c r="AJ202" i="11"/>
  <c r="AJ113" i="11"/>
  <c r="AJ109" i="11"/>
  <c r="BW299" i="6"/>
  <c r="CL299" i="6" s="1"/>
  <c r="CH299" i="6"/>
  <c r="BC33" i="11"/>
  <c r="BC37" i="11"/>
  <c r="BC275" i="11"/>
  <c r="AT90" i="11"/>
  <c r="BB90" i="11" s="1"/>
  <c r="BH90" i="11" s="1"/>
  <c r="AT79" i="11"/>
  <c r="BB79" i="11" s="1"/>
  <c r="BH79" i="11" s="1"/>
  <c r="CG12" i="6"/>
  <c r="CG39" i="6"/>
  <c r="BW62" i="6"/>
  <c r="CL62" i="6" s="1"/>
  <c r="CH62" i="6"/>
  <c r="CG64" i="6"/>
  <c r="CG69" i="6"/>
  <c r="CG71" i="6"/>
  <c r="BW87" i="6"/>
  <c r="CL87" i="6" s="1"/>
  <c r="CH87" i="6"/>
  <c r="CG89" i="6"/>
  <c r="CG94" i="6"/>
  <c r="BW104" i="6"/>
  <c r="CL104" i="6" s="1"/>
  <c r="CH104" i="6"/>
  <c r="CG114" i="6"/>
  <c r="CG133" i="6"/>
  <c r="BW138" i="6"/>
  <c r="CL138" i="6" s="1"/>
  <c r="CH138" i="6"/>
  <c r="CG145" i="6"/>
  <c r="BW145" i="6"/>
  <c r="CL145" i="6" s="1"/>
  <c r="CG147" i="6"/>
  <c r="BW152" i="6"/>
  <c r="CL152" i="6" s="1"/>
  <c r="CH152" i="6"/>
  <c r="CG154" i="6"/>
  <c r="CG156" i="6"/>
  <c r="BW158" i="6"/>
  <c r="CL158" i="6" s="1"/>
  <c r="CH158" i="6"/>
  <c r="BW166" i="6"/>
  <c r="CL166" i="6" s="1"/>
  <c r="CH166" i="6"/>
  <c r="CH168" i="6"/>
  <c r="CG177" i="6"/>
  <c r="CG190" i="6"/>
  <c r="BW194" i="6"/>
  <c r="CL194" i="6" s="1"/>
  <c r="CH194" i="6"/>
  <c r="CG201" i="6"/>
  <c r="BW216" i="6"/>
  <c r="CL216" i="6" s="1"/>
  <c r="CH216" i="6"/>
  <c r="CG217" i="6"/>
  <c r="CG237" i="6"/>
  <c r="CG238" i="6"/>
  <c r="CG244" i="6"/>
  <c r="CG245" i="6"/>
  <c r="CH267" i="6"/>
  <c r="CG270" i="6"/>
  <c r="CG273" i="6"/>
  <c r="CG275" i="6"/>
  <c r="CG276" i="6"/>
  <c r="CG277" i="6"/>
  <c r="CG279" i="6"/>
  <c r="BW280" i="6"/>
  <c r="CL280" i="6" s="1"/>
  <c r="CH280" i="6"/>
  <c r="CG281" i="6"/>
  <c r="BW282" i="6"/>
  <c r="CL282" i="6" s="1"/>
  <c r="CH282" i="6"/>
  <c r="BW298" i="6"/>
  <c r="CL298" i="6" s="1"/>
  <c r="CH298" i="6"/>
  <c r="BC25" i="11"/>
  <c r="BC27" i="11"/>
  <c r="AJ33" i="11"/>
  <c r="AJ37" i="11"/>
  <c r="AW39" i="11"/>
  <c r="BD39" i="11" s="1"/>
  <c r="AJ78" i="11"/>
  <c r="AJ82" i="11"/>
  <c r="AJ86" i="11"/>
  <c r="AJ116" i="11"/>
  <c r="AJ120" i="11"/>
  <c r="AJ157" i="11"/>
  <c r="AJ161" i="11"/>
  <c r="AJ183" i="11"/>
  <c r="AJ222" i="11"/>
  <c r="AJ273" i="11"/>
  <c r="AJ281" i="11"/>
  <c r="AJ292" i="11"/>
  <c r="AT82" i="11"/>
  <c r="BB82" i="11" s="1"/>
  <c r="CG9" i="6"/>
  <c r="CG11" i="6"/>
  <c r="CG22" i="6"/>
  <c r="CG26" i="6"/>
  <c r="BW30" i="6"/>
  <c r="CL30" i="6" s="1"/>
  <c r="BW59" i="6"/>
  <c r="CL59" i="6" s="1"/>
  <c r="CH59" i="6"/>
  <c r="BW69" i="6"/>
  <c r="CL69" i="6" s="1"/>
  <c r="CH69" i="6"/>
  <c r="CG83" i="6"/>
  <c r="CG86" i="6"/>
  <c r="CG120" i="6"/>
  <c r="BW120" i="6"/>
  <c r="CL120" i="6" s="1"/>
  <c r="CH120" i="6"/>
  <c r="BW122" i="6"/>
  <c r="CL122" i="6" s="1"/>
  <c r="CH122" i="6"/>
  <c r="CG126" i="6"/>
  <c r="BW128" i="6"/>
  <c r="CL128" i="6" s="1"/>
  <c r="CH128" i="6"/>
  <c r="CG162" i="6"/>
  <c r="CG166" i="6"/>
  <c r="CG168" i="6"/>
  <c r="CG172" i="6"/>
  <c r="CG174" i="6"/>
  <c r="CG196" i="6"/>
  <c r="CG210" i="6"/>
  <c r="BW225" i="6"/>
  <c r="CL225" i="6" s="1"/>
  <c r="CH225" i="6"/>
  <c r="CG226" i="6"/>
  <c r="CG234" i="6"/>
  <c r="BW238" i="6"/>
  <c r="CL238" i="6" s="1"/>
  <c r="CH238" i="6"/>
  <c r="BW245" i="6"/>
  <c r="CL245" i="6" s="1"/>
  <c r="CH245" i="6"/>
  <c r="BW246" i="6"/>
  <c r="CL246" i="6" s="1"/>
  <c r="BW255" i="6"/>
  <c r="CL255" i="6" s="1"/>
  <c r="CH255" i="6"/>
  <c r="BW268" i="6"/>
  <c r="CL268" i="6" s="1"/>
  <c r="CH268" i="6"/>
  <c r="CG290" i="6"/>
  <c r="CG293" i="6"/>
  <c r="CG298" i="6"/>
  <c r="AU9" i="11"/>
  <c r="AJ15" i="11"/>
  <c r="AJ25" i="11"/>
  <c r="AJ29" i="11"/>
  <c r="BC40" i="11"/>
  <c r="AJ48" i="11"/>
  <c r="AJ52" i="11"/>
  <c r="AJ71" i="11"/>
  <c r="AJ108" i="11"/>
  <c r="AJ112" i="11"/>
  <c r="BC117" i="11"/>
  <c r="BC133" i="11"/>
  <c r="AJ164" i="11"/>
  <c r="AJ168" i="11"/>
  <c r="AJ201" i="11"/>
  <c r="AJ205" i="11"/>
  <c r="AJ215" i="11"/>
  <c r="AJ229" i="11"/>
  <c r="AJ243" i="11"/>
  <c r="AJ247" i="11"/>
  <c r="AJ251" i="11"/>
  <c r="AJ255" i="11"/>
  <c r="AJ258" i="11"/>
  <c r="AJ277" i="11"/>
  <c r="AJ285" i="11"/>
  <c r="AT156" i="11"/>
  <c r="BB156" i="11" s="1"/>
  <c r="AT152" i="11"/>
  <c r="BB152" i="11" s="1"/>
  <c r="AT148" i="11"/>
  <c r="BB148" i="11" s="1"/>
  <c r="AT144" i="11"/>
  <c r="BB144" i="11" s="1"/>
  <c r="AT140" i="11"/>
  <c r="BB140" i="11" s="1"/>
  <c r="AT136" i="11"/>
  <c r="BB136" i="11" s="1"/>
  <c r="AT132" i="11"/>
  <c r="BB132" i="11" s="1"/>
  <c r="AT128" i="11"/>
  <c r="BB128" i="11" s="1"/>
  <c r="AT124" i="11"/>
  <c r="BB124" i="11" s="1"/>
  <c r="AT303" i="4"/>
  <c r="AT299" i="4"/>
  <c r="BK139" i="4"/>
  <c r="BW13" i="6"/>
  <c r="CL13" i="6" s="1"/>
  <c r="BW106" i="6"/>
  <c r="CL106" i="6" s="1"/>
  <c r="BW57" i="6"/>
  <c r="CL57" i="6" s="1"/>
  <c r="CE142" i="6"/>
  <c r="BW244" i="6"/>
  <c r="CL244" i="6" s="1"/>
  <c r="BO126" i="6"/>
  <c r="CD126" i="6" s="1"/>
  <c r="BO158" i="6"/>
  <c r="CD158" i="6" s="1"/>
  <c r="BO166" i="6"/>
  <c r="CD166" i="6" s="1"/>
  <c r="BO174" i="6"/>
  <c r="CD174" i="6" s="1"/>
  <c r="BO182" i="6"/>
  <c r="CD182" i="6" s="1"/>
  <c r="BO190" i="6"/>
  <c r="CD190" i="6" s="1"/>
  <c r="BO198" i="6"/>
  <c r="CD198" i="6" s="1"/>
  <c r="BO206" i="6"/>
  <c r="CD206" i="6" s="1"/>
  <c r="BW72" i="6"/>
  <c r="CL72" i="6" s="1"/>
  <c r="BW86" i="6"/>
  <c r="CL86" i="6" s="1"/>
  <c r="BO210" i="6"/>
  <c r="CD210" i="6" s="1"/>
  <c r="BO230" i="6"/>
  <c r="CD230" i="6" s="1"/>
  <c r="CR293" i="6"/>
  <c r="BW302" i="6"/>
  <c r="CL302" i="6" s="1"/>
  <c r="BO34" i="6"/>
  <c r="CD34" i="6" s="1"/>
  <c r="BO38" i="6"/>
  <c r="CD38" i="6" s="1"/>
  <c r="BH42" i="6"/>
  <c r="BX42" i="6" s="1"/>
  <c r="CM42" i="6" s="1"/>
  <c r="BH50" i="6"/>
  <c r="BX50" i="6" s="1"/>
  <c r="CM50" i="6" s="1"/>
  <c r="BO58" i="6"/>
  <c r="CD58" i="6" s="1"/>
  <c r="BO114" i="6"/>
  <c r="CD114" i="6" s="1"/>
  <c r="BO130" i="6"/>
  <c r="CD130" i="6" s="1"/>
  <c r="BO154" i="6"/>
  <c r="CD154" i="6" s="1"/>
  <c r="BW190" i="6"/>
  <c r="CL190" i="6" s="1"/>
  <c r="BW105" i="6"/>
  <c r="CL105" i="6" s="1"/>
  <c r="BH26" i="6"/>
  <c r="BX26" i="6" s="1"/>
  <c r="CM26" i="6" s="1"/>
  <c r="BO42" i="6"/>
  <c r="CD42" i="6" s="1"/>
  <c r="BO46" i="6"/>
  <c r="CD46" i="6" s="1"/>
  <c r="BO50" i="6"/>
  <c r="CD50" i="6" s="1"/>
  <c r="BH54" i="6"/>
  <c r="BX54" i="6" s="1"/>
  <c r="CM54" i="6" s="1"/>
  <c r="BO66" i="6"/>
  <c r="CD66" i="6" s="1"/>
  <c r="BO90" i="6"/>
  <c r="CD90" i="6" s="1"/>
  <c r="BO102" i="6"/>
  <c r="CD102" i="6" s="1"/>
  <c r="BH22" i="6"/>
  <c r="BX22" i="6" s="1"/>
  <c r="CM22" i="6" s="1"/>
  <c r="BO26" i="6"/>
  <c r="CD26" i="6" s="1"/>
  <c r="BH30" i="6"/>
  <c r="BX30" i="6" s="1"/>
  <c r="CM30" i="6" s="1"/>
  <c r="BO54" i="6"/>
  <c r="CD54" i="6" s="1"/>
  <c r="BO62" i="6"/>
  <c r="CD62" i="6" s="1"/>
  <c r="BO98" i="6"/>
  <c r="CD98" i="6" s="1"/>
  <c r="BO110" i="6"/>
  <c r="CD110" i="6" s="1"/>
  <c r="BO118" i="6"/>
  <c r="CD118" i="6" s="1"/>
  <c r="BW84" i="6"/>
  <c r="CL84" i="6" s="1"/>
  <c r="CR37" i="6"/>
  <c r="CE106" i="6"/>
  <c r="BO61" i="6"/>
  <c r="CD61" i="6" s="1"/>
  <c r="BO117" i="6"/>
  <c r="CD117" i="6" s="1"/>
  <c r="BO205" i="6"/>
  <c r="CD205" i="6" s="1"/>
  <c r="BW65" i="6"/>
  <c r="CL65" i="6" s="1"/>
  <c r="BW111" i="6"/>
  <c r="CL111" i="6" s="1"/>
  <c r="CE137" i="6"/>
  <c r="BW242" i="6"/>
  <c r="CL242" i="6" s="1"/>
  <c r="BH49" i="6"/>
  <c r="BX49" i="6" s="1"/>
  <c r="CM49" i="6" s="1"/>
  <c r="BO85" i="6"/>
  <c r="CD85" i="6" s="1"/>
  <c r="BO181" i="6"/>
  <c r="CD181" i="6" s="1"/>
  <c r="BO189" i="6"/>
  <c r="CD189" i="6" s="1"/>
  <c r="CE79" i="6"/>
  <c r="BO69" i="6"/>
  <c r="BO213" i="6"/>
  <c r="CD213" i="6" s="1"/>
  <c r="AT289" i="4"/>
  <c r="BI139" i="11"/>
  <c r="BI9" i="11"/>
  <c r="BI143" i="11"/>
  <c r="BI137" i="11"/>
  <c r="BW198" i="5"/>
  <c r="BM198" i="5"/>
  <c r="CA198" i="5" s="1"/>
  <c r="BW203" i="5"/>
  <c r="BM203" i="5"/>
  <c r="CA203" i="5" s="1"/>
  <c r="BK45" i="4"/>
  <c r="BW49" i="5"/>
  <c r="BM49" i="5"/>
  <c r="CA49" i="5" s="1"/>
  <c r="BW61" i="5"/>
  <c r="BW215" i="5"/>
  <c r="BM215" i="5"/>
  <c r="CA215" i="5" s="1"/>
  <c r="BW123" i="6"/>
  <c r="CL123" i="6" s="1"/>
  <c r="BW131" i="6"/>
  <c r="CL131" i="6" s="1"/>
  <c r="BW160" i="6"/>
  <c r="CL160" i="6" s="1"/>
  <c r="BW164" i="6"/>
  <c r="CL164" i="6" s="1"/>
  <c r="BW176" i="6"/>
  <c r="CL176" i="6" s="1"/>
  <c r="CR251" i="6"/>
  <c r="CR288" i="6"/>
  <c r="BW290" i="6"/>
  <c r="CL290" i="6" s="1"/>
  <c r="BW143" i="5"/>
  <c r="BM143" i="5"/>
  <c r="CA143" i="5" s="1"/>
  <c r="BM247" i="5"/>
  <c r="CA247" i="5" s="1"/>
  <c r="BW247" i="5"/>
  <c r="BW213" i="6"/>
  <c r="CL213" i="6" s="1"/>
  <c r="BW230" i="6"/>
  <c r="CL230" i="6" s="1"/>
  <c r="BW276" i="6"/>
  <c r="CL276" i="6" s="1"/>
  <c r="BW207" i="6"/>
  <c r="CL207" i="6" s="1"/>
  <c r="BW270" i="6"/>
  <c r="CL270" i="6" s="1"/>
  <c r="AB7" i="8"/>
  <c r="AG7" i="8" s="1"/>
  <c r="AK7" i="8" s="1"/>
  <c r="AB37" i="8"/>
  <c r="AG37" i="8" s="1"/>
  <c r="AK37" i="8" s="1"/>
  <c r="AB57" i="8"/>
  <c r="AG57" i="8"/>
  <c r="AB58" i="8"/>
  <c r="AG58" i="8" s="1"/>
  <c r="AB59" i="8"/>
  <c r="AG59" i="8"/>
  <c r="AB60" i="8"/>
  <c r="AG60" i="8" s="1"/>
  <c r="AK60" i="8" s="1"/>
  <c r="AB61" i="8"/>
  <c r="AG61" i="8" s="1"/>
  <c r="AK61" i="8" s="1"/>
  <c r="AB62" i="8"/>
  <c r="AG62" i="8"/>
  <c r="AB63" i="8"/>
  <c r="AG63" i="8" s="1"/>
  <c r="AB64" i="8"/>
  <c r="AG64" i="8"/>
  <c r="AJ64" i="8" s="1"/>
  <c r="AB65" i="8"/>
  <c r="AG65" i="8"/>
  <c r="AB66" i="8"/>
  <c r="AG66" i="8" s="1"/>
  <c r="AB67" i="8"/>
  <c r="AG67" i="8"/>
  <c r="AB68" i="8"/>
  <c r="AG68" i="8" s="1"/>
  <c r="AJ68" i="8" s="1"/>
  <c r="AB69" i="8"/>
  <c r="AG69" i="8"/>
  <c r="AB70" i="8"/>
  <c r="AG70" i="8" s="1"/>
  <c r="AB71" i="8"/>
  <c r="AG71" i="8"/>
  <c r="AJ71" i="8" s="1"/>
  <c r="AB72" i="8"/>
  <c r="AG72" i="8"/>
  <c r="AK72" i="8"/>
  <c r="AB73" i="8"/>
  <c r="AG73" i="8" s="1"/>
  <c r="AB74" i="8"/>
  <c r="AG74" i="8"/>
  <c r="AK74" i="8" s="1"/>
  <c r="AB75" i="8"/>
  <c r="AG75" i="8"/>
  <c r="AB76" i="8"/>
  <c r="AG76" i="8" s="1"/>
  <c r="AK76" i="8" s="1"/>
  <c r="AB77" i="8"/>
  <c r="AG77" i="8"/>
  <c r="AB78" i="8"/>
  <c r="AG78" i="8" s="1"/>
  <c r="AK78" i="8" s="1"/>
  <c r="AB79" i="8"/>
  <c r="AG79" i="8" s="1"/>
  <c r="AB80" i="8"/>
  <c r="AG80" i="8"/>
  <c r="AK80" i="8"/>
  <c r="AB81" i="8"/>
  <c r="AG81" i="8" s="1"/>
  <c r="AB82" i="8"/>
  <c r="AG82" i="8"/>
  <c r="AK82" i="8" s="1"/>
  <c r="AB83" i="8"/>
  <c r="AG83" i="8"/>
  <c r="AJ83" i="8"/>
  <c r="AB84" i="8"/>
  <c r="AG84" i="8" s="1"/>
  <c r="AJ84" i="8" s="1"/>
  <c r="AB85" i="8"/>
  <c r="AG85" i="8" s="1"/>
  <c r="AB86" i="8"/>
  <c r="AG86" i="8" s="1"/>
  <c r="AB87" i="8"/>
  <c r="AG87" i="8" s="1"/>
  <c r="AJ87" i="8" s="1"/>
  <c r="AB88" i="8"/>
  <c r="AG88" i="8"/>
  <c r="AB89" i="8"/>
  <c r="AG89" i="8" s="1"/>
  <c r="AB90" i="8"/>
  <c r="AG90" i="8"/>
  <c r="AB91" i="8"/>
  <c r="AG91" i="8" s="1"/>
  <c r="AB92" i="8"/>
  <c r="AG92" i="8"/>
  <c r="AB93" i="8"/>
  <c r="AG93" i="8" s="1"/>
  <c r="AJ93" i="8" s="1"/>
  <c r="AB94" i="8"/>
  <c r="AG94" i="8" s="1"/>
  <c r="AK94" i="8" s="1"/>
  <c r="AB95" i="8"/>
  <c r="AG95" i="8"/>
  <c r="AB96" i="8"/>
  <c r="AG96" i="8" s="1"/>
  <c r="AJ96" i="8" s="1"/>
  <c r="AB97" i="8"/>
  <c r="AG97" i="8" s="1"/>
  <c r="AB98" i="8"/>
  <c r="AG98" i="8"/>
  <c r="AB99" i="8"/>
  <c r="AG99" i="8" s="1"/>
  <c r="AB100" i="8"/>
  <c r="AG100" i="8"/>
  <c r="AB101" i="8"/>
  <c r="AG101" i="8" s="1"/>
  <c r="AB102" i="8"/>
  <c r="AG102" i="8" s="1"/>
  <c r="AB103" i="8"/>
  <c r="AG103" i="8" s="1"/>
  <c r="AJ103" i="8" s="1"/>
  <c r="AB104" i="8"/>
  <c r="AG104" i="8"/>
  <c r="AB105" i="8"/>
  <c r="AG105" i="8" s="1"/>
  <c r="AB106" i="8"/>
  <c r="AG106" i="8"/>
  <c r="AK106" i="8" s="1"/>
  <c r="AB107" i="8"/>
  <c r="AG107" i="8" s="1"/>
  <c r="AB108" i="8"/>
  <c r="AG108" i="8" s="1"/>
  <c r="AJ108" i="8" s="1"/>
  <c r="AB109" i="8"/>
  <c r="AG109" i="8"/>
  <c r="AB110" i="8"/>
  <c r="AG110" i="8" s="1"/>
  <c r="AB111" i="8"/>
  <c r="AG111" i="8"/>
  <c r="AJ111" i="8" s="1"/>
  <c r="AB112" i="8"/>
  <c r="AG112" i="8"/>
  <c r="AK112" i="8"/>
  <c r="AB113" i="8"/>
  <c r="AG113" i="8" s="1"/>
  <c r="AB114" i="8"/>
  <c r="AG114" i="8"/>
  <c r="AB115" i="8"/>
  <c r="AG115" i="8" s="1"/>
  <c r="AB116" i="8"/>
  <c r="AG116" i="8"/>
  <c r="AK116" i="8" s="1"/>
  <c r="AB117" i="8"/>
  <c r="AG117" i="8"/>
  <c r="AB118" i="8"/>
  <c r="AG118" i="8" s="1"/>
  <c r="AK118" i="8" s="1"/>
  <c r="AB119" i="8"/>
  <c r="AG119" i="8"/>
  <c r="AB120" i="8"/>
  <c r="AG120" i="8" s="1"/>
  <c r="AB121" i="8"/>
  <c r="AG121" i="8"/>
  <c r="AB122" i="8"/>
  <c r="AG122" i="8" s="1"/>
  <c r="AB123" i="8"/>
  <c r="AG123" i="8"/>
  <c r="AB124" i="8"/>
  <c r="AG124" i="8" s="1"/>
  <c r="AK124" i="8" s="1"/>
  <c r="AB125" i="8"/>
  <c r="AG125" i="8" s="1"/>
  <c r="AJ125" i="8" s="1"/>
  <c r="AB126" i="8"/>
  <c r="AG126" i="8"/>
  <c r="AK126" i="8" s="1"/>
  <c r="AB127" i="8"/>
  <c r="AG127" i="8"/>
  <c r="AB128" i="8"/>
  <c r="AG128" i="8" s="1"/>
  <c r="AJ128" i="8" s="1"/>
  <c r="AB129" i="8"/>
  <c r="AG129" i="8" s="1"/>
  <c r="AB130" i="8"/>
  <c r="AG130" i="8" s="1"/>
  <c r="AB131" i="8"/>
  <c r="AG131" i="8" s="1"/>
  <c r="AB132" i="8"/>
  <c r="AG132" i="8" s="1"/>
  <c r="AK132" i="8" s="1"/>
  <c r="AB133" i="8"/>
  <c r="AG133" i="8" s="1"/>
  <c r="AK133" i="8" s="1"/>
  <c r="AB134" i="8"/>
  <c r="AG134" i="8"/>
  <c r="AB135" i="8"/>
  <c r="AG135" i="8" s="1"/>
  <c r="AJ135" i="8" s="1"/>
  <c r="AB136" i="8"/>
  <c r="AG136" i="8" s="1"/>
  <c r="AJ136" i="8" s="1"/>
  <c r="AB137" i="8"/>
  <c r="AG137" i="8" s="1"/>
  <c r="AB138" i="8"/>
  <c r="AG138" i="8" s="1"/>
  <c r="AB139" i="8"/>
  <c r="AG139" i="8" s="1"/>
  <c r="AB140" i="8"/>
  <c r="AG140" i="8" s="1"/>
  <c r="AB141" i="8"/>
  <c r="AG141" i="8" s="1"/>
  <c r="AB142" i="8"/>
  <c r="AG142" i="8" s="1"/>
  <c r="AB143" i="8"/>
  <c r="AG143" i="8" s="1"/>
  <c r="AJ143" i="8" s="1"/>
  <c r="AB144" i="8"/>
  <c r="AG144" i="8"/>
  <c r="AB145" i="8"/>
  <c r="AG145" i="8" s="1"/>
  <c r="AB146" i="8"/>
  <c r="AG146" i="8" s="1"/>
  <c r="AB147" i="8"/>
  <c r="AG147" i="8" s="1"/>
  <c r="AB148" i="8"/>
  <c r="AG148" i="8" s="1"/>
  <c r="AK148" i="8" s="1"/>
  <c r="AB149" i="8"/>
  <c r="AG149" i="8" s="1"/>
  <c r="AB150" i="8"/>
  <c r="AG150" i="8" s="1"/>
  <c r="AK150" i="8" s="1"/>
  <c r="AB151" i="8"/>
  <c r="AG151" i="8" s="1"/>
  <c r="AB152" i="8"/>
  <c r="AG152" i="8"/>
  <c r="AB153" i="8"/>
  <c r="AG153" i="8" s="1"/>
  <c r="AB154" i="8"/>
  <c r="AG154" i="8" s="1"/>
  <c r="AB155" i="8"/>
  <c r="AG155" i="8" s="1"/>
  <c r="AK155" i="8" s="1"/>
  <c r="AB156" i="8"/>
  <c r="AG156" i="8"/>
  <c r="AK156" i="8" s="1"/>
  <c r="AB157" i="8"/>
  <c r="AG157" i="8" s="1"/>
  <c r="AB158" i="8"/>
  <c r="AG158" i="8" s="1"/>
  <c r="AK158" i="8" s="1"/>
  <c r="AB159" i="8"/>
  <c r="AG159" i="8" s="1"/>
  <c r="AK159" i="8" s="1"/>
  <c r="AB160" i="8"/>
  <c r="AG160" i="8" s="1"/>
  <c r="AJ160" i="8" s="1"/>
  <c r="AB161" i="8"/>
  <c r="AG161" i="8" s="1"/>
  <c r="AB162" i="8"/>
  <c r="AG162" i="8" s="1"/>
  <c r="AB163" i="8"/>
  <c r="AG163" i="8" s="1"/>
  <c r="AB164" i="8"/>
  <c r="AG164" i="8" s="1"/>
  <c r="AB165" i="8"/>
  <c r="AG165" i="8" s="1"/>
  <c r="AB166" i="8"/>
  <c r="AG166" i="8" s="1"/>
  <c r="AJ166" i="8" s="1"/>
  <c r="AB167" i="8"/>
  <c r="AG167" i="8"/>
  <c r="AK167" i="8" s="1"/>
  <c r="AB168" i="8"/>
  <c r="AG168" i="8" s="1"/>
  <c r="AK168" i="8" s="1"/>
  <c r="AB169" i="8"/>
  <c r="AG169" i="8"/>
  <c r="AB170" i="8"/>
  <c r="AG170" i="8" s="1"/>
  <c r="AK170" i="8" s="1"/>
  <c r="AB171" i="8"/>
  <c r="AG171" i="8" s="1"/>
  <c r="AK171" i="8" s="1"/>
  <c r="AB172" i="8"/>
  <c r="AG172" i="8"/>
  <c r="AK172" i="8" s="1"/>
  <c r="AB173" i="8"/>
  <c r="AG173" i="8" s="1"/>
  <c r="AB174" i="8"/>
  <c r="AG174" i="8" s="1"/>
  <c r="AB175" i="8"/>
  <c r="AG175" i="8" s="1"/>
  <c r="AB176" i="8"/>
  <c r="AG176" i="8" s="1"/>
  <c r="AJ176" i="8" s="1"/>
  <c r="AB177" i="8"/>
  <c r="AG177" i="8"/>
  <c r="AB178" i="8"/>
  <c r="AG178" i="8" s="1"/>
  <c r="AK178" i="8" s="1"/>
  <c r="AB179" i="8"/>
  <c r="AG179" i="8" s="1"/>
  <c r="AB180" i="8"/>
  <c r="AG180" i="8" s="1"/>
  <c r="AB181" i="8"/>
  <c r="AG181" i="8" s="1"/>
  <c r="AB182" i="8"/>
  <c r="AG182" i="8" s="1"/>
  <c r="AK182" i="8" s="1"/>
  <c r="AB183" i="8"/>
  <c r="AG183" i="8"/>
  <c r="AB184" i="8"/>
  <c r="AG184" i="8" s="1"/>
  <c r="AK184" i="8" s="1"/>
  <c r="AB185" i="8"/>
  <c r="AG185" i="8" s="1"/>
  <c r="AB186" i="8"/>
  <c r="AG186" i="8" s="1"/>
  <c r="AK186" i="8" s="1"/>
  <c r="AB187" i="8"/>
  <c r="AG187" i="8" s="1"/>
  <c r="AB188" i="8"/>
  <c r="AG188" i="8"/>
  <c r="AJ188" i="8" s="1"/>
  <c r="AB189" i="8"/>
  <c r="AG189" i="8" s="1"/>
  <c r="AB190" i="8"/>
  <c r="AG190" i="8" s="1"/>
  <c r="AK190" i="8" s="1"/>
  <c r="AB191" i="8"/>
  <c r="AG191" i="8"/>
  <c r="AB192" i="8"/>
  <c r="AG192" i="8" s="1"/>
  <c r="AB193" i="8"/>
  <c r="AG193" i="8" s="1"/>
  <c r="AB194" i="8"/>
  <c r="AG194" i="8" s="1"/>
  <c r="AB195" i="8"/>
  <c r="AG195" i="8" s="1"/>
  <c r="AK195" i="8" s="1"/>
  <c r="AB196" i="8"/>
  <c r="AG196" i="8"/>
  <c r="AK196" i="8" s="1"/>
  <c r="AB197" i="8"/>
  <c r="AG197" i="8" s="1"/>
  <c r="AB198" i="8"/>
  <c r="AG198" i="8" s="1"/>
  <c r="AB199" i="8"/>
  <c r="AG199" i="8" s="1"/>
  <c r="AB200" i="8"/>
  <c r="AG200" i="8" s="1"/>
  <c r="AB201" i="8"/>
  <c r="AG201" i="8" s="1"/>
  <c r="AB202" i="8"/>
  <c r="AG202" i="8" s="1"/>
  <c r="AK202" i="8" s="1"/>
  <c r="AB203" i="8"/>
  <c r="AG203" i="8"/>
  <c r="AB204" i="8"/>
  <c r="AG204" i="8"/>
  <c r="AB205" i="8"/>
  <c r="AG205" i="8"/>
  <c r="AK205" i="8" s="1"/>
  <c r="AB206" i="8"/>
  <c r="AG206" i="8" s="1"/>
  <c r="AB207" i="8"/>
  <c r="AG207" i="8" s="1"/>
  <c r="AB208" i="8"/>
  <c r="AG208" i="8" s="1"/>
  <c r="AB209" i="8"/>
  <c r="AG209" i="8" s="1"/>
  <c r="AB210" i="8"/>
  <c r="AG210" i="8" s="1"/>
  <c r="AK210" i="8" s="1"/>
  <c r="AB211" i="8"/>
  <c r="AG211" i="8"/>
  <c r="AK211" i="8" s="1"/>
  <c r="AB212" i="8"/>
  <c r="AG212" i="8" s="1"/>
  <c r="AJ212" i="8" s="1"/>
  <c r="AB213" i="8"/>
  <c r="AG213" i="8"/>
  <c r="AB214" i="8"/>
  <c r="AG214" i="8" s="1"/>
  <c r="AK214" i="8" s="1"/>
  <c r="AB215" i="8"/>
  <c r="AG215" i="8" s="1"/>
  <c r="AK215" i="8" s="1"/>
  <c r="AB216" i="8"/>
  <c r="AG216" i="8"/>
  <c r="AB217" i="8"/>
  <c r="AG217" i="8" s="1"/>
  <c r="AK217" i="8" s="1"/>
  <c r="AB218" i="8"/>
  <c r="AG218" i="8" s="1"/>
  <c r="AB219" i="8"/>
  <c r="AG219" i="8" s="1"/>
  <c r="AB220" i="8"/>
  <c r="AG220" i="8" s="1"/>
  <c r="AB221" i="8"/>
  <c r="AG221" i="8" s="1"/>
  <c r="AK221" i="8" s="1"/>
  <c r="AB222" i="8"/>
  <c r="AG222" i="8"/>
  <c r="AJ222" i="8" s="1"/>
  <c r="AB223" i="8"/>
  <c r="AG223" i="8" s="1"/>
  <c r="AK223" i="8" s="1"/>
  <c r="AB224" i="8"/>
  <c r="AG224" i="8"/>
  <c r="AB225" i="8"/>
  <c r="AG225" i="8" s="1"/>
  <c r="AB226" i="8"/>
  <c r="AG226" i="8" s="1"/>
  <c r="AJ226" i="8" s="1"/>
  <c r="AB227" i="8"/>
  <c r="AG227" i="8"/>
  <c r="AB228" i="8"/>
  <c r="AG228" i="8" s="1"/>
  <c r="AB229" i="8"/>
  <c r="AG229" i="8" s="1"/>
  <c r="AK229" i="8" s="1"/>
  <c r="AB230" i="8"/>
  <c r="AG230" i="8"/>
  <c r="AB231" i="8"/>
  <c r="AG231" i="8" s="1"/>
  <c r="AB232" i="8"/>
  <c r="AG232" i="8" s="1"/>
  <c r="AJ232" i="8" s="1"/>
  <c r="AB233" i="8"/>
  <c r="AG233" i="8"/>
  <c r="AB234" i="8"/>
  <c r="AG234" i="8" s="1"/>
  <c r="AJ234" i="8" s="1"/>
  <c r="AB235" i="8"/>
  <c r="AG235" i="8" s="1"/>
  <c r="AK235" i="8" s="1"/>
  <c r="AB236" i="8"/>
  <c r="AG236" i="8" s="1"/>
  <c r="AK236" i="8" s="1"/>
  <c r="AB237" i="8"/>
  <c r="AG237" i="8" s="1"/>
  <c r="AB238" i="8"/>
  <c r="AG238" i="8" s="1"/>
  <c r="AB239" i="8"/>
  <c r="AG239" i="8" s="1"/>
  <c r="AB240" i="8"/>
  <c r="AG240" i="8" s="1"/>
  <c r="AB241" i="8"/>
  <c r="AG241" i="8" s="1"/>
  <c r="AK241" i="8" s="1"/>
  <c r="AB242" i="8"/>
  <c r="AG242" i="8" s="1"/>
  <c r="AB243" i="8"/>
  <c r="AG243" i="8" s="1"/>
  <c r="AB244" i="8"/>
  <c r="AG244" i="8" s="1"/>
  <c r="AJ244" i="8" s="1"/>
  <c r="AB245" i="8"/>
  <c r="AG245" i="8"/>
  <c r="AB246" i="8"/>
  <c r="AG246" i="8" s="1"/>
  <c r="AB247" i="8"/>
  <c r="AG247" i="8" s="1"/>
  <c r="AB248" i="8"/>
  <c r="AG248" i="8" s="1"/>
  <c r="AB249" i="8"/>
  <c r="AG249" i="8" s="1"/>
  <c r="AB250" i="8"/>
  <c r="AG250" i="8" s="1"/>
  <c r="AK250" i="8" s="1"/>
  <c r="AB251" i="8"/>
  <c r="AG251" i="8"/>
  <c r="AB252" i="8"/>
  <c r="AG252" i="8" s="1"/>
  <c r="AB253" i="8"/>
  <c r="AG253" i="8" s="1"/>
  <c r="AB254" i="8"/>
  <c r="AG254" i="8" s="1"/>
  <c r="AK254" i="8" s="1"/>
  <c r="AB255" i="8"/>
  <c r="AG255" i="8" s="1"/>
  <c r="AB256" i="8"/>
  <c r="AG256" i="8" s="1"/>
  <c r="AB257" i="8"/>
  <c r="AG257" i="8" s="1"/>
  <c r="AJ257" i="8" s="1"/>
  <c r="AB258" i="8"/>
  <c r="AG258" i="8" s="1"/>
  <c r="AB259" i="8"/>
  <c r="AG259" i="8" s="1"/>
  <c r="AK259" i="8" s="1"/>
  <c r="AB260" i="8"/>
  <c r="AG260" i="8"/>
  <c r="AK260" i="8" s="1"/>
  <c r="AB261" i="8"/>
  <c r="AG261" i="8" s="1"/>
  <c r="AB262" i="8"/>
  <c r="AG262" i="8" s="1"/>
  <c r="AK262" i="8" s="1"/>
  <c r="AB263" i="8"/>
  <c r="AG263" i="8"/>
  <c r="AB264" i="8"/>
  <c r="AG264" i="8" s="1"/>
  <c r="AK264" i="8" s="1"/>
  <c r="AB265" i="8"/>
  <c r="AG265" i="8" s="1"/>
  <c r="AB266" i="8"/>
  <c r="AG266" i="8" s="1"/>
  <c r="AK266" i="8" s="1"/>
  <c r="AB267" i="8"/>
  <c r="AG267" i="8" s="1"/>
  <c r="AK267" i="8" s="1"/>
  <c r="AB268" i="8"/>
  <c r="AG268" i="8" s="1"/>
  <c r="AB269" i="8"/>
  <c r="AG269" i="8" s="1"/>
  <c r="AB270" i="8"/>
  <c r="AG270" i="8" s="1"/>
  <c r="AJ270" i="8" s="1"/>
  <c r="AB271" i="8"/>
  <c r="AG271" i="8"/>
  <c r="AB272" i="8"/>
  <c r="AG272" i="8"/>
  <c r="AB273" i="8"/>
  <c r="AG273" i="8" s="1"/>
  <c r="AB274" i="8"/>
  <c r="AG274" i="8" s="1"/>
  <c r="AB275" i="8"/>
  <c r="AG275" i="8" s="1"/>
  <c r="AB276" i="8"/>
  <c r="AG276" i="8" s="1"/>
  <c r="AB277" i="8"/>
  <c r="AG277" i="8" s="1"/>
  <c r="AK277" i="8" s="1"/>
  <c r="AB278" i="8"/>
  <c r="AG278" i="8"/>
  <c r="AB279" i="8"/>
  <c r="AG279" i="8"/>
  <c r="AB280" i="8"/>
  <c r="AG280" i="8" s="1"/>
  <c r="AK280" i="8" s="1"/>
  <c r="AB281" i="8"/>
  <c r="AG281" i="8" s="1"/>
  <c r="AB282" i="8"/>
  <c r="AG282" i="8" s="1"/>
  <c r="AB283" i="8"/>
  <c r="AG283" i="8" s="1"/>
  <c r="AB284" i="8"/>
  <c r="AG284" i="8" s="1"/>
  <c r="AK284" i="8" s="1"/>
  <c r="AB285" i="8"/>
  <c r="AG285" i="8"/>
  <c r="AB286" i="8"/>
  <c r="AG286" i="8" s="1"/>
  <c r="AJ286" i="8" s="1"/>
  <c r="AB287" i="8"/>
  <c r="AG287" i="8" s="1"/>
  <c r="AK287" i="8" s="1"/>
  <c r="AB288" i="8"/>
  <c r="AG288" i="8" s="1"/>
  <c r="AJ288" i="8" s="1"/>
  <c r="AB289" i="8"/>
  <c r="AG289" i="8"/>
  <c r="AB290" i="8"/>
  <c r="AG290" i="8" s="1"/>
  <c r="AJ290" i="8" s="1"/>
  <c r="AB291" i="8"/>
  <c r="AG291" i="8" s="1"/>
  <c r="AB292" i="8"/>
  <c r="AG292" i="8" s="1"/>
  <c r="AB293" i="8"/>
  <c r="AG293" i="8" s="1"/>
  <c r="AB294" i="8"/>
  <c r="AG294" i="8" s="1"/>
  <c r="AB295" i="8"/>
  <c r="AG295" i="8" s="1"/>
  <c r="AK295" i="8" s="1"/>
  <c r="AB296" i="8"/>
  <c r="AG296" i="8"/>
  <c r="AJ296" i="8" s="1"/>
  <c r="AB297" i="8"/>
  <c r="AG297" i="8" s="1"/>
  <c r="AB298" i="8"/>
  <c r="AG298" i="8" s="1"/>
  <c r="AJ298" i="8" s="1"/>
  <c r="AB299" i="8"/>
  <c r="AG299" i="8"/>
  <c r="AK299" i="8" s="1"/>
  <c r="AB300" i="8"/>
  <c r="AG300" i="8" s="1"/>
  <c r="AJ300" i="8" s="1"/>
  <c r="AB301" i="8"/>
  <c r="AG301" i="8"/>
  <c r="AB302" i="8"/>
  <c r="AG302" i="8" s="1"/>
  <c r="AK302" i="8" s="1"/>
  <c r="AB303" i="8"/>
  <c r="AG303" i="8" s="1"/>
  <c r="AB304" i="8"/>
  <c r="AG304" i="8" s="1"/>
  <c r="AK304" i="8" s="1"/>
  <c r="AD67" i="10"/>
  <c r="AI67" i="10" s="1"/>
  <c r="AM67" i="10" s="1"/>
  <c r="AD84" i="10"/>
  <c r="AI84" i="10" s="1"/>
  <c r="AL84" i="10" s="1"/>
  <c r="AD91" i="10"/>
  <c r="AI91" i="10" s="1"/>
  <c r="AM91" i="10" s="1"/>
  <c r="AD98" i="10"/>
  <c r="AI98" i="10" s="1"/>
  <c r="AM98" i="10" s="1"/>
  <c r="AD106" i="10"/>
  <c r="AI106" i="10" s="1"/>
  <c r="AM106" i="10" s="1"/>
  <c r="AD115" i="10"/>
  <c r="AI115" i="10" s="1"/>
  <c r="AM115" i="10" s="1"/>
  <c r="AD120" i="10"/>
  <c r="AI120" i="10" s="1"/>
  <c r="AM120" i="10" s="1"/>
  <c r="AD125" i="10"/>
  <c r="AI125" i="10" s="1"/>
  <c r="AD130" i="10"/>
  <c r="AI130" i="10" s="1"/>
  <c r="AD136" i="10"/>
  <c r="AI136" i="10" s="1"/>
  <c r="AM136" i="10" s="1"/>
  <c r="AD142" i="10"/>
  <c r="AI142" i="10" s="1"/>
  <c r="AD147" i="10"/>
  <c r="AI147" i="10" s="1"/>
  <c r="AM147" i="10" s="1"/>
  <c r="AD148" i="10"/>
  <c r="AI148" i="10" s="1"/>
  <c r="AM148" i="10" s="1"/>
  <c r="AD149" i="10"/>
  <c r="AI149" i="10" s="1"/>
  <c r="AL149" i="10" s="1"/>
  <c r="AD150" i="10"/>
  <c r="AI150" i="10" s="1"/>
  <c r="AM150" i="10" s="1"/>
  <c r="AD151" i="10"/>
  <c r="AI151" i="10" s="1"/>
  <c r="AM151" i="10" s="1"/>
  <c r="AD152" i="10"/>
  <c r="AI152" i="10" s="1"/>
  <c r="AL152" i="10" s="1"/>
  <c r="AD153" i="10"/>
  <c r="AI153" i="10" s="1"/>
  <c r="AM153" i="10" s="1"/>
  <c r="AD154" i="10"/>
  <c r="AI154" i="10" s="1"/>
  <c r="AM154" i="10" s="1"/>
  <c r="AD155" i="10"/>
  <c r="AI155" i="10" s="1"/>
  <c r="AL155" i="10" s="1"/>
  <c r="AD156" i="10"/>
  <c r="AI156" i="10" s="1"/>
  <c r="AM156" i="10" s="1"/>
  <c r="AD157" i="10"/>
  <c r="AI157" i="10" s="1"/>
  <c r="AM157" i="10" s="1"/>
  <c r="AD158" i="10"/>
  <c r="AI158" i="10" s="1"/>
  <c r="AD159" i="10"/>
  <c r="AI159" i="10" s="1"/>
  <c r="AD160" i="10"/>
  <c r="AI160" i="10" s="1"/>
  <c r="AL160" i="10" s="1"/>
  <c r="AD161" i="10"/>
  <c r="AI161" i="10" s="1"/>
  <c r="AD162" i="10"/>
  <c r="AI162" i="10" s="1"/>
  <c r="AM162" i="10" s="1"/>
  <c r="AD163" i="10"/>
  <c r="AI163" i="10" s="1"/>
  <c r="AM163" i="10" s="1"/>
  <c r="AD164" i="10"/>
  <c r="AI164" i="10" s="1"/>
  <c r="AD165" i="10"/>
  <c r="AI165" i="10" s="1"/>
  <c r="AM165" i="10" s="1"/>
  <c r="AD166" i="10"/>
  <c r="AI166" i="10" s="1"/>
  <c r="AD167" i="10"/>
  <c r="AI167" i="10" s="1"/>
  <c r="AM167" i="10" s="1"/>
  <c r="AD168" i="10"/>
  <c r="AI168" i="10" s="1"/>
  <c r="AM168" i="10" s="1"/>
  <c r="AD169" i="10"/>
  <c r="AI169" i="10" s="1"/>
  <c r="AM169" i="10" s="1"/>
  <c r="AD170" i="10"/>
  <c r="AI170" i="10" s="1"/>
  <c r="AD171" i="10"/>
  <c r="AI171" i="10" s="1"/>
  <c r="AM171" i="10" s="1"/>
  <c r="AD172" i="10"/>
  <c r="AI172" i="10" s="1"/>
  <c r="AD173" i="10"/>
  <c r="AI173" i="10" s="1"/>
  <c r="AL173" i="10" s="1"/>
  <c r="AD174" i="10"/>
  <c r="AI174" i="10" s="1"/>
  <c r="AD175" i="10"/>
  <c r="AI175" i="10" s="1"/>
  <c r="AL175" i="10" s="1"/>
  <c r="AD176" i="10"/>
  <c r="AI176" i="10" s="1"/>
  <c r="AD177" i="10"/>
  <c r="AI177" i="10" s="1"/>
  <c r="AD178" i="10"/>
  <c r="AI178" i="10" s="1"/>
  <c r="AL178" i="10" s="1"/>
  <c r="AD179" i="10"/>
  <c r="AI179" i="10" s="1"/>
  <c r="AD180" i="10"/>
  <c r="AI180" i="10" s="1"/>
  <c r="AD181" i="10"/>
  <c r="AI181" i="10" s="1"/>
  <c r="AD182" i="10"/>
  <c r="AI182" i="10" s="1"/>
  <c r="AD183" i="10"/>
  <c r="AI183" i="10" s="1"/>
  <c r="AD184" i="10"/>
  <c r="AI184" i="10" s="1"/>
  <c r="AM184" i="10" s="1"/>
  <c r="AD185" i="10"/>
  <c r="AI185" i="10" s="1"/>
  <c r="AD186" i="10"/>
  <c r="AI186" i="10" s="1"/>
  <c r="AL186" i="10" s="1"/>
  <c r="AD187" i="10"/>
  <c r="AI187" i="10" s="1"/>
  <c r="AD188" i="10"/>
  <c r="AI188" i="10" s="1"/>
  <c r="AM188" i="10" s="1"/>
  <c r="AD189" i="10"/>
  <c r="AI189" i="10" s="1"/>
  <c r="AD190" i="10"/>
  <c r="AI190" i="10" s="1"/>
  <c r="AM190" i="10" s="1"/>
  <c r="AD191" i="10"/>
  <c r="AI191" i="10" s="1"/>
  <c r="AD192" i="10"/>
  <c r="AI192" i="10" s="1"/>
  <c r="AM192" i="10" s="1"/>
  <c r="AD193" i="10"/>
  <c r="AI193" i="10" s="1"/>
  <c r="AL193" i="10" s="1"/>
  <c r="AD194" i="10"/>
  <c r="AI194" i="10" s="1"/>
  <c r="AM194" i="10" s="1"/>
  <c r="AD195" i="10"/>
  <c r="AI195" i="10" s="1"/>
  <c r="AD196" i="10"/>
  <c r="AI196" i="10" s="1"/>
  <c r="AD197" i="10"/>
  <c r="AI197" i="10" s="1"/>
  <c r="AD198" i="10"/>
  <c r="AI198" i="10" s="1"/>
  <c r="AD199" i="10"/>
  <c r="AI199" i="10" s="1"/>
  <c r="AD200" i="10"/>
  <c r="AI200" i="10" s="1"/>
  <c r="AD201" i="10"/>
  <c r="AI201" i="10" s="1"/>
  <c r="AM201" i="10" s="1"/>
  <c r="AD202" i="10"/>
  <c r="AI202" i="10" s="1"/>
  <c r="AD203" i="10"/>
  <c r="AI203" i="10" s="1"/>
  <c r="AD204" i="10"/>
  <c r="AI204" i="10" s="1"/>
  <c r="AD205" i="10"/>
  <c r="AI205" i="10" s="1"/>
  <c r="AD206" i="10"/>
  <c r="AI206" i="10" s="1"/>
  <c r="AM206" i="10" s="1"/>
  <c r="AT278" i="11"/>
  <c r="BB278" i="11" s="1"/>
  <c r="AT274" i="11"/>
  <c r="BB274" i="11" s="1"/>
  <c r="AT21" i="11"/>
  <c r="BB21" i="11" s="1"/>
  <c r="AD207" i="10"/>
  <c r="AI207" i="10" s="1"/>
  <c r="AM207" i="10" s="1"/>
  <c r="AD208" i="10"/>
  <c r="AI208" i="10" s="1"/>
  <c r="AD209" i="10"/>
  <c r="AI209" i="10" s="1"/>
  <c r="AD210" i="10"/>
  <c r="AI210" i="10" s="1"/>
  <c r="AD211" i="10"/>
  <c r="AI211" i="10" s="1"/>
  <c r="AD212" i="10"/>
  <c r="AI212" i="10" s="1"/>
  <c r="AD213" i="10"/>
  <c r="AI213" i="10" s="1"/>
  <c r="AL213" i="10" s="1"/>
  <c r="AD214" i="10"/>
  <c r="AI214" i="10" s="1"/>
  <c r="AD215" i="10"/>
  <c r="AI215" i="10" s="1"/>
  <c r="AD216" i="10"/>
  <c r="AI216" i="10" s="1"/>
  <c r="AD217" i="10"/>
  <c r="AI217" i="10" s="1"/>
  <c r="AD218" i="10"/>
  <c r="AI218" i="10" s="1"/>
  <c r="AD219" i="10"/>
  <c r="AI219" i="10" s="1"/>
  <c r="AD220" i="10"/>
  <c r="AI220" i="10" s="1"/>
  <c r="AD221" i="10"/>
  <c r="AI221" i="10" s="1"/>
  <c r="AD222" i="10"/>
  <c r="AI222" i="10" s="1"/>
  <c r="AD223" i="10"/>
  <c r="AI223" i="10" s="1"/>
  <c r="AD224" i="10"/>
  <c r="AI224" i="10" s="1"/>
  <c r="AM224" i="10" s="1"/>
  <c r="AD225" i="10"/>
  <c r="AI225" i="10" s="1"/>
  <c r="AD226" i="10"/>
  <c r="AI226" i="10" s="1"/>
  <c r="AD227" i="10"/>
  <c r="AI227" i="10" s="1"/>
  <c r="AD228" i="10"/>
  <c r="AI228" i="10" s="1"/>
  <c r="AM228" i="10" s="1"/>
  <c r="AD229" i="10"/>
  <c r="AI229" i="10" s="1"/>
  <c r="AD230" i="10"/>
  <c r="AI230" i="10" s="1"/>
  <c r="AD231" i="10"/>
  <c r="AI231" i="10" s="1"/>
  <c r="AD232" i="10"/>
  <c r="AI232" i="10" s="1"/>
  <c r="AD233" i="10"/>
  <c r="AI233" i="10" s="1"/>
  <c r="AD234" i="10"/>
  <c r="AI234" i="10" s="1"/>
  <c r="AD235" i="10"/>
  <c r="AI235" i="10" s="1"/>
  <c r="AL235" i="10" s="1"/>
  <c r="AD236" i="10"/>
  <c r="AI236" i="10" s="1"/>
  <c r="AM236" i="10" s="1"/>
  <c r="AD237" i="10"/>
  <c r="AI237" i="10" s="1"/>
  <c r="AL237" i="10" s="1"/>
  <c r="AD238" i="10"/>
  <c r="AI238" i="10" s="1"/>
  <c r="AD239" i="10"/>
  <c r="AI239" i="10" s="1"/>
  <c r="AD240" i="10"/>
  <c r="AI240" i="10" s="1"/>
  <c r="AL240" i="10" s="1"/>
  <c r="AD241" i="10"/>
  <c r="AI241" i="10" s="1"/>
  <c r="AL241" i="10" s="1"/>
  <c r="AD242" i="10"/>
  <c r="AI242" i="10" s="1"/>
  <c r="AD243" i="10"/>
  <c r="AI243" i="10" s="1"/>
  <c r="AD244" i="10"/>
  <c r="AI244" i="10" s="1"/>
  <c r="AM244" i="10" s="1"/>
  <c r="AD245" i="10"/>
  <c r="AI245" i="10" s="1"/>
  <c r="AD246" i="10"/>
  <c r="AI246" i="10" s="1"/>
  <c r="AD247" i="10"/>
  <c r="AI247" i="10" s="1"/>
  <c r="AD248" i="10"/>
  <c r="AI248" i="10" s="1"/>
  <c r="AM248" i="10" s="1"/>
  <c r="AD249" i="10"/>
  <c r="AI249" i="10" s="1"/>
  <c r="AM249" i="10" s="1"/>
  <c r="AD250" i="10"/>
  <c r="AI250" i="10" s="1"/>
  <c r="AD251" i="10"/>
  <c r="AI251" i="10" s="1"/>
  <c r="AD252" i="10"/>
  <c r="AI252" i="10" s="1"/>
  <c r="AM252" i="10" s="1"/>
  <c r="AD253" i="10"/>
  <c r="AI253" i="10" s="1"/>
  <c r="AD254" i="10"/>
  <c r="AI254" i="10" s="1"/>
  <c r="AD255" i="10"/>
  <c r="AI255" i="10" s="1"/>
  <c r="AD256" i="10"/>
  <c r="AI256" i="10" s="1"/>
  <c r="AL256" i="10" s="1"/>
  <c r="AD257" i="10"/>
  <c r="AI257" i="10" s="1"/>
  <c r="AD258" i="10"/>
  <c r="AI258" i="10" s="1"/>
  <c r="AD259" i="10"/>
  <c r="AI259" i="10" s="1"/>
  <c r="AD260" i="10"/>
  <c r="AI260" i="10" s="1"/>
  <c r="AD261" i="10"/>
  <c r="AI261" i="10" s="1"/>
  <c r="AD262" i="10"/>
  <c r="AI262" i="10" s="1"/>
  <c r="AD263" i="10"/>
  <c r="AI263" i="10" s="1"/>
  <c r="AD264" i="10"/>
  <c r="AI264" i="10" s="1"/>
  <c r="AM264" i="10" s="1"/>
  <c r="AD265" i="10"/>
  <c r="AI265" i="10" s="1"/>
  <c r="AD266" i="10"/>
  <c r="AI266" i="10" s="1"/>
  <c r="AD267" i="10"/>
  <c r="AI267" i="10" s="1"/>
  <c r="AL267" i="10" s="1"/>
  <c r="AD268" i="10"/>
  <c r="AI268" i="10" s="1"/>
  <c r="AD269" i="10"/>
  <c r="AI269" i="10" s="1"/>
  <c r="AD270" i="10"/>
  <c r="AI270" i="10" s="1"/>
  <c r="AD271" i="10"/>
  <c r="AI271" i="10" s="1"/>
  <c r="AD272" i="10"/>
  <c r="AI272" i="10" s="1"/>
  <c r="AL272" i="10" s="1"/>
  <c r="AD273" i="10"/>
  <c r="AI273" i="10" s="1"/>
  <c r="AM273" i="10" s="1"/>
  <c r="AD274" i="10"/>
  <c r="AI274" i="10" s="1"/>
  <c r="AD275" i="10"/>
  <c r="AI275" i="10" s="1"/>
  <c r="AD276" i="10"/>
  <c r="AI276" i="10" s="1"/>
  <c r="AD277" i="10"/>
  <c r="AI277" i="10" s="1"/>
  <c r="AD278" i="10"/>
  <c r="AI278" i="10" s="1"/>
  <c r="AD279" i="10"/>
  <c r="AI279" i="10" s="1"/>
  <c r="AT262" i="11"/>
  <c r="BB262" i="11" s="1"/>
  <c r="AT60" i="11"/>
  <c r="BB60" i="11" s="1"/>
  <c r="AT56" i="11"/>
  <c r="BB56" i="11" s="1"/>
  <c r="AT52" i="11"/>
  <c r="BB52" i="11" s="1"/>
  <c r="AT48" i="11"/>
  <c r="BB48" i="11" s="1"/>
  <c r="BH48" i="11" s="1"/>
  <c r="AT44" i="11"/>
  <c r="BB44" i="11" s="1"/>
  <c r="AT271" i="11"/>
  <c r="BB271" i="11" s="1"/>
  <c r="AT268" i="11"/>
  <c r="BB268" i="11" s="1"/>
  <c r="AT264" i="11"/>
  <c r="BB264" i="11" s="1"/>
  <c r="AT256" i="11"/>
  <c r="BB256" i="11" s="1"/>
  <c r="BH256" i="11" s="1"/>
  <c r="AT234" i="11"/>
  <c r="BB234" i="11" s="1"/>
  <c r="AT230" i="11"/>
  <c r="BB230" i="11" s="1"/>
  <c r="AT226" i="11"/>
  <c r="BB226" i="11" s="1"/>
  <c r="BH226" i="11" s="1"/>
  <c r="AT222" i="11"/>
  <c r="BB222" i="11" s="1"/>
  <c r="AT210" i="11"/>
  <c r="BB210" i="11" s="1"/>
  <c r="AT206" i="11"/>
  <c r="BB206" i="11" s="1"/>
  <c r="AT78" i="11"/>
  <c r="BB78" i="11" s="1"/>
  <c r="AT74" i="11"/>
  <c r="BB74" i="11" s="1"/>
  <c r="AT70" i="11"/>
  <c r="BB70" i="11" s="1"/>
  <c r="BW304" i="6"/>
  <c r="CL304" i="6" s="1"/>
  <c r="CE218" i="6"/>
  <c r="CR218" i="6"/>
  <c r="BW219" i="6"/>
  <c r="CL219" i="6" s="1"/>
  <c r="CR272" i="6"/>
  <c r="BW288" i="6"/>
  <c r="CL288" i="6" s="1"/>
  <c r="CR291" i="6"/>
  <c r="BO168" i="6"/>
  <c r="CD168" i="6" s="1"/>
  <c r="BO146" i="6"/>
  <c r="CD146" i="6" s="1"/>
  <c r="BO37" i="6"/>
  <c r="CD37" i="6" s="1"/>
  <c r="BH37" i="6"/>
  <c r="BX37" i="6" s="1"/>
  <c r="CM37" i="6" s="1"/>
  <c r="BH33" i="6"/>
  <c r="BX33" i="6" s="1"/>
  <c r="CM33" i="6" s="1"/>
  <c r="BO33" i="6"/>
  <c r="CD33" i="6" s="1"/>
  <c r="BH25" i="6"/>
  <c r="BX25" i="6" s="1"/>
  <c r="CM25" i="6" s="1"/>
  <c r="BO25" i="6"/>
  <c r="CD25" i="6" s="1"/>
  <c r="BO18" i="6"/>
  <c r="CD18" i="6" s="1"/>
  <c r="BH18" i="6"/>
  <c r="BX18" i="6" s="1"/>
  <c r="CM18" i="6" s="1"/>
  <c r="BO14" i="6"/>
  <c r="CD14" i="6" s="1"/>
  <c r="BH14" i="6"/>
  <c r="BX14" i="6" s="1"/>
  <c r="CM14" i="6" s="1"/>
  <c r="BH6" i="6"/>
  <c r="BX6" i="6" s="1"/>
  <c r="CM6" i="6" s="1"/>
  <c r="BO6" i="6"/>
  <c r="CD6" i="6" s="1"/>
  <c r="BO303" i="6"/>
  <c r="CD303" i="6" s="1"/>
  <c r="BO295" i="6"/>
  <c r="CD295" i="6" s="1"/>
  <c r="BO287" i="6"/>
  <c r="CD287" i="6" s="1"/>
  <c r="BO275" i="6"/>
  <c r="CD275" i="6" s="1"/>
  <c r="BO263" i="6"/>
  <c r="CD263" i="6" s="1"/>
  <c r="BO255" i="6"/>
  <c r="CD255" i="6" s="1"/>
  <c r="BO240" i="6"/>
  <c r="CD240" i="6" s="1"/>
  <c r="BW181" i="6"/>
  <c r="CL181" i="6" s="1"/>
  <c r="BW19" i="6"/>
  <c r="CL19" i="6" s="1"/>
  <c r="CR99" i="6"/>
  <c r="CR290" i="6"/>
  <c r="CE294" i="6"/>
  <c r="BO172" i="6"/>
  <c r="CD172" i="6" s="1"/>
  <c r="BO160" i="6"/>
  <c r="CD160" i="6" s="1"/>
  <c r="BO138" i="6"/>
  <c r="CD138" i="6" s="1"/>
  <c r="BO91" i="6"/>
  <c r="CD91" i="6" s="1"/>
  <c r="BH45" i="6"/>
  <c r="BX45" i="6" s="1"/>
  <c r="CM45" i="6" s="1"/>
  <c r="BO10" i="6"/>
  <c r="CD10" i="6" s="1"/>
  <c r="BH10" i="6"/>
  <c r="BX10" i="6" s="1"/>
  <c r="CM10" i="6" s="1"/>
  <c r="BO103" i="6"/>
  <c r="CD103" i="6" s="1"/>
  <c r="BW137" i="6"/>
  <c r="CL137" i="6" s="1"/>
  <c r="CE49" i="6"/>
  <c r="CE124" i="6"/>
  <c r="BW125" i="6"/>
  <c r="CL125" i="6" s="1"/>
  <c r="BW251" i="6"/>
  <c r="CL251" i="6" s="1"/>
  <c r="BO164" i="6"/>
  <c r="CD164" i="6" s="1"/>
  <c r="BO123" i="6"/>
  <c r="CD123" i="6" s="1"/>
  <c r="BO111" i="6"/>
  <c r="CD111" i="6" s="1"/>
  <c r="BO99" i="6"/>
  <c r="CD99" i="6" s="1"/>
  <c r="BO21" i="6"/>
  <c r="CD21" i="6" s="1"/>
  <c r="BH21" i="6"/>
  <c r="BX21" i="6" s="1"/>
  <c r="CM21" i="6" s="1"/>
  <c r="BO283" i="6"/>
  <c r="BO271" i="6"/>
  <c r="CD271" i="6" s="1"/>
  <c r="BO267" i="6"/>
  <c r="CD267" i="6" s="1"/>
  <c r="BO251" i="6"/>
  <c r="CD251" i="6" s="1"/>
  <c r="BO247" i="6"/>
  <c r="CD247" i="6" s="1"/>
  <c r="BO142" i="6"/>
  <c r="CD142" i="6" s="1"/>
  <c r="BO115" i="6"/>
  <c r="CD115" i="6" s="1"/>
  <c r="CR273" i="6"/>
  <c r="BO187" i="6"/>
  <c r="CD187" i="6" s="1"/>
  <c r="BO175" i="6"/>
  <c r="CD175" i="6" s="1"/>
  <c r="BH48" i="6"/>
  <c r="BX48" i="6" s="1"/>
  <c r="CM48" i="6" s="1"/>
  <c r="BW187" i="6"/>
  <c r="CL187" i="6" s="1"/>
  <c r="BO222" i="6"/>
  <c r="CD222" i="6" s="1"/>
  <c r="BO218" i="6"/>
  <c r="CD218" i="6" s="1"/>
  <c r="BO214" i="6"/>
  <c r="CD214" i="6" s="1"/>
  <c r="BO88" i="6"/>
  <c r="CD88" i="6" s="1"/>
  <c r="BO84" i="6"/>
  <c r="CD84" i="6" s="1"/>
  <c r="BO70" i="6"/>
  <c r="CD70" i="6" s="1"/>
  <c r="BK257" i="4"/>
  <c r="BK273" i="4"/>
  <c r="BK277" i="4"/>
  <c r="BK289" i="4"/>
  <c r="BK292" i="4"/>
  <c r="BK133" i="4"/>
  <c r="BK173" i="4"/>
  <c r="BK199" i="4"/>
  <c r="BK100" i="4"/>
  <c r="BK115" i="4"/>
  <c r="BK121" i="4"/>
  <c r="BK136" i="4"/>
  <c r="BK186" i="4"/>
  <c r="BK211" i="4"/>
  <c r="BK243" i="4"/>
  <c r="BK249" i="4"/>
  <c r="BK253" i="4"/>
  <c r="BK281" i="4"/>
  <c r="BK282" i="4"/>
  <c r="BK138" i="4"/>
  <c r="BK82" i="4"/>
  <c r="BK102" i="4"/>
  <c r="BK118" i="4"/>
  <c r="BK126" i="4"/>
  <c r="BK127" i="4"/>
  <c r="BK156" i="4"/>
  <c r="BK174" i="4"/>
  <c r="BK178" i="4"/>
  <c r="BK209" i="4"/>
  <c r="BK217" i="4"/>
  <c r="BK239" i="4"/>
  <c r="BK256" i="4"/>
  <c r="BK265" i="4"/>
  <c r="BK285" i="4"/>
  <c r="BK293" i="4"/>
  <c r="BK147" i="4"/>
  <c r="BK13" i="4"/>
  <c r="BK36" i="4"/>
  <c r="BK22" i="4"/>
  <c r="BK38" i="4"/>
  <c r="BK75" i="4"/>
  <c r="BK79" i="4"/>
  <c r="BK93" i="4"/>
  <c r="BK106" i="4"/>
  <c r="BK166" i="4"/>
  <c r="BK168" i="4"/>
  <c r="BK191" i="4"/>
  <c r="BK207" i="4"/>
  <c r="BK213" i="4"/>
  <c r="BK215" i="4"/>
  <c r="BK247" i="4"/>
  <c r="BK261" i="4"/>
  <c r="BK269" i="4"/>
  <c r="BK276" i="4"/>
  <c r="BI290" i="11"/>
  <c r="BK47" i="11"/>
  <c r="BI236" i="11"/>
  <c r="BI78" i="11"/>
  <c r="BI60" i="11"/>
  <c r="BK185" i="11"/>
  <c r="BI287" i="11"/>
  <c r="AJ42" i="8"/>
  <c r="BM193" i="5"/>
  <c r="CA193" i="5" s="1"/>
  <c r="CD193" i="5" s="1"/>
  <c r="CH193" i="5" s="1"/>
  <c r="AJ40" i="8"/>
  <c r="AT182" i="11"/>
  <c r="BB182" i="11" s="1"/>
  <c r="AT122" i="11"/>
  <c r="BB122" i="11" s="1"/>
  <c r="AT118" i="11"/>
  <c r="BB118" i="11" s="1"/>
  <c r="AT114" i="11"/>
  <c r="BB114" i="11" s="1"/>
  <c r="AT110" i="11"/>
  <c r="BB110" i="11" s="1"/>
  <c r="AT66" i="11"/>
  <c r="BB66" i="11" s="1"/>
  <c r="AB43" i="8"/>
  <c r="AG43" i="8"/>
  <c r="AT280" i="11"/>
  <c r="BB280" i="11" s="1"/>
  <c r="AT184" i="11"/>
  <c r="BB184" i="11" s="1"/>
  <c r="AT91" i="11"/>
  <c r="BB91" i="11" s="1"/>
  <c r="AT6" i="11"/>
  <c r="BB6" i="11" s="1"/>
  <c r="AB29" i="8"/>
  <c r="AG29" i="8"/>
  <c r="AT254" i="11"/>
  <c r="BB254" i="11" s="1"/>
  <c r="AT186" i="11"/>
  <c r="BB186" i="11" s="1"/>
  <c r="AT84" i="11"/>
  <c r="BB84" i="11" s="1"/>
  <c r="BH84" i="11" s="1"/>
  <c r="AT202" i="11"/>
  <c r="BB202" i="11" s="1"/>
  <c r="AT198" i="11"/>
  <c r="BB198" i="11" s="1"/>
  <c r="AT194" i="11"/>
  <c r="BB194" i="11" s="1"/>
  <c r="AT190" i="11"/>
  <c r="BB190" i="11" s="1"/>
  <c r="AT180" i="11"/>
  <c r="BB180" i="11" s="1"/>
  <c r="AT123" i="11"/>
  <c r="BB123" i="11" s="1"/>
  <c r="AT115" i="11"/>
  <c r="BB115" i="11" s="1"/>
  <c r="AT111" i="11"/>
  <c r="BB111" i="11" s="1"/>
  <c r="AT97" i="11"/>
  <c r="BB97" i="11" s="1"/>
  <c r="AT81" i="11"/>
  <c r="BB81" i="11" s="1"/>
  <c r="BH81" i="11" s="1"/>
  <c r="AT40" i="11"/>
  <c r="BB40" i="11" s="1"/>
  <c r="AT36" i="11"/>
  <c r="BB36" i="11" s="1"/>
  <c r="AT32" i="11"/>
  <c r="BB32" i="11" s="1"/>
  <c r="AT28" i="11"/>
  <c r="BB28" i="11" s="1"/>
  <c r="AT24" i="11"/>
  <c r="BB24" i="11" s="1"/>
  <c r="BW73" i="6"/>
  <c r="CL73" i="6" s="1"/>
  <c r="BW79" i="6"/>
  <c r="CL79" i="6" s="1"/>
  <c r="CE115" i="6"/>
  <c r="CR129" i="6"/>
  <c r="CE7" i="6"/>
  <c r="CE41" i="6"/>
  <c r="BW82" i="6"/>
  <c r="CL82" i="6" s="1"/>
  <c r="CE46" i="6"/>
  <c r="BW68" i="6"/>
  <c r="CL68" i="6" s="1"/>
  <c r="CR163" i="6"/>
  <c r="CR122" i="6"/>
  <c r="CE64" i="6"/>
  <c r="CR185" i="6"/>
  <c r="BO229" i="6"/>
  <c r="CD229" i="6" s="1"/>
  <c r="BO196" i="6"/>
  <c r="CD196" i="6" s="1"/>
  <c r="BO124" i="6"/>
  <c r="CD124" i="6" s="1"/>
  <c r="BO105" i="6"/>
  <c r="CD105" i="6" s="1"/>
  <c r="BW56" i="6"/>
  <c r="CL56" i="6" s="1"/>
  <c r="BH9" i="6"/>
  <c r="BX9" i="6" s="1"/>
  <c r="CM9" i="6" s="1"/>
  <c r="BO97" i="6"/>
  <c r="CD97" i="6" s="1"/>
  <c r="BO120" i="6"/>
  <c r="CD120" i="6" s="1"/>
  <c r="BO224" i="6"/>
  <c r="CD224" i="6" s="1"/>
  <c r="BO285" i="6"/>
  <c r="CD285" i="6" s="1"/>
  <c r="BO277" i="6"/>
  <c r="CD277" i="6" s="1"/>
  <c r="BO257" i="6"/>
  <c r="CD257" i="6" s="1"/>
  <c r="BO249" i="6"/>
  <c r="CD249" i="6" s="1"/>
  <c r="CE238" i="6"/>
  <c r="CE246" i="6"/>
  <c r="AK93" i="8"/>
  <c r="AK136" i="8"/>
  <c r="AJ141" i="8"/>
  <c r="AK141" i="8"/>
  <c r="AK160" i="8"/>
  <c r="AJ205" i="8"/>
  <c r="AJ217" i="8"/>
  <c r="AJ210" i="8"/>
  <c r="BI110" i="11"/>
  <c r="BI58" i="11"/>
  <c r="BI245" i="11"/>
  <c r="BI152" i="11"/>
  <c r="BI11" i="11"/>
  <c r="BJ133" i="11"/>
  <c r="BE87" i="11"/>
  <c r="BI17" i="11"/>
  <c r="BK56" i="11"/>
  <c r="BE56" i="11"/>
  <c r="BJ172" i="11"/>
  <c r="AL76" i="10"/>
  <c r="AJ25" i="8"/>
  <c r="AK28" i="8"/>
  <c r="AJ28" i="8"/>
  <c r="AJ61" i="8"/>
  <c r="AK83" i="8"/>
  <c r="AK103" i="8"/>
  <c r="AK125" i="8"/>
  <c r="AK128" i="8"/>
  <c r="AJ133" i="8"/>
  <c r="AK143" i="8"/>
  <c r="AJ171" i="8"/>
  <c r="AJ229" i="8"/>
  <c r="AK244" i="8"/>
  <c r="AJ148" i="8"/>
  <c r="AJ132" i="8"/>
  <c r="BI165" i="11"/>
  <c r="BI112" i="11"/>
  <c r="BK269" i="11"/>
  <c r="BI200" i="11"/>
  <c r="BI212" i="11"/>
  <c r="BI206" i="11"/>
  <c r="BE290" i="11"/>
  <c r="BI179" i="11"/>
  <c r="BE179" i="11"/>
  <c r="BI228" i="11"/>
  <c r="AK68" i="8"/>
  <c r="AJ80" i="8"/>
  <c r="AJ97" i="8"/>
  <c r="AK97" i="8"/>
  <c r="AK111" i="8"/>
  <c r="AJ124" i="8"/>
  <c r="AJ156" i="8"/>
  <c r="AJ184" i="8"/>
  <c r="AJ195" i="8"/>
  <c r="AJ202" i="8"/>
  <c r="AJ221" i="8"/>
  <c r="AK232" i="8"/>
  <c r="AJ241" i="8"/>
  <c r="BK179" i="11"/>
  <c r="BI255" i="11"/>
  <c r="BI76" i="11"/>
  <c r="BI169" i="11"/>
  <c r="BI131" i="11"/>
  <c r="BE211" i="11"/>
  <c r="BK257" i="11"/>
  <c r="BI84" i="11"/>
  <c r="BI192" i="11"/>
  <c r="BJ185" i="11"/>
  <c r="AJ277" i="8"/>
  <c r="AK288" i="8"/>
  <c r="AK296" i="8"/>
  <c r="AK298" i="8"/>
  <c r="AJ304" i="8"/>
  <c r="AL56" i="10"/>
  <c r="AL136" i="10"/>
  <c r="AL156" i="10"/>
  <c r="AL163" i="10"/>
  <c r="AL168" i="10"/>
  <c r="AM213" i="10"/>
  <c r="BI29" i="11"/>
  <c r="AT286" i="4"/>
  <c r="CR94" i="6"/>
  <c r="BW197" i="6"/>
  <c r="CL197" i="6" s="1"/>
  <c r="BW212" i="6"/>
  <c r="CL212" i="6" s="1"/>
  <c r="BW235" i="6"/>
  <c r="CL235" i="6" s="1"/>
  <c r="BW70" i="6"/>
  <c r="CL70" i="6" s="1"/>
  <c r="BW266" i="6"/>
  <c r="CL266" i="6" s="1"/>
  <c r="BW102" i="6"/>
  <c r="CL102" i="6" s="1"/>
  <c r="BW140" i="6"/>
  <c r="CL140" i="6" s="1"/>
  <c r="BW161" i="6"/>
  <c r="CL161" i="6" s="1"/>
  <c r="BW231" i="6"/>
  <c r="CL231" i="6" s="1"/>
  <c r="BW257" i="6"/>
  <c r="CL257" i="6" s="1"/>
  <c r="BW143" i="6"/>
  <c r="CL143" i="6" s="1"/>
  <c r="BW209" i="6"/>
  <c r="CL209" i="6" s="1"/>
  <c r="CR264" i="6"/>
  <c r="BW269" i="6"/>
  <c r="CL269" i="6" s="1"/>
  <c r="AB6" i="8"/>
  <c r="AG6" i="8" s="1"/>
  <c r="AB47" i="8"/>
  <c r="AG47" i="8" s="1"/>
  <c r="AB12" i="8"/>
  <c r="AG12" i="8"/>
  <c r="AB21" i="8"/>
  <c r="AG21" i="8" s="1"/>
  <c r="AJ294" i="11"/>
  <c r="AJ278" i="11"/>
  <c r="AJ262" i="11"/>
  <c r="AJ246" i="11"/>
  <c r="AJ230" i="11"/>
  <c r="AJ227" i="11"/>
  <c r="AJ163" i="11"/>
  <c r="AJ147" i="11"/>
  <c r="AJ131" i="11"/>
  <c r="AJ115" i="11"/>
  <c r="AJ99" i="11"/>
  <c r="AJ83" i="11"/>
  <c r="AJ67" i="11"/>
  <c r="AJ46" i="11"/>
  <c r="AJ30" i="11"/>
  <c r="AJ14" i="11"/>
  <c r="AT293" i="11"/>
  <c r="BB293" i="11" s="1"/>
  <c r="AT285" i="11"/>
  <c r="BB285" i="11" s="1"/>
  <c r="AT62" i="11"/>
  <c r="BB62" i="11" s="1"/>
  <c r="BH62" i="11" s="1"/>
  <c r="BI133" i="11"/>
  <c r="BC186" i="11"/>
  <c r="BC50" i="11"/>
  <c r="AT258" i="11"/>
  <c r="BB258" i="11" s="1"/>
  <c r="BH258" i="11" s="1"/>
  <c r="AT238" i="11"/>
  <c r="BB238" i="11" s="1"/>
  <c r="AV286" i="11"/>
  <c r="BE286" i="11" s="1"/>
  <c r="BC288" i="11"/>
  <c r="AT260" i="11"/>
  <c r="BB260" i="11" s="1"/>
  <c r="AT244" i="11"/>
  <c r="BB244" i="11" s="1"/>
  <c r="AT18" i="11"/>
  <c r="BB18" i="11" s="1"/>
  <c r="AT302" i="11"/>
  <c r="BB302" i="11" s="1"/>
  <c r="AT298" i="11"/>
  <c r="BB298" i="11" s="1"/>
  <c r="AT294" i="11"/>
  <c r="BB294" i="11" s="1"/>
  <c r="AT290" i="11"/>
  <c r="BB290" i="11" s="1"/>
  <c r="AT286" i="11"/>
  <c r="BB286" i="11" s="1"/>
  <c r="AT282" i="11"/>
  <c r="BB282" i="11" s="1"/>
  <c r="AT279" i="11"/>
  <c r="BB279" i="11" s="1"/>
  <c r="AT273" i="11"/>
  <c r="BB273" i="11" s="1"/>
  <c r="AT267" i="11"/>
  <c r="BB267" i="11" s="1"/>
  <c r="AT261" i="11"/>
  <c r="BB261" i="11" s="1"/>
  <c r="AT249" i="11"/>
  <c r="BB249" i="11" s="1"/>
  <c r="AT245" i="11"/>
  <c r="BB245" i="11" s="1"/>
  <c r="AT242" i="11"/>
  <c r="BB242" i="11" s="1"/>
  <c r="BH242" i="11" s="1"/>
  <c r="AT233" i="11"/>
  <c r="BB233" i="11" s="1"/>
  <c r="AT229" i="11"/>
  <c r="BB229" i="11" s="1"/>
  <c r="AT218" i="11"/>
  <c r="BB218" i="11" s="1"/>
  <c r="BH218" i="11" s="1"/>
  <c r="AT217" i="11"/>
  <c r="BB217" i="11" s="1"/>
  <c r="AT213" i="11"/>
  <c r="BB213" i="11" s="1"/>
  <c r="AT209" i="11"/>
  <c r="BB209" i="11" s="1"/>
  <c r="AT193" i="11"/>
  <c r="BB193" i="11" s="1"/>
  <c r="AT188" i="11"/>
  <c r="BB188" i="11" s="1"/>
  <c r="AT301" i="11"/>
  <c r="BB301" i="11" s="1"/>
  <c r="AT295" i="11"/>
  <c r="BB295" i="11" s="1"/>
  <c r="AT291" i="11"/>
  <c r="BB291" i="11" s="1"/>
  <c r="AT287" i="11"/>
  <c r="BB287" i="11" s="1"/>
  <c r="AT283" i="11"/>
  <c r="BB283" i="11" s="1"/>
  <c r="AT281" i="11"/>
  <c r="BB281" i="11" s="1"/>
  <c r="AT276" i="11"/>
  <c r="BB276" i="11" s="1"/>
  <c r="AT270" i="11"/>
  <c r="BB270" i="11" s="1"/>
  <c r="AT266" i="11"/>
  <c r="BB266" i="11" s="1"/>
  <c r="AT252" i="11"/>
  <c r="BB252" i="11" s="1"/>
  <c r="BH252" i="11" s="1"/>
  <c r="AT248" i="11"/>
  <c r="BB248" i="11" s="1"/>
  <c r="AT241" i="11"/>
  <c r="BB241" i="11" s="1"/>
  <c r="AT236" i="11"/>
  <c r="BB236" i="11" s="1"/>
  <c r="AT232" i="11"/>
  <c r="BB232" i="11" s="1"/>
  <c r="BH232" i="11" s="1"/>
  <c r="AT228" i="11"/>
  <c r="BB228" i="11" s="1"/>
  <c r="AT224" i="11"/>
  <c r="BB224" i="11" s="1"/>
  <c r="AT215" i="11"/>
  <c r="BB215" i="11" s="1"/>
  <c r="AT214" i="11"/>
  <c r="BB214" i="11" s="1"/>
  <c r="BH214" i="11" s="1"/>
  <c r="AT212" i="11"/>
  <c r="BB212" i="11" s="1"/>
  <c r="AT208" i="11"/>
  <c r="BB208" i="11" s="1"/>
  <c r="AT204" i="11"/>
  <c r="BB204" i="11" s="1"/>
  <c r="AT200" i="11"/>
  <c r="BB200" i="11" s="1"/>
  <c r="BH200" i="11" s="1"/>
  <c r="AT196" i="11"/>
  <c r="BB196" i="11" s="1"/>
  <c r="AT192" i="11"/>
  <c r="BB192" i="11" s="1"/>
  <c r="AT183" i="11"/>
  <c r="BB183" i="11" s="1"/>
  <c r="BH183" i="11" s="1"/>
  <c r="AT121" i="11"/>
  <c r="BB121" i="11" s="1"/>
  <c r="AT117" i="11"/>
  <c r="BB117" i="11" s="1"/>
  <c r="AT113" i="11"/>
  <c r="BB113" i="11" s="1"/>
  <c r="BH113" i="11" s="1"/>
  <c r="AT109" i="11"/>
  <c r="BB109" i="11" s="1"/>
  <c r="AT107" i="11"/>
  <c r="BB107" i="11" s="1"/>
  <c r="AT89" i="11"/>
  <c r="BB89" i="11" s="1"/>
  <c r="AT77" i="11"/>
  <c r="BB77" i="11" s="1"/>
  <c r="AT73" i="11"/>
  <c r="BB73" i="11" s="1"/>
  <c r="BH73" i="11" s="1"/>
  <c r="AT69" i="11"/>
  <c r="BB69" i="11" s="1"/>
  <c r="AT58" i="11"/>
  <c r="BB58" i="11" s="1"/>
  <c r="AT54" i="11"/>
  <c r="BB54" i="11" s="1"/>
  <c r="AT50" i="11"/>
  <c r="BB50" i="11" s="1"/>
  <c r="BH50" i="11" s="1"/>
  <c r="AT46" i="11"/>
  <c r="BB46" i="11" s="1"/>
  <c r="AT5" i="11"/>
  <c r="BB5" i="11" s="1"/>
  <c r="AT300" i="11"/>
  <c r="BB300" i="11" s="1"/>
  <c r="AT296" i="11"/>
  <c r="BB296" i="11" s="1"/>
  <c r="AT292" i="11"/>
  <c r="BB292" i="11" s="1"/>
  <c r="AT288" i="11"/>
  <c r="BB288" i="11" s="1"/>
  <c r="BH288" i="11" s="1"/>
  <c r="AT284" i="11"/>
  <c r="BB284" i="11" s="1"/>
  <c r="AT275" i="11"/>
  <c r="BB275" i="11" s="1"/>
  <c r="AT272" i="11"/>
  <c r="BB272" i="11" s="1"/>
  <c r="BH272" i="11" s="1"/>
  <c r="AT269" i="11"/>
  <c r="BB269" i="11" s="1"/>
  <c r="BH269" i="11" s="1"/>
  <c r="AT251" i="11"/>
  <c r="BB251" i="11" s="1"/>
  <c r="AT240" i="11"/>
  <c r="BB240" i="11" s="1"/>
  <c r="BH240" i="11" s="1"/>
  <c r="AT235" i="11"/>
  <c r="BB235" i="11" s="1"/>
  <c r="AT231" i="11"/>
  <c r="BB231" i="11" s="1"/>
  <c r="BB227" i="11"/>
  <c r="AT223" i="11"/>
  <c r="BB223" i="11" s="1"/>
  <c r="BH223" i="11" s="1"/>
  <c r="AT220" i="11"/>
  <c r="BB220" i="11" s="1"/>
  <c r="AT216" i="11"/>
  <c r="BB216" i="11" s="1"/>
  <c r="AT211" i="11"/>
  <c r="BB211" i="11" s="1"/>
  <c r="BH211" i="11" s="1"/>
  <c r="AT207" i="11"/>
  <c r="BB207" i="11" s="1"/>
  <c r="BH207" i="11" s="1"/>
  <c r="AT199" i="11"/>
  <c r="BB199" i="11" s="1"/>
  <c r="AT195" i="11"/>
  <c r="BB195" i="11" s="1"/>
  <c r="BH195" i="11" s="1"/>
  <c r="AT154" i="11"/>
  <c r="BB154" i="11" s="1"/>
  <c r="AT150" i="11"/>
  <c r="BB150" i="11" s="1"/>
  <c r="AT146" i="11"/>
  <c r="BB146" i="11" s="1"/>
  <c r="BH146" i="11" s="1"/>
  <c r="AT142" i="11"/>
  <c r="BB142" i="11" s="1"/>
  <c r="BH142" i="11" s="1"/>
  <c r="AT138" i="11"/>
  <c r="BB138" i="11" s="1"/>
  <c r="AT134" i="11"/>
  <c r="BB134" i="11" s="1"/>
  <c r="AT130" i="11"/>
  <c r="BB130" i="11" s="1"/>
  <c r="BH130" i="11" s="1"/>
  <c r="AT126" i="11"/>
  <c r="BB126" i="11" s="1"/>
  <c r="BH126" i="11" s="1"/>
  <c r="AT120" i="11"/>
  <c r="BB120" i="11" s="1"/>
  <c r="AT116" i="11"/>
  <c r="BB116" i="11" s="1"/>
  <c r="AT112" i="11"/>
  <c r="BB112" i="11" s="1"/>
  <c r="BH112" i="11" s="1"/>
  <c r="AT85" i="11"/>
  <c r="BB85" i="11" s="1"/>
  <c r="BH85" i="11" s="1"/>
  <c r="AT76" i="11"/>
  <c r="BB76" i="11" s="1"/>
  <c r="AT72" i="11"/>
  <c r="BB72" i="11" s="1"/>
  <c r="AT68" i="11"/>
  <c r="BB68" i="11" s="1"/>
  <c r="BH68" i="11" s="1"/>
  <c r="AT64" i="11"/>
  <c r="BB64" i="11" s="1"/>
  <c r="BH64" i="11" s="1"/>
  <c r="AT41" i="11"/>
  <c r="BB41" i="11" s="1"/>
  <c r="AT38" i="11"/>
  <c r="BB38" i="11" s="1"/>
  <c r="AT34" i="11"/>
  <c r="BB34" i="11" s="1"/>
  <c r="BH34" i="11" s="1"/>
  <c r="AT30" i="11"/>
  <c r="BB30" i="11" s="1"/>
  <c r="BH30" i="11" s="1"/>
  <c r="AT26" i="11"/>
  <c r="BB26" i="11" s="1"/>
  <c r="AT22" i="11"/>
  <c r="BB22" i="11" s="1"/>
  <c r="AT20" i="11"/>
  <c r="BB20" i="11" s="1"/>
  <c r="BH20" i="11" s="1"/>
  <c r="AT17" i="11"/>
  <c r="BB17" i="11" s="1"/>
  <c r="BH17" i="11" s="1"/>
  <c r="AT11" i="11"/>
  <c r="BB11" i="11" s="1"/>
  <c r="AT179" i="11"/>
  <c r="BB179" i="11" s="1"/>
  <c r="AT177" i="11"/>
  <c r="BB177" i="11" s="1"/>
  <c r="AT175" i="11"/>
  <c r="BB175" i="11" s="1"/>
  <c r="BH175" i="11" s="1"/>
  <c r="AT173" i="11"/>
  <c r="BB173" i="11" s="1"/>
  <c r="AT169" i="11"/>
  <c r="BB169" i="11" s="1"/>
  <c r="AT167" i="11"/>
  <c r="BB167" i="11" s="1"/>
  <c r="BH167" i="11" s="1"/>
  <c r="AT165" i="11"/>
  <c r="BB165" i="11" s="1"/>
  <c r="AT163" i="11"/>
  <c r="BB163" i="11" s="1"/>
  <c r="AT161" i="11"/>
  <c r="BB161" i="11" s="1"/>
  <c r="AT159" i="11"/>
  <c r="BB159" i="11" s="1"/>
  <c r="AT155" i="11"/>
  <c r="BB155" i="11" s="1"/>
  <c r="AT151" i="11"/>
  <c r="BB151" i="11" s="1"/>
  <c r="AT143" i="11"/>
  <c r="BB143" i="11" s="1"/>
  <c r="AT139" i="11"/>
  <c r="BB139" i="11" s="1"/>
  <c r="AT135" i="11"/>
  <c r="BB135" i="11" s="1"/>
  <c r="BH135" i="11" s="1"/>
  <c r="AT131" i="11"/>
  <c r="BB131" i="11" s="1"/>
  <c r="AT127" i="11"/>
  <c r="BB127" i="11" s="1"/>
  <c r="AT108" i="11"/>
  <c r="BB108" i="11" s="1"/>
  <c r="BH108" i="11" s="1"/>
  <c r="AT106" i="11"/>
  <c r="BB106" i="11" s="1"/>
  <c r="AT102" i="11"/>
  <c r="BB102" i="11" s="1"/>
  <c r="AT98" i="11"/>
  <c r="BB98" i="11" s="1"/>
  <c r="AT94" i="11"/>
  <c r="BB94" i="11" s="1"/>
  <c r="BH94" i="11" s="1"/>
  <c r="AT67" i="11"/>
  <c r="BB67" i="11" s="1"/>
  <c r="AT53" i="11"/>
  <c r="BB53" i="11" s="1"/>
  <c r="AT49" i="11"/>
  <c r="BB49" i="11" s="1"/>
  <c r="AT45" i="11"/>
  <c r="BB45" i="11" s="1"/>
  <c r="AT42" i="11"/>
  <c r="BB42" i="11" s="1"/>
  <c r="BH42" i="11" s="1"/>
  <c r="AT39" i="11"/>
  <c r="BB39" i="11" s="1"/>
  <c r="AT35" i="11"/>
  <c r="BB35" i="11" s="1"/>
  <c r="AT31" i="11"/>
  <c r="BB31" i="11" s="1"/>
  <c r="AT23" i="11"/>
  <c r="BB23" i="11" s="1"/>
  <c r="AT14" i="11"/>
  <c r="BB14" i="11" s="1"/>
  <c r="BH14" i="11" s="1"/>
  <c r="AT9" i="11"/>
  <c r="BB9" i="11" s="1"/>
  <c r="AT178" i="11"/>
  <c r="BB178" i="11" s="1"/>
  <c r="AT176" i="11"/>
  <c r="BB176" i="11" s="1"/>
  <c r="AT174" i="11"/>
  <c r="BB174" i="11" s="1"/>
  <c r="AT172" i="11"/>
  <c r="BB172" i="11" s="1"/>
  <c r="AT170" i="11"/>
  <c r="BB170" i="11" s="1"/>
  <c r="AT168" i="11"/>
  <c r="BB168" i="11" s="1"/>
  <c r="AT166" i="11"/>
  <c r="BB166" i="11" s="1"/>
  <c r="AT164" i="11"/>
  <c r="BB164" i="11" s="1"/>
  <c r="BH164" i="11" s="1"/>
  <c r="AT162" i="11"/>
  <c r="BB162" i="11" s="1"/>
  <c r="AT160" i="11"/>
  <c r="BB160" i="11" s="1"/>
  <c r="AT158" i="11"/>
  <c r="BB158" i="11" s="1"/>
  <c r="AT153" i="11"/>
  <c r="BB153" i="11" s="1"/>
  <c r="AT149" i="11"/>
  <c r="BB149" i="11" s="1"/>
  <c r="AT141" i="11"/>
  <c r="BB141" i="11" s="1"/>
  <c r="AT137" i="11"/>
  <c r="BB137" i="11" s="1"/>
  <c r="BH137" i="11" s="1"/>
  <c r="AT133" i="11"/>
  <c r="BB133" i="11" s="1"/>
  <c r="AT104" i="11"/>
  <c r="BB104" i="11" s="1"/>
  <c r="BH104" i="11" s="1"/>
  <c r="AT100" i="11"/>
  <c r="BB100" i="11" s="1"/>
  <c r="AT96" i="11"/>
  <c r="BB96" i="11" s="1"/>
  <c r="AT92" i="11"/>
  <c r="BB92" i="11" s="1"/>
  <c r="AT88" i="11"/>
  <c r="BB88" i="11" s="1"/>
  <c r="BH88" i="11" s="1"/>
  <c r="AT86" i="11"/>
  <c r="BB86" i="11" s="1"/>
  <c r="AT65" i="11"/>
  <c r="BB65" i="11" s="1"/>
  <c r="AT51" i="11"/>
  <c r="BB51" i="11" s="1"/>
  <c r="AT37" i="11"/>
  <c r="BB37" i="11" s="1"/>
  <c r="AT29" i="11"/>
  <c r="BB29" i="11" s="1"/>
  <c r="AT25" i="11"/>
  <c r="BB25" i="11" s="1"/>
  <c r="AT19" i="11"/>
  <c r="BB19" i="11" s="1"/>
  <c r="AT12" i="11"/>
  <c r="BB12" i="11" s="1"/>
  <c r="BJ127" i="11"/>
  <c r="BJ125" i="11"/>
  <c r="BJ56" i="11"/>
  <c r="BC20" i="11"/>
  <c r="AU20" i="11"/>
  <c r="AU44" i="11"/>
  <c r="BC44" i="11"/>
  <c r="AU62" i="11"/>
  <c r="BC62" i="11"/>
  <c r="BC81" i="11"/>
  <c r="AU81" i="11"/>
  <c r="AU118" i="11"/>
  <c r="BC118" i="11"/>
  <c r="AU129" i="11"/>
  <c r="BC129" i="11"/>
  <c r="BC145" i="11"/>
  <c r="AU145" i="11"/>
  <c r="BC153" i="11"/>
  <c r="AU153" i="11"/>
  <c r="AU158" i="11"/>
  <c r="BC158" i="11"/>
  <c r="BC161" i="11"/>
  <c r="AU161" i="11"/>
  <c r="AU174" i="11"/>
  <c r="BC174" i="11"/>
  <c r="AU177" i="11"/>
  <c r="BC177" i="11"/>
  <c r="AU185" i="11"/>
  <c r="BC185" i="11"/>
  <c r="BC198" i="11"/>
  <c r="AU198" i="11"/>
  <c r="AU225" i="11"/>
  <c r="BC225" i="11"/>
  <c r="AU267" i="11"/>
  <c r="BC267" i="11"/>
  <c r="AU269" i="11"/>
  <c r="BC269" i="11"/>
  <c r="AU284" i="11"/>
  <c r="BC284" i="11"/>
  <c r="AU8" i="11"/>
  <c r="BC8" i="11"/>
  <c r="AU13" i="11"/>
  <c r="BC13" i="11"/>
  <c r="AU21" i="11"/>
  <c r="BC21" i="11"/>
  <c r="BC32" i="11"/>
  <c r="AU32" i="11"/>
  <c r="BC61" i="11"/>
  <c r="AU61" i="11"/>
  <c r="AU74" i="11"/>
  <c r="BC74" i="11"/>
  <c r="AU90" i="11"/>
  <c r="BC90" i="11"/>
  <c r="AU93" i="11"/>
  <c r="BC93" i="11"/>
  <c r="AU106" i="11"/>
  <c r="BC106" i="11"/>
  <c r="AU109" i="11"/>
  <c r="BC109" i="11"/>
  <c r="AU138" i="11"/>
  <c r="BC141" i="11"/>
  <c r="AU141" i="11"/>
  <c r="BC146" i="11"/>
  <c r="AU146" i="11"/>
  <c r="AU170" i="11"/>
  <c r="BC170" i="11"/>
  <c r="AU173" i="11"/>
  <c r="BC173" i="11"/>
  <c r="BC189" i="11"/>
  <c r="AU189" i="11"/>
  <c r="AU197" i="11"/>
  <c r="BC197" i="11"/>
  <c r="BC210" i="11"/>
  <c r="AU210" i="11"/>
  <c r="AU213" i="11"/>
  <c r="BC213" i="11"/>
  <c r="AU226" i="11"/>
  <c r="BC226" i="11"/>
  <c r="AU292" i="11"/>
  <c r="BC292" i="11"/>
  <c r="BC5" i="11"/>
  <c r="AU5" i="11"/>
  <c r="AU238" i="11"/>
  <c r="BC238" i="11"/>
  <c r="AU261" i="11"/>
  <c r="BC261" i="11"/>
  <c r="AU270" i="11"/>
  <c r="BC270" i="11"/>
  <c r="CE199" i="6"/>
  <c r="CE165" i="6"/>
  <c r="BW170" i="6"/>
  <c r="CL170" i="6" s="1"/>
  <c r="BW31" i="6"/>
  <c r="CL31" i="6" s="1"/>
  <c r="BW42" i="6"/>
  <c r="CL42" i="6" s="1"/>
  <c r="CR110" i="6"/>
  <c r="CE139" i="6"/>
  <c r="CR20" i="6"/>
  <c r="CE53" i="6"/>
  <c r="CE56" i="6"/>
  <c r="CR65" i="6"/>
  <c r="BW67" i="6"/>
  <c r="CL67" i="6" s="1"/>
  <c r="CE80" i="6"/>
  <c r="BW80" i="6"/>
  <c r="CL80" i="6" s="1"/>
  <c r="CE58" i="6"/>
  <c r="BW74" i="6"/>
  <c r="CL74" i="6" s="1"/>
  <c r="BW90" i="6"/>
  <c r="CL90" i="6" s="1"/>
  <c r="CE91" i="6"/>
  <c r="CE125" i="6"/>
  <c r="BW185" i="6"/>
  <c r="CL185" i="6" s="1"/>
  <c r="CK5" i="6"/>
  <c r="CR30" i="6"/>
  <c r="BW66" i="6"/>
  <c r="CL66" i="6" s="1"/>
  <c r="CE77" i="6"/>
  <c r="BW77" i="6"/>
  <c r="CL77" i="6" s="1"/>
  <c r="CR81" i="6"/>
  <c r="CE82" i="6"/>
  <c r="CR86" i="6"/>
  <c r="CE100" i="6"/>
  <c r="BW113" i="6"/>
  <c r="CL113" i="6" s="1"/>
  <c r="CR142" i="6"/>
  <c r="CE149" i="6"/>
  <c r="CR151" i="6"/>
  <c r="BW154" i="6"/>
  <c r="CL154" i="6" s="1"/>
  <c r="CE169" i="6"/>
  <c r="CE196" i="6"/>
  <c r="BW9" i="6"/>
  <c r="CL9" i="6" s="1"/>
  <c r="CE29" i="6"/>
  <c r="CR39" i="6"/>
  <c r="BW75" i="6"/>
  <c r="CL75" i="6" s="1"/>
  <c r="CE131" i="6"/>
  <c r="CE135" i="6"/>
  <c r="BW201" i="6"/>
  <c r="CL201" i="6" s="1"/>
  <c r="CR210" i="6"/>
  <c r="CR225" i="6"/>
  <c r="BW229" i="6"/>
  <c r="CL229" i="6" s="1"/>
  <c r="BW239" i="6"/>
  <c r="CL239" i="6" s="1"/>
  <c r="CE250" i="6"/>
  <c r="BW265" i="6"/>
  <c r="CL265" i="6" s="1"/>
  <c r="BW274" i="6"/>
  <c r="CL274" i="6" s="1"/>
  <c r="CR283" i="6"/>
  <c r="BW285" i="6"/>
  <c r="CL285" i="6" s="1"/>
  <c r="CE295" i="6"/>
  <c r="CE103" i="6"/>
  <c r="CE108" i="6"/>
  <c r="BW110" i="6"/>
  <c r="CL110" i="6" s="1"/>
  <c r="CR130" i="6"/>
  <c r="CR139" i="6"/>
  <c r="CR149" i="6"/>
  <c r="BW167" i="6"/>
  <c r="CL167" i="6" s="1"/>
  <c r="BW303" i="6"/>
  <c r="CL303" i="6" s="1"/>
  <c r="BO144" i="6"/>
  <c r="CD144" i="6" s="1"/>
  <c r="BO125" i="6"/>
  <c r="CD125" i="6" s="1"/>
  <c r="BO259" i="6"/>
  <c r="CD259" i="6" s="1"/>
  <c r="CR9" i="6"/>
  <c r="CR134" i="6"/>
  <c r="CR103" i="6"/>
  <c r="CE110" i="6"/>
  <c r="CR167" i="6"/>
  <c r="CE198" i="6"/>
  <c r="BW199" i="6"/>
  <c r="CL199" i="6" s="1"/>
  <c r="BO193" i="6"/>
  <c r="CD193" i="6" s="1"/>
  <c r="BW78" i="6"/>
  <c r="CL78" i="6" s="1"/>
  <c r="CR113" i="6"/>
  <c r="CE159" i="6"/>
  <c r="CE55" i="6"/>
  <c r="CE98" i="6"/>
  <c r="CE21" i="6"/>
  <c r="CR169" i="6"/>
  <c r="CR172" i="6"/>
  <c r="CR84" i="6"/>
  <c r="CR49" i="6"/>
  <c r="CR54" i="6"/>
  <c r="CR36" i="6"/>
  <c r="CE162" i="6"/>
  <c r="BW141" i="6"/>
  <c r="CL141" i="6" s="1"/>
  <c r="BW25" i="6"/>
  <c r="CL25" i="6" s="1"/>
  <c r="CE183" i="6"/>
  <c r="CR173" i="6"/>
  <c r="CE151" i="6"/>
  <c r="BW97" i="6"/>
  <c r="CL97" i="6" s="1"/>
  <c r="BW114" i="6"/>
  <c r="CL114" i="6" s="1"/>
  <c r="BW178" i="6"/>
  <c r="CL178" i="6" s="1"/>
  <c r="BH46" i="6"/>
  <c r="BX46" i="6" s="1"/>
  <c r="CM46" i="6" s="1"/>
  <c r="BO80" i="6"/>
  <c r="CD80" i="6" s="1"/>
  <c r="CR87" i="6"/>
  <c r="BO128" i="6"/>
  <c r="CD128" i="6" s="1"/>
  <c r="BW150" i="6"/>
  <c r="CL150" i="6" s="1"/>
  <c r="BW260" i="6"/>
  <c r="CL260" i="6" s="1"/>
  <c r="CR289" i="6"/>
  <c r="CR295" i="6"/>
  <c r="CR296" i="6"/>
  <c r="CE211" i="6"/>
  <c r="CE233" i="6"/>
  <c r="BW247" i="6"/>
  <c r="CL247" i="6" s="1"/>
  <c r="CE257" i="6"/>
  <c r="CR265" i="6"/>
  <c r="CR274" i="6"/>
  <c r="CE284" i="6"/>
  <c r="BW256" i="6"/>
  <c r="CL256" i="6" s="1"/>
  <c r="CE265" i="6"/>
  <c r="CE275" i="6"/>
  <c r="BW277" i="6"/>
  <c r="CL277" i="6" s="1"/>
  <c r="BW289" i="6"/>
  <c r="CL289" i="6" s="1"/>
  <c r="BW296" i="6"/>
  <c r="CL296" i="6" s="1"/>
  <c r="BO239" i="6"/>
  <c r="CD239" i="6" s="1"/>
  <c r="AK238" i="8"/>
  <c r="AJ238" i="8"/>
  <c r="BE105" i="11"/>
  <c r="BK105" i="11"/>
  <c r="BI265" i="11"/>
  <c r="BI98" i="11"/>
  <c r="AW105" i="11"/>
  <c r="BD105" i="11" s="1"/>
  <c r="BK189" i="11"/>
  <c r="AW110" i="11"/>
  <c r="BD110" i="11" s="1"/>
  <c r="AV97" i="11"/>
  <c r="AW97" i="11"/>
  <c r="BD97" i="11" s="1"/>
  <c r="AW117" i="11"/>
  <c r="BD117" i="11" s="1"/>
  <c r="AV117" i="11"/>
  <c r="BE117" i="11" s="1"/>
  <c r="BJ301" i="11"/>
  <c r="BI196" i="11"/>
  <c r="AV141" i="11"/>
  <c r="AW141" i="11"/>
  <c r="BD141" i="11" s="1"/>
  <c r="AW213" i="11"/>
  <c r="BD213" i="11" s="1"/>
  <c r="AV249" i="11"/>
  <c r="BK249" i="11" s="1"/>
  <c r="BI266" i="11"/>
  <c r="BI68" i="11"/>
  <c r="BI7" i="11"/>
  <c r="BE47" i="11"/>
  <c r="BE59" i="11"/>
  <c r="BK59" i="11"/>
  <c r="BI88" i="11"/>
  <c r="BI151" i="11"/>
  <c r="BK125" i="11"/>
  <c r="BE125" i="11"/>
  <c r="AJ32" i="8"/>
  <c r="BI39" i="11"/>
  <c r="BI181" i="11"/>
  <c r="AV301" i="11"/>
  <c r="BI154" i="11"/>
  <c r="AW96" i="11"/>
  <c r="BD96" i="11" s="1"/>
  <c r="AV96" i="11"/>
  <c r="BE96" i="11" s="1"/>
  <c r="BI294" i="11"/>
  <c r="AW271" i="11"/>
  <c r="BD271" i="11" s="1"/>
  <c r="BI262" i="11"/>
  <c r="BE62" i="11"/>
  <c r="AV101" i="11"/>
  <c r="AW101" i="11"/>
  <c r="BD101" i="11" s="1"/>
  <c r="AV177" i="11"/>
  <c r="AW177" i="11"/>
  <c r="BD177" i="11" s="1"/>
  <c r="AW193" i="11"/>
  <c r="BD193" i="11" s="1"/>
  <c r="AV193" i="11"/>
  <c r="AV241" i="11"/>
  <c r="AW241" i="11"/>
  <c r="BD241" i="11" s="1"/>
  <c r="AK219" i="8"/>
  <c r="AJ219" i="8"/>
  <c r="AK207" i="8"/>
  <c r="AJ207" i="8"/>
  <c r="AK179" i="8"/>
  <c r="AJ179" i="8"/>
  <c r="AK151" i="8"/>
  <c r="AJ151" i="8"/>
  <c r="AJ99" i="8"/>
  <c r="AK99" i="8"/>
  <c r="AJ59" i="8"/>
  <c r="AK59" i="8"/>
  <c r="BI190" i="11"/>
  <c r="BI120" i="11"/>
  <c r="BK172" i="11"/>
  <c r="BI122" i="11"/>
  <c r="AJ299" i="8"/>
  <c r="AJ295" i="8"/>
  <c r="BE297" i="11"/>
  <c r="AJ259" i="8"/>
  <c r="AJ223" i="8"/>
  <c r="BK62" i="11"/>
  <c r="AK71" i="8"/>
  <c r="BJ158" i="11"/>
  <c r="BE127" i="11"/>
  <c r="BE200" i="11"/>
  <c r="AW297" i="11"/>
  <c r="BD297" i="11" s="1"/>
  <c r="BI202" i="11"/>
  <c r="BI300" i="11"/>
  <c r="BK87" i="11"/>
  <c r="AL148" i="10"/>
  <c r="AL120" i="10"/>
  <c r="BK297" i="11"/>
  <c r="AJ235" i="8"/>
  <c r="AJ159" i="8"/>
  <c r="AK135" i="8"/>
  <c r="AJ215" i="8"/>
  <c r="AK87" i="8"/>
  <c r="AK269" i="8"/>
  <c r="AJ269" i="8"/>
  <c r="AK261" i="8"/>
  <c r="AJ261" i="8"/>
  <c r="AK225" i="8"/>
  <c r="AJ225" i="8"/>
  <c r="AK149" i="8"/>
  <c r="AJ149" i="8"/>
  <c r="AJ145" i="8"/>
  <c r="AK145" i="8"/>
  <c r="AJ69" i="8"/>
  <c r="AK69" i="8"/>
  <c r="AW81" i="11"/>
  <c r="BD81" i="11" s="1"/>
  <c r="AV160" i="11"/>
  <c r="AW160" i="11"/>
  <c r="BD160" i="11" s="1"/>
  <c r="BJ160" i="11" s="1"/>
  <c r="AV133" i="11"/>
  <c r="BE133" i="11" s="1"/>
  <c r="BI100" i="11"/>
  <c r="BE226" i="11"/>
  <c r="BK226" i="11"/>
  <c r="AK54" i="8"/>
  <c r="BI298" i="11"/>
  <c r="BI208" i="11"/>
  <c r="AW6" i="11"/>
  <c r="BD6" i="11" s="1"/>
  <c r="AV6" i="11"/>
  <c r="AV18" i="11"/>
  <c r="AW18" i="11"/>
  <c r="BD18" i="11" s="1"/>
  <c r="BE140" i="11"/>
  <c r="AJ162" i="8"/>
  <c r="AK162" i="8"/>
  <c r="AK142" i="8"/>
  <c r="AJ142" i="8"/>
  <c r="AK110" i="8"/>
  <c r="AJ110" i="8"/>
  <c r="AK102" i="8"/>
  <c r="AJ102" i="8"/>
  <c r="AK66" i="8"/>
  <c r="AJ66" i="8"/>
  <c r="AK62" i="8"/>
  <c r="AJ62" i="8"/>
  <c r="AV20" i="11"/>
  <c r="AW20" i="11"/>
  <c r="BD20" i="11" s="1"/>
  <c r="AJ302" i="8"/>
  <c r="AK270" i="8"/>
  <c r="AJ190" i="8"/>
  <c r="AJ182" i="8"/>
  <c r="AJ78" i="8"/>
  <c r="AJ254" i="8"/>
  <c r="AK226" i="8"/>
  <c r="AJ158" i="8"/>
  <c r="AJ94" i="8"/>
  <c r="AJ82" i="8"/>
  <c r="AJ35" i="8"/>
  <c r="AK35" i="8"/>
  <c r="AJ26" i="8"/>
  <c r="AK26" i="8"/>
  <c r="AJ22" i="8"/>
  <c r="AK22" i="8"/>
  <c r="AK13" i="8"/>
  <c r="AJ13" i="8"/>
  <c r="AV267" i="11"/>
  <c r="BI264" i="11"/>
  <c r="AW173" i="11"/>
  <c r="BD173" i="11" s="1"/>
  <c r="AV173" i="11"/>
  <c r="AW21" i="11"/>
  <c r="BD21" i="11" s="1"/>
  <c r="AV21" i="11"/>
  <c r="AM152" i="10"/>
  <c r="AK290" i="8"/>
  <c r="AJ287" i="8"/>
  <c r="AJ186" i="8"/>
  <c r="AJ167" i="8"/>
  <c r="AJ267" i="8"/>
  <c r="AJ211" i="8"/>
  <c r="AJ170" i="8"/>
  <c r="AJ74" i="8"/>
  <c r="AJ150" i="8"/>
  <c r="AJ262" i="8"/>
  <c r="AK234" i="8"/>
  <c r="AJ214" i="8"/>
  <c r="AK166" i="8"/>
  <c r="AJ155" i="8"/>
  <c r="AJ106" i="8"/>
  <c r="AJ7" i="8"/>
  <c r="BI272" i="11"/>
  <c r="BJ249" i="11"/>
  <c r="AK146" i="8"/>
  <c r="AJ146" i="8"/>
  <c r="AK138" i="8"/>
  <c r="AJ138" i="8"/>
  <c r="AK130" i="8"/>
  <c r="AJ130" i="8"/>
  <c r="AK98" i="8"/>
  <c r="AJ98" i="8"/>
  <c r="AK86" i="8"/>
  <c r="AJ86" i="8"/>
  <c r="AK70" i="8"/>
  <c r="AJ70" i="8"/>
  <c r="AK58" i="8"/>
  <c r="AJ58" i="8"/>
  <c r="AW28" i="11"/>
  <c r="BD28" i="11" s="1"/>
  <c r="AV28" i="11"/>
  <c r="AK286" i="8"/>
  <c r="AJ178" i="8"/>
  <c r="AJ266" i="8"/>
  <c r="AJ250" i="8"/>
  <c r="AK222" i="8"/>
  <c r="AJ126" i="8"/>
  <c r="AJ118" i="8"/>
  <c r="AL63" i="10"/>
  <c r="AK271" i="8"/>
  <c r="AJ271" i="8"/>
  <c r="AK263" i="8"/>
  <c r="AJ263" i="8"/>
  <c r="AK239" i="8"/>
  <c r="AJ239" i="8"/>
  <c r="AK199" i="8"/>
  <c r="AJ199" i="8"/>
  <c r="AK183" i="8"/>
  <c r="AJ183" i="8"/>
  <c r="AJ127" i="8"/>
  <c r="AK127" i="8"/>
  <c r="AJ119" i="8"/>
  <c r="AK119" i="8"/>
  <c r="AK245" i="8"/>
  <c r="AJ245" i="8"/>
  <c r="AK185" i="8"/>
  <c r="AJ185" i="8"/>
  <c r="BH246" i="11"/>
  <c r="BI258" i="11"/>
  <c r="BI296" i="11"/>
  <c r="BI178" i="11"/>
  <c r="BI114" i="11"/>
  <c r="AV36" i="11"/>
  <c r="BK36" i="11" s="1"/>
  <c r="AW36" i="11"/>
  <c r="BD36" i="11" s="1"/>
  <c r="AV148" i="11"/>
  <c r="AW148" i="11"/>
  <c r="BD148" i="11" s="1"/>
  <c r="AV184" i="11"/>
  <c r="AW184" i="11"/>
  <c r="BD184" i="11" s="1"/>
  <c r="AV208" i="11"/>
  <c r="AW208" i="11"/>
  <c r="BD208" i="11" s="1"/>
  <c r="AW170" i="11"/>
  <c r="BD170" i="11" s="1"/>
  <c r="BJ170" i="11" s="1"/>
  <c r="AV170" i="11"/>
  <c r="AW93" i="11"/>
  <c r="BD93" i="11" s="1"/>
  <c r="AV93" i="11"/>
  <c r="AV13" i="11"/>
  <c r="AW13" i="11"/>
  <c r="BD13" i="11" s="1"/>
  <c r="BJ13" i="11" s="1"/>
  <c r="AW129" i="11"/>
  <c r="BD129" i="11" s="1"/>
  <c r="AV129" i="11"/>
  <c r="AW145" i="11"/>
  <c r="BD145" i="11" s="1"/>
  <c r="AV145" i="11"/>
  <c r="AW181" i="11"/>
  <c r="BD181" i="11" s="1"/>
  <c r="AV181" i="11"/>
  <c r="AW197" i="11"/>
  <c r="BD197" i="11" s="1"/>
  <c r="AV197" i="11"/>
  <c r="AW137" i="11"/>
  <c r="BD137" i="11" s="1"/>
  <c r="AV137" i="11"/>
  <c r="AV121" i="11"/>
  <c r="AW121" i="11"/>
  <c r="BD121" i="11" s="1"/>
  <c r="AK275" i="8"/>
  <c r="AJ275" i="8"/>
  <c r="AK243" i="8"/>
  <c r="AJ243" i="8"/>
  <c r="AK191" i="8"/>
  <c r="AJ191" i="8"/>
  <c r="AJ95" i="8"/>
  <c r="AK95" i="8"/>
  <c r="AJ63" i="8"/>
  <c r="AK63" i="8"/>
  <c r="BI108" i="11"/>
  <c r="AW123" i="11"/>
  <c r="BD123" i="11" s="1"/>
  <c r="AV123" i="11"/>
  <c r="BK123" i="11" s="1"/>
  <c r="AV287" i="11"/>
  <c r="BE287" i="11" s="1"/>
  <c r="AW287" i="11"/>
  <c r="BD287" i="11" s="1"/>
  <c r="AL291" i="10"/>
  <c r="AJ46" i="8"/>
  <c r="AK46" i="8"/>
  <c r="AJ41" i="8"/>
  <c r="AK41" i="8"/>
  <c r="BI257" i="11"/>
  <c r="BK220" i="11"/>
  <c r="BE220" i="11"/>
  <c r="BI175" i="11"/>
  <c r="CD93" i="5"/>
  <c r="CH93" i="5" s="1"/>
  <c r="AW80" i="11"/>
  <c r="BD80" i="11" s="1"/>
  <c r="AW152" i="11"/>
  <c r="BD152" i="11" s="1"/>
  <c r="BI45" i="11"/>
  <c r="AM303" i="10"/>
  <c r="AW32" i="11"/>
  <c r="BD32" i="11" s="1"/>
  <c r="BK140" i="11"/>
  <c r="AW140" i="11"/>
  <c r="BD140" i="11" s="1"/>
  <c r="BJ140" i="11" s="1"/>
  <c r="AW196" i="11"/>
  <c r="BD196" i="11" s="1"/>
  <c r="AW288" i="11"/>
  <c r="BD288" i="11" s="1"/>
  <c r="BJ288" i="11" s="1"/>
  <c r="BI286" i="11"/>
  <c r="BI234" i="11"/>
  <c r="BK231" i="11"/>
  <c r="BE231" i="11"/>
  <c r="BE239" i="11"/>
  <c r="BK271" i="11"/>
  <c r="BE271" i="11"/>
  <c r="CD188" i="5"/>
  <c r="CH188" i="5" s="1"/>
  <c r="AW146" i="11"/>
  <c r="BD146" i="11" s="1"/>
  <c r="BJ146" i="11" s="1"/>
  <c r="AW279" i="11"/>
  <c r="BD279" i="11" s="1"/>
  <c r="AW239" i="11"/>
  <c r="BD239" i="11" s="1"/>
  <c r="BH250" i="11"/>
  <c r="AW254" i="11"/>
  <c r="BD254" i="11" s="1"/>
  <c r="BI224" i="11"/>
  <c r="AW220" i="11"/>
  <c r="BD220" i="11" s="1"/>
  <c r="AW44" i="11"/>
  <c r="BD44" i="11" s="1"/>
  <c r="AV44" i="11"/>
  <c r="AW135" i="11"/>
  <c r="BD135" i="11" s="1"/>
  <c r="BJ135" i="11" s="1"/>
  <c r="AW231" i="11"/>
  <c r="BD231" i="11" s="1"/>
  <c r="BJ155" i="11"/>
  <c r="AW22" i="11"/>
  <c r="BD22" i="11" s="1"/>
  <c r="AV22" i="11"/>
  <c r="AW66" i="11"/>
  <c r="BD66" i="11" s="1"/>
  <c r="BJ66" i="11" s="1"/>
  <c r="AV66" i="11"/>
  <c r="AW118" i="11"/>
  <c r="BD118" i="11" s="1"/>
  <c r="BJ118" i="11" s="1"/>
  <c r="AV118" i="11"/>
  <c r="AW166" i="11"/>
  <c r="BD166" i="11" s="1"/>
  <c r="AV166" i="11"/>
  <c r="AV218" i="11"/>
  <c r="AW212" i="11"/>
  <c r="BD212" i="11" s="1"/>
  <c r="BI194" i="11"/>
  <c r="AV10" i="11"/>
  <c r="AW10" i="11"/>
  <c r="BD10" i="11" s="1"/>
  <c r="AW38" i="11"/>
  <c r="BD38" i="11" s="1"/>
  <c r="AV38" i="11"/>
  <c r="AW74" i="11"/>
  <c r="BD74" i="11" s="1"/>
  <c r="AV74" i="11"/>
  <c r="AW138" i="11"/>
  <c r="BD138" i="11" s="1"/>
  <c r="AV138" i="11"/>
  <c r="BI187" i="11"/>
  <c r="AK192" i="8"/>
  <c r="AJ192" i="8"/>
  <c r="AK100" i="8"/>
  <c r="AJ100" i="8"/>
  <c r="BK286" i="11"/>
  <c r="AK300" i="8"/>
  <c r="AJ284" i="8"/>
  <c r="AJ280" i="8"/>
  <c r="AK84" i="8"/>
  <c r="AK64" i="8"/>
  <c r="AJ236" i="8"/>
  <c r="AJ196" i="8"/>
  <c r="AK188" i="8"/>
  <c r="AJ264" i="8"/>
  <c r="AJ72" i="8"/>
  <c r="AJ60" i="8"/>
  <c r="AK251" i="8"/>
  <c r="AJ251" i="8"/>
  <c r="AK231" i="8"/>
  <c r="AJ231" i="8"/>
  <c r="AK203" i="8"/>
  <c r="AJ203" i="8"/>
  <c r="AJ147" i="8"/>
  <c r="AK147" i="8"/>
  <c r="AJ139" i="8"/>
  <c r="AK139" i="8"/>
  <c r="AJ131" i="8"/>
  <c r="AK131" i="8"/>
  <c r="AJ123" i="8"/>
  <c r="AK123" i="8"/>
  <c r="AJ107" i="8"/>
  <c r="AK107" i="8"/>
  <c r="AJ91" i="8"/>
  <c r="AK91" i="8"/>
  <c r="AJ79" i="8"/>
  <c r="AK79" i="8"/>
  <c r="BI149" i="11"/>
  <c r="AK51" i="8"/>
  <c r="AJ51" i="8"/>
  <c r="AJ27" i="8"/>
  <c r="AK27" i="8"/>
  <c r="AJ18" i="8"/>
  <c r="AK18" i="8"/>
  <c r="BI218" i="11"/>
  <c r="AV276" i="11"/>
  <c r="AW276" i="11"/>
  <c r="BD276" i="11" s="1"/>
  <c r="AV17" i="11"/>
  <c r="AW17" i="11"/>
  <c r="BD17" i="11" s="1"/>
  <c r="AK268" i="8"/>
  <c r="AJ268" i="8"/>
  <c r="AK256" i="8"/>
  <c r="AJ256" i="8"/>
  <c r="AK240" i="8"/>
  <c r="AJ240" i="8"/>
  <c r="BK274" i="11"/>
  <c r="BE274" i="11"/>
  <c r="AL165" i="10"/>
  <c r="AK212" i="8"/>
  <c r="AJ172" i="8"/>
  <c r="AJ116" i="8"/>
  <c r="AK108" i="8"/>
  <c r="AJ260" i="8"/>
  <c r="AJ168" i="8"/>
  <c r="AJ112" i="8"/>
  <c r="AK96" i="8"/>
  <c r="AJ76" i="8"/>
  <c r="BK264" i="11"/>
  <c r="AW70" i="11"/>
  <c r="BD70" i="11" s="1"/>
  <c r="AV70" i="11"/>
  <c r="AV58" i="11"/>
  <c r="AW58" i="11"/>
  <c r="BD58" i="11" s="1"/>
  <c r="AV180" i="11"/>
  <c r="AW180" i="11"/>
  <c r="BD180" i="11" s="1"/>
  <c r="AV43" i="11"/>
  <c r="AW43" i="11"/>
  <c r="BD43" i="11" s="1"/>
  <c r="AW55" i="11"/>
  <c r="BD55" i="11" s="1"/>
  <c r="AV55" i="11"/>
  <c r="AV91" i="11"/>
  <c r="AW91" i="11"/>
  <c r="BD91" i="11" s="1"/>
  <c r="AV107" i="11"/>
  <c r="AW107" i="11"/>
  <c r="BD107" i="11" s="1"/>
  <c r="AW167" i="11"/>
  <c r="BD167" i="11" s="1"/>
  <c r="AV167" i="11"/>
  <c r="BK167" i="11" s="1"/>
  <c r="AW203" i="11"/>
  <c r="BD203" i="11" s="1"/>
  <c r="AV203" i="11"/>
  <c r="AW235" i="11"/>
  <c r="BD235" i="11" s="1"/>
  <c r="AV235" i="11"/>
  <c r="BE235" i="11" s="1"/>
  <c r="AW275" i="11"/>
  <c r="BD275" i="11" s="1"/>
  <c r="AV275" i="11"/>
  <c r="AV283" i="11"/>
  <c r="AW283" i="11"/>
  <c r="BD283" i="11" s="1"/>
  <c r="AV299" i="11"/>
  <c r="AW299" i="11"/>
  <c r="BD299" i="11" s="1"/>
  <c r="AK208" i="8"/>
  <c r="AJ208" i="8"/>
  <c r="AK164" i="8"/>
  <c r="AJ164" i="8"/>
  <c r="BK135" i="11"/>
  <c r="AK176" i="8"/>
  <c r="BE135" i="11"/>
  <c r="BI40" i="11"/>
  <c r="BI259" i="11"/>
  <c r="BI268" i="11"/>
  <c r="BI276" i="11"/>
  <c r="BI280" i="11"/>
  <c r="AV144" i="11"/>
  <c r="BE144" i="11" s="1"/>
  <c r="AW144" i="11"/>
  <c r="BD144" i="11" s="1"/>
  <c r="AV40" i="11"/>
  <c r="AW40" i="11"/>
  <c r="BD40" i="11" s="1"/>
  <c r="BI230" i="11"/>
  <c r="AK19" i="8"/>
  <c r="AW179" i="11"/>
  <c r="BD179" i="11" s="1"/>
  <c r="BI124" i="11"/>
  <c r="BI247" i="11"/>
  <c r="AV76" i="11"/>
  <c r="AW76" i="11"/>
  <c r="BD76" i="11" s="1"/>
  <c r="BI278" i="11"/>
  <c r="BI282" i="11"/>
  <c r="AW24" i="11"/>
  <c r="BD24" i="11" s="1"/>
  <c r="AV51" i="11"/>
  <c r="AW51" i="11"/>
  <c r="BD51" i="11" s="1"/>
  <c r="AV63" i="11"/>
  <c r="AW63" i="11"/>
  <c r="BD63" i="11" s="1"/>
  <c r="BJ63" i="11" s="1"/>
  <c r="AV103" i="11"/>
  <c r="AW103" i="11"/>
  <c r="BD103" i="11" s="1"/>
  <c r="AV175" i="11"/>
  <c r="AW175" i="11"/>
  <c r="BD175" i="11" s="1"/>
  <c r="AV9" i="11"/>
  <c r="AW9" i="11"/>
  <c r="BD9" i="11" s="1"/>
  <c r="AW134" i="11"/>
  <c r="BD134" i="11" s="1"/>
  <c r="AV134" i="11"/>
  <c r="BK279" i="11"/>
  <c r="AW200" i="11"/>
  <c r="BD200" i="11" s="1"/>
  <c r="AW240" i="11"/>
  <c r="BD240" i="11" s="1"/>
  <c r="AV240" i="11"/>
  <c r="BE24" i="11"/>
  <c r="BK24" i="11"/>
  <c r="BJ290" i="11"/>
  <c r="AV186" i="11"/>
  <c r="AW186" i="11"/>
  <c r="BD186" i="11" s="1"/>
  <c r="AW174" i="11"/>
  <c r="BD174" i="11" s="1"/>
  <c r="AV174" i="11"/>
  <c r="BJ286" i="11"/>
  <c r="AW119" i="11"/>
  <c r="BD119" i="11" s="1"/>
  <c r="AW159" i="11"/>
  <c r="BD159" i="11" s="1"/>
  <c r="AV159" i="11"/>
  <c r="AW302" i="11"/>
  <c r="BD302" i="11" s="1"/>
  <c r="AV302" i="11"/>
  <c r="AW100" i="11"/>
  <c r="BD100" i="11" s="1"/>
  <c r="AV100" i="11"/>
  <c r="AW228" i="11"/>
  <c r="BD228" i="11" s="1"/>
  <c r="BJ228" i="11" s="1"/>
  <c r="AV228" i="11"/>
  <c r="AW260" i="11"/>
  <c r="BD260" i="11" s="1"/>
  <c r="AV260" i="11"/>
  <c r="AW272" i="11"/>
  <c r="BD272" i="11" s="1"/>
  <c r="BJ272" i="11" s="1"/>
  <c r="AV272" i="11"/>
  <c r="AW284" i="11"/>
  <c r="BD284" i="11" s="1"/>
  <c r="AV284" i="11"/>
  <c r="AW54" i="11"/>
  <c r="BD54" i="11" s="1"/>
  <c r="BJ54" i="11" s="1"/>
  <c r="AV54" i="11"/>
  <c r="BI263" i="11"/>
  <c r="BE5" i="11"/>
  <c r="BK5" i="11"/>
  <c r="AV178" i="11"/>
  <c r="AW178" i="11"/>
  <c r="BD178" i="11" s="1"/>
  <c r="AW198" i="11"/>
  <c r="BD198" i="11" s="1"/>
  <c r="BJ198" i="11" s="1"/>
  <c r="AV198" i="11"/>
  <c r="AV61" i="11"/>
  <c r="AW61" i="11"/>
  <c r="BD61" i="11" s="1"/>
  <c r="AV77" i="11"/>
  <c r="AW77" i="11"/>
  <c r="BD77" i="11" s="1"/>
  <c r="BJ77" i="11" s="1"/>
  <c r="AV89" i="11"/>
  <c r="AW89" i="11"/>
  <c r="BD89" i="11" s="1"/>
  <c r="AW31" i="11"/>
  <c r="BD31" i="11" s="1"/>
  <c r="AV31" i="11"/>
  <c r="BI241" i="11"/>
  <c r="BI232" i="11"/>
  <c r="BI304" i="11"/>
  <c r="BK239" i="11"/>
  <c r="AW151" i="11"/>
  <c r="BD151" i="11" s="1"/>
  <c r="AV151" i="11"/>
  <c r="AV171" i="11"/>
  <c r="AW171" i="11"/>
  <c r="BD171" i="11" s="1"/>
  <c r="AW295" i="11"/>
  <c r="BD295" i="11" s="1"/>
  <c r="BJ295" i="11" s="1"/>
  <c r="AV295" i="11"/>
  <c r="BK213" i="11"/>
  <c r="AW182" i="11"/>
  <c r="BD182" i="11" s="1"/>
  <c r="AV182" i="11"/>
  <c r="AW92" i="11"/>
  <c r="BD92" i="11" s="1"/>
  <c r="AV92" i="11"/>
  <c r="AV104" i="11"/>
  <c r="AW104" i="11"/>
  <c r="BD104" i="11" s="1"/>
  <c r="AV236" i="11"/>
  <c r="AW236" i="11"/>
  <c r="BD236" i="11" s="1"/>
  <c r="BJ236" i="11" s="1"/>
  <c r="AV268" i="11"/>
  <c r="AW268" i="11"/>
  <c r="BD268" i="11" s="1"/>
  <c r="AW280" i="11"/>
  <c r="BD280" i="11" s="1"/>
  <c r="BJ280" i="11" s="1"/>
  <c r="AV280" i="11"/>
  <c r="BK241" i="11"/>
  <c r="AW190" i="11"/>
  <c r="BD190" i="11" s="1"/>
  <c r="AV190" i="11"/>
  <c r="AV298" i="11"/>
  <c r="AW298" i="11"/>
  <c r="BD298" i="11" s="1"/>
  <c r="AW69" i="11"/>
  <c r="BD69" i="11" s="1"/>
  <c r="AV69" i="11"/>
  <c r="AV85" i="11"/>
  <c r="AW85" i="11"/>
  <c r="BD85" i="11" s="1"/>
  <c r="AV225" i="11"/>
  <c r="AW225" i="11"/>
  <c r="BD225" i="11" s="1"/>
  <c r="AV245" i="11"/>
  <c r="AW245" i="11"/>
  <c r="BD245" i="11" s="1"/>
  <c r="BJ245" i="11" s="1"/>
  <c r="AW210" i="11"/>
  <c r="BD210" i="11" s="1"/>
  <c r="AV210" i="11"/>
  <c r="AW126" i="11"/>
  <c r="BD126" i="11" s="1"/>
  <c r="AV126" i="11"/>
  <c r="AW207" i="11"/>
  <c r="BD207" i="11" s="1"/>
  <c r="AV207" i="11"/>
  <c r="AJ50" i="8"/>
  <c r="AK50" i="8"/>
  <c r="AK45" i="8"/>
  <c r="AJ45" i="8"/>
  <c r="AW149" i="11"/>
  <c r="BD149" i="11" s="1"/>
  <c r="AV149" i="11"/>
  <c r="AV188" i="11"/>
  <c r="AW188" i="11"/>
  <c r="BD188" i="11" s="1"/>
  <c r="AW204" i="11"/>
  <c r="BD204" i="11" s="1"/>
  <c r="AV204" i="11"/>
  <c r="AW250" i="11"/>
  <c r="BD250" i="11" s="1"/>
  <c r="AV250" i="11"/>
  <c r="AV293" i="11"/>
  <c r="AW293" i="11"/>
  <c r="BD293" i="11" s="1"/>
  <c r="AV84" i="11"/>
  <c r="AW84" i="11"/>
  <c r="BD84" i="11" s="1"/>
  <c r="AW95" i="11"/>
  <c r="BD95" i="11" s="1"/>
  <c r="AV95" i="11"/>
  <c r="AW142" i="11"/>
  <c r="BD142" i="11" s="1"/>
  <c r="AV142" i="11"/>
  <c r="AW234" i="11"/>
  <c r="BD234" i="11" s="1"/>
  <c r="AV234" i="11"/>
  <c r="AW122" i="11"/>
  <c r="BD122" i="11" s="1"/>
  <c r="AV122" i="11"/>
  <c r="AV265" i="11"/>
  <c r="AW265" i="11"/>
  <c r="BD265" i="11" s="1"/>
  <c r="AW114" i="11"/>
  <c r="BD114" i="11" s="1"/>
  <c r="AV114" i="11"/>
  <c r="AV79" i="11"/>
  <c r="AW79" i="11"/>
  <c r="BD79" i="11" s="1"/>
  <c r="AW27" i="11"/>
  <c r="BD27" i="11" s="1"/>
  <c r="AV27" i="11"/>
  <c r="BE39" i="11"/>
  <c r="AV65" i="11"/>
  <c r="AW65" i="11"/>
  <c r="BD65" i="11" s="1"/>
  <c r="AV221" i="11"/>
  <c r="AW221" i="11"/>
  <c r="BD221" i="11" s="1"/>
  <c r="AJ49" i="8"/>
  <c r="AK49" i="8"/>
  <c r="AK30" i="8"/>
  <c r="AJ30" i="8"/>
  <c r="AJ5" i="8"/>
  <c r="AK5" i="8"/>
  <c r="AV224" i="11"/>
  <c r="AW224" i="11"/>
  <c r="BD224" i="11" s="1"/>
  <c r="AV253" i="11"/>
  <c r="AW253" i="11"/>
  <c r="BD253" i="11" s="1"/>
  <c r="BJ253" i="11" s="1"/>
  <c r="AW214" i="11"/>
  <c r="BD214" i="11" s="1"/>
  <c r="AV214" i="11"/>
  <c r="AJ48" i="8"/>
  <c r="AK48" i="8"/>
  <c r="AJ33" i="8"/>
  <c r="AK33" i="8"/>
  <c r="AJ10" i="8"/>
  <c r="AK10" i="8"/>
  <c r="AW153" i="11"/>
  <c r="BD153" i="11" s="1"/>
  <c r="AV153" i="11"/>
  <c r="AW192" i="11"/>
  <c r="BD192" i="11" s="1"/>
  <c r="AV192" i="11"/>
  <c r="AW242" i="11"/>
  <c r="BD242" i="11" s="1"/>
  <c r="AV242" i="11"/>
  <c r="AW282" i="11"/>
  <c r="BD282" i="11" s="1"/>
  <c r="AV282" i="11"/>
  <c r="AV88" i="11"/>
  <c r="AW88" i="11"/>
  <c r="BD88" i="11" s="1"/>
  <c r="AW111" i="11"/>
  <c r="BD111" i="11" s="1"/>
  <c r="AV111" i="11"/>
  <c r="BH80" i="11"/>
  <c r="AW303" i="11"/>
  <c r="BD303" i="11" s="1"/>
  <c r="AV303" i="11"/>
  <c r="AW261" i="11"/>
  <c r="BD261" i="11" s="1"/>
  <c r="BJ261" i="11" s="1"/>
  <c r="AV261" i="11"/>
  <c r="AW217" i="11"/>
  <c r="BD217" i="11" s="1"/>
  <c r="AV217" i="11"/>
  <c r="AW156" i="11"/>
  <c r="BD156" i="11" s="1"/>
  <c r="AV156" i="11"/>
  <c r="AW11" i="11"/>
  <c r="BD11" i="11" s="1"/>
  <c r="AV11" i="11"/>
  <c r="AW238" i="11"/>
  <c r="BD238" i="11" s="1"/>
  <c r="BJ238" i="11" s="1"/>
  <c r="AV238" i="11"/>
  <c r="AV130" i="11"/>
  <c r="AW130" i="11"/>
  <c r="BD130" i="11" s="1"/>
  <c r="BJ130" i="11" s="1"/>
  <c r="AV35" i="11"/>
  <c r="AW35" i="11"/>
  <c r="BD35" i="11" s="1"/>
  <c r="AW42" i="11"/>
  <c r="BD42" i="11" s="1"/>
  <c r="AV42" i="11"/>
  <c r="AV57" i="11"/>
  <c r="AW57" i="11"/>
  <c r="BD57" i="11" s="1"/>
  <c r="AW73" i="11"/>
  <c r="BD73" i="11" s="1"/>
  <c r="AV73" i="11"/>
  <c r="AV232" i="11"/>
  <c r="AW232" i="11"/>
  <c r="BD232" i="11" s="1"/>
  <c r="AK56" i="8"/>
  <c r="AJ56" i="8"/>
  <c r="AJ36" i="8"/>
  <c r="AK36" i="8"/>
  <c r="AJ14" i="8"/>
  <c r="AK14" i="8"/>
  <c r="AJ9" i="8"/>
  <c r="AK9" i="8"/>
  <c r="BH128" i="11"/>
  <c r="BH144" i="11"/>
  <c r="AV285" i="11"/>
  <c r="AW285" i="11"/>
  <c r="BD285" i="11" s="1"/>
  <c r="BJ285" i="11" s="1"/>
  <c r="AV251" i="11"/>
  <c r="AW251" i="11"/>
  <c r="BD251" i="11" s="1"/>
  <c r="AW215" i="11"/>
  <c r="BD215" i="11" s="1"/>
  <c r="BJ215" i="11" s="1"/>
  <c r="AV215" i="11"/>
  <c r="AW164" i="11"/>
  <c r="BD164" i="11" s="1"/>
  <c r="AV164" i="11"/>
  <c r="AV108" i="11"/>
  <c r="AW108" i="11"/>
  <c r="BD108" i="11" s="1"/>
  <c r="AV48" i="11"/>
  <c r="AW48" i="11"/>
  <c r="BD48" i="11" s="1"/>
  <c r="AV15" i="11"/>
  <c r="AW15" i="11"/>
  <c r="BD15" i="11" s="1"/>
  <c r="BJ15" i="11" s="1"/>
  <c r="AV273" i="11"/>
  <c r="AW273" i="11"/>
  <c r="BD273" i="11" s="1"/>
  <c r="BJ273" i="11" s="1"/>
  <c r="AV183" i="11"/>
  <c r="AW183" i="11"/>
  <c r="BD183" i="11" s="1"/>
  <c r="AW116" i="11"/>
  <c r="BD116" i="11" s="1"/>
  <c r="BJ116" i="11" s="1"/>
  <c r="AV116" i="11"/>
  <c r="BI37" i="11"/>
  <c r="AW34" i="11"/>
  <c r="BD34" i="11" s="1"/>
  <c r="AV34" i="11"/>
  <c r="AW41" i="11"/>
  <c r="BD41" i="11" s="1"/>
  <c r="AV41" i="11"/>
  <c r="AW49" i="11"/>
  <c r="BD49" i="11" s="1"/>
  <c r="AV49" i="11"/>
  <c r="AV60" i="11"/>
  <c r="AW60" i="11"/>
  <c r="BD60" i="11" s="1"/>
  <c r="AW68" i="11"/>
  <c r="BD68" i="11" s="1"/>
  <c r="BJ68" i="11" s="1"/>
  <c r="AV68" i="11"/>
  <c r="AV75" i="11"/>
  <c r="AW75" i="11"/>
  <c r="BD75" i="11" s="1"/>
  <c r="AW98" i="11"/>
  <c r="BD98" i="11" s="1"/>
  <c r="BJ98" i="11" s="1"/>
  <c r="AV98" i="11"/>
  <c r="AW106" i="11"/>
  <c r="BD106" i="11" s="1"/>
  <c r="AV106" i="11"/>
  <c r="AV191" i="11"/>
  <c r="AW191" i="11"/>
  <c r="BD191" i="11" s="1"/>
  <c r="AV199" i="11"/>
  <c r="AW199" i="11"/>
  <c r="BD199" i="11" s="1"/>
  <c r="AV8" i="11"/>
  <c r="AW8" i="11"/>
  <c r="BD8" i="11" s="1"/>
  <c r="AW16" i="11"/>
  <c r="BD16" i="11" s="1"/>
  <c r="AV16" i="11"/>
  <c r="AW23" i="11"/>
  <c r="BD23" i="11" s="1"/>
  <c r="AV23" i="11"/>
  <c r="AW169" i="11"/>
  <c r="BD169" i="11" s="1"/>
  <c r="AV169" i="11"/>
  <c r="AV266" i="11"/>
  <c r="AW266" i="11"/>
  <c r="BD266" i="11" s="1"/>
  <c r="AW300" i="11"/>
  <c r="BD300" i="11" s="1"/>
  <c r="AV300" i="11"/>
  <c r="AW223" i="11"/>
  <c r="BD223" i="11" s="1"/>
  <c r="BJ223" i="11" s="1"/>
  <c r="AV223" i="11"/>
  <c r="BI163" i="11"/>
  <c r="BK158" i="11"/>
  <c r="BK81" i="11"/>
  <c r="BE81" i="11"/>
  <c r="BH132" i="11"/>
  <c r="AW277" i="11"/>
  <c r="BD277" i="11" s="1"/>
  <c r="AV277" i="11"/>
  <c r="AW247" i="11"/>
  <c r="BD247" i="11" s="1"/>
  <c r="AV247" i="11"/>
  <c r="AV205" i="11"/>
  <c r="AW205" i="11"/>
  <c r="BD205" i="11" s="1"/>
  <c r="BH82" i="11"/>
  <c r="AW222" i="11"/>
  <c r="BD222" i="11" s="1"/>
  <c r="AV222" i="11"/>
  <c r="AW161" i="11"/>
  <c r="BD161" i="11" s="1"/>
  <c r="AV161" i="11"/>
  <c r="AV86" i="11"/>
  <c r="AW86" i="11"/>
  <c r="BD86" i="11" s="1"/>
  <c r="BI25" i="11"/>
  <c r="BI33" i="11"/>
  <c r="AV113" i="11"/>
  <c r="AW113" i="11"/>
  <c r="BD113" i="11" s="1"/>
  <c r="AW206" i="11"/>
  <c r="BD206" i="11" s="1"/>
  <c r="AV206" i="11"/>
  <c r="AW216" i="11"/>
  <c r="BD216" i="11" s="1"/>
  <c r="BJ216" i="11" s="1"/>
  <c r="AV216" i="11"/>
  <c r="AV233" i="11"/>
  <c r="AW233" i="11"/>
  <c r="BD233" i="11" s="1"/>
  <c r="AV244" i="11"/>
  <c r="AW244" i="11"/>
  <c r="BD244" i="11" s="1"/>
  <c r="AW252" i="11"/>
  <c r="BD252" i="11" s="1"/>
  <c r="AV252" i="11"/>
  <c r="AV128" i="11"/>
  <c r="AW128" i="11"/>
  <c r="BD128" i="11" s="1"/>
  <c r="AV136" i="11"/>
  <c r="AW136" i="11"/>
  <c r="BD136" i="11" s="1"/>
  <c r="AV143" i="11"/>
  <c r="AW143" i="11"/>
  <c r="BD143" i="11" s="1"/>
  <c r="AW154" i="11"/>
  <c r="BD154" i="11" s="1"/>
  <c r="AV154" i="11"/>
  <c r="AW259" i="11"/>
  <c r="BD259" i="11" s="1"/>
  <c r="AV259" i="11"/>
  <c r="BE146" i="11"/>
  <c r="BK146" i="11"/>
  <c r="BK119" i="11"/>
  <c r="BI70" i="11"/>
  <c r="BI47" i="11"/>
  <c r="BH136" i="11"/>
  <c r="BH152" i="11"/>
  <c r="AV258" i="11"/>
  <c r="AW258" i="11"/>
  <c r="BD258" i="11" s="1"/>
  <c r="AV243" i="11"/>
  <c r="AW243" i="11"/>
  <c r="BD243" i="11" s="1"/>
  <c r="BJ243" i="11" s="1"/>
  <c r="AV201" i="11"/>
  <c r="AW201" i="11"/>
  <c r="BD201" i="11" s="1"/>
  <c r="BI117" i="11"/>
  <c r="AV71" i="11"/>
  <c r="AW71" i="11"/>
  <c r="BD71" i="11" s="1"/>
  <c r="AV29" i="11"/>
  <c r="AW29" i="11"/>
  <c r="BD29" i="11" s="1"/>
  <c r="BJ29" i="11" s="1"/>
  <c r="AV292" i="11"/>
  <c r="AW292" i="11"/>
  <c r="BD292" i="11" s="1"/>
  <c r="AV157" i="11"/>
  <c r="AW157" i="11"/>
  <c r="BD157" i="11" s="1"/>
  <c r="AV82" i="11"/>
  <c r="AW82" i="11"/>
  <c r="BD82" i="11" s="1"/>
  <c r="BJ82" i="11" s="1"/>
  <c r="AV37" i="11"/>
  <c r="AW37" i="11"/>
  <c r="BD37" i="11" s="1"/>
  <c r="BI275" i="11"/>
  <c r="BE28" i="11"/>
  <c r="AW26" i="11"/>
  <c r="BD26" i="11" s="1"/>
  <c r="AV26" i="11"/>
  <c r="AV45" i="11"/>
  <c r="AW45" i="11"/>
  <c r="BD45" i="11" s="1"/>
  <c r="BJ45" i="11" s="1"/>
  <c r="AW53" i="11"/>
  <c r="BD53" i="11" s="1"/>
  <c r="AV53" i="11"/>
  <c r="AV64" i="11"/>
  <c r="AW64" i="11"/>
  <c r="BD64" i="11" s="1"/>
  <c r="AV72" i="11"/>
  <c r="AW72" i="11"/>
  <c r="BD72" i="11" s="1"/>
  <c r="AW94" i="11"/>
  <c r="BD94" i="11" s="1"/>
  <c r="AV94" i="11"/>
  <c r="AW102" i="11"/>
  <c r="BD102" i="11" s="1"/>
  <c r="AV102" i="11"/>
  <c r="AW187" i="11"/>
  <c r="BD187" i="11" s="1"/>
  <c r="AV187" i="11"/>
  <c r="AV195" i="11"/>
  <c r="AW195" i="11"/>
  <c r="BD195" i="11" s="1"/>
  <c r="AW12" i="11"/>
  <c r="BD12" i="11" s="1"/>
  <c r="BJ12" i="11" s="1"/>
  <c r="AV12" i="11"/>
  <c r="AW19" i="11"/>
  <c r="BD19" i="11" s="1"/>
  <c r="AV19" i="11"/>
  <c r="AW165" i="11"/>
  <c r="BD165" i="11" s="1"/>
  <c r="AV165" i="11"/>
  <c r="AV176" i="11"/>
  <c r="AW176" i="11"/>
  <c r="BD176" i="11" s="1"/>
  <c r="BJ176" i="11" s="1"/>
  <c r="AW270" i="11"/>
  <c r="BD270" i="11" s="1"/>
  <c r="BJ270" i="11" s="1"/>
  <c r="AV270" i="11"/>
  <c r="AV289" i="11"/>
  <c r="AW289" i="11"/>
  <c r="BD289" i="11" s="1"/>
  <c r="AW304" i="11"/>
  <c r="BD304" i="11" s="1"/>
  <c r="AV304" i="11"/>
  <c r="AM59" i="10"/>
  <c r="BH124" i="11"/>
  <c r="BH140" i="11"/>
  <c r="BH156" i="11"/>
  <c r="AW255" i="11"/>
  <c r="BD255" i="11" s="1"/>
  <c r="AV255" i="11"/>
  <c r="AW229" i="11"/>
  <c r="BD229" i="11" s="1"/>
  <c r="AV229" i="11"/>
  <c r="AV168" i="11"/>
  <c r="AW168" i="11"/>
  <c r="BD168" i="11" s="1"/>
  <c r="BJ168" i="11" s="1"/>
  <c r="AW112" i="11"/>
  <c r="BD112" i="11" s="1"/>
  <c r="AV112" i="11"/>
  <c r="AW52" i="11"/>
  <c r="BD52" i="11" s="1"/>
  <c r="BJ52" i="11" s="1"/>
  <c r="AV52" i="11"/>
  <c r="AW25" i="11"/>
  <c r="BD25" i="11" s="1"/>
  <c r="AV25" i="11"/>
  <c r="AW281" i="11"/>
  <c r="BD281" i="11" s="1"/>
  <c r="AV281" i="11"/>
  <c r="AV120" i="11"/>
  <c r="AW120" i="11"/>
  <c r="BD120" i="11" s="1"/>
  <c r="BJ120" i="11" s="1"/>
  <c r="AV78" i="11"/>
  <c r="AW78" i="11"/>
  <c r="BD78" i="11" s="1"/>
  <c r="AW33" i="11"/>
  <c r="BD33" i="11" s="1"/>
  <c r="AV33" i="11"/>
  <c r="AW109" i="11"/>
  <c r="BD109" i="11" s="1"/>
  <c r="AV109" i="11"/>
  <c r="AW202" i="11"/>
  <c r="BD202" i="11" s="1"/>
  <c r="AV202" i="11"/>
  <c r="AW209" i="11"/>
  <c r="BD209" i="11" s="1"/>
  <c r="AV209" i="11"/>
  <c r="AW219" i="11"/>
  <c r="BD219" i="11" s="1"/>
  <c r="AV219" i="11"/>
  <c r="AW237" i="11"/>
  <c r="BD237" i="11" s="1"/>
  <c r="BJ237" i="11" s="1"/>
  <c r="AV237" i="11"/>
  <c r="AW248" i="11"/>
  <c r="BD248" i="11" s="1"/>
  <c r="AV248" i="11"/>
  <c r="AW256" i="11"/>
  <c r="BD256" i="11" s="1"/>
  <c r="AV256" i="11"/>
  <c r="AV124" i="11"/>
  <c r="AW124" i="11"/>
  <c r="BD124" i="11" s="1"/>
  <c r="BJ124" i="11" s="1"/>
  <c r="AW132" i="11"/>
  <c r="BD132" i="11" s="1"/>
  <c r="AV132" i="11"/>
  <c r="AV139" i="11"/>
  <c r="AW139" i="11"/>
  <c r="BD139" i="11" s="1"/>
  <c r="AW150" i="11"/>
  <c r="BD150" i="11" s="1"/>
  <c r="BJ150" i="11" s="1"/>
  <c r="AV150" i="11"/>
  <c r="AV162" i="11"/>
  <c r="AW162" i="11"/>
  <c r="BD162" i="11" s="1"/>
  <c r="BJ162" i="11" s="1"/>
  <c r="AW263" i="11"/>
  <c r="BD263" i="11" s="1"/>
  <c r="AV263" i="11"/>
  <c r="BH304" i="11"/>
  <c r="AK294" i="8"/>
  <c r="AJ294" i="8"/>
  <c r="AK282" i="8"/>
  <c r="AJ282" i="8"/>
  <c r="AK278" i="8"/>
  <c r="AJ278" i="8"/>
  <c r="AK246" i="8"/>
  <c r="AJ246" i="8"/>
  <c r="AK206" i="8"/>
  <c r="AJ206" i="8"/>
  <c r="AK194" i="8"/>
  <c r="AJ194" i="8"/>
  <c r="AK154" i="8"/>
  <c r="AJ154" i="8"/>
  <c r="BH78" i="11"/>
  <c r="BH56" i="11"/>
  <c r="AK273" i="8"/>
  <c r="AJ273" i="8"/>
  <c r="AK181" i="8"/>
  <c r="AJ181" i="8"/>
  <c r="AK165" i="8"/>
  <c r="AJ165" i="8"/>
  <c r="AK153" i="8"/>
  <c r="AJ153" i="8"/>
  <c r="AK89" i="8"/>
  <c r="AJ89" i="8"/>
  <c r="AJ85" i="8"/>
  <c r="AK85" i="8"/>
  <c r="AK77" i="8"/>
  <c r="AJ77" i="8"/>
  <c r="BH206" i="11"/>
  <c r="BH230" i="11"/>
  <c r="BH264" i="11"/>
  <c r="AK292" i="8"/>
  <c r="AJ292" i="8"/>
  <c r="AK252" i="8"/>
  <c r="AJ252" i="8"/>
  <c r="AJ228" i="8"/>
  <c r="AK228" i="8"/>
  <c r="AJ120" i="8"/>
  <c r="AK120" i="8"/>
  <c r="AJ104" i="8"/>
  <c r="AK104" i="8"/>
  <c r="AJ88" i="8"/>
  <c r="AK88" i="8"/>
  <c r="AM46" i="10"/>
  <c r="BH262" i="11"/>
  <c r="AM172" i="10"/>
  <c r="AL172" i="10"/>
  <c r="AJ279" i="8"/>
  <c r="AK279" i="8"/>
  <c r="AK187" i="8"/>
  <c r="AJ187" i="8"/>
  <c r="AK163" i="8"/>
  <c r="AJ163" i="8"/>
  <c r="AJ115" i="8"/>
  <c r="AK115" i="8"/>
  <c r="AM57" i="10"/>
  <c r="AJ37" i="8"/>
  <c r="BH6" i="11"/>
  <c r="BH280" i="11"/>
  <c r="BH8" i="11"/>
  <c r="BH36" i="11"/>
  <c r="BH194" i="11"/>
  <c r="BH118" i="11"/>
  <c r="BH24" i="11"/>
  <c r="BH40" i="11"/>
  <c r="BH123" i="11"/>
  <c r="BH198" i="11"/>
  <c r="AJ29" i="8"/>
  <c r="AK29" i="8"/>
  <c r="BH66" i="11"/>
  <c r="BH122" i="11"/>
  <c r="AK43" i="8"/>
  <c r="AJ43" i="8"/>
  <c r="BH282" i="11"/>
  <c r="AV67" i="11"/>
  <c r="AW67" i="11"/>
  <c r="BD67" i="11" s="1"/>
  <c r="AV230" i="11"/>
  <c r="AW230" i="11"/>
  <c r="BD230" i="11" s="1"/>
  <c r="BJ230" i="11" s="1"/>
  <c r="BH227" i="11"/>
  <c r="BH58" i="11"/>
  <c r="BH89" i="11"/>
  <c r="BH107" i="11"/>
  <c r="BH121" i="11"/>
  <c r="BH192" i="11"/>
  <c r="BH208" i="11"/>
  <c r="BH224" i="11"/>
  <c r="BH241" i="11"/>
  <c r="BI288" i="11"/>
  <c r="BH297" i="11"/>
  <c r="BH151" i="11"/>
  <c r="BH5" i="11"/>
  <c r="BH298" i="11"/>
  <c r="AV99" i="11"/>
  <c r="AW99" i="11"/>
  <c r="BD99" i="11" s="1"/>
  <c r="BJ99" i="11" s="1"/>
  <c r="AW131" i="11"/>
  <c r="BD131" i="11" s="1"/>
  <c r="BJ131" i="11" s="1"/>
  <c r="AV131" i="11"/>
  <c r="AW262" i="11"/>
  <c r="BD262" i="11" s="1"/>
  <c r="AV262" i="11"/>
  <c r="BH213" i="11"/>
  <c r="BH229" i="11"/>
  <c r="BH249" i="11"/>
  <c r="BI50" i="11"/>
  <c r="BI186" i="11"/>
  <c r="AW14" i="11"/>
  <c r="BD14" i="11" s="1"/>
  <c r="AV14" i="11"/>
  <c r="AV46" i="11"/>
  <c r="BK46" i="11" s="1"/>
  <c r="AW46" i="11"/>
  <c r="BD46" i="11" s="1"/>
  <c r="AV83" i="11"/>
  <c r="BE83" i="11" s="1"/>
  <c r="AW83" i="11"/>
  <c r="BD83" i="11" s="1"/>
  <c r="AV115" i="11"/>
  <c r="AW115" i="11"/>
  <c r="BD115" i="11" s="1"/>
  <c r="AV147" i="11"/>
  <c r="AW147" i="11"/>
  <c r="BD147" i="11" s="1"/>
  <c r="AW227" i="11"/>
  <c r="BD227" i="11" s="1"/>
  <c r="AV227" i="11"/>
  <c r="BK227" i="11" s="1"/>
  <c r="AW246" i="11"/>
  <c r="BD246" i="11" s="1"/>
  <c r="AV246" i="11"/>
  <c r="AV278" i="11"/>
  <c r="AW278" i="11"/>
  <c r="BD278" i="11" s="1"/>
  <c r="BJ278" i="11" s="1"/>
  <c r="AJ12" i="8"/>
  <c r="AK12" i="8"/>
  <c r="BH267" i="11"/>
  <c r="AV30" i="11"/>
  <c r="AW30" i="11"/>
  <c r="BD30" i="11" s="1"/>
  <c r="AV163" i="11"/>
  <c r="BE163" i="11" s="1"/>
  <c r="AW163" i="11"/>
  <c r="BD163" i="11" s="1"/>
  <c r="AV294" i="11"/>
  <c r="BE294" i="11" s="1"/>
  <c r="AW294" i="11"/>
  <c r="BD294" i="11" s="1"/>
  <c r="BH12" i="11"/>
  <c r="BH153" i="11"/>
  <c r="BH172" i="11"/>
  <c r="BH35" i="11"/>
  <c r="BH49" i="11"/>
  <c r="BH102" i="11"/>
  <c r="BH295" i="11"/>
  <c r="BH289" i="11"/>
  <c r="BI213" i="11"/>
  <c r="BI170" i="11"/>
  <c r="BI109" i="11"/>
  <c r="BI90" i="11"/>
  <c r="BI13" i="11"/>
  <c r="BI267" i="11"/>
  <c r="BI177" i="11"/>
  <c r="BI129" i="11"/>
  <c r="BI44" i="11"/>
  <c r="BI270" i="11"/>
  <c r="BI189" i="11"/>
  <c r="BI141" i="11"/>
  <c r="BI61" i="11"/>
  <c r="BI32" i="11"/>
  <c r="BI269" i="11"/>
  <c r="BI198" i="11"/>
  <c r="BI161" i="11"/>
  <c r="BI153" i="11"/>
  <c r="BI81" i="11"/>
  <c r="BI5" i="11"/>
  <c r="BI292" i="11"/>
  <c r="BI226" i="11"/>
  <c r="BI197" i="11"/>
  <c r="BI173" i="11"/>
  <c r="BI138" i="11"/>
  <c r="BI106" i="11"/>
  <c r="BI93" i="11"/>
  <c r="BI74" i="11"/>
  <c r="BI21" i="11"/>
  <c r="BI8" i="11"/>
  <c r="BI225" i="11"/>
  <c r="BI185" i="11"/>
  <c r="BI174" i="11"/>
  <c r="BI158" i="11"/>
  <c r="BI118" i="11"/>
  <c r="BI62" i="11"/>
  <c r="BI261" i="11"/>
  <c r="BI238" i="11"/>
  <c r="BI210" i="11"/>
  <c r="BI146" i="11"/>
  <c r="BI284" i="11"/>
  <c r="BI145" i="11"/>
  <c r="BI20" i="11"/>
  <c r="BK160" i="11"/>
  <c r="BE249" i="11"/>
  <c r="BK287" i="11"/>
  <c r="BE301" i="11"/>
  <c r="BK301" i="11"/>
  <c r="BE160" i="11"/>
  <c r="BE241" i="11"/>
  <c r="BK141" i="11"/>
  <c r="BE141" i="11"/>
  <c r="BE167" i="11"/>
  <c r="BK97" i="11"/>
  <c r="BE97" i="11"/>
  <c r="BK28" i="11"/>
  <c r="BE123" i="11"/>
  <c r="BK170" i="11"/>
  <c r="BK18" i="11"/>
  <c r="BE18" i="11"/>
  <c r="BK101" i="11"/>
  <c r="BE101" i="11"/>
  <c r="BE6" i="11"/>
  <c r="BK6" i="11"/>
  <c r="BE193" i="11"/>
  <c r="BK193" i="11"/>
  <c r="BE177" i="11"/>
  <c r="BK177" i="11"/>
  <c r="BK184" i="11"/>
  <c r="BE184" i="11"/>
  <c r="BK21" i="11"/>
  <c r="BE21" i="11"/>
  <c r="BK144" i="11"/>
  <c r="BK93" i="11"/>
  <c r="BK121" i="11"/>
  <c r="BE121" i="11"/>
  <c r="BE137" i="11"/>
  <c r="BK137" i="11"/>
  <c r="BK181" i="11"/>
  <c r="BE181" i="11"/>
  <c r="BK129" i="11"/>
  <c r="BE129" i="11"/>
  <c r="BE93" i="11"/>
  <c r="BK197" i="11"/>
  <c r="BE197" i="11"/>
  <c r="BE145" i="11"/>
  <c r="BK145" i="11"/>
  <c r="BE208" i="11"/>
  <c r="BK208" i="11"/>
  <c r="BE148" i="11"/>
  <c r="BK148" i="11"/>
  <c r="BE20" i="11"/>
  <c r="BK20" i="11"/>
  <c r="BE36" i="11"/>
  <c r="BJ197" i="11"/>
  <c r="BK13" i="11"/>
  <c r="BE13" i="11"/>
  <c r="BK173" i="11"/>
  <c r="BE173" i="11"/>
  <c r="BE267" i="11"/>
  <c r="BK267" i="11"/>
  <c r="BE44" i="11"/>
  <c r="BK44" i="11"/>
  <c r="BE74" i="11"/>
  <c r="BK74" i="11"/>
  <c r="BE118" i="11"/>
  <c r="BK118" i="11"/>
  <c r="BE22" i="11"/>
  <c r="BK22" i="11"/>
  <c r="BK218" i="11"/>
  <c r="BJ74" i="11"/>
  <c r="BE10" i="11"/>
  <c r="BK10" i="11"/>
  <c r="BE218" i="11"/>
  <c r="BK138" i="11"/>
  <c r="BE138" i="11"/>
  <c r="BE38" i="11"/>
  <c r="BK38" i="11"/>
  <c r="BK166" i="11"/>
  <c r="BE166" i="11"/>
  <c r="BK66" i="11"/>
  <c r="BE66" i="11"/>
  <c r="BJ212" i="11"/>
  <c r="BE240" i="11"/>
  <c r="BK240" i="11"/>
  <c r="BE175" i="11"/>
  <c r="BK175" i="11"/>
  <c r="BE63" i="11"/>
  <c r="BK63" i="11"/>
  <c r="BJ283" i="11"/>
  <c r="BJ43" i="11"/>
  <c r="BE58" i="11"/>
  <c r="BK58" i="11"/>
  <c r="BE17" i="11"/>
  <c r="BK17" i="11"/>
  <c r="BJ240" i="11"/>
  <c r="BK134" i="11"/>
  <c r="BE134" i="11"/>
  <c r="BE76" i="11"/>
  <c r="BK76" i="11"/>
  <c r="BE283" i="11"/>
  <c r="BK283" i="11"/>
  <c r="BJ235" i="11"/>
  <c r="BJ167" i="11"/>
  <c r="BE91" i="11"/>
  <c r="BK91" i="11"/>
  <c r="BE43" i="11"/>
  <c r="BK43" i="11"/>
  <c r="BE70" i="11"/>
  <c r="BK70" i="11"/>
  <c r="BK235" i="11"/>
  <c r="BJ9" i="11"/>
  <c r="BE103" i="11"/>
  <c r="BK103" i="11"/>
  <c r="BE51" i="11"/>
  <c r="BK51" i="11"/>
  <c r="BE275" i="11"/>
  <c r="BK275" i="11"/>
  <c r="BK203" i="11"/>
  <c r="BE203" i="11"/>
  <c r="BE55" i="11"/>
  <c r="BK55" i="11"/>
  <c r="BJ276" i="11"/>
  <c r="BE9" i="11"/>
  <c r="BK9" i="11"/>
  <c r="BJ175" i="11"/>
  <c r="BK40" i="11"/>
  <c r="BE40" i="11"/>
  <c r="BK299" i="11"/>
  <c r="BE299" i="11"/>
  <c r="BJ275" i="11"/>
  <c r="BJ203" i="11"/>
  <c r="BK107" i="11"/>
  <c r="BE107" i="11"/>
  <c r="BE180" i="11"/>
  <c r="BK180" i="11"/>
  <c r="BJ17" i="11"/>
  <c r="BK276" i="11"/>
  <c r="BE276" i="11"/>
  <c r="BJ85" i="11"/>
  <c r="BE236" i="11"/>
  <c r="BK236" i="11"/>
  <c r="BJ92" i="11"/>
  <c r="BJ151" i="11"/>
  <c r="BE31" i="11"/>
  <c r="BK31" i="11"/>
  <c r="BK198" i="11"/>
  <c r="BE198" i="11"/>
  <c r="BK85" i="11"/>
  <c r="BE85" i="11"/>
  <c r="BK298" i="11"/>
  <c r="BE298" i="11"/>
  <c r="BK182" i="11"/>
  <c r="BE182" i="11"/>
  <c r="BJ171" i="11"/>
  <c r="BE77" i="11"/>
  <c r="BK77" i="11"/>
  <c r="BE54" i="11"/>
  <c r="BK54" i="11"/>
  <c r="BE272" i="11"/>
  <c r="BK272" i="11"/>
  <c r="BK228" i="11"/>
  <c r="BE228" i="11"/>
  <c r="BE302" i="11"/>
  <c r="BK302" i="11"/>
  <c r="BE159" i="11"/>
  <c r="BK159" i="11"/>
  <c r="BJ186" i="11"/>
  <c r="BJ225" i="11"/>
  <c r="BK69" i="11"/>
  <c r="BE69" i="11"/>
  <c r="BK190" i="11"/>
  <c r="BE190" i="11"/>
  <c r="BK268" i="11"/>
  <c r="BE268" i="11"/>
  <c r="BE104" i="11"/>
  <c r="BK104" i="11"/>
  <c r="BE171" i="11"/>
  <c r="BK171" i="11"/>
  <c r="BJ302" i="11"/>
  <c r="BK186" i="11"/>
  <c r="BE186" i="11"/>
  <c r="BE225" i="11"/>
  <c r="BK225" i="11"/>
  <c r="BJ69" i="11"/>
  <c r="BE280" i="11"/>
  <c r="BK280" i="11"/>
  <c r="BK92" i="11"/>
  <c r="BE92" i="11"/>
  <c r="BE295" i="11"/>
  <c r="BK295" i="11"/>
  <c r="BK151" i="11"/>
  <c r="BE151" i="11"/>
  <c r="BE89" i="11"/>
  <c r="BK89" i="11"/>
  <c r="BK61" i="11"/>
  <c r="BE61" i="11"/>
  <c r="BE178" i="11"/>
  <c r="BK178" i="11"/>
  <c r="BE284" i="11"/>
  <c r="BK284" i="11"/>
  <c r="BK260" i="11"/>
  <c r="BE260" i="11"/>
  <c r="BK100" i="11"/>
  <c r="BE100" i="11"/>
  <c r="BE174" i="11"/>
  <c r="BK174" i="11"/>
  <c r="BK73" i="11"/>
  <c r="BE73" i="11"/>
  <c r="BE42" i="11"/>
  <c r="BK42" i="11"/>
  <c r="BE11" i="11"/>
  <c r="BK11" i="11"/>
  <c r="BK217" i="11"/>
  <c r="BE217" i="11"/>
  <c r="BE303" i="11"/>
  <c r="BK303" i="11"/>
  <c r="BJ88" i="11"/>
  <c r="BE242" i="11"/>
  <c r="BK242" i="11"/>
  <c r="BK153" i="11"/>
  <c r="BE153" i="11"/>
  <c r="BK221" i="11"/>
  <c r="BE221" i="11"/>
  <c r="BK79" i="11"/>
  <c r="BE79" i="11"/>
  <c r="BE265" i="11"/>
  <c r="BK265" i="11"/>
  <c r="BK142" i="11"/>
  <c r="BE142" i="11"/>
  <c r="BJ84" i="11"/>
  <c r="BE250" i="11"/>
  <c r="BK250" i="11"/>
  <c r="BJ188" i="11"/>
  <c r="BE126" i="11"/>
  <c r="BK126" i="11"/>
  <c r="BE130" i="11"/>
  <c r="BK130" i="11"/>
  <c r="BJ11" i="11"/>
  <c r="BJ217" i="11"/>
  <c r="BE88" i="11"/>
  <c r="BK88" i="11"/>
  <c r="BJ153" i="11"/>
  <c r="BE253" i="11"/>
  <c r="BK253" i="11"/>
  <c r="BK224" i="11"/>
  <c r="BE224" i="11"/>
  <c r="BE27" i="11"/>
  <c r="BK27" i="11"/>
  <c r="BK114" i="11"/>
  <c r="BE114" i="11"/>
  <c r="BE234" i="11"/>
  <c r="BK234" i="11"/>
  <c r="BE84" i="11"/>
  <c r="BK84" i="11"/>
  <c r="BE188" i="11"/>
  <c r="BK188" i="11"/>
  <c r="BE245" i="11"/>
  <c r="BK245" i="11"/>
  <c r="BK238" i="11"/>
  <c r="BE238" i="11"/>
  <c r="BE156" i="11"/>
  <c r="BK156" i="11"/>
  <c r="BE261" i="11"/>
  <c r="BK261" i="11"/>
  <c r="BE111" i="11"/>
  <c r="BK111" i="11"/>
  <c r="BE282" i="11"/>
  <c r="BK282" i="11"/>
  <c r="BK192" i="11"/>
  <c r="BE192" i="11"/>
  <c r="BK214" i="11"/>
  <c r="BE214" i="11"/>
  <c r="BE65" i="11"/>
  <c r="BK65" i="11"/>
  <c r="BJ27" i="11"/>
  <c r="BJ234" i="11"/>
  <c r="BE95" i="11"/>
  <c r="BK95" i="11"/>
  <c r="BE204" i="11"/>
  <c r="BK204" i="11"/>
  <c r="BE149" i="11"/>
  <c r="BK149" i="11"/>
  <c r="BE207" i="11"/>
  <c r="BK207" i="11"/>
  <c r="BK210" i="11"/>
  <c r="BE210" i="11"/>
  <c r="BK232" i="11"/>
  <c r="BE232" i="11"/>
  <c r="BE57" i="11"/>
  <c r="BK57" i="11"/>
  <c r="BE35" i="11"/>
  <c r="BK35" i="11"/>
  <c r="BJ156" i="11"/>
  <c r="BJ79" i="11"/>
  <c r="BE122" i="11"/>
  <c r="BK122" i="11"/>
  <c r="BK293" i="11"/>
  <c r="BE293" i="11"/>
  <c r="BJ207" i="11"/>
  <c r="BJ210" i="11"/>
  <c r="BJ139" i="11"/>
  <c r="BK256" i="11"/>
  <c r="BE256" i="11"/>
  <c r="BK237" i="11"/>
  <c r="BE237" i="11"/>
  <c r="BK209" i="11"/>
  <c r="BE209" i="11"/>
  <c r="BK109" i="11"/>
  <c r="BE109" i="11"/>
  <c r="BK25" i="11"/>
  <c r="BE25" i="11"/>
  <c r="BE112" i="11"/>
  <c r="BK112" i="11"/>
  <c r="BE229" i="11"/>
  <c r="BK229" i="11"/>
  <c r="BE19" i="11"/>
  <c r="BK19" i="11"/>
  <c r="BE187" i="11"/>
  <c r="BK187" i="11"/>
  <c r="BK94" i="11"/>
  <c r="BE94" i="11"/>
  <c r="BJ64" i="11"/>
  <c r="BJ154" i="11"/>
  <c r="BK136" i="11"/>
  <c r="BE136" i="11"/>
  <c r="BJ244" i="11"/>
  <c r="BK216" i="11"/>
  <c r="BE216" i="11"/>
  <c r="BE161" i="11"/>
  <c r="BK161" i="11"/>
  <c r="BK247" i="11"/>
  <c r="BE247" i="11"/>
  <c r="BK300" i="11"/>
  <c r="BE300" i="11"/>
  <c r="BK169" i="11"/>
  <c r="BE169" i="11"/>
  <c r="BE16" i="11"/>
  <c r="BK16" i="11"/>
  <c r="BJ191" i="11"/>
  <c r="BK98" i="11"/>
  <c r="BE98" i="11"/>
  <c r="BE68" i="11"/>
  <c r="BK68" i="11"/>
  <c r="BK49" i="11"/>
  <c r="BE49" i="11"/>
  <c r="BE34" i="11"/>
  <c r="BK34" i="11"/>
  <c r="BK116" i="11"/>
  <c r="BE116" i="11"/>
  <c r="BE215" i="11"/>
  <c r="BK215" i="11"/>
  <c r="BE162" i="11"/>
  <c r="BK162" i="11"/>
  <c r="BK139" i="11"/>
  <c r="BE139" i="11"/>
  <c r="BK124" i="11"/>
  <c r="BE124" i="11"/>
  <c r="BJ256" i="11"/>
  <c r="BJ209" i="11"/>
  <c r="BE78" i="11"/>
  <c r="BK78" i="11"/>
  <c r="BJ25" i="11"/>
  <c r="BJ112" i="11"/>
  <c r="BK289" i="11"/>
  <c r="BE289" i="11"/>
  <c r="BE176" i="11"/>
  <c r="BK176" i="11"/>
  <c r="BJ187" i="11"/>
  <c r="BE64" i="11"/>
  <c r="BK64" i="11"/>
  <c r="BK45" i="11"/>
  <c r="BE45" i="11"/>
  <c r="BK37" i="11"/>
  <c r="BE37" i="11"/>
  <c r="BE157" i="11"/>
  <c r="BK157" i="11"/>
  <c r="BE292" i="11"/>
  <c r="BK292" i="11"/>
  <c r="BE71" i="11"/>
  <c r="BK71" i="11"/>
  <c r="BK201" i="11"/>
  <c r="BE201" i="11"/>
  <c r="BE258" i="11"/>
  <c r="BK258" i="11"/>
  <c r="BE259" i="11"/>
  <c r="BK259" i="11"/>
  <c r="BJ143" i="11"/>
  <c r="BK244" i="11"/>
  <c r="BE244" i="11"/>
  <c r="BK113" i="11"/>
  <c r="BE113" i="11"/>
  <c r="BJ161" i="11"/>
  <c r="BJ247" i="11"/>
  <c r="BJ169" i="11"/>
  <c r="BJ16" i="11"/>
  <c r="BE191" i="11"/>
  <c r="BK191" i="11"/>
  <c r="BJ34" i="11"/>
  <c r="BE273" i="11"/>
  <c r="BK273" i="11"/>
  <c r="BE15" i="11"/>
  <c r="BK15" i="11"/>
  <c r="BE108" i="11"/>
  <c r="BK108" i="11"/>
  <c r="BK285" i="11"/>
  <c r="BE285" i="11"/>
  <c r="BK263" i="11"/>
  <c r="BE263" i="11"/>
  <c r="BE150" i="11"/>
  <c r="BK150" i="11"/>
  <c r="BE132" i="11"/>
  <c r="BK132" i="11"/>
  <c r="BK248" i="11"/>
  <c r="BE248" i="11"/>
  <c r="BE219" i="11"/>
  <c r="BK219" i="11"/>
  <c r="BE202" i="11"/>
  <c r="BK202" i="11"/>
  <c r="BK33" i="11"/>
  <c r="BE33" i="11"/>
  <c r="BK281" i="11"/>
  <c r="BE281" i="11"/>
  <c r="BK52" i="11"/>
  <c r="BE52" i="11"/>
  <c r="BK255" i="11"/>
  <c r="BE255" i="11"/>
  <c r="BK304" i="11"/>
  <c r="BE304" i="11"/>
  <c r="BE270" i="11"/>
  <c r="BK270" i="11"/>
  <c r="BK165" i="11"/>
  <c r="BE165" i="11"/>
  <c r="BK12" i="11"/>
  <c r="BE12" i="11"/>
  <c r="BJ195" i="11"/>
  <c r="BK102" i="11"/>
  <c r="BE102" i="11"/>
  <c r="BK53" i="11"/>
  <c r="BE53" i="11"/>
  <c r="BE26" i="11"/>
  <c r="BK26" i="11"/>
  <c r="BE143" i="11"/>
  <c r="BK143" i="11"/>
  <c r="BE128" i="11"/>
  <c r="BK128" i="11"/>
  <c r="BK252" i="11"/>
  <c r="BE252" i="11"/>
  <c r="BK206" i="11"/>
  <c r="BE206" i="11"/>
  <c r="BJ86" i="11"/>
  <c r="BE222" i="11"/>
  <c r="BK222" i="11"/>
  <c r="BK277" i="11"/>
  <c r="BE277" i="11"/>
  <c r="BE223" i="11"/>
  <c r="BK223" i="11"/>
  <c r="BJ266" i="11"/>
  <c r="BE23" i="11"/>
  <c r="BK23" i="11"/>
  <c r="BJ199" i="11"/>
  <c r="BK106" i="11"/>
  <c r="BE106" i="11"/>
  <c r="BJ60" i="11"/>
  <c r="BE41" i="11"/>
  <c r="BK41" i="11"/>
  <c r="BJ48" i="11"/>
  <c r="BK164" i="11"/>
  <c r="BE164" i="11"/>
  <c r="BJ263" i="11"/>
  <c r="BJ132" i="11"/>
  <c r="BJ248" i="11"/>
  <c r="BJ202" i="11"/>
  <c r="BJ33" i="11"/>
  <c r="BK120" i="11"/>
  <c r="BE120" i="11"/>
  <c r="BE168" i="11"/>
  <c r="BK168" i="11"/>
  <c r="BJ304" i="11"/>
  <c r="BE195" i="11"/>
  <c r="BK195" i="11"/>
  <c r="BK72" i="11"/>
  <c r="BE72" i="11"/>
  <c r="BJ53" i="11"/>
  <c r="BJ26" i="11"/>
  <c r="BK82" i="11"/>
  <c r="BE82" i="11"/>
  <c r="BE29" i="11"/>
  <c r="BK29" i="11"/>
  <c r="BK243" i="11"/>
  <c r="BE243" i="11"/>
  <c r="BE154" i="11"/>
  <c r="BK154" i="11"/>
  <c r="BE233" i="11"/>
  <c r="BK233" i="11"/>
  <c r="BJ206" i="11"/>
  <c r="BE86" i="11"/>
  <c r="BK86" i="11"/>
  <c r="BK205" i="11"/>
  <c r="BE205" i="11"/>
  <c r="BK266" i="11"/>
  <c r="BE266" i="11"/>
  <c r="BE8" i="11"/>
  <c r="BK8" i="11"/>
  <c r="BE199" i="11"/>
  <c r="BK199" i="11"/>
  <c r="BK75" i="11"/>
  <c r="BE75" i="11"/>
  <c r="BK60" i="11"/>
  <c r="BE60" i="11"/>
  <c r="BE183" i="11"/>
  <c r="BK183" i="11"/>
  <c r="BE48" i="11"/>
  <c r="BK48" i="11"/>
  <c r="BE251" i="11"/>
  <c r="BK251" i="11"/>
  <c r="BK83" i="11"/>
  <c r="BE227" i="11"/>
  <c r="BE262" i="11"/>
  <c r="BK262" i="11"/>
  <c r="BE67" i="11"/>
  <c r="BK67" i="11"/>
  <c r="BK163" i="11"/>
  <c r="BJ14" i="11"/>
  <c r="BJ67" i="11"/>
  <c r="BK294" i="11"/>
  <c r="BE30" i="11"/>
  <c r="BE278" i="11"/>
  <c r="BK278" i="11"/>
  <c r="BJ227" i="11"/>
  <c r="BE115" i="11"/>
  <c r="BK115" i="11"/>
  <c r="BE46" i="11"/>
  <c r="BE99" i="11"/>
  <c r="BK99" i="11"/>
  <c r="BE147" i="11"/>
  <c r="BK147" i="11"/>
  <c r="BK246" i="11"/>
  <c r="BE246" i="11"/>
  <c r="BK14" i="11"/>
  <c r="BE14" i="11"/>
  <c r="BK131" i="11"/>
  <c r="BE131" i="11"/>
  <c r="BE230" i="11"/>
  <c r="BK230" i="11"/>
  <c r="BJ196" i="11"/>
  <c r="BJ123" i="11"/>
  <c r="BJ297" i="11"/>
  <c r="BJ241" i="11"/>
  <c r="BJ177" i="11"/>
  <c r="BJ255" i="11"/>
  <c r="BJ109" i="11"/>
  <c r="BJ239" i="11"/>
  <c r="BJ152" i="11"/>
  <c r="BJ36" i="11"/>
  <c r="BJ28" i="11"/>
  <c r="BJ128" i="11"/>
  <c r="BJ220" i="11"/>
  <c r="BJ80" i="11"/>
  <c r="BJ137" i="11"/>
  <c r="BJ208" i="11"/>
  <c r="BJ101" i="11"/>
  <c r="BJ148" i="11"/>
  <c r="BJ18" i="11"/>
  <c r="AM279" i="10"/>
  <c r="AL279" i="10"/>
  <c r="AL248" i="10"/>
  <c r="AL236" i="10"/>
  <c r="AL230" i="10"/>
  <c r="AM230" i="10"/>
  <c r="AL207" i="10"/>
  <c r="AM186" i="10"/>
  <c r="AL176" i="10"/>
  <c r="AM176" i="10"/>
  <c r="AL154" i="10"/>
  <c r="AL9" i="10"/>
  <c r="AK301" i="8"/>
  <c r="AJ301" i="8"/>
  <c r="AJ285" i="8"/>
  <c r="AK285" i="8"/>
  <c r="AJ276" i="8"/>
  <c r="AK276" i="8"/>
  <c r="AK255" i="8"/>
  <c r="AJ255" i="8"/>
  <c r="AK249" i="8"/>
  <c r="AJ249" i="8"/>
  <c r="AJ224" i="8"/>
  <c r="AK224" i="8"/>
  <c r="AK218" i="8"/>
  <c r="AJ218" i="8"/>
  <c r="AJ200" i="8"/>
  <c r="AK200" i="8"/>
  <c r="AK197" i="8"/>
  <c r="AJ197" i="8"/>
  <c r="AJ174" i="8"/>
  <c r="AK174" i="8"/>
  <c r="AJ169" i="8"/>
  <c r="AK169" i="8"/>
  <c r="AJ157" i="8"/>
  <c r="AK157" i="8"/>
  <c r="AK129" i="8"/>
  <c r="AJ129" i="8"/>
  <c r="AK90" i="8"/>
  <c r="AJ90" i="8"/>
  <c r="AJ65" i="8"/>
  <c r="AK65" i="8"/>
  <c r="AJ16" i="8"/>
  <c r="AK16" i="8"/>
  <c r="AL226" i="10"/>
  <c r="AM226" i="10"/>
  <c r="AM218" i="10"/>
  <c r="AL218" i="10"/>
  <c r="AM161" i="10"/>
  <c r="AL161" i="10"/>
  <c r="AJ303" i="8"/>
  <c r="AK303" i="8"/>
  <c r="AJ265" i="8"/>
  <c r="AK265" i="8"/>
  <c r="AK233" i="8"/>
  <c r="AJ233" i="8"/>
  <c r="AK209" i="8"/>
  <c r="AJ209" i="8"/>
  <c r="AK193" i="8"/>
  <c r="AJ193" i="8"/>
  <c r="AJ173" i="8"/>
  <c r="AK173" i="8"/>
  <c r="AJ161" i="8"/>
  <c r="AK161" i="8"/>
  <c r="AJ152" i="8"/>
  <c r="AK152" i="8"/>
  <c r="AJ140" i="8"/>
  <c r="AK140" i="8"/>
  <c r="AJ137" i="8"/>
  <c r="AK137" i="8"/>
  <c r="AJ117" i="8"/>
  <c r="AK117" i="8"/>
  <c r="AK114" i="8"/>
  <c r="AJ114" i="8"/>
  <c r="AJ92" i="8"/>
  <c r="AK92" i="8"/>
  <c r="AJ67" i="8"/>
  <c r="AK67" i="8"/>
  <c r="AK57" i="8"/>
  <c r="AJ57" i="8"/>
  <c r="AJ38" i="8"/>
  <c r="AK38" i="8"/>
  <c r="AJ15" i="8"/>
  <c r="AK15" i="8"/>
  <c r="AL266" i="10"/>
  <c r="AM266" i="10"/>
  <c r="AL228" i="10"/>
  <c r="AL222" i="10"/>
  <c r="AM222" i="10"/>
  <c r="AM174" i="10"/>
  <c r="AL174" i="10"/>
  <c r="AK297" i="8"/>
  <c r="AJ297" i="8"/>
  <c r="AK289" i="8"/>
  <c r="AJ289" i="8"/>
  <c r="AK272" i="8"/>
  <c r="AJ272" i="8"/>
  <c r="AK242" i="8"/>
  <c r="AJ242" i="8"/>
  <c r="AK230" i="8"/>
  <c r="AJ230" i="8"/>
  <c r="AJ220" i="8"/>
  <c r="AK220" i="8"/>
  <c r="AJ189" i="8"/>
  <c r="AK189" i="8"/>
  <c r="AJ180" i="8"/>
  <c r="AK180" i="8"/>
  <c r="AK144" i="8"/>
  <c r="AJ144" i="8"/>
  <c r="AK121" i="8"/>
  <c r="AJ121" i="8"/>
  <c r="AK113" i="8"/>
  <c r="AJ113" i="8"/>
  <c r="AJ105" i="8"/>
  <c r="AK105" i="8"/>
  <c r="AK81" i="8"/>
  <c r="AJ81" i="8"/>
  <c r="BJ39" i="11"/>
  <c r="BJ291" i="11"/>
  <c r="AK24" i="8"/>
  <c r="AJ24" i="8"/>
  <c r="AK20" i="8"/>
  <c r="AJ20" i="8"/>
  <c r="AM237" i="10"/>
  <c r="AL73" i="10"/>
  <c r="AJ291" i="8"/>
  <c r="AK291" i="8"/>
  <c r="AJ283" i="8"/>
  <c r="AK283" i="8"/>
  <c r="AJ258" i="8"/>
  <c r="AK258" i="8"/>
  <c r="AJ253" i="8"/>
  <c r="AK253" i="8"/>
  <c r="AJ247" i="8"/>
  <c r="AK247" i="8"/>
  <c r="AK237" i="8"/>
  <c r="AJ237" i="8"/>
  <c r="AJ227" i="8"/>
  <c r="AK227" i="8"/>
  <c r="AJ216" i="8"/>
  <c r="AK216" i="8"/>
  <c r="AJ213" i="8"/>
  <c r="AK213" i="8"/>
  <c r="AK204" i="8"/>
  <c r="AJ204" i="8"/>
  <c r="AK201" i="8"/>
  <c r="AJ201" i="8"/>
  <c r="AK198" i="8"/>
  <c r="AJ198" i="8"/>
  <c r="AK177" i="8"/>
  <c r="AJ177" i="8"/>
  <c r="AK134" i="8"/>
  <c r="AJ134" i="8"/>
  <c r="AK75" i="8"/>
  <c r="AJ75" i="8"/>
  <c r="AJ73" i="8"/>
  <c r="AK73" i="8"/>
  <c r="AK55" i="8"/>
  <c r="AJ55" i="8"/>
  <c r="AK44" i="8"/>
  <c r="AJ44" i="8"/>
  <c r="AK23" i="8"/>
  <c r="AJ23" i="8"/>
  <c r="AK17" i="8"/>
  <c r="AJ17" i="8"/>
  <c r="AK8" i="8"/>
  <c r="AJ8" i="8"/>
  <c r="BI68" i="4"/>
  <c r="BI116" i="4"/>
  <c r="BI290" i="4"/>
  <c r="BI282" i="4"/>
  <c r="BI266" i="4"/>
  <c r="BI258" i="4"/>
  <c r="BI250" i="4"/>
  <c r="BI242" i="4"/>
  <c r="BI234" i="4"/>
  <c r="BI218" i="4"/>
  <c r="BI210" i="4"/>
  <c r="BI194" i="4"/>
  <c r="BI186" i="4"/>
  <c r="BI170" i="4"/>
  <c r="BI162" i="4"/>
  <c r="BI146" i="4"/>
  <c r="BI138" i="4"/>
  <c r="BI122" i="4"/>
  <c r="BI114" i="4"/>
  <c r="BI98" i="4"/>
  <c r="BI90" i="4"/>
  <c r="BI74" i="4"/>
  <c r="BI66" i="4"/>
  <c r="BI50" i="4"/>
  <c r="BI42" i="4"/>
  <c r="BI300" i="4"/>
  <c r="BI284" i="4"/>
  <c r="BI276" i="4"/>
  <c r="BI252" i="4"/>
  <c r="BI236" i="4"/>
  <c r="BI228" i="4"/>
  <c r="BI212" i="4"/>
  <c r="BI204" i="4"/>
  <c r="BI188" i="4"/>
  <c r="BI164" i="4"/>
  <c r="BI156" i="4"/>
  <c r="BI140" i="4"/>
  <c r="BI108" i="4"/>
  <c r="BI92" i="4"/>
  <c r="BI84" i="4"/>
  <c r="BI60" i="4"/>
  <c r="BI44" i="4"/>
  <c r="BI36" i="4"/>
  <c r="BI180" i="4"/>
  <c r="BI302" i="4"/>
  <c r="BI294" i="4"/>
  <c r="BI278" i="4"/>
  <c r="BI270" i="4"/>
  <c r="BI262" i="4"/>
  <c r="BI254" i="4"/>
  <c r="BI246" i="4"/>
  <c r="BI230" i="4"/>
  <c r="BI222" i="4"/>
  <c r="BI206" i="4"/>
  <c r="BI198" i="4"/>
  <c r="BI182" i="4"/>
  <c r="BI174" i="4"/>
  <c r="BI158" i="4"/>
  <c r="BI150" i="4"/>
  <c r="BI134" i="4"/>
  <c r="BI126" i="4"/>
  <c r="BI110" i="4"/>
  <c r="BI102" i="4"/>
  <c r="BI86" i="4"/>
  <c r="BI78" i="4"/>
  <c r="BI62" i="4"/>
  <c r="BI54" i="4"/>
  <c r="BI38" i="4"/>
  <c r="BI30" i="4"/>
  <c r="BI14" i="4"/>
  <c r="BJ6" i="11"/>
  <c r="BJ294" i="11"/>
  <c r="BJ106" i="11"/>
  <c r="BJ277" i="11"/>
  <c r="BJ78" i="11"/>
  <c r="BJ73" i="11"/>
  <c r="BJ70" i="11"/>
  <c r="BJ138" i="11"/>
  <c r="BJ44" i="11"/>
  <c r="BJ173" i="11"/>
  <c r="BJ163" i="11"/>
  <c r="BJ246" i="11"/>
  <c r="BJ83" i="11"/>
  <c r="BJ19" i="11"/>
  <c r="BJ41" i="11"/>
  <c r="BJ183" i="11"/>
  <c r="BJ204" i="11"/>
  <c r="BJ166" i="11"/>
  <c r="BJ181" i="11"/>
  <c r="BJ21" i="11"/>
  <c r="BJ262" i="11"/>
  <c r="BJ165" i="11"/>
  <c r="BJ233" i="11"/>
  <c r="BJ222" i="11"/>
  <c r="BJ134" i="11"/>
  <c r="BJ115" i="11"/>
  <c r="BJ190" i="11"/>
  <c r="BJ205" i="11"/>
  <c r="BJ23" i="11"/>
  <c r="BJ251" i="11"/>
  <c r="BJ76" i="11"/>
  <c r="BJ299" i="11"/>
  <c r="BJ180" i="11"/>
  <c r="BJ72" i="11"/>
  <c r="BJ252" i="11"/>
  <c r="BJ250" i="11"/>
  <c r="BJ178" i="11"/>
  <c r="BJ55" i="11"/>
  <c r="BJ32" i="11"/>
  <c r="BJ30" i="11"/>
  <c r="BJ279" i="11"/>
  <c r="BJ289" i="11"/>
  <c r="BJ35" i="11"/>
  <c r="BJ293" i="11"/>
  <c r="BJ268" i="11"/>
  <c r="BJ38" i="11"/>
  <c r="BJ22" i="11"/>
  <c r="AJ248" i="8"/>
  <c r="AK248" i="8"/>
  <c r="AJ11" i="8"/>
  <c r="AK11" i="8"/>
  <c r="BJ59" i="11"/>
  <c r="BI64" i="11"/>
  <c r="BI52" i="11"/>
  <c r="BI56" i="11"/>
  <c r="BH303" i="11"/>
  <c r="AM246" i="10"/>
  <c r="AL246" i="10"/>
  <c r="AK122" i="8"/>
  <c r="AJ122" i="8"/>
  <c r="AJ109" i="8"/>
  <c r="AK109" i="8"/>
  <c r="AJ101" i="8"/>
  <c r="AK101" i="8"/>
  <c r="BI27" i="11"/>
  <c r="BJ50" i="11"/>
  <c r="AJ39" i="8"/>
  <c r="AK39" i="8"/>
  <c r="AK31" i="8"/>
  <c r="AJ31" i="8"/>
  <c r="BE196" i="11"/>
  <c r="BK196" i="11"/>
  <c r="BI116" i="11"/>
  <c r="AM267" i="10"/>
  <c r="AJ274" i="8"/>
  <c r="AK274" i="8"/>
  <c r="BE212" i="11"/>
  <c r="BK212" i="11"/>
  <c r="BJ226" i="11"/>
  <c r="BJ264" i="11"/>
  <c r="AM189" i="10"/>
  <c r="AL189" i="10"/>
  <c r="AL159" i="10"/>
  <c r="AM159" i="10"/>
  <c r="AK293" i="8"/>
  <c r="AJ293" i="8"/>
  <c r="AK281" i="8"/>
  <c r="AJ281" i="8"/>
  <c r="AK175" i="8"/>
  <c r="AJ175" i="8"/>
  <c r="AJ52" i="8"/>
  <c r="AK52" i="8"/>
  <c r="CD286" i="5"/>
  <c r="CH286" i="5" s="1"/>
  <c r="AK257" i="8"/>
  <c r="AV194" i="11"/>
  <c r="BE194" i="11" s="1"/>
  <c r="AW194" i="11"/>
  <c r="BD194" i="11" s="1"/>
  <c r="BJ87" i="11"/>
  <c r="BE110" i="11"/>
  <c r="BK110" i="11"/>
  <c r="AK53" i="8"/>
  <c r="AJ53" i="8"/>
  <c r="AK34" i="8"/>
  <c r="AJ34" i="8"/>
  <c r="BI104" i="11"/>
  <c r="CD244" i="5"/>
  <c r="CH244" i="5" s="1"/>
  <c r="CD126" i="5"/>
  <c r="CH126" i="5" s="1"/>
  <c r="BI135" i="11"/>
  <c r="BI23" i="11"/>
  <c r="BI102" i="11"/>
  <c r="CD217" i="5"/>
  <c r="CH217" i="5" s="1"/>
  <c r="CD238" i="5"/>
  <c r="CH238" i="5" s="1"/>
  <c r="CD104" i="5"/>
  <c r="CH104" i="5" s="1"/>
  <c r="BI167" i="11"/>
  <c r="CD107" i="5"/>
  <c r="CH107" i="5" s="1"/>
  <c r="BI155" i="11"/>
  <c r="AJ7" i="11"/>
  <c r="AV7" i="11" s="1"/>
  <c r="CD72" i="5" l="1"/>
  <c r="CH72" i="5" s="1"/>
  <c r="CK72" i="5" s="1"/>
  <c r="CD112" i="5"/>
  <c r="CH112" i="5" s="1"/>
  <c r="CD169" i="5"/>
  <c r="CH169" i="5" s="1"/>
  <c r="CK169" i="5" s="1"/>
  <c r="CD190" i="5"/>
  <c r="CH190" i="5" s="1"/>
  <c r="CK190" i="5" s="1"/>
  <c r="CD181" i="5"/>
  <c r="CH181" i="5" s="1"/>
  <c r="CD297" i="5"/>
  <c r="CH297" i="5" s="1"/>
  <c r="CK297" i="5" s="1"/>
  <c r="CD202" i="5"/>
  <c r="CH202" i="5" s="1"/>
  <c r="CK202" i="5" s="1"/>
  <c r="CD80" i="5"/>
  <c r="CH80" i="5" s="1"/>
  <c r="CK80" i="5" s="1"/>
  <c r="CD113" i="5"/>
  <c r="CH113" i="5" s="1"/>
  <c r="CK113" i="5" s="1"/>
  <c r="CD134" i="5"/>
  <c r="CH134" i="5" s="1"/>
  <c r="CK134" i="5" s="1"/>
  <c r="CD177" i="5"/>
  <c r="CH177" i="5" s="1"/>
  <c r="CD172" i="5"/>
  <c r="CH172" i="5" s="1"/>
  <c r="CK172" i="5" s="1"/>
  <c r="CD158" i="5"/>
  <c r="CH158" i="5" s="1"/>
  <c r="CD96" i="5"/>
  <c r="CH96" i="5" s="1"/>
  <c r="CK96" i="5" s="1"/>
  <c r="CD300" i="5"/>
  <c r="CH300" i="5" s="1"/>
  <c r="CK300" i="5" s="1"/>
  <c r="CD176" i="5"/>
  <c r="CH176" i="5" s="1"/>
  <c r="CK176" i="5" s="1"/>
  <c r="CD163" i="5"/>
  <c r="CH163" i="5" s="1"/>
  <c r="CK163" i="5" s="1"/>
  <c r="BM58" i="5"/>
  <c r="CA58" i="5" s="1"/>
  <c r="CD58" i="5" s="1"/>
  <c r="CH58" i="5" s="1"/>
  <c r="CK58" i="5" s="1"/>
  <c r="BW23" i="5"/>
  <c r="BW51" i="5"/>
  <c r="BW13" i="5"/>
  <c r="BW47" i="5"/>
  <c r="CD47" i="5" s="1"/>
  <c r="CH47" i="5" s="1"/>
  <c r="BM66" i="5"/>
  <c r="CA66" i="5" s="1"/>
  <c r="CD66" i="5" s="1"/>
  <c r="CH66" i="5" s="1"/>
  <c r="CD259" i="5"/>
  <c r="CH259" i="5" s="1"/>
  <c r="CK259" i="5" s="1"/>
  <c r="CD85" i="5"/>
  <c r="CH85" i="5" s="1"/>
  <c r="CK85" i="5" s="1"/>
  <c r="CD95" i="5"/>
  <c r="CH95" i="5" s="1"/>
  <c r="BM14" i="5"/>
  <c r="CA14" i="5" s="1"/>
  <c r="CD14" i="5" s="1"/>
  <c r="CH14" i="5" s="1"/>
  <c r="CK14" i="5" s="1"/>
  <c r="BM78" i="5"/>
  <c r="CA78" i="5" s="1"/>
  <c r="CD78" i="5" s="1"/>
  <c r="CH78" i="5" s="1"/>
  <c r="BM9" i="5"/>
  <c r="CA9" i="5" s="1"/>
  <c r="CD9" i="5" s="1"/>
  <c r="CH9" i="5" s="1"/>
  <c r="CK9" i="5" s="1"/>
  <c r="BW22" i="5"/>
  <c r="CD22" i="5" s="1"/>
  <c r="CH22" i="5" s="1"/>
  <c r="CK22" i="5" s="1"/>
  <c r="CD267" i="5"/>
  <c r="CH267" i="5" s="1"/>
  <c r="CK267" i="5" s="1"/>
  <c r="CD88" i="5"/>
  <c r="CH88" i="5" s="1"/>
  <c r="CK88" i="5" s="1"/>
  <c r="CD272" i="5"/>
  <c r="CH272" i="5" s="1"/>
  <c r="CD195" i="5"/>
  <c r="CH195" i="5" s="1"/>
  <c r="CK195" i="5" s="1"/>
  <c r="CD84" i="5"/>
  <c r="CH84" i="5" s="1"/>
  <c r="CK84" i="5" s="1"/>
  <c r="BW43" i="5"/>
  <c r="CD43" i="5" s="1"/>
  <c r="CH43" i="5" s="1"/>
  <c r="CK43" i="5" s="1"/>
  <c r="BW8" i="5"/>
  <c r="BW6" i="5"/>
  <c r="CD274" i="5"/>
  <c r="CH274" i="5" s="1"/>
  <c r="CD164" i="5"/>
  <c r="CH164" i="5" s="1"/>
  <c r="CK164" i="5" s="1"/>
  <c r="BW16" i="5"/>
  <c r="BW48" i="5"/>
  <c r="CD48" i="5" s="1"/>
  <c r="CH48" i="5" s="1"/>
  <c r="BM31" i="5"/>
  <c r="CA31" i="5" s="1"/>
  <c r="CD31" i="5" s="1"/>
  <c r="CH31" i="5" s="1"/>
  <c r="BM97" i="5"/>
  <c r="CA97" i="5" s="1"/>
  <c r="CD97" i="5" s="1"/>
  <c r="CH97" i="5" s="1"/>
  <c r="CK97" i="5" s="1"/>
  <c r="BM86" i="5"/>
  <c r="CA86" i="5" s="1"/>
  <c r="CD86" i="5" s="1"/>
  <c r="CH86" i="5" s="1"/>
  <c r="BM42" i="5"/>
  <c r="CA42" i="5" s="1"/>
  <c r="CD42" i="5" s="1"/>
  <c r="CH42" i="5" s="1"/>
  <c r="CK42" i="5" s="1"/>
  <c r="BS192" i="4"/>
  <c r="BW192" i="4" s="1"/>
  <c r="BS186" i="4"/>
  <c r="BW186" i="4" s="1"/>
  <c r="BS170" i="4"/>
  <c r="BW170" i="4" s="1"/>
  <c r="BK9" i="4"/>
  <c r="BK32" i="11"/>
  <c r="BE32" i="11"/>
  <c r="BC279" i="11"/>
  <c r="BI279" i="11" s="1"/>
  <c r="AU279" i="11"/>
  <c r="AU123" i="11"/>
  <c r="BC123" i="11"/>
  <c r="BI123" i="11" s="1"/>
  <c r="BC73" i="11"/>
  <c r="BI73" i="11" s="1"/>
  <c r="AU73" i="11"/>
  <c r="AT277" i="11"/>
  <c r="BB277" i="11" s="1"/>
  <c r="BH277" i="11" s="1"/>
  <c r="AT247" i="11"/>
  <c r="BB247" i="11" s="1"/>
  <c r="BH247" i="11" s="1"/>
  <c r="AT243" i="11"/>
  <c r="BB243" i="11" s="1"/>
  <c r="AT239" i="11"/>
  <c r="BB239" i="11" s="1"/>
  <c r="BH239" i="11" s="1"/>
  <c r="AT221" i="11"/>
  <c r="BB221" i="11" s="1"/>
  <c r="BH221" i="11" s="1"/>
  <c r="AT219" i="11"/>
  <c r="BB219" i="11" s="1"/>
  <c r="BH219" i="11" s="1"/>
  <c r="AT205" i="11"/>
  <c r="BB205" i="11" s="1"/>
  <c r="BH205" i="11" s="1"/>
  <c r="AT201" i="11"/>
  <c r="BB201" i="11" s="1"/>
  <c r="AT197" i="11"/>
  <c r="BB197" i="11" s="1"/>
  <c r="BH197" i="11" s="1"/>
  <c r="AT191" i="11"/>
  <c r="BB191" i="11" s="1"/>
  <c r="BH191" i="11" s="1"/>
  <c r="AT189" i="11"/>
  <c r="BB189" i="11" s="1"/>
  <c r="AT187" i="11"/>
  <c r="BB187" i="11" s="1"/>
  <c r="BH187" i="11" s="1"/>
  <c r="AT185" i="11"/>
  <c r="BB185" i="11" s="1"/>
  <c r="AT181" i="11"/>
  <c r="BB181" i="11" s="1"/>
  <c r="AT157" i="11"/>
  <c r="BB157" i="11" s="1"/>
  <c r="BH57" i="11"/>
  <c r="AU126" i="11"/>
  <c r="BC126" i="11"/>
  <c r="BI126" i="11" s="1"/>
  <c r="BE80" i="11"/>
  <c r="BK80" i="11"/>
  <c r="BC49" i="11"/>
  <c r="BI49" i="11" s="1"/>
  <c r="AU49" i="11"/>
  <c r="BC193" i="11"/>
  <c r="BI193" i="11" s="1"/>
  <c r="AU193" i="11"/>
  <c r="AU254" i="11"/>
  <c r="BC254" i="11"/>
  <c r="BI254" i="11" s="1"/>
  <c r="AT99" i="11"/>
  <c r="BB99" i="11" s="1"/>
  <c r="BH99" i="11" s="1"/>
  <c r="AT95" i="11"/>
  <c r="BB95" i="11" s="1"/>
  <c r="AT63" i="11"/>
  <c r="BB63" i="11" s="1"/>
  <c r="AT59" i="11"/>
  <c r="BB59" i="11" s="1"/>
  <c r="BK133" i="11"/>
  <c r="AT47" i="11"/>
  <c r="BB47" i="11" s="1"/>
  <c r="BK117" i="11"/>
  <c r="AV50" i="11"/>
  <c r="BE254" i="11"/>
  <c r="BK254" i="11"/>
  <c r="BC99" i="11"/>
  <c r="BI99" i="11" s="1"/>
  <c r="AU99" i="11"/>
  <c r="BC176" i="11"/>
  <c r="BI176" i="11" s="1"/>
  <c r="AU176" i="11"/>
  <c r="AU217" i="11"/>
  <c r="BC217" i="11"/>
  <c r="BI217" i="11" s="1"/>
  <c r="BC223" i="11"/>
  <c r="BI223" i="11" s="1"/>
  <c r="AU223" i="11"/>
  <c r="BC156" i="11"/>
  <c r="BI156" i="11" s="1"/>
  <c r="AU156" i="11"/>
  <c r="AU215" i="11"/>
  <c r="BC215" i="11"/>
  <c r="BI215" i="11" s="1"/>
  <c r="AU233" i="11"/>
  <c r="BC233" i="11"/>
  <c r="BI233" i="11" s="1"/>
  <c r="BC297" i="11"/>
  <c r="BI297" i="11" s="1"/>
  <c r="AU297" i="11"/>
  <c r="AU207" i="11"/>
  <c r="BC207" i="11"/>
  <c r="BI207" i="11" s="1"/>
  <c r="AU289" i="11"/>
  <c r="BC289" i="11"/>
  <c r="BI289" i="11" s="1"/>
  <c r="BC24" i="11"/>
  <c r="BI24" i="11" s="1"/>
  <c r="AU24" i="11"/>
  <c r="BC87" i="11"/>
  <c r="BI87" i="11" s="1"/>
  <c r="AU87" i="11"/>
  <c r="AU125" i="11"/>
  <c r="BC125" i="11"/>
  <c r="BI125" i="11" s="1"/>
  <c r="AU242" i="11"/>
  <c r="BC242" i="11"/>
  <c r="BI242" i="11" s="1"/>
  <c r="AT203" i="11"/>
  <c r="BB203" i="11" s="1"/>
  <c r="BH16" i="11"/>
  <c r="BH63" i="11"/>
  <c r="AT257" i="11"/>
  <c r="BB257" i="11" s="1"/>
  <c r="BH257" i="11" s="1"/>
  <c r="AT237" i="11"/>
  <c r="BB237" i="11" s="1"/>
  <c r="BJ292" i="11"/>
  <c r="BJ282" i="11"/>
  <c r="BJ95" i="11"/>
  <c r="BJ107" i="11"/>
  <c r="BJ105" i="11"/>
  <c r="BJ257" i="11"/>
  <c r="BJ218" i="11"/>
  <c r="AU128" i="11"/>
  <c r="BC128" i="11"/>
  <c r="BI128" i="11" s="1"/>
  <c r="AU250" i="11"/>
  <c r="BC250" i="11"/>
  <c r="BI250" i="11" s="1"/>
  <c r="AU271" i="11"/>
  <c r="BC271" i="11"/>
  <c r="BI271" i="11" s="1"/>
  <c r="BC291" i="11"/>
  <c r="BI291" i="11" s="1"/>
  <c r="AU291" i="11"/>
  <c r="AW7" i="11"/>
  <c r="BD7" i="11" s="1"/>
  <c r="BJ7" i="11" s="1"/>
  <c r="BJ201" i="11"/>
  <c r="BJ75" i="11"/>
  <c r="BJ221" i="11"/>
  <c r="BJ31" i="11"/>
  <c r="BJ174" i="11"/>
  <c r="BJ144" i="11"/>
  <c r="BJ117" i="11"/>
  <c r="AU26" i="11"/>
  <c r="BC26" i="11"/>
  <c r="BI26" i="11" s="1"/>
  <c r="BC256" i="11"/>
  <c r="BI256" i="11" s="1"/>
  <c r="AU256" i="11"/>
  <c r="BJ102" i="11"/>
  <c r="BK288" i="11"/>
  <c r="BE288" i="11"/>
  <c r="AU51" i="11"/>
  <c r="BC51" i="11"/>
  <c r="BI51" i="11" s="1"/>
  <c r="AU205" i="11"/>
  <c r="BC205" i="11"/>
  <c r="BI205" i="11" s="1"/>
  <c r="BJ298" i="11"/>
  <c r="BJ189" i="11"/>
  <c r="BC75" i="11"/>
  <c r="BI75" i="11" s="1"/>
  <c r="AU75" i="11"/>
  <c r="BC227" i="11"/>
  <c r="BI227" i="11" s="1"/>
  <c r="AU227" i="11"/>
  <c r="AU281" i="11"/>
  <c r="BC281" i="11"/>
  <c r="BI281" i="11" s="1"/>
  <c r="AU301" i="11"/>
  <c r="BC301" i="11"/>
  <c r="BI301" i="11" s="1"/>
  <c r="BJ281" i="11"/>
  <c r="BJ192" i="11"/>
  <c r="BJ122" i="11"/>
  <c r="BJ182" i="11"/>
  <c r="BJ5" i="11"/>
  <c r="AU101" i="11"/>
  <c r="BC101" i="11"/>
  <c r="BI101" i="11" s="1"/>
  <c r="BC130" i="11"/>
  <c r="BI130" i="11" s="1"/>
  <c r="AU130" i="11"/>
  <c r="BC168" i="11"/>
  <c r="BI168" i="11" s="1"/>
  <c r="AU168" i="11"/>
  <c r="BJ104" i="11"/>
  <c r="AV291" i="11"/>
  <c r="AT265" i="11"/>
  <c r="BB265" i="11" s="1"/>
  <c r="AT263" i="11"/>
  <c r="BB263" i="11" s="1"/>
  <c r="BH263" i="11" s="1"/>
  <c r="AT171" i="11"/>
  <c r="BB171" i="11" s="1"/>
  <c r="AT55" i="11"/>
  <c r="BB55" i="11" s="1"/>
  <c r="BH55" i="11" s="1"/>
  <c r="AT147" i="11"/>
  <c r="BB147" i="11" s="1"/>
  <c r="AT145" i="11"/>
  <c r="BB145" i="11" s="1"/>
  <c r="AT129" i="11"/>
  <c r="BB129" i="11" s="1"/>
  <c r="AT125" i="11"/>
  <c r="BB125" i="11" s="1"/>
  <c r="BH125" i="11" s="1"/>
  <c r="AT119" i="11"/>
  <c r="BB119" i="11" s="1"/>
  <c r="BH119" i="11" s="1"/>
  <c r="AT105" i="11"/>
  <c r="BB105" i="11" s="1"/>
  <c r="BH105" i="11" s="1"/>
  <c r="AT103" i="11"/>
  <c r="BB103" i="11" s="1"/>
  <c r="AT101" i="11"/>
  <c r="BB101" i="11" s="1"/>
  <c r="BH101" i="11" s="1"/>
  <c r="AT43" i="11"/>
  <c r="BB43" i="11" s="1"/>
  <c r="AT33" i="11"/>
  <c r="BB33" i="11" s="1"/>
  <c r="BH33" i="11" s="1"/>
  <c r="AT27" i="11"/>
  <c r="BB27" i="11" s="1"/>
  <c r="AT255" i="11"/>
  <c r="BB255" i="11" s="1"/>
  <c r="BH255" i="11" s="1"/>
  <c r="AT253" i="11"/>
  <c r="BB253" i="11" s="1"/>
  <c r="BH253" i="11" s="1"/>
  <c r="AT15" i="11"/>
  <c r="BB15" i="11" s="1"/>
  <c r="AT13" i="11"/>
  <c r="BB13" i="11" s="1"/>
  <c r="BH13" i="11" s="1"/>
  <c r="AT7" i="11"/>
  <c r="BB7" i="11" s="1"/>
  <c r="BH7" i="11" s="1"/>
  <c r="AT93" i="11"/>
  <c r="BB93" i="11" s="1"/>
  <c r="AT87" i="11"/>
  <c r="BB87" i="11" s="1"/>
  <c r="AT83" i="11"/>
  <c r="BB83" i="11" s="1"/>
  <c r="BH83" i="11" s="1"/>
  <c r="AT75" i="11"/>
  <c r="BB75" i="11" s="1"/>
  <c r="BH75" i="11" s="1"/>
  <c r="AT71" i="11"/>
  <c r="BB71" i="11" s="1"/>
  <c r="AT61" i="11"/>
  <c r="BB61" i="11" s="1"/>
  <c r="BJ157" i="11"/>
  <c r="BJ113" i="11"/>
  <c r="BJ8" i="11"/>
  <c r="BJ42" i="11"/>
  <c r="BJ149" i="11"/>
  <c r="BJ103" i="11"/>
  <c r="BJ10" i="11"/>
  <c r="BJ271" i="11"/>
  <c r="BJ37" i="11"/>
  <c r="BJ49" i="11"/>
  <c r="BJ65" i="11"/>
  <c r="BJ61" i="11"/>
  <c r="BJ159" i="11"/>
  <c r="BJ24" i="11"/>
  <c r="BJ129" i="11"/>
  <c r="BJ193" i="11"/>
  <c r="BJ219" i="11"/>
  <c r="BJ258" i="11"/>
  <c r="BJ108" i="11"/>
  <c r="BJ89" i="11"/>
  <c r="BJ200" i="11"/>
  <c r="BJ40" i="11"/>
  <c r="BJ231" i="11"/>
  <c r="BJ121" i="11"/>
  <c r="BJ300" i="11"/>
  <c r="BJ242" i="11"/>
  <c r="BJ142" i="11"/>
  <c r="BJ100" i="11"/>
  <c r="BJ58" i="11"/>
  <c r="BJ254" i="11"/>
  <c r="BJ184" i="11"/>
  <c r="BJ20" i="11"/>
  <c r="BJ71" i="11"/>
  <c r="BJ136" i="11"/>
  <c r="BJ214" i="11"/>
  <c r="BJ114" i="11"/>
  <c r="BJ260" i="11"/>
  <c r="BJ287" i="11"/>
  <c r="BJ229" i="11"/>
  <c r="BJ94" i="11"/>
  <c r="BJ259" i="11"/>
  <c r="BJ232" i="11"/>
  <c r="BJ284" i="11"/>
  <c r="BJ91" i="11"/>
  <c r="BJ145" i="11"/>
  <c r="BJ93" i="11"/>
  <c r="AU14" i="11"/>
  <c r="BC14" i="11"/>
  <c r="BC34" i="11"/>
  <c r="AU34" i="11"/>
  <c r="BC46" i="11"/>
  <c r="AU46" i="11"/>
  <c r="AU89" i="11"/>
  <c r="BC89" i="11"/>
  <c r="AU121" i="11"/>
  <c r="BC121" i="11"/>
  <c r="AU140" i="11"/>
  <c r="BC140" i="11"/>
  <c r="BC166" i="11"/>
  <c r="AU166" i="11"/>
  <c r="BC188" i="11"/>
  <c r="AU188" i="11"/>
  <c r="BC219" i="11"/>
  <c r="AU219" i="11"/>
  <c r="AU240" i="11"/>
  <c r="BC240" i="11"/>
  <c r="AU277" i="11"/>
  <c r="BC277" i="11"/>
  <c r="AU285" i="11"/>
  <c r="BC285" i="11"/>
  <c r="AU293" i="11"/>
  <c r="BC293" i="11"/>
  <c r="BC180" i="11"/>
  <c r="AU180" i="11"/>
  <c r="AU195" i="11"/>
  <c r="BC195" i="11"/>
  <c r="AU201" i="11"/>
  <c r="BC201" i="11"/>
  <c r="BC209" i="11"/>
  <c r="AU209" i="11"/>
  <c r="AU12" i="11"/>
  <c r="BC12" i="11"/>
  <c r="BC38" i="11"/>
  <c r="AU38" i="11"/>
  <c r="BC59" i="11"/>
  <c r="AU59" i="11"/>
  <c r="AU71" i="11"/>
  <c r="BC71" i="11"/>
  <c r="AU85" i="11"/>
  <c r="BC85" i="11"/>
  <c r="AU113" i="11"/>
  <c r="BC113" i="11"/>
  <c r="AU164" i="11"/>
  <c r="BC164" i="11"/>
  <c r="BC231" i="11"/>
  <c r="AU231" i="11"/>
  <c r="AU252" i="11"/>
  <c r="BC252" i="11"/>
  <c r="BC283" i="11"/>
  <c r="AU283" i="11"/>
  <c r="AV90" i="11"/>
  <c r="AW90" i="11"/>
  <c r="BD90" i="11" s="1"/>
  <c r="BK96" i="11"/>
  <c r="AU244" i="11"/>
  <c r="BC244" i="11"/>
  <c r="BK194" i="11"/>
  <c r="AU10" i="11"/>
  <c r="BC10" i="11"/>
  <c r="AU22" i="11"/>
  <c r="BC22" i="11"/>
  <c r="BC36" i="11"/>
  <c r="AU36" i="11"/>
  <c r="AU63" i="11"/>
  <c r="BC63" i="11"/>
  <c r="BC83" i="11"/>
  <c r="AU83" i="11"/>
  <c r="BC97" i="11"/>
  <c r="AU97" i="11"/>
  <c r="AU111" i="11"/>
  <c r="BC111" i="11"/>
  <c r="AU142" i="11"/>
  <c r="BC142" i="11"/>
  <c r="BC162" i="11"/>
  <c r="AU162" i="11"/>
  <c r="BC191" i="11"/>
  <c r="AU191" i="11"/>
  <c r="AU221" i="11"/>
  <c r="BC221" i="11"/>
  <c r="BC229" i="11"/>
  <c r="AU229" i="11"/>
  <c r="BC273" i="11"/>
  <c r="AU273" i="11"/>
  <c r="AU295" i="11"/>
  <c r="BC295" i="11"/>
  <c r="AU303" i="11"/>
  <c r="BC303" i="11"/>
  <c r="BE170" i="11"/>
  <c r="BJ47" i="11"/>
  <c r="BC203" i="11"/>
  <c r="AU203" i="11"/>
  <c r="AU235" i="11"/>
  <c r="BC235" i="11"/>
  <c r="AW296" i="11"/>
  <c r="BD296" i="11" s="1"/>
  <c r="BK7" i="11"/>
  <c r="BE7" i="11"/>
  <c r="BJ265" i="11"/>
  <c r="BJ51" i="11"/>
  <c r="BH37" i="11"/>
  <c r="BH166" i="11"/>
  <c r="BH19" i="11"/>
  <c r="BH158" i="11"/>
  <c r="BH281" i="11"/>
  <c r="BJ147" i="11"/>
  <c r="BJ46" i="11"/>
  <c r="BJ119" i="11"/>
  <c r="BH141" i="11"/>
  <c r="BH177" i="11"/>
  <c r="BH244" i="11"/>
  <c r="BH148" i="11"/>
  <c r="BJ57" i="11"/>
  <c r="BJ126" i="11"/>
  <c r="BJ81" i="11"/>
  <c r="BJ96" i="11"/>
  <c r="BJ97" i="11"/>
  <c r="BH169" i="11"/>
  <c r="BH290" i="11"/>
  <c r="BJ164" i="11"/>
  <c r="BJ111" i="11"/>
  <c r="BJ179" i="11"/>
  <c r="BH92" i="11"/>
  <c r="BH161" i="11"/>
  <c r="BJ303" i="11"/>
  <c r="BJ224" i="11"/>
  <c r="BJ110" i="11"/>
  <c r="BH59" i="11"/>
  <c r="BH174" i="11"/>
  <c r="BI251" i="11"/>
  <c r="AU28" i="11"/>
  <c r="BC28" i="11"/>
  <c r="AU53" i="11"/>
  <c r="BC53" i="11"/>
  <c r="AU77" i="11"/>
  <c r="BC77" i="11"/>
  <c r="AU103" i="11"/>
  <c r="BC103" i="11"/>
  <c r="AU132" i="11"/>
  <c r="BC132" i="11"/>
  <c r="AU199" i="11"/>
  <c r="BC199" i="11"/>
  <c r="BC248" i="11"/>
  <c r="AU248" i="11"/>
  <c r="BC18" i="11"/>
  <c r="AU18" i="11"/>
  <c r="BC42" i="11"/>
  <c r="AU42" i="11"/>
  <c r="AU67" i="11"/>
  <c r="BC67" i="11"/>
  <c r="AU160" i="11"/>
  <c r="BC160" i="11"/>
  <c r="BC57" i="11"/>
  <c r="AU57" i="11"/>
  <c r="AU107" i="11"/>
  <c r="BC107" i="11"/>
  <c r="AU136" i="11"/>
  <c r="BC136" i="11"/>
  <c r="AU237" i="11"/>
  <c r="BC237" i="11"/>
  <c r="BC246" i="11"/>
  <c r="AU246" i="11"/>
  <c r="BC16" i="11"/>
  <c r="AU16" i="11"/>
  <c r="AU65" i="11"/>
  <c r="BC65" i="11"/>
  <c r="AU91" i="11"/>
  <c r="BC91" i="11"/>
  <c r="BC115" i="11"/>
  <c r="AU115" i="11"/>
  <c r="BC184" i="11"/>
  <c r="AU184" i="11"/>
  <c r="BC299" i="11"/>
  <c r="AU299" i="11"/>
  <c r="BK30" i="11"/>
  <c r="AU6" i="11"/>
  <c r="BC6" i="11"/>
  <c r="BC30" i="11"/>
  <c r="AU30" i="11"/>
  <c r="AU55" i="11"/>
  <c r="BC55" i="11"/>
  <c r="BC79" i="11"/>
  <c r="AU79" i="11"/>
  <c r="BC105" i="11"/>
  <c r="AU105" i="11"/>
  <c r="AU134" i="11"/>
  <c r="BC134" i="11"/>
  <c r="BK296" i="11"/>
  <c r="BE296" i="11"/>
  <c r="BK152" i="11"/>
  <c r="BE152" i="11"/>
  <c r="AU69" i="11"/>
  <c r="BC69" i="11"/>
  <c r="BC95" i="11"/>
  <c r="AU95" i="11"/>
  <c r="BC119" i="11"/>
  <c r="AU119" i="11"/>
  <c r="BC172" i="11"/>
  <c r="AU172" i="11"/>
  <c r="AU182" i="11"/>
  <c r="BC182" i="11"/>
  <c r="BC211" i="11"/>
  <c r="AU211" i="11"/>
  <c r="BI147" i="11"/>
  <c r="CH27" i="6"/>
  <c r="CH94" i="6"/>
  <c r="BW39" i="6"/>
  <c r="CL39" i="6" s="1"/>
  <c r="CO39" i="6" s="1"/>
  <c r="CS39" i="6" s="1"/>
  <c r="BW21" i="6"/>
  <c r="CL21" i="6" s="1"/>
  <c r="CH23" i="6"/>
  <c r="CH91" i="6"/>
  <c r="BW12" i="6"/>
  <c r="CL12" i="6" s="1"/>
  <c r="BW33" i="6"/>
  <c r="CL33" i="6" s="1"/>
  <c r="BW10" i="6"/>
  <c r="CL10" i="6" s="1"/>
  <c r="BW43" i="6"/>
  <c r="CL43" i="6" s="1"/>
  <c r="CO57" i="6"/>
  <c r="CO109" i="6"/>
  <c r="BW258" i="6"/>
  <c r="CL258" i="6" s="1"/>
  <c r="BW177" i="6"/>
  <c r="CL177" i="6" s="1"/>
  <c r="BW226" i="6"/>
  <c r="CL226" i="6" s="1"/>
  <c r="CO113" i="6"/>
  <c r="CS113" i="6" s="1"/>
  <c r="CV113" i="6" s="1"/>
  <c r="CR34" i="6"/>
  <c r="BW195" i="6"/>
  <c r="CL195" i="6" s="1"/>
  <c r="CG235" i="6"/>
  <c r="CG28" i="6"/>
  <c r="CO28" i="6" s="1"/>
  <c r="CS28" i="6" s="1"/>
  <c r="CV28" i="6" s="1"/>
  <c r="CG212" i="6"/>
  <c r="CG283" i="6"/>
  <c r="BW171" i="6"/>
  <c r="CL171" i="6" s="1"/>
  <c r="CR98" i="6"/>
  <c r="CR177" i="6"/>
  <c r="BW232" i="6"/>
  <c r="CL232" i="6" s="1"/>
  <c r="BW186" i="6"/>
  <c r="CL186" i="6" s="1"/>
  <c r="BW162" i="6"/>
  <c r="CL162" i="6" s="1"/>
  <c r="CO162" i="6" s="1"/>
  <c r="BW20" i="6"/>
  <c r="CL20" i="6" s="1"/>
  <c r="CH183" i="6"/>
  <c r="CG6" i="6"/>
  <c r="CH243" i="6"/>
  <c r="BW198" i="6"/>
  <c r="CL198" i="6" s="1"/>
  <c r="CE197" i="6"/>
  <c r="CE97" i="6"/>
  <c r="BW49" i="6"/>
  <c r="CL49" i="6" s="1"/>
  <c r="CR183" i="6"/>
  <c r="BW275" i="6"/>
  <c r="CL275" i="6" s="1"/>
  <c r="CG241" i="6"/>
  <c r="CG98" i="6"/>
  <c r="CO98" i="6" s="1"/>
  <c r="CG88" i="6"/>
  <c r="CH45" i="6"/>
  <c r="CH287" i="6"/>
  <c r="CG55" i="6"/>
  <c r="CR162" i="6"/>
  <c r="BW53" i="6"/>
  <c r="CL53" i="6" s="1"/>
  <c r="CE155" i="6"/>
  <c r="CE107" i="6"/>
  <c r="CO107" i="6" s="1"/>
  <c r="BW174" i="6"/>
  <c r="CL174" i="6" s="1"/>
  <c r="BW252" i="6"/>
  <c r="CL252" i="6" s="1"/>
  <c r="BW156" i="6"/>
  <c r="CL156" i="6" s="1"/>
  <c r="CG32" i="6"/>
  <c r="CH281" i="6"/>
  <c r="CG203" i="6"/>
  <c r="CH192" i="6"/>
  <c r="CH26" i="6"/>
  <c r="CO26" i="6" s="1"/>
  <c r="CS26" i="6" s="1"/>
  <c r="CV26" i="6" s="1"/>
  <c r="BW108" i="6"/>
  <c r="CL108" i="6" s="1"/>
  <c r="CG303" i="6"/>
  <c r="BW264" i="6"/>
  <c r="CL264" i="6" s="1"/>
  <c r="S238" i="6"/>
  <c r="S246" i="6"/>
  <c r="S253" i="6"/>
  <c r="S259" i="6"/>
  <c r="S265" i="6"/>
  <c r="S239" i="6"/>
  <c r="S247" i="6"/>
  <c r="S248" i="6"/>
  <c r="S254" i="6"/>
  <c r="S260" i="6"/>
  <c r="S266" i="6"/>
  <c r="S241" i="6"/>
  <c r="S249" i="6"/>
  <c r="S255" i="6"/>
  <c r="S261" i="6"/>
  <c r="S267" i="6"/>
  <c r="S242" i="6"/>
  <c r="S250" i="6"/>
  <c r="S256" i="6"/>
  <c r="S262" i="6"/>
  <c r="S268" i="6"/>
  <c r="S251" i="6"/>
  <c r="S257" i="6"/>
  <c r="S263" i="6"/>
  <c r="S243" i="6"/>
  <c r="S252" i="6"/>
  <c r="S258" i="6"/>
  <c r="S264" i="6"/>
  <c r="CO42" i="6"/>
  <c r="CG5" i="6"/>
  <c r="DV1" i="6"/>
  <c r="CD5" i="6"/>
  <c r="DW1" i="6"/>
  <c r="DR1" i="6"/>
  <c r="CI5" i="6"/>
  <c r="DX1" i="6"/>
  <c r="DY1" i="6"/>
  <c r="CL5" i="6"/>
  <c r="CE5" i="6"/>
  <c r="DT1" i="6"/>
  <c r="CF5" i="6"/>
  <c r="DU1" i="6"/>
  <c r="CO65" i="6"/>
  <c r="CO81" i="6"/>
  <c r="CO117" i="6"/>
  <c r="CO138" i="6"/>
  <c r="CO153" i="6"/>
  <c r="CO184" i="6"/>
  <c r="CO63" i="6"/>
  <c r="CD227" i="6"/>
  <c r="CD221" i="6"/>
  <c r="CD209" i="6"/>
  <c r="CD197" i="6"/>
  <c r="CD185" i="6"/>
  <c r="CD173" i="6"/>
  <c r="CD161" i="6"/>
  <c r="CD143" i="6"/>
  <c r="CD119" i="6"/>
  <c r="CD113" i="6"/>
  <c r="CD107" i="6"/>
  <c r="CD95" i="6"/>
  <c r="CD59" i="6"/>
  <c r="CD53" i="6"/>
  <c r="CD41" i="6"/>
  <c r="CD268" i="6"/>
  <c r="CD244" i="6"/>
  <c r="CE101" i="6"/>
  <c r="BW278" i="6"/>
  <c r="CL278" i="6" s="1"/>
  <c r="BH41" i="6"/>
  <c r="BX41" i="6" s="1"/>
  <c r="CM41" i="6" s="1"/>
  <c r="BH53" i="6"/>
  <c r="BX53" i="6" s="1"/>
  <c r="CM53" i="6" s="1"/>
  <c r="CG194" i="6"/>
  <c r="CG158" i="6"/>
  <c r="CG128" i="6"/>
  <c r="CH223" i="6"/>
  <c r="CG46" i="6"/>
  <c r="CG25" i="6"/>
  <c r="BH23" i="6"/>
  <c r="BX23" i="6" s="1"/>
  <c r="CM23" i="6" s="1"/>
  <c r="CG286" i="6"/>
  <c r="CG131" i="6"/>
  <c r="CH121" i="6"/>
  <c r="BW211" i="6"/>
  <c r="CL211" i="6" s="1"/>
  <c r="BW96" i="6"/>
  <c r="CL96" i="6" s="1"/>
  <c r="CO96" i="6" s="1"/>
  <c r="CO54" i="6"/>
  <c r="BW220" i="6"/>
  <c r="CL220" i="6" s="1"/>
  <c r="BH5" i="6"/>
  <c r="BX5" i="6" s="1"/>
  <c r="CM5" i="6" s="1"/>
  <c r="BW89" i="6"/>
  <c r="CL89" i="6" s="1"/>
  <c r="BW99" i="6"/>
  <c r="CL99" i="6" s="1"/>
  <c r="CO99" i="6" s="1"/>
  <c r="CH261" i="6"/>
  <c r="CG122" i="6"/>
  <c r="CO122" i="6" s="1"/>
  <c r="CG79" i="6"/>
  <c r="CH291" i="6"/>
  <c r="CG116" i="6"/>
  <c r="CG23" i="6"/>
  <c r="CG155" i="6"/>
  <c r="BW214" i="6"/>
  <c r="CL214" i="6" s="1"/>
  <c r="BW202" i="6"/>
  <c r="CL202" i="6" s="1"/>
  <c r="BO17" i="6"/>
  <c r="CE147" i="6"/>
  <c r="CO147" i="6" s="1"/>
  <c r="CS147" i="6" s="1"/>
  <c r="CO75" i="6"/>
  <c r="CE126" i="6"/>
  <c r="CO126" i="6" s="1"/>
  <c r="CS126" i="6" s="1"/>
  <c r="BO29" i="6"/>
  <c r="BW64" i="6"/>
  <c r="CL64" i="6" s="1"/>
  <c r="CO64" i="6" s="1"/>
  <c r="CG176" i="6"/>
  <c r="CG170" i="6"/>
  <c r="CG164" i="6"/>
  <c r="CH130" i="6"/>
  <c r="CO59" i="6"/>
  <c r="CS59" i="6" s="1"/>
  <c r="CV59" i="6" s="1"/>
  <c r="CG254" i="6"/>
  <c r="CG188" i="6"/>
  <c r="CG106" i="6"/>
  <c r="CH271" i="6"/>
  <c r="CG119" i="6"/>
  <c r="CG110" i="6"/>
  <c r="CO110" i="6" s="1"/>
  <c r="CR278" i="6"/>
  <c r="BW55" i="6"/>
  <c r="CL55" i="6" s="1"/>
  <c r="BW136" i="6"/>
  <c r="CL136" i="6" s="1"/>
  <c r="BW205" i="6"/>
  <c r="CL205" i="6" s="1"/>
  <c r="BW142" i="6"/>
  <c r="CL142" i="6" s="1"/>
  <c r="CO142" i="6" s="1"/>
  <c r="BW148" i="6"/>
  <c r="CL148" i="6" s="1"/>
  <c r="CR7" i="6"/>
  <c r="BW36" i="6"/>
  <c r="CL36" i="6" s="1"/>
  <c r="CO36" i="6" s="1"/>
  <c r="CS36" i="6" s="1"/>
  <c r="CV36" i="6" s="1"/>
  <c r="CH124" i="6"/>
  <c r="CG14" i="6"/>
  <c r="CG304" i="6"/>
  <c r="CG299" i="6"/>
  <c r="CG182" i="6"/>
  <c r="CG173" i="6"/>
  <c r="CO173" i="6" s="1"/>
  <c r="CG67" i="6"/>
  <c r="BW284" i="6"/>
  <c r="CL284" i="6" s="1"/>
  <c r="CH217" i="6"/>
  <c r="CH139" i="6"/>
  <c r="CO139" i="6" s="1"/>
  <c r="CG100" i="6"/>
  <c r="CG52" i="6"/>
  <c r="CG44" i="6"/>
  <c r="BW38" i="6"/>
  <c r="CL38" i="6" s="1"/>
  <c r="BW234" i="6"/>
  <c r="CL234" i="6" s="1"/>
  <c r="BW118" i="6"/>
  <c r="CL118" i="6" s="1"/>
  <c r="CO82" i="6"/>
  <c r="BW58" i="6"/>
  <c r="CL58" i="6" s="1"/>
  <c r="CO58" i="6" s="1"/>
  <c r="CO94" i="6"/>
  <c r="BH11" i="6"/>
  <c r="BX11" i="6" s="1"/>
  <c r="CM11" i="6" s="1"/>
  <c r="CO180" i="6"/>
  <c r="BW40" i="6"/>
  <c r="CL40" i="6" s="1"/>
  <c r="BO35" i="6"/>
  <c r="CD35" i="6" s="1"/>
  <c r="CO168" i="6"/>
  <c r="CO12" i="6"/>
  <c r="CS12" i="6" s="1"/>
  <c r="CD30" i="5"/>
  <c r="CH30" i="5" s="1"/>
  <c r="CK30" i="5" s="1"/>
  <c r="CD285" i="5"/>
  <c r="CH285" i="5" s="1"/>
  <c r="CD67" i="5"/>
  <c r="CH67" i="5" s="1"/>
  <c r="CK67" i="5" s="1"/>
  <c r="CD124" i="5"/>
  <c r="CH124" i="5" s="1"/>
  <c r="CK124" i="5" s="1"/>
  <c r="CD192" i="5"/>
  <c r="CH192" i="5" s="1"/>
  <c r="CK192" i="5" s="1"/>
  <c r="CD191" i="5"/>
  <c r="CH191" i="5" s="1"/>
  <c r="CD62" i="5"/>
  <c r="CH62" i="5" s="1"/>
  <c r="CK62" i="5" s="1"/>
  <c r="CD69" i="5"/>
  <c r="CH69" i="5" s="1"/>
  <c r="CD145" i="5"/>
  <c r="CH145" i="5" s="1"/>
  <c r="CK145" i="5" s="1"/>
  <c r="CD261" i="5"/>
  <c r="CH261" i="5" s="1"/>
  <c r="CD50" i="5"/>
  <c r="CH50" i="5" s="1"/>
  <c r="CK50" i="5" s="1"/>
  <c r="CD70" i="5"/>
  <c r="CH70" i="5" s="1"/>
  <c r="CD292" i="5"/>
  <c r="CH292" i="5" s="1"/>
  <c r="CD198" i="5"/>
  <c r="CH198" i="5" s="1"/>
  <c r="CD210" i="5"/>
  <c r="CH210" i="5" s="1"/>
  <c r="CK210" i="5" s="1"/>
  <c r="CD204" i="5"/>
  <c r="CH204" i="5" s="1"/>
  <c r="CK204" i="5" s="1"/>
  <c r="CD160" i="5"/>
  <c r="CH160" i="5" s="1"/>
  <c r="CK160" i="5" s="1"/>
  <c r="CD151" i="5"/>
  <c r="CH151" i="5" s="1"/>
  <c r="CK151" i="5" s="1"/>
  <c r="CD197" i="5"/>
  <c r="CH197" i="5" s="1"/>
  <c r="CK197" i="5" s="1"/>
  <c r="CD146" i="5"/>
  <c r="CH146" i="5" s="1"/>
  <c r="CD37" i="5"/>
  <c r="CH37" i="5" s="1"/>
  <c r="CK37" i="5" s="1"/>
  <c r="CD142" i="5"/>
  <c r="CH142" i="5" s="1"/>
  <c r="CD77" i="5"/>
  <c r="CH77" i="5" s="1"/>
  <c r="CD293" i="5"/>
  <c r="CH293" i="5" s="1"/>
  <c r="CD284" i="5"/>
  <c r="CH284" i="5" s="1"/>
  <c r="CK284" i="5" s="1"/>
  <c r="CD115" i="5"/>
  <c r="CH115" i="5" s="1"/>
  <c r="CD155" i="5"/>
  <c r="CH155" i="5" s="1"/>
  <c r="CK155" i="5" s="1"/>
  <c r="CD150" i="5"/>
  <c r="CH150" i="5" s="1"/>
  <c r="CD252" i="5"/>
  <c r="CH252" i="5" s="1"/>
  <c r="CD301" i="5"/>
  <c r="CH301" i="5" s="1"/>
  <c r="CD280" i="5"/>
  <c r="CH280" i="5" s="1"/>
  <c r="CD11" i="5"/>
  <c r="CH11" i="5" s="1"/>
  <c r="CK11" i="5" s="1"/>
  <c r="CD149" i="5"/>
  <c r="CH149" i="5" s="1"/>
  <c r="CD173" i="5"/>
  <c r="CH173" i="5" s="1"/>
  <c r="CD254" i="5"/>
  <c r="CH254" i="5" s="1"/>
  <c r="CD281" i="5"/>
  <c r="CH281" i="5" s="1"/>
  <c r="CK281" i="5" s="1"/>
  <c r="CD92" i="5"/>
  <c r="CH92" i="5" s="1"/>
  <c r="CD111" i="5"/>
  <c r="CH111" i="5" s="1"/>
  <c r="CK111" i="5" s="1"/>
  <c r="BM40" i="5"/>
  <c r="CA40" i="5" s="1"/>
  <c r="BM54" i="5"/>
  <c r="CA54" i="5" s="1"/>
  <c r="BW18" i="5"/>
  <c r="CD18" i="5" s="1"/>
  <c r="CH18" i="5" s="1"/>
  <c r="CK188" i="5"/>
  <c r="BM21" i="5"/>
  <c r="CA21" i="5" s="1"/>
  <c r="BW15" i="5"/>
  <c r="BW52" i="5"/>
  <c r="CD52" i="5" s="1"/>
  <c r="CH52" i="5" s="1"/>
  <c r="BM19" i="5"/>
  <c r="CA19" i="5" s="1"/>
  <c r="CD203" i="5"/>
  <c r="CH203" i="5" s="1"/>
  <c r="CK203" i="5" s="1"/>
  <c r="CD49" i="5"/>
  <c r="CH49" i="5" s="1"/>
  <c r="BM71" i="5"/>
  <c r="CA71" i="5" s="1"/>
  <c r="CD45" i="5"/>
  <c r="CH45" i="5" s="1"/>
  <c r="CK45" i="5" s="1"/>
  <c r="BM29" i="5"/>
  <c r="CA29" i="5" s="1"/>
  <c r="CD29" i="5" s="1"/>
  <c r="CH29" i="5" s="1"/>
  <c r="CD279" i="5"/>
  <c r="CH279" i="5" s="1"/>
  <c r="CK279" i="5" s="1"/>
  <c r="BM34" i="5"/>
  <c r="CA34" i="5" s="1"/>
  <c r="BM64" i="5"/>
  <c r="CA64" i="5" s="1"/>
  <c r="BW25" i="5"/>
  <c r="BM65" i="5"/>
  <c r="CA65" i="5" s="1"/>
  <c r="BM17" i="5"/>
  <c r="CA17" i="5" s="1"/>
  <c r="CD17" i="5" s="1"/>
  <c r="CH17" i="5" s="1"/>
  <c r="CD170" i="5"/>
  <c r="CH170" i="5" s="1"/>
  <c r="BM53" i="5"/>
  <c r="CA53" i="5" s="1"/>
  <c r="BM33" i="5"/>
  <c r="CA33" i="5" s="1"/>
  <c r="CD33" i="5" s="1"/>
  <c r="CH33" i="5" s="1"/>
  <c r="CD185" i="5"/>
  <c r="CH185" i="5" s="1"/>
  <c r="CK185" i="5" s="1"/>
  <c r="CD219" i="5"/>
  <c r="CH219" i="5" s="1"/>
  <c r="CD242" i="5"/>
  <c r="CH242" i="5" s="1"/>
  <c r="CK242" i="5" s="1"/>
  <c r="CD120" i="5"/>
  <c r="CH120" i="5" s="1"/>
  <c r="CK120" i="5" s="1"/>
  <c r="CD230" i="5"/>
  <c r="CH230" i="5" s="1"/>
  <c r="CK230" i="5" s="1"/>
  <c r="CD247" i="5"/>
  <c r="CH247" i="5" s="1"/>
  <c r="CD121" i="5"/>
  <c r="CH121" i="5" s="1"/>
  <c r="CD148" i="5"/>
  <c r="CH148" i="5" s="1"/>
  <c r="CK148" i="5" s="1"/>
  <c r="CD215" i="5"/>
  <c r="CH215" i="5" s="1"/>
  <c r="CD224" i="5"/>
  <c r="CH224" i="5" s="1"/>
  <c r="CK224" i="5" s="1"/>
  <c r="CD143" i="5"/>
  <c r="CH143" i="5" s="1"/>
  <c r="CD46" i="5"/>
  <c r="CH46" i="5" s="1"/>
  <c r="CD184" i="5"/>
  <c r="CH184" i="5" s="1"/>
  <c r="CD209" i="5"/>
  <c r="CH209" i="5" s="1"/>
  <c r="CD221" i="5"/>
  <c r="CH221" i="5" s="1"/>
  <c r="CK221" i="5" s="1"/>
  <c r="CD130" i="5"/>
  <c r="CH130" i="5" s="1"/>
  <c r="CK130" i="5" s="1"/>
  <c r="CD256" i="5"/>
  <c r="CH256" i="5" s="1"/>
  <c r="CD298" i="5"/>
  <c r="CH298" i="5" s="1"/>
  <c r="CK298" i="5" s="1"/>
  <c r="CK107" i="5"/>
  <c r="CD304" i="5"/>
  <c r="CH304" i="5" s="1"/>
  <c r="CK304" i="5" s="1"/>
  <c r="CD216" i="5"/>
  <c r="CH216" i="5" s="1"/>
  <c r="CK216" i="5" s="1"/>
  <c r="CD233" i="5"/>
  <c r="CH233" i="5" s="1"/>
  <c r="CD201" i="5"/>
  <c r="CH201" i="5" s="1"/>
  <c r="CK201" i="5" s="1"/>
  <c r="CD206" i="5"/>
  <c r="CH206" i="5" s="1"/>
  <c r="CD61" i="5"/>
  <c r="CH61" i="5" s="1"/>
  <c r="CD295" i="5"/>
  <c r="CH295" i="5" s="1"/>
  <c r="CD249" i="5"/>
  <c r="CH249" i="5" s="1"/>
  <c r="CD253" i="5"/>
  <c r="CH253" i="5" s="1"/>
  <c r="CD265" i="5"/>
  <c r="CH265" i="5" s="1"/>
  <c r="CD82" i="5"/>
  <c r="CH82" i="5" s="1"/>
  <c r="CD102" i="5"/>
  <c r="CH102" i="5" s="1"/>
  <c r="CD36" i="5"/>
  <c r="CH36" i="5" s="1"/>
  <c r="CD110" i="5"/>
  <c r="CH110" i="5" s="1"/>
  <c r="CD174" i="5"/>
  <c r="CH174" i="5" s="1"/>
  <c r="CD231" i="5"/>
  <c r="CH231" i="5" s="1"/>
  <c r="CK231" i="5" s="1"/>
  <c r="CD290" i="5"/>
  <c r="CH290" i="5" s="1"/>
  <c r="CD171" i="5"/>
  <c r="CH171" i="5" s="1"/>
  <c r="CK171" i="5" s="1"/>
  <c r="CD241" i="5"/>
  <c r="CH241" i="5" s="1"/>
  <c r="CD262" i="5"/>
  <c r="CH262" i="5" s="1"/>
  <c r="CD269" i="5"/>
  <c r="CH269" i="5" s="1"/>
  <c r="CK269" i="5" s="1"/>
  <c r="CD131" i="5"/>
  <c r="CH131" i="5" s="1"/>
  <c r="CD263" i="5"/>
  <c r="CH263" i="5" s="1"/>
  <c r="CD168" i="5"/>
  <c r="CH168" i="5" s="1"/>
  <c r="CD289" i="5"/>
  <c r="CH289" i="5" s="1"/>
  <c r="CK289" i="5" s="1"/>
  <c r="CD207" i="5"/>
  <c r="CH207" i="5" s="1"/>
  <c r="CK207" i="5" s="1"/>
  <c r="CD257" i="5"/>
  <c r="CH257" i="5" s="1"/>
  <c r="CK257" i="5" s="1"/>
  <c r="CD35" i="5"/>
  <c r="CH35" i="5" s="1"/>
  <c r="CD228" i="5"/>
  <c r="CH228" i="5" s="1"/>
  <c r="CD266" i="5"/>
  <c r="CH266" i="5" s="1"/>
  <c r="CD161" i="5"/>
  <c r="CH161" i="5" s="1"/>
  <c r="CD152" i="5"/>
  <c r="CH152" i="5" s="1"/>
  <c r="CD240" i="5"/>
  <c r="CH240" i="5" s="1"/>
  <c r="CK240" i="5" s="1"/>
  <c r="CD278" i="5"/>
  <c r="CH278" i="5" s="1"/>
  <c r="CD75" i="5"/>
  <c r="CH75" i="5" s="1"/>
  <c r="CD223" i="5"/>
  <c r="CH223" i="5" s="1"/>
  <c r="CD234" i="5"/>
  <c r="CH234" i="5" s="1"/>
  <c r="CD303" i="5"/>
  <c r="CH303" i="5" s="1"/>
  <c r="CK303" i="5" s="1"/>
  <c r="CD283" i="5"/>
  <c r="CH283" i="5" s="1"/>
  <c r="CD41" i="5"/>
  <c r="CH41" i="5" s="1"/>
  <c r="CK41" i="5" s="1"/>
  <c r="CD87" i="5"/>
  <c r="CH87" i="5" s="1"/>
  <c r="CK87" i="5" s="1"/>
  <c r="CD89" i="5"/>
  <c r="CH89" i="5" s="1"/>
  <c r="CD101" i="5"/>
  <c r="CH101" i="5" s="1"/>
  <c r="CD119" i="5"/>
  <c r="CH119" i="5" s="1"/>
  <c r="CK119" i="5" s="1"/>
  <c r="CD122" i="5"/>
  <c r="CH122" i="5" s="1"/>
  <c r="CD127" i="5"/>
  <c r="CH127" i="5" s="1"/>
  <c r="CD165" i="5"/>
  <c r="CH165" i="5" s="1"/>
  <c r="CD183" i="5"/>
  <c r="CH183" i="5" s="1"/>
  <c r="CK183" i="5" s="1"/>
  <c r="CD212" i="5"/>
  <c r="CH212" i="5" s="1"/>
  <c r="CD248" i="5"/>
  <c r="CH248" i="5" s="1"/>
  <c r="CD255" i="5"/>
  <c r="CH255" i="5" s="1"/>
  <c r="CD282" i="5"/>
  <c r="CH282" i="5" s="1"/>
  <c r="CK225" i="5"/>
  <c r="CK177" i="5"/>
  <c r="CK159" i="5"/>
  <c r="CK93" i="5"/>
  <c r="CK69" i="5"/>
  <c r="CK63" i="5"/>
  <c r="CD83" i="5"/>
  <c r="CH83" i="5" s="1"/>
  <c r="CK83" i="5" s="1"/>
  <c r="CD175" i="5"/>
  <c r="CH175" i="5" s="1"/>
  <c r="CD8" i="5"/>
  <c r="CH8" i="5" s="1"/>
  <c r="CD16" i="5"/>
  <c r="CH16" i="5" s="1"/>
  <c r="CK16" i="5" s="1"/>
  <c r="BM106" i="5"/>
  <c r="CA106" i="5" s="1"/>
  <c r="BW106" i="5"/>
  <c r="CD116" i="5"/>
  <c r="CH116" i="5" s="1"/>
  <c r="BM136" i="5"/>
  <c r="CA136" i="5" s="1"/>
  <c r="BW136" i="5"/>
  <c r="CD156" i="5"/>
  <c r="CH156" i="5" s="1"/>
  <c r="CD179" i="5"/>
  <c r="CH179" i="5" s="1"/>
  <c r="CK179" i="5" s="1"/>
  <c r="CD205" i="5"/>
  <c r="CH205" i="5" s="1"/>
  <c r="CD218" i="5"/>
  <c r="CH218" i="5" s="1"/>
  <c r="CD235" i="5"/>
  <c r="CH235" i="5" s="1"/>
  <c r="CD270" i="5"/>
  <c r="CH270" i="5" s="1"/>
  <c r="CD68" i="5"/>
  <c r="CH68" i="5" s="1"/>
  <c r="CK68" i="5" s="1"/>
  <c r="CD214" i="5"/>
  <c r="CH214" i="5" s="1"/>
  <c r="CK214" i="5" s="1"/>
  <c r="CK220" i="5"/>
  <c r="CD237" i="5"/>
  <c r="CH237" i="5" s="1"/>
  <c r="CK237" i="5" s="1"/>
  <c r="CD13" i="5"/>
  <c r="CH13" i="5" s="1"/>
  <c r="CD51" i="5"/>
  <c r="CH51" i="5" s="1"/>
  <c r="CD157" i="5"/>
  <c r="CH157" i="5" s="1"/>
  <c r="CD166" i="5"/>
  <c r="CH166" i="5" s="1"/>
  <c r="CD187" i="5"/>
  <c r="CH187" i="5" s="1"/>
  <c r="BW200" i="5"/>
  <c r="BM200" i="5"/>
  <c r="CA200" i="5" s="1"/>
  <c r="BW296" i="5"/>
  <c r="BM296" i="5"/>
  <c r="CA296" i="5" s="1"/>
  <c r="CD302" i="5"/>
  <c r="CH302" i="5" s="1"/>
  <c r="BW243" i="5"/>
  <c r="CK236" i="5"/>
  <c r="CD81" i="5"/>
  <c r="CH81" i="5" s="1"/>
  <c r="CD56" i="5"/>
  <c r="CH56" i="5" s="1"/>
  <c r="CD268" i="5"/>
  <c r="CH268" i="5" s="1"/>
  <c r="CD258" i="5"/>
  <c r="CH258" i="5" s="1"/>
  <c r="CD153" i="5"/>
  <c r="CH153" i="5" s="1"/>
  <c r="CD114" i="5"/>
  <c r="CH114" i="5" s="1"/>
  <c r="CK114" i="5" s="1"/>
  <c r="CD103" i="5"/>
  <c r="CH103" i="5" s="1"/>
  <c r="CK95" i="5"/>
  <c r="BW55" i="5"/>
  <c r="BM55" i="5"/>
  <c r="CA55" i="5" s="1"/>
  <c r="CD125" i="5"/>
  <c r="CH125" i="5" s="1"/>
  <c r="CD199" i="5"/>
  <c r="CH199" i="5" s="1"/>
  <c r="BW239" i="5"/>
  <c r="BM239" i="5"/>
  <c r="CA239" i="5" s="1"/>
  <c r="CD271" i="5"/>
  <c r="CH271" i="5" s="1"/>
  <c r="BW288" i="5"/>
  <c r="BM288" i="5"/>
  <c r="CA288" i="5" s="1"/>
  <c r="CD294" i="5"/>
  <c r="CH294" i="5" s="1"/>
  <c r="CD178" i="5"/>
  <c r="CH178" i="5" s="1"/>
  <c r="CD194" i="5"/>
  <c r="CH194" i="5" s="1"/>
  <c r="CD123" i="5"/>
  <c r="CH123" i="5" s="1"/>
  <c r="CD100" i="5"/>
  <c r="CH100" i="5" s="1"/>
  <c r="CD222" i="5"/>
  <c r="CH222" i="5" s="1"/>
  <c r="CK222" i="5" s="1"/>
  <c r="BW5" i="5"/>
  <c r="BM5" i="5"/>
  <c r="CA5" i="5" s="1"/>
  <c r="CD32" i="5"/>
  <c r="CH32" i="5" s="1"/>
  <c r="CD132" i="5"/>
  <c r="CH132" i="5" s="1"/>
  <c r="CD273" i="5"/>
  <c r="CH273" i="5" s="1"/>
  <c r="CK273" i="5" s="1"/>
  <c r="CD196" i="5"/>
  <c r="CH196" i="5" s="1"/>
  <c r="BW10" i="5"/>
  <c r="BM10" i="5"/>
  <c r="CA10" i="5" s="1"/>
  <c r="CD12" i="5"/>
  <c r="CH12" i="5" s="1"/>
  <c r="CK12" i="5" s="1"/>
  <c r="CD23" i="5"/>
  <c r="CH23" i="5" s="1"/>
  <c r="CK23" i="5" s="1"/>
  <c r="BW24" i="5"/>
  <c r="BM24" i="5"/>
  <c r="CA24" i="5" s="1"/>
  <c r="BM26" i="5"/>
  <c r="CA26" i="5" s="1"/>
  <c r="BW26" i="5"/>
  <c r="BM28" i="5"/>
  <c r="CA28" i="5" s="1"/>
  <c r="BW28" i="5"/>
  <c r="CK291" i="5"/>
  <c r="CD299" i="5"/>
  <c r="CH299" i="5" s="1"/>
  <c r="CD20" i="5"/>
  <c r="CH20" i="5" s="1"/>
  <c r="BW38" i="5"/>
  <c r="BM38" i="5"/>
  <c r="CA38" i="5" s="1"/>
  <c r="CD59" i="5"/>
  <c r="CH59" i="5" s="1"/>
  <c r="CD73" i="5"/>
  <c r="CH73" i="5" s="1"/>
  <c r="CK73" i="5" s="1"/>
  <c r="CD90" i="5"/>
  <c r="CH90" i="5" s="1"/>
  <c r="CK90" i="5" s="1"/>
  <c r="CD6" i="5"/>
  <c r="CH6" i="5" s="1"/>
  <c r="CD76" i="5"/>
  <c r="CH76" i="5" s="1"/>
  <c r="CK76" i="5" s="1"/>
  <c r="CD229" i="5"/>
  <c r="CH229" i="5" s="1"/>
  <c r="CD109" i="5"/>
  <c r="CH109" i="5" s="1"/>
  <c r="CD94" i="5"/>
  <c r="CH94" i="5" s="1"/>
  <c r="CD245" i="5"/>
  <c r="CH245" i="5" s="1"/>
  <c r="CD186" i="5"/>
  <c r="CH186" i="5" s="1"/>
  <c r="CK144" i="5"/>
  <c r="CK173" i="5"/>
  <c r="CK276" i="5"/>
  <c r="CK286" i="5"/>
  <c r="CK238" i="5"/>
  <c r="CK181" i="5"/>
  <c r="CK193" i="5"/>
  <c r="CK147" i="5"/>
  <c r="CK158" i="5"/>
  <c r="CD208" i="5"/>
  <c r="CH208" i="5" s="1"/>
  <c r="CD39" i="5"/>
  <c r="CH39" i="5" s="1"/>
  <c r="CD105" i="5"/>
  <c r="CH105" i="5" s="1"/>
  <c r="CD133" i="5"/>
  <c r="CH133" i="5" s="1"/>
  <c r="CD213" i="5"/>
  <c r="CH213" i="5" s="1"/>
  <c r="CD246" i="5"/>
  <c r="CH246" i="5" s="1"/>
  <c r="CD74" i="5"/>
  <c r="CH74" i="5" s="1"/>
  <c r="CD138" i="5"/>
  <c r="CH138" i="5" s="1"/>
  <c r="CD189" i="5"/>
  <c r="CH189" i="5" s="1"/>
  <c r="CD117" i="5"/>
  <c r="CH117" i="5" s="1"/>
  <c r="CD108" i="5"/>
  <c r="CH108" i="5" s="1"/>
  <c r="CD141" i="5"/>
  <c r="CH141" i="5" s="1"/>
  <c r="CD277" i="5"/>
  <c r="CH277" i="5" s="1"/>
  <c r="CK191" i="5"/>
  <c r="CK112" i="5"/>
  <c r="CD44" i="5"/>
  <c r="CH44" i="5" s="1"/>
  <c r="CD250" i="5"/>
  <c r="CH250" i="5" s="1"/>
  <c r="CD129" i="5"/>
  <c r="CH129" i="5" s="1"/>
  <c r="CK129" i="5" s="1"/>
  <c r="CD287" i="5"/>
  <c r="CH287" i="5" s="1"/>
  <c r="CD162" i="5"/>
  <c r="CH162" i="5" s="1"/>
  <c r="CD60" i="5"/>
  <c r="CH60" i="5" s="1"/>
  <c r="CK60" i="5" s="1"/>
  <c r="CD27" i="5"/>
  <c r="CH27" i="5" s="1"/>
  <c r="CD137" i="5"/>
  <c r="CH137" i="5" s="1"/>
  <c r="CD182" i="5"/>
  <c r="CH182" i="5" s="1"/>
  <c r="CD135" i="5"/>
  <c r="CH135" i="5" s="1"/>
  <c r="CD264" i="5"/>
  <c r="CH264" i="5" s="1"/>
  <c r="CD140" i="5"/>
  <c r="CH140" i="5" s="1"/>
  <c r="CD79" i="5"/>
  <c r="CH79" i="5" s="1"/>
  <c r="CK79" i="5" s="1"/>
  <c r="CD227" i="5"/>
  <c r="CH227" i="5" s="1"/>
  <c r="CD139" i="5"/>
  <c r="CH139" i="5" s="1"/>
  <c r="CD99" i="5"/>
  <c r="CH99" i="5" s="1"/>
  <c r="CD7" i="5"/>
  <c r="CH7" i="5" s="1"/>
  <c r="CD226" i="5"/>
  <c r="CH226" i="5" s="1"/>
  <c r="CD251" i="5"/>
  <c r="CH251" i="5" s="1"/>
  <c r="BK20" i="4"/>
  <c r="BK41" i="4"/>
  <c r="BK59" i="4"/>
  <c r="BK74" i="4"/>
  <c r="BS74" i="4" s="1"/>
  <c r="BW74" i="4" s="1"/>
  <c r="BK80" i="4"/>
  <c r="BS80" i="4" s="1"/>
  <c r="BW80" i="4" s="1"/>
  <c r="BK83" i="4"/>
  <c r="BS83" i="4" s="1"/>
  <c r="BW83" i="4" s="1"/>
  <c r="BK86" i="4"/>
  <c r="BK122" i="4"/>
  <c r="BS122" i="4" s="1"/>
  <c r="BW122" i="4" s="1"/>
  <c r="BZ122" i="4" s="1"/>
  <c r="BK131" i="4"/>
  <c r="BK140" i="4"/>
  <c r="BS140" i="4" s="1"/>
  <c r="BW140" i="4" s="1"/>
  <c r="BZ140" i="4" s="1"/>
  <c r="BK146" i="4"/>
  <c r="BS146" i="4" s="1"/>
  <c r="BW146" i="4" s="1"/>
  <c r="BK183" i="4"/>
  <c r="BK185" i="4"/>
  <c r="BK187" i="4"/>
  <c r="BK176" i="4"/>
  <c r="BK194" i="4"/>
  <c r="BS194" i="4" s="1"/>
  <c r="BW194" i="4" s="1"/>
  <c r="BZ194" i="4" s="1"/>
  <c r="BK198" i="4"/>
  <c r="BK219" i="4"/>
  <c r="BK228" i="4"/>
  <c r="BK231" i="4"/>
  <c r="BS231" i="4" s="1"/>
  <c r="BW231" i="4" s="1"/>
  <c r="BK237" i="4"/>
  <c r="BK246" i="4"/>
  <c r="BS246" i="4" s="1"/>
  <c r="BW246" i="4" s="1"/>
  <c r="BK258" i="4"/>
  <c r="BS258" i="4" s="1"/>
  <c r="BW258" i="4" s="1"/>
  <c r="BK264" i="4"/>
  <c r="BK270" i="4"/>
  <c r="BS270" i="4" s="1"/>
  <c r="BW270" i="4" s="1"/>
  <c r="BZ270" i="4" s="1"/>
  <c r="BK279" i="4"/>
  <c r="BS279" i="4" s="1"/>
  <c r="BW279" i="4" s="1"/>
  <c r="BK19" i="4"/>
  <c r="BK55" i="4"/>
  <c r="BK64" i="4"/>
  <c r="BS64" i="4" s="1"/>
  <c r="BW64" i="4" s="1"/>
  <c r="BZ64" i="4" s="1"/>
  <c r="BK76" i="4"/>
  <c r="BS76" i="4" s="1"/>
  <c r="BW76" i="4" s="1"/>
  <c r="BK94" i="4"/>
  <c r="BS94" i="4" s="1"/>
  <c r="BW94" i="4" s="1"/>
  <c r="BK97" i="4"/>
  <c r="BK124" i="4"/>
  <c r="BS124" i="4" s="1"/>
  <c r="BW124" i="4" s="1"/>
  <c r="BZ124" i="4" s="1"/>
  <c r="BK130" i="4"/>
  <c r="BS130" i="4" s="1"/>
  <c r="BW130" i="4" s="1"/>
  <c r="BK148" i="4"/>
  <c r="BS148" i="4" s="1"/>
  <c r="BW148" i="4" s="1"/>
  <c r="BK188" i="4"/>
  <c r="BS188" i="4" s="1"/>
  <c r="BW188" i="4" s="1"/>
  <c r="BZ188" i="4" s="1"/>
  <c r="BK212" i="4"/>
  <c r="BS212" i="4" s="1"/>
  <c r="BW212" i="4" s="1"/>
  <c r="BK218" i="4"/>
  <c r="BS218" i="4" s="1"/>
  <c r="BW218" i="4" s="1"/>
  <c r="BZ218" i="4" s="1"/>
  <c r="BK227" i="4"/>
  <c r="BK230" i="4"/>
  <c r="BS230" i="4" s="1"/>
  <c r="BW230" i="4" s="1"/>
  <c r="BZ230" i="4" s="1"/>
  <c r="BK233" i="4"/>
  <c r="BK245" i="4"/>
  <c r="BS245" i="4" s="1"/>
  <c r="BW245" i="4" s="1"/>
  <c r="BK254" i="4"/>
  <c r="BS254" i="4" s="1"/>
  <c r="BW254" i="4" s="1"/>
  <c r="BK266" i="4"/>
  <c r="BS266" i="4" s="1"/>
  <c r="BW266" i="4" s="1"/>
  <c r="BK284" i="4"/>
  <c r="BS284" i="4" s="1"/>
  <c r="BW284" i="4" s="1"/>
  <c r="BK299" i="4"/>
  <c r="BK12" i="4"/>
  <c r="BK18" i="4"/>
  <c r="BS18" i="4" s="1"/>
  <c r="BW18" i="4" s="1"/>
  <c r="BK21" i="4"/>
  <c r="BK30" i="4"/>
  <c r="BS30" i="4" s="1"/>
  <c r="BW30" i="4" s="1"/>
  <c r="BK39" i="4"/>
  <c r="BK42" i="4"/>
  <c r="BS42" i="4" s="1"/>
  <c r="BW42" i="4" s="1"/>
  <c r="BZ42" i="4" s="1"/>
  <c r="BK48" i="4"/>
  <c r="BK57" i="4"/>
  <c r="BK63" i="4"/>
  <c r="BK81" i="4"/>
  <c r="BK87" i="4"/>
  <c r="BK99" i="4"/>
  <c r="BK108" i="4"/>
  <c r="BS108" i="4" s="1"/>
  <c r="BW108" i="4" s="1"/>
  <c r="BK111" i="4"/>
  <c r="BK135" i="4"/>
  <c r="BK193" i="4"/>
  <c r="BK149" i="4"/>
  <c r="BK157" i="4"/>
  <c r="BS157" i="4" s="1"/>
  <c r="BW157" i="4" s="1"/>
  <c r="BK220" i="4"/>
  <c r="BK229" i="4"/>
  <c r="BK241" i="4"/>
  <c r="BK262" i="4"/>
  <c r="BS262" i="4" s="1"/>
  <c r="BW262" i="4" s="1"/>
  <c r="BK271" i="4"/>
  <c r="BK280" i="4"/>
  <c r="BK286" i="4"/>
  <c r="BS286" i="4" s="1"/>
  <c r="BW286" i="4" s="1"/>
  <c r="BK295" i="4"/>
  <c r="BK301" i="4"/>
  <c r="BI5" i="4"/>
  <c r="BW5" i="4" s="1"/>
  <c r="BS82" i="4"/>
  <c r="BW82" i="4" s="1"/>
  <c r="BS172" i="4"/>
  <c r="BW172" i="4" s="1"/>
  <c r="CD86" i="6"/>
  <c r="CD155" i="6"/>
  <c r="BW17" i="6"/>
  <c r="CL17" i="6" s="1"/>
  <c r="CO17" i="6" s="1"/>
  <c r="CS17" i="6" s="1"/>
  <c r="CD135" i="6"/>
  <c r="CD254" i="6"/>
  <c r="CD286" i="6"/>
  <c r="CD225" i="6"/>
  <c r="CG31" i="6"/>
  <c r="CH34" i="6"/>
  <c r="BW34" i="6"/>
  <c r="CL34" i="6" s="1"/>
  <c r="CG35" i="6"/>
  <c r="CH37" i="6"/>
  <c r="BW37" i="6"/>
  <c r="CL37" i="6" s="1"/>
  <c r="CH41" i="6"/>
  <c r="BW41" i="6"/>
  <c r="CL41" i="6" s="1"/>
  <c r="CH44" i="6"/>
  <c r="BW44" i="6"/>
  <c r="CL44" i="6" s="1"/>
  <c r="CG45" i="6"/>
  <c r="CR5" i="6"/>
  <c r="CH6" i="6"/>
  <c r="BW6" i="6"/>
  <c r="CL6" i="6" s="1"/>
  <c r="CR8" i="6"/>
  <c r="CG10" i="6"/>
  <c r="CH15" i="6"/>
  <c r="BW15" i="6"/>
  <c r="CL15" i="6" s="1"/>
  <c r="CG18" i="6"/>
  <c r="CR23" i="6"/>
  <c r="BW24" i="6"/>
  <c r="CL24" i="6" s="1"/>
  <c r="CH24" i="6"/>
  <c r="CO19" i="6"/>
  <c r="CS19" i="6" s="1"/>
  <c r="BW52" i="6"/>
  <c r="CL52" i="6" s="1"/>
  <c r="CG108" i="6"/>
  <c r="CD133" i="6"/>
  <c r="CO86" i="6"/>
  <c r="CS86" i="6" s="1"/>
  <c r="CG271" i="6"/>
  <c r="CG178" i="6"/>
  <c r="CO60" i="6"/>
  <c r="CG280" i="6"/>
  <c r="CO112" i="6"/>
  <c r="CO76" i="6"/>
  <c r="CO123" i="6"/>
  <c r="CS123" i="6" s="1"/>
  <c r="CG179" i="6"/>
  <c r="CG143" i="6"/>
  <c r="CG230" i="6"/>
  <c r="CG258" i="6"/>
  <c r="CD283" i="6"/>
  <c r="CD79" i="6"/>
  <c r="CD52" i="6"/>
  <c r="CO69" i="6"/>
  <c r="CO77" i="6"/>
  <c r="CO78" i="6"/>
  <c r="CS78" i="6" s="1"/>
  <c r="CO83" i="6"/>
  <c r="CO84" i="6"/>
  <c r="CO85" i="6"/>
  <c r="CO87" i="6"/>
  <c r="CO88" i="6"/>
  <c r="CO90" i="6"/>
  <c r="CO93" i="6"/>
  <c r="CO97" i="6"/>
  <c r="CO111" i="6"/>
  <c r="CS111" i="6" s="1"/>
  <c r="CO114" i="6"/>
  <c r="CO125" i="6"/>
  <c r="CO154" i="6"/>
  <c r="CO156" i="6"/>
  <c r="CO157" i="6"/>
  <c r="CO163" i="6"/>
  <c r="CO166" i="6"/>
  <c r="CO171" i="6"/>
  <c r="CO172" i="6"/>
  <c r="CS172" i="6" s="1"/>
  <c r="CO175" i="6"/>
  <c r="CS175" i="6" s="1"/>
  <c r="CV175" i="6" s="1"/>
  <c r="CO177" i="6"/>
  <c r="CO185" i="6"/>
  <c r="CD69" i="6"/>
  <c r="CD40" i="6"/>
  <c r="CD60" i="6"/>
  <c r="CD216" i="6"/>
  <c r="CO33" i="6"/>
  <c r="CS33" i="6" s="1"/>
  <c r="CO50" i="6"/>
  <c r="CO66" i="6"/>
  <c r="CO120" i="6"/>
  <c r="CD23" i="6"/>
  <c r="CO275" i="6"/>
  <c r="CO257" i="6"/>
  <c r="CO141" i="6"/>
  <c r="CS141" i="6" s="1"/>
  <c r="CV141" i="6" s="1"/>
  <c r="CO196" i="6"/>
  <c r="CO246" i="6"/>
  <c r="CO181" i="6"/>
  <c r="CO262" i="6"/>
  <c r="CO72" i="6"/>
  <c r="CO161" i="6"/>
  <c r="CO192" i="6"/>
  <c r="CS192" i="6" s="1"/>
  <c r="CO207" i="6"/>
  <c r="CO80" i="6"/>
  <c r="CO282" i="6"/>
  <c r="AL182" i="10"/>
  <c r="AM182" i="10"/>
  <c r="AL166" i="10"/>
  <c r="AM166" i="10"/>
  <c r="AL93" i="10"/>
  <c r="AL94" i="10"/>
  <c r="AM94" i="10"/>
  <c r="AM101" i="10"/>
  <c r="AL101" i="10"/>
  <c r="AM112" i="10"/>
  <c r="AM118" i="10"/>
  <c r="AL118" i="10"/>
  <c r="AL122" i="10"/>
  <c r="AM122" i="10"/>
  <c r="AL127" i="10"/>
  <c r="AM133" i="10"/>
  <c r="AL133" i="10"/>
  <c r="AL135" i="10"/>
  <c r="AL140" i="10"/>
  <c r="AM140" i="10"/>
  <c r="AM144" i="10"/>
  <c r="AL146" i="10"/>
  <c r="AM146" i="10"/>
  <c r="AD30" i="10"/>
  <c r="AI30" i="10" s="1"/>
  <c r="AL30" i="10" s="1"/>
  <c r="AL188" i="10"/>
  <c r="AM272" i="10"/>
  <c r="AM50" i="10"/>
  <c r="AM240" i="10"/>
  <c r="AL264" i="10"/>
  <c r="AM84" i="10"/>
  <c r="AL169" i="10"/>
  <c r="AM256" i="10"/>
  <c r="AL106" i="10"/>
  <c r="AM173" i="10"/>
  <c r="AL224" i="10"/>
  <c r="AM19" i="10"/>
  <c r="AM70" i="10"/>
  <c r="AL150" i="10"/>
  <c r="AM31" i="10"/>
  <c r="AM158" i="10"/>
  <c r="AL158" i="10"/>
  <c r="AL6" i="10"/>
  <c r="AM60" i="10"/>
  <c r="AL60" i="10"/>
  <c r="AL202" i="10"/>
  <c r="AM202" i="10"/>
  <c r="AD280" i="10"/>
  <c r="AI280" i="10" s="1"/>
  <c r="AD281" i="10"/>
  <c r="AI281" i="10" s="1"/>
  <c r="AD282" i="10"/>
  <c r="AI282" i="10" s="1"/>
  <c r="AD285" i="10"/>
  <c r="AI285" i="10" s="1"/>
  <c r="AD286" i="10"/>
  <c r="AI286" i="10" s="1"/>
  <c r="AD288" i="10"/>
  <c r="AI288" i="10" s="1"/>
  <c r="AD290" i="10"/>
  <c r="AI290" i="10" s="1"/>
  <c r="AD292" i="10"/>
  <c r="AI292" i="10" s="1"/>
  <c r="AD293" i="10"/>
  <c r="AI293" i="10" s="1"/>
  <c r="AD294" i="10"/>
  <c r="AI294" i="10" s="1"/>
  <c r="AD296" i="10"/>
  <c r="AI296" i="10" s="1"/>
  <c r="AD297" i="10"/>
  <c r="AI297" i="10" s="1"/>
  <c r="AD301" i="10"/>
  <c r="AI301" i="10" s="1"/>
  <c r="AD304" i="10"/>
  <c r="AI304" i="10" s="1"/>
  <c r="AL190" i="10"/>
  <c r="AM241" i="10"/>
  <c r="AL273" i="10"/>
  <c r="AL153" i="10"/>
  <c r="AM289" i="10"/>
  <c r="AM298" i="10"/>
  <c r="AM193" i="10"/>
  <c r="AL249" i="10"/>
  <c r="AM8" i="10"/>
  <c r="AM175" i="10"/>
  <c r="AL145" i="10"/>
  <c r="AL167" i="10"/>
  <c r="AL300" i="10"/>
  <c r="AM149" i="10"/>
  <c r="AM124" i="10"/>
  <c r="AM12" i="10"/>
  <c r="AM119" i="10"/>
  <c r="AM245" i="10"/>
  <c r="AL245" i="10"/>
  <c r="AM233" i="10"/>
  <c r="AL233" i="10"/>
  <c r="AL276" i="10"/>
  <c r="AM276" i="10"/>
  <c r="AL232" i="10"/>
  <c r="AM232" i="10"/>
  <c r="AL203" i="10"/>
  <c r="AM203" i="10"/>
  <c r="AL196" i="10"/>
  <c r="AM196" i="10"/>
  <c r="AL251" i="10"/>
  <c r="AM251" i="10"/>
  <c r="AM211" i="10"/>
  <c r="AL211" i="10"/>
  <c r="AM198" i="10"/>
  <c r="AL198" i="10"/>
  <c r="AM187" i="10"/>
  <c r="AL187" i="10"/>
  <c r="AM130" i="10"/>
  <c r="AL130" i="10"/>
  <c r="AD299" i="10"/>
  <c r="AI299" i="10" s="1"/>
  <c r="AD295" i="10"/>
  <c r="AI295" i="10" s="1"/>
  <c r="AD287" i="10"/>
  <c r="AI287" i="10" s="1"/>
  <c r="AD5" i="10"/>
  <c r="AI5" i="10" s="1"/>
  <c r="AD7" i="10"/>
  <c r="AI7" i="10" s="1"/>
  <c r="AD10" i="10"/>
  <c r="AI10" i="10" s="1"/>
  <c r="AD11" i="10"/>
  <c r="AI11" i="10" s="1"/>
  <c r="AD13" i="10"/>
  <c r="AI13" i="10" s="1"/>
  <c r="AD14" i="10"/>
  <c r="AI14" i="10" s="1"/>
  <c r="AD17" i="10"/>
  <c r="AI17" i="10" s="1"/>
  <c r="AD18" i="10"/>
  <c r="AI18" i="10" s="1"/>
  <c r="AD21" i="10"/>
  <c r="AI21" i="10" s="1"/>
  <c r="AD22" i="10"/>
  <c r="AI22" i="10" s="1"/>
  <c r="AD25" i="10"/>
  <c r="AI25" i="10" s="1"/>
  <c r="AD26" i="10"/>
  <c r="AI26" i="10" s="1"/>
  <c r="AD28" i="10"/>
  <c r="AI28" i="10" s="1"/>
  <c r="AD29" i="10"/>
  <c r="AI29" i="10" s="1"/>
  <c r="AD32" i="10"/>
  <c r="AI32" i="10" s="1"/>
  <c r="AD35" i="10"/>
  <c r="AI35" i="10" s="1"/>
  <c r="AD36" i="10"/>
  <c r="AI36" i="10" s="1"/>
  <c r="AD38" i="10"/>
  <c r="AI38" i="10" s="1"/>
  <c r="AD39" i="10"/>
  <c r="AI39" i="10" s="1"/>
  <c r="AD41" i="10"/>
  <c r="AI41" i="10" s="1"/>
  <c r="AD42" i="10"/>
  <c r="AI42" i="10" s="1"/>
  <c r="AD44" i="10"/>
  <c r="AI44" i="10" s="1"/>
  <c r="AM44" i="10" s="1"/>
  <c r="AD45" i="10"/>
  <c r="AI45" i="10" s="1"/>
  <c r="AD48" i="10"/>
  <c r="AI48" i="10" s="1"/>
  <c r="AD51" i="10"/>
  <c r="AI51" i="10" s="1"/>
  <c r="AD54" i="10"/>
  <c r="AI54" i="10" s="1"/>
  <c r="AL54" i="10" s="1"/>
  <c r="AD55" i="10"/>
  <c r="AI55" i="10" s="1"/>
  <c r="AD58" i="10"/>
  <c r="AI58" i="10" s="1"/>
  <c r="AD61" i="10"/>
  <c r="AI61" i="10" s="1"/>
  <c r="AD62" i="10"/>
  <c r="AI62" i="10" s="1"/>
  <c r="AD65" i="10"/>
  <c r="AI65" i="10" s="1"/>
  <c r="AD68" i="10"/>
  <c r="AI68" i="10" s="1"/>
  <c r="AD69" i="10"/>
  <c r="AI69" i="10" s="1"/>
  <c r="AD71" i="10"/>
  <c r="AI71" i="10" s="1"/>
  <c r="AD72" i="10"/>
  <c r="AI72" i="10" s="1"/>
  <c r="AD75" i="10"/>
  <c r="AI75" i="10" s="1"/>
  <c r="AD77" i="10"/>
  <c r="AI77" i="10" s="1"/>
  <c r="AD80" i="10"/>
  <c r="AI80" i="10" s="1"/>
  <c r="AD81" i="10"/>
  <c r="AI81" i="10" s="1"/>
  <c r="AD83" i="10"/>
  <c r="AI83" i="10" s="1"/>
  <c r="AL83" i="10" s="1"/>
  <c r="AD86" i="10"/>
  <c r="AI86" i="10" s="1"/>
  <c r="AD89" i="10"/>
  <c r="AI89" i="10" s="1"/>
  <c r="AD90" i="10"/>
  <c r="AI90" i="10" s="1"/>
  <c r="AD92" i="10"/>
  <c r="AI92" i="10" s="1"/>
  <c r="AD95" i="10"/>
  <c r="AI95" i="10" s="1"/>
  <c r="AD97" i="10"/>
  <c r="AI97" i="10" s="1"/>
  <c r="AD99" i="10"/>
  <c r="AI99" i="10" s="1"/>
  <c r="AD100" i="10"/>
  <c r="AI100" i="10" s="1"/>
  <c r="AE103" i="10"/>
  <c r="AD103" i="10"/>
  <c r="AI103" i="10" s="1"/>
  <c r="AD104" i="10"/>
  <c r="AI104" i="10" s="1"/>
  <c r="AE107" i="10"/>
  <c r="AJ106" i="10" s="1"/>
  <c r="AD107" i="10"/>
  <c r="AI107" i="10" s="1"/>
  <c r="AD108" i="10"/>
  <c r="AI108" i="10" s="1"/>
  <c r="AD111" i="10"/>
  <c r="AI111" i="10" s="1"/>
  <c r="AL111" i="10" s="1"/>
  <c r="AD117" i="10"/>
  <c r="AI117" i="10" s="1"/>
  <c r="AE119" i="10"/>
  <c r="AJ118" i="10" s="1"/>
  <c r="AD121" i="10"/>
  <c r="AI121" i="10" s="1"/>
  <c r="AE123" i="10"/>
  <c r="AJ122" i="10" s="1"/>
  <c r="AE127" i="10"/>
  <c r="AJ126" i="10" s="1"/>
  <c r="AD128" i="10"/>
  <c r="AI128" i="10" s="1"/>
  <c r="AE131" i="10"/>
  <c r="AJ130" i="10" s="1"/>
  <c r="AD131" i="10"/>
  <c r="AI131" i="10" s="1"/>
  <c r="AD141" i="10"/>
  <c r="AI141" i="10" s="1"/>
  <c r="AE143" i="10"/>
  <c r="AJ142" i="10" s="1"/>
  <c r="AE147" i="10"/>
  <c r="AJ146" i="10" s="1"/>
  <c r="AD284" i="10"/>
  <c r="AI284" i="10" s="1"/>
  <c r="AE150" i="10"/>
  <c r="AJ149" i="10" s="1"/>
  <c r="AE154" i="10"/>
  <c r="AJ153" i="10" s="1"/>
  <c r="AE158" i="10"/>
  <c r="AJ157" i="10" s="1"/>
  <c r="AE162" i="10"/>
  <c r="AJ161" i="10" s="1"/>
  <c r="AE166" i="10"/>
  <c r="AJ165" i="10" s="1"/>
  <c r="AE170" i="10"/>
  <c r="AJ169" i="10" s="1"/>
  <c r="AE174" i="10"/>
  <c r="AJ173" i="10" s="1"/>
  <c r="AE178" i="10"/>
  <c r="AJ177" i="10" s="1"/>
  <c r="AE182" i="10"/>
  <c r="AJ181" i="10" s="1"/>
  <c r="AE186" i="10"/>
  <c r="AJ185" i="10" s="1"/>
  <c r="AE190" i="10"/>
  <c r="AJ189" i="10" s="1"/>
  <c r="AE194" i="10"/>
  <c r="AJ193" i="10" s="1"/>
  <c r="AE198" i="10"/>
  <c r="AJ197" i="10" s="1"/>
  <c r="AE202" i="10"/>
  <c r="AJ201" i="10" s="1"/>
  <c r="AE206" i="10"/>
  <c r="AJ205" i="10" s="1"/>
  <c r="AE210" i="10"/>
  <c r="AJ209" i="10" s="1"/>
  <c r="AE214" i="10"/>
  <c r="AJ213" i="10" s="1"/>
  <c r="AE218" i="10"/>
  <c r="AJ217" i="10" s="1"/>
  <c r="AE222" i="10"/>
  <c r="AJ221" i="10" s="1"/>
  <c r="AE226" i="10"/>
  <c r="AJ225" i="10" s="1"/>
  <c r="AE230" i="10"/>
  <c r="AJ229" i="10" s="1"/>
  <c r="AE234" i="10"/>
  <c r="AJ233" i="10" s="1"/>
  <c r="AE238" i="10"/>
  <c r="AJ237" i="10" s="1"/>
  <c r="AE242" i="10"/>
  <c r="AJ241" i="10" s="1"/>
  <c r="AE246" i="10"/>
  <c r="AJ245" i="10" s="1"/>
  <c r="AE250" i="10"/>
  <c r="AJ249" i="10" s="1"/>
  <c r="AE254" i="10"/>
  <c r="AJ253" i="10" s="1"/>
  <c r="AE258" i="10"/>
  <c r="AJ257" i="10" s="1"/>
  <c r="AE262" i="10"/>
  <c r="AJ261" i="10" s="1"/>
  <c r="AE266" i="10"/>
  <c r="AJ265" i="10" s="1"/>
  <c r="AE270" i="10"/>
  <c r="AJ269" i="10" s="1"/>
  <c r="AM271" i="10"/>
  <c r="AL271" i="10"/>
  <c r="AM199" i="10"/>
  <c r="AL199" i="10"/>
  <c r="AL164" i="10"/>
  <c r="AM164" i="10"/>
  <c r="AM302" i="10"/>
  <c r="AL302" i="10"/>
  <c r="AL304" i="10"/>
  <c r="AM304" i="10"/>
  <c r="AM243" i="10"/>
  <c r="AL243" i="10"/>
  <c r="AL180" i="10"/>
  <c r="AM180" i="10"/>
  <c r="AM292" i="10"/>
  <c r="AL292" i="10"/>
  <c r="AM277" i="10"/>
  <c r="AL277" i="10"/>
  <c r="AM170" i="10"/>
  <c r="AL170" i="10"/>
  <c r="AM260" i="10"/>
  <c r="AL260" i="10"/>
  <c r="AL209" i="10"/>
  <c r="AM209" i="10"/>
  <c r="AL197" i="10"/>
  <c r="AM197" i="10"/>
  <c r="AM142" i="10"/>
  <c r="AL142" i="10"/>
  <c r="AM280" i="10"/>
  <c r="AL280" i="10"/>
  <c r="AM143" i="10"/>
  <c r="AL143" i="10"/>
  <c r="AM139" i="10"/>
  <c r="AL139" i="10"/>
  <c r="AM34" i="10"/>
  <c r="AL34" i="10"/>
  <c r="AM235" i="10"/>
  <c r="AL252" i="10"/>
  <c r="AM178" i="10"/>
  <c r="AL206" i="10"/>
  <c r="AM82" i="10"/>
  <c r="AL201" i="10"/>
  <c r="AM24" i="10"/>
  <c r="AM47" i="10"/>
  <c r="AL85" i="10"/>
  <c r="AL137" i="10"/>
  <c r="AL116" i="10"/>
  <c r="AM155" i="10"/>
  <c r="AL151" i="10"/>
  <c r="AL194" i="10"/>
  <c r="AL126" i="10"/>
  <c r="AL125" i="10"/>
  <c r="AM125" i="10"/>
  <c r="AM87" i="10"/>
  <c r="AL87" i="10"/>
  <c r="AM66" i="10"/>
  <c r="AL66" i="10"/>
  <c r="AM52" i="10"/>
  <c r="AL52" i="10"/>
  <c r="AM6" i="10"/>
  <c r="AM30" i="10"/>
  <c r="AM43" i="10"/>
  <c r="AL44" i="10"/>
  <c r="AM51" i="10"/>
  <c r="AL51" i="10"/>
  <c r="AM77" i="10"/>
  <c r="AL77" i="10"/>
  <c r="AM83" i="10"/>
  <c r="AM96" i="10"/>
  <c r="AE111" i="10"/>
  <c r="AJ110" i="10" s="1"/>
  <c r="AD110" i="10"/>
  <c r="AI110" i="10" s="1"/>
  <c r="AM111" i="10"/>
  <c r="AE115" i="10"/>
  <c r="AJ114" i="10" s="1"/>
  <c r="AD114" i="10"/>
  <c r="AI114" i="10" s="1"/>
  <c r="AM123" i="10"/>
  <c r="AE135" i="10"/>
  <c r="AJ134" i="10" s="1"/>
  <c r="AD134" i="10"/>
  <c r="AI134" i="10" s="1"/>
  <c r="AE139" i="10"/>
  <c r="AJ138" i="10" s="1"/>
  <c r="AD138" i="10"/>
  <c r="AI138" i="10" s="1"/>
  <c r="AL141" i="10"/>
  <c r="AM141" i="10"/>
  <c r="AL162" i="10"/>
  <c r="AM27" i="10"/>
  <c r="AL40" i="10"/>
  <c r="AL109" i="10"/>
  <c r="AM283" i="10"/>
  <c r="AL91" i="10"/>
  <c r="AL74" i="10"/>
  <c r="AL67" i="10"/>
  <c r="AL192" i="10"/>
  <c r="AL102" i="10"/>
  <c r="AM191" i="10"/>
  <c r="AL191" i="10"/>
  <c r="AL132" i="10"/>
  <c r="AM132" i="10"/>
  <c r="AM113" i="10"/>
  <c r="AL113" i="10"/>
  <c r="AM16" i="10"/>
  <c r="AL16" i="10"/>
  <c r="AM53" i="10"/>
  <c r="AM88" i="10"/>
  <c r="AL64" i="10"/>
  <c r="AL129" i="10"/>
  <c r="AL157" i="10"/>
  <c r="AL20" i="10"/>
  <c r="AL184" i="10"/>
  <c r="AL147" i="10"/>
  <c r="AM160" i="10"/>
  <c r="AL244" i="10"/>
  <c r="AL171" i="10"/>
  <c r="AL98" i="10"/>
  <c r="AM105" i="10"/>
  <c r="AL105" i="10"/>
  <c r="AM49" i="10"/>
  <c r="AL49" i="10"/>
  <c r="AM15" i="10"/>
  <c r="AL15" i="10"/>
  <c r="AE151" i="10"/>
  <c r="AJ150" i="10" s="1"/>
  <c r="AE155" i="10"/>
  <c r="AJ154" i="10" s="1"/>
  <c r="AE159" i="10"/>
  <c r="AJ158" i="10" s="1"/>
  <c r="AE163" i="10"/>
  <c r="AJ162" i="10" s="1"/>
  <c r="AE167" i="10"/>
  <c r="AJ166" i="10" s="1"/>
  <c r="AE171" i="10"/>
  <c r="AJ170" i="10" s="1"/>
  <c r="AE175" i="10"/>
  <c r="AJ174" i="10" s="1"/>
  <c r="AE179" i="10"/>
  <c r="AJ178" i="10" s="1"/>
  <c r="AE183" i="10"/>
  <c r="AJ182" i="10" s="1"/>
  <c r="AE187" i="10"/>
  <c r="AJ186" i="10" s="1"/>
  <c r="AE191" i="10"/>
  <c r="AJ190" i="10" s="1"/>
  <c r="AE195" i="10"/>
  <c r="AJ194" i="10" s="1"/>
  <c r="AE199" i="10"/>
  <c r="AJ198" i="10" s="1"/>
  <c r="AE203" i="10"/>
  <c r="AJ202" i="10" s="1"/>
  <c r="AE207" i="10"/>
  <c r="AJ206" i="10" s="1"/>
  <c r="AE211" i="10"/>
  <c r="AJ210" i="10" s="1"/>
  <c r="AE215" i="10"/>
  <c r="AJ214" i="10" s="1"/>
  <c r="AE219" i="10"/>
  <c r="AJ218" i="10" s="1"/>
  <c r="AE223" i="10"/>
  <c r="AJ222" i="10" s="1"/>
  <c r="AE227" i="10"/>
  <c r="AJ226" i="10" s="1"/>
  <c r="AE231" i="10"/>
  <c r="AJ230" i="10" s="1"/>
  <c r="AE235" i="10"/>
  <c r="AJ234" i="10" s="1"/>
  <c r="AE239" i="10"/>
  <c r="AJ238" i="10" s="1"/>
  <c r="AE243" i="10"/>
  <c r="AJ242" i="10" s="1"/>
  <c r="AE247" i="10"/>
  <c r="AJ246" i="10" s="1"/>
  <c r="AE251" i="10"/>
  <c r="AJ250" i="10" s="1"/>
  <c r="AE255" i="10"/>
  <c r="AJ254" i="10" s="1"/>
  <c r="AE259" i="10"/>
  <c r="AJ258" i="10" s="1"/>
  <c r="AE263" i="10"/>
  <c r="AJ262" i="10" s="1"/>
  <c r="AE267" i="10"/>
  <c r="AJ266" i="10" s="1"/>
  <c r="AE304" i="10"/>
  <c r="AJ303" i="10" s="1"/>
  <c r="AE300" i="10"/>
  <c r="AJ299" i="10" s="1"/>
  <c r="AE296" i="10"/>
  <c r="AJ295" i="10" s="1"/>
  <c r="AE292" i="10"/>
  <c r="AJ291" i="10" s="1"/>
  <c r="AE288" i="10"/>
  <c r="AJ287" i="10" s="1"/>
  <c r="AE284" i="10"/>
  <c r="AJ283" i="10" s="1"/>
  <c r="AE280" i="10"/>
  <c r="AJ279" i="10" s="1"/>
  <c r="AE276" i="10"/>
  <c r="AJ275" i="10" s="1"/>
  <c r="AE272" i="10"/>
  <c r="AJ271" i="10" s="1"/>
  <c r="AE106" i="10"/>
  <c r="AJ105" i="10" s="1"/>
  <c r="AE110" i="10"/>
  <c r="AJ109" i="10" s="1"/>
  <c r="AE114" i="10"/>
  <c r="AJ113" i="10" s="1"/>
  <c r="AE118" i="10"/>
  <c r="AJ117" i="10" s="1"/>
  <c r="AE122" i="10"/>
  <c r="AJ121" i="10" s="1"/>
  <c r="AE126" i="10"/>
  <c r="AJ125" i="10" s="1"/>
  <c r="AE130" i="10"/>
  <c r="AE134" i="10"/>
  <c r="AJ133" i="10" s="1"/>
  <c r="AE138" i="10"/>
  <c r="AJ137" i="10" s="1"/>
  <c r="AE142" i="10"/>
  <c r="AJ141" i="10" s="1"/>
  <c r="AE146" i="10"/>
  <c r="AJ145" i="10" s="1"/>
  <c r="AE303" i="10"/>
  <c r="AJ302" i="10" s="1"/>
  <c r="AE299" i="10"/>
  <c r="AJ298" i="10" s="1"/>
  <c r="AE295" i="10"/>
  <c r="AJ294" i="10" s="1"/>
  <c r="AE291" i="10"/>
  <c r="AJ290" i="10" s="1"/>
  <c r="AE287" i="10"/>
  <c r="AJ286" i="10" s="1"/>
  <c r="AE283" i="10"/>
  <c r="AJ282" i="10" s="1"/>
  <c r="AE279" i="10"/>
  <c r="AJ278" i="10" s="1"/>
  <c r="AE275" i="10"/>
  <c r="AJ274" i="10" s="1"/>
  <c r="AE271" i="10"/>
  <c r="AJ270" i="10" s="1"/>
  <c r="AE105" i="10"/>
  <c r="AJ104" i="10" s="1"/>
  <c r="AE109" i="10"/>
  <c r="AJ108" i="10" s="1"/>
  <c r="AE113" i="10"/>
  <c r="AJ112" i="10" s="1"/>
  <c r="AE117" i="10"/>
  <c r="AJ116" i="10" s="1"/>
  <c r="AE121" i="10"/>
  <c r="AJ120" i="10" s="1"/>
  <c r="AE125" i="10"/>
  <c r="AJ124" i="10" s="1"/>
  <c r="AE129" i="10"/>
  <c r="AJ128" i="10" s="1"/>
  <c r="AE133" i="10"/>
  <c r="AJ132" i="10" s="1"/>
  <c r="AE137" i="10"/>
  <c r="AJ136" i="10" s="1"/>
  <c r="AE141" i="10"/>
  <c r="AJ140" i="10" s="1"/>
  <c r="AE145" i="10"/>
  <c r="AJ144" i="10" s="1"/>
  <c r="AE149" i="10"/>
  <c r="AJ148" i="10" s="1"/>
  <c r="AE153" i="10"/>
  <c r="AJ152" i="10" s="1"/>
  <c r="AE157" i="10"/>
  <c r="AJ156" i="10" s="1"/>
  <c r="AE161" i="10"/>
  <c r="AJ160" i="10" s="1"/>
  <c r="AE165" i="10"/>
  <c r="AJ164" i="10" s="1"/>
  <c r="AE169" i="10"/>
  <c r="AJ168" i="10" s="1"/>
  <c r="AE173" i="10"/>
  <c r="AJ172" i="10" s="1"/>
  <c r="AE177" i="10"/>
  <c r="AJ176" i="10" s="1"/>
  <c r="AE181" i="10"/>
  <c r="AJ180" i="10" s="1"/>
  <c r="AE185" i="10"/>
  <c r="AJ184" i="10" s="1"/>
  <c r="AE189" i="10"/>
  <c r="AJ188" i="10" s="1"/>
  <c r="AE193" i="10"/>
  <c r="AJ192" i="10" s="1"/>
  <c r="AE197" i="10"/>
  <c r="AJ196" i="10" s="1"/>
  <c r="AE201" i="10"/>
  <c r="AJ200" i="10" s="1"/>
  <c r="AE205" i="10"/>
  <c r="AJ204" i="10" s="1"/>
  <c r="AE209" i="10"/>
  <c r="AJ208" i="10" s="1"/>
  <c r="AE213" i="10"/>
  <c r="AJ212" i="10" s="1"/>
  <c r="AE217" i="10"/>
  <c r="AJ216" i="10" s="1"/>
  <c r="AE221" i="10"/>
  <c r="AJ220" i="10" s="1"/>
  <c r="AE225" i="10"/>
  <c r="AJ224" i="10" s="1"/>
  <c r="AE229" i="10"/>
  <c r="AJ228" i="10" s="1"/>
  <c r="AE233" i="10"/>
  <c r="AJ232" i="10" s="1"/>
  <c r="AE237" i="10"/>
  <c r="AJ236" i="10" s="1"/>
  <c r="AE241" i="10"/>
  <c r="AJ240" i="10" s="1"/>
  <c r="AE245" i="10"/>
  <c r="AJ244" i="10" s="1"/>
  <c r="AE249" i="10"/>
  <c r="AJ248" i="10" s="1"/>
  <c r="AE253" i="10"/>
  <c r="AJ252" i="10" s="1"/>
  <c r="AE257" i="10"/>
  <c r="AJ256" i="10" s="1"/>
  <c r="AE261" i="10"/>
  <c r="AJ260" i="10" s="1"/>
  <c r="AE265" i="10"/>
  <c r="AJ264" i="10" s="1"/>
  <c r="AE269" i="10"/>
  <c r="AJ268" i="10" s="1"/>
  <c r="AE302" i="10"/>
  <c r="AJ301" i="10" s="1"/>
  <c r="AE298" i="10"/>
  <c r="AJ297" i="10" s="1"/>
  <c r="AE294" i="10"/>
  <c r="AJ293" i="10" s="1"/>
  <c r="AE290" i="10"/>
  <c r="AJ289" i="10" s="1"/>
  <c r="AE286" i="10"/>
  <c r="AJ285" i="10" s="1"/>
  <c r="AE282" i="10"/>
  <c r="AJ281" i="10" s="1"/>
  <c r="AE278" i="10"/>
  <c r="AJ277" i="10" s="1"/>
  <c r="AE274" i="10"/>
  <c r="AJ273" i="10" s="1"/>
  <c r="AE104" i="10"/>
  <c r="AJ103" i="10" s="1"/>
  <c r="AE108" i="10"/>
  <c r="AJ107" i="10" s="1"/>
  <c r="AE112" i="10"/>
  <c r="AJ111" i="10" s="1"/>
  <c r="AE116" i="10"/>
  <c r="AJ115" i="10" s="1"/>
  <c r="AE120" i="10"/>
  <c r="AJ119" i="10" s="1"/>
  <c r="AE124" i="10"/>
  <c r="AJ123" i="10" s="1"/>
  <c r="AE128" i="10"/>
  <c r="AJ127" i="10" s="1"/>
  <c r="AE132" i="10"/>
  <c r="AJ131" i="10" s="1"/>
  <c r="AE136" i="10"/>
  <c r="AJ135" i="10" s="1"/>
  <c r="AE140" i="10"/>
  <c r="AJ139" i="10" s="1"/>
  <c r="AE144" i="10"/>
  <c r="AJ143" i="10" s="1"/>
  <c r="AE148" i="10"/>
  <c r="AJ147" i="10" s="1"/>
  <c r="AE152" i="10"/>
  <c r="AJ151" i="10" s="1"/>
  <c r="AE156" i="10"/>
  <c r="AJ155" i="10" s="1"/>
  <c r="AE160" i="10"/>
  <c r="AJ159" i="10" s="1"/>
  <c r="AE164" i="10"/>
  <c r="AJ163" i="10" s="1"/>
  <c r="AE168" i="10"/>
  <c r="AJ167" i="10" s="1"/>
  <c r="AE172" i="10"/>
  <c r="AJ171" i="10" s="1"/>
  <c r="AE176" i="10"/>
  <c r="AJ175" i="10" s="1"/>
  <c r="AE180" i="10"/>
  <c r="AJ179" i="10" s="1"/>
  <c r="AE184" i="10"/>
  <c r="AJ183" i="10" s="1"/>
  <c r="AE188" i="10"/>
  <c r="AJ187" i="10" s="1"/>
  <c r="AE192" i="10"/>
  <c r="AJ191" i="10" s="1"/>
  <c r="AE196" i="10"/>
  <c r="AJ195" i="10" s="1"/>
  <c r="AE200" i="10"/>
  <c r="AJ199" i="10" s="1"/>
  <c r="AE204" i="10"/>
  <c r="AJ203" i="10" s="1"/>
  <c r="AE208" i="10"/>
  <c r="AJ207" i="10" s="1"/>
  <c r="AE212" i="10"/>
  <c r="AJ211" i="10" s="1"/>
  <c r="AE216" i="10"/>
  <c r="AJ215" i="10" s="1"/>
  <c r="AE220" i="10"/>
  <c r="AJ219" i="10" s="1"/>
  <c r="AE224" i="10"/>
  <c r="AJ223" i="10" s="1"/>
  <c r="AE228" i="10"/>
  <c r="AJ227" i="10" s="1"/>
  <c r="AE232" i="10"/>
  <c r="AJ231" i="10" s="1"/>
  <c r="AE236" i="10"/>
  <c r="AJ235" i="10" s="1"/>
  <c r="AE240" i="10"/>
  <c r="AJ239" i="10" s="1"/>
  <c r="AE244" i="10"/>
  <c r="AJ243" i="10" s="1"/>
  <c r="AE248" i="10"/>
  <c r="AJ247" i="10" s="1"/>
  <c r="AE252" i="10"/>
  <c r="AJ251" i="10" s="1"/>
  <c r="AE256" i="10"/>
  <c r="AJ255" i="10" s="1"/>
  <c r="AE260" i="10"/>
  <c r="AJ259" i="10" s="1"/>
  <c r="AE264" i="10"/>
  <c r="AJ263" i="10" s="1"/>
  <c r="AE268" i="10"/>
  <c r="AJ267" i="10" s="1"/>
  <c r="AE305" i="10"/>
  <c r="AJ304" i="10" s="1"/>
  <c r="AE301" i="10"/>
  <c r="AJ300" i="10" s="1"/>
  <c r="AE297" i="10"/>
  <c r="AJ296" i="10" s="1"/>
  <c r="AE293" i="10"/>
  <c r="AJ292" i="10" s="1"/>
  <c r="AE289" i="10"/>
  <c r="AJ288" i="10" s="1"/>
  <c r="AE285" i="10"/>
  <c r="AJ284" i="10" s="1"/>
  <c r="AE281" i="10"/>
  <c r="AJ280" i="10" s="1"/>
  <c r="AE277" i="10"/>
  <c r="AJ276" i="10" s="1"/>
  <c r="AE273" i="10"/>
  <c r="AJ272" i="10" s="1"/>
  <c r="CE31" i="6"/>
  <c r="CR74" i="6"/>
  <c r="CG101" i="6"/>
  <c r="CG103" i="6"/>
  <c r="CF115" i="6"/>
  <c r="CG129" i="6"/>
  <c r="CE130" i="6"/>
  <c r="CE136" i="6"/>
  <c r="CG144" i="6"/>
  <c r="CE145" i="6"/>
  <c r="CO145" i="6" s="1"/>
  <c r="CG149" i="6"/>
  <c r="CG151" i="6"/>
  <c r="CE152" i="6"/>
  <c r="CO152" i="6" s="1"/>
  <c r="CS152" i="6" s="1"/>
  <c r="CE187" i="6"/>
  <c r="CO187" i="6" s="1"/>
  <c r="CS187" i="6" s="1"/>
  <c r="CR187" i="6"/>
  <c r="CH189" i="6"/>
  <c r="BW189" i="6"/>
  <c r="CL189" i="6" s="1"/>
  <c r="CH191" i="6"/>
  <c r="BW191" i="6"/>
  <c r="CL191" i="6" s="1"/>
  <c r="CG205" i="6"/>
  <c r="CF213" i="6"/>
  <c r="CF222" i="6"/>
  <c r="CE256" i="6"/>
  <c r="CO256" i="6" s="1"/>
  <c r="CR270" i="6"/>
  <c r="CG295" i="6"/>
  <c r="CH295" i="6"/>
  <c r="BW295" i="6"/>
  <c r="CL295" i="6" s="1"/>
  <c r="CR298" i="6"/>
  <c r="CG300" i="6"/>
  <c r="BW300" i="6"/>
  <c r="CL300" i="6" s="1"/>
  <c r="CH300" i="6"/>
  <c r="BW301" i="6"/>
  <c r="CL301" i="6" s="1"/>
  <c r="CH301" i="6"/>
  <c r="CF302" i="6"/>
  <c r="CF20" i="6"/>
  <c r="CO20" i="6" s="1"/>
  <c r="CS20" i="6" s="1"/>
  <c r="CH51" i="6"/>
  <c r="BW51" i="6"/>
  <c r="CL51" i="6" s="1"/>
  <c r="CG56" i="6"/>
  <c r="CH61" i="6"/>
  <c r="BW61" i="6"/>
  <c r="CL61" i="6" s="1"/>
  <c r="CE62" i="6"/>
  <c r="CO62" i="6" s="1"/>
  <c r="CH71" i="6"/>
  <c r="BW71" i="6"/>
  <c r="CL71" i="6" s="1"/>
  <c r="CG73" i="6"/>
  <c r="CE74" i="6"/>
  <c r="CO74" i="6" s="1"/>
  <c r="CS74" i="6" s="1"/>
  <c r="CE102" i="6"/>
  <c r="BW103" i="6"/>
  <c r="CL103" i="6" s="1"/>
  <c r="CH103" i="6"/>
  <c r="CG137" i="6"/>
  <c r="CG146" i="6"/>
  <c r="CE148" i="6"/>
  <c r="CE150" i="6"/>
  <c r="BW151" i="6"/>
  <c r="CL151" i="6" s="1"/>
  <c r="CH151" i="6"/>
  <c r="CR161" i="6"/>
  <c r="CH188" i="6"/>
  <c r="BW188" i="6"/>
  <c r="CL188" i="6" s="1"/>
  <c r="CH193" i="6"/>
  <c r="BW193" i="6"/>
  <c r="CL193" i="6" s="1"/>
  <c r="CF204" i="6"/>
  <c r="CF227" i="6"/>
  <c r="CR243" i="6"/>
  <c r="CH254" i="6"/>
  <c r="BW254" i="6"/>
  <c r="CL254" i="6" s="1"/>
  <c r="CR266" i="6"/>
  <c r="CF270" i="6"/>
  <c r="CE291" i="6"/>
  <c r="CO291" i="6" s="1"/>
  <c r="CS291" i="6" s="1"/>
  <c r="BW294" i="6"/>
  <c r="CL294" i="6" s="1"/>
  <c r="CH294" i="6"/>
  <c r="CE298" i="6"/>
  <c r="CO298" i="6" s="1"/>
  <c r="CG301" i="6"/>
  <c r="BO82" i="6"/>
  <c r="CD82" i="6" s="1"/>
  <c r="BO74" i="6"/>
  <c r="CO27" i="6"/>
  <c r="CS27" i="6" s="1"/>
  <c r="CO250" i="6"/>
  <c r="CS250" i="6" s="1"/>
  <c r="CG189" i="6"/>
  <c r="CG38" i="6"/>
  <c r="CR47" i="6"/>
  <c r="CH48" i="6"/>
  <c r="BW48" i="6"/>
  <c r="CL48" i="6" s="1"/>
  <c r="CG49" i="6"/>
  <c r="CR50" i="6"/>
  <c r="CR72" i="6"/>
  <c r="CH101" i="6"/>
  <c r="BW101" i="6"/>
  <c r="CL101" i="6" s="1"/>
  <c r="CE104" i="6"/>
  <c r="CO104" i="6" s="1"/>
  <c r="CS104" i="6" s="1"/>
  <c r="CF124" i="6"/>
  <c r="BW129" i="6"/>
  <c r="CL129" i="6" s="1"/>
  <c r="CH129" i="6"/>
  <c r="CH144" i="6"/>
  <c r="BW144" i="6"/>
  <c r="CL144" i="6" s="1"/>
  <c r="CH146" i="6"/>
  <c r="BW146" i="6"/>
  <c r="CL146" i="6" s="1"/>
  <c r="CH149" i="6"/>
  <c r="BW149" i="6"/>
  <c r="CL149" i="6" s="1"/>
  <c r="CG160" i="6"/>
  <c r="CE190" i="6"/>
  <c r="CO190" i="6" s="1"/>
  <c r="CS190" i="6" s="1"/>
  <c r="CR190" i="6"/>
  <c r="CR192" i="6"/>
  <c r="CR212" i="6"/>
  <c r="CG214" i="6"/>
  <c r="CG218" i="6"/>
  <c r="CG223" i="6"/>
  <c r="CF241" i="6"/>
  <c r="CE244" i="6"/>
  <c r="CO244" i="6" s="1"/>
  <c r="CF248" i="6"/>
  <c r="CF255" i="6"/>
  <c r="CR256" i="6"/>
  <c r="CG267" i="6"/>
  <c r="CE271" i="6"/>
  <c r="CG278" i="6"/>
  <c r="CE286" i="6"/>
  <c r="CO286" i="6" s="1"/>
  <c r="CH292" i="6"/>
  <c r="BW292" i="6"/>
  <c r="CL292" i="6" s="1"/>
  <c r="CG294" i="6"/>
  <c r="BO78" i="6"/>
  <c r="CD78" i="6" s="1"/>
  <c r="CG227" i="6"/>
  <c r="CO284" i="6"/>
  <c r="CO233" i="6"/>
  <c r="CO55" i="6"/>
  <c r="CS55" i="6" s="1"/>
  <c r="CR35" i="6"/>
  <c r="BO89" i="6"/>
  <c r="CD89" i="6" s="1"/>
  <c r="CO174" i="6"/>
  <c r="CS174" i="6" s="1"/>
  <c r="CO238" i="6"/>
  <c r="CH7" i="6"/>
  <c r="BW7" i="6"/>
  <c r="CL7" i="6" s="1"/>
  <c r="CH165" i="6"/>
  <c r="BW165" i="6"/>
  <c r="CL165" i="6" s="1"/>
  <c r="BO231" i="6"/>
  <c r="CD231" i="6" s="1"/>
  <c r="BO191" i="6"/>
  <c r="CD191" i="6" s="1"/>
  <c r="BO151" i="6"/>
  <c r="CD151" i="6" s="1"/>
  <c r="BO100" i="6"/>
  <c r="CD100" i="6" s="1"/>
  <c r="CO265" i="6"/>
  <c r="CO67" i="6"/>
  <c r="CS67" i="6" s="1"/>
  <c r="CO29" i="6"/>
  <c r="CS29" i="6" s="1"/>
  <c r="CR302" i="6"/>
  <c r="BO71" i="6"/>
  <c r="CD71" i="6" s="1"/>
  <c r="CO210" i="6"/>
  <c r="CS210" i="6" s="1"/>
  <c r="CO216" i="6"/>
  <c r="CO53" i="6"/>
  <c r="CO9" i="6"/>
  <c r="CS110" i="6"/>
  <c r="CV110" i="6" s="1"/>
  <c r="CS87" i="6"/>
  <c r="CS122" i="6"/>
  <c r="CS168" i="6"/>
  <c r="CS180" i="6"/>
  <c r="CO296" i="6"/>
  <c r="CO199" i="6"/>
  <c r="CG105" i="6"/>
  <c r="CG169" i="6"/>
  <c r="CG197" i="6"/>
  <c r="CO206" i="6"/>
  <c r="CS75" i="6"/>
  <c r="CV75" i="6" s="1"/>
  <c r="CS42" i="6"/>
  <c r="CS114" i="6"/>
  <c r="CV114" i="6" s="1"/>
  <c r="CS109" i="6"/>
  <c r="CS69" i="6"/>
  <c r="CG121" i="6"/>
  <c r="CG132" i="6"/>
  <c r="CG140" i="6"/>
  <c r="CG191" i="6"/>
  <c r="CG193" i="6"/>
  <c r="CS72" i="6"/>
  <c r="CO247" i="6"/>
  <c r="CG102" i="6"/>
  <c r="CG118" i="6"/>
  <c r="CG130" i="6"/>
  <c r="CG135" i="6"/>
  <c r="CG150" i="6"/>
  <c r="CG221" i="6"/>
  <c r="CS82" i="6"/>
  <c r="CS63" i="6"/>
  <c r="CS54" i="6"/>
  <c r="CV54" i="6" s="1"/>
  <c r="CS57" i="6"/>
  <c r="CS138" i="6"/>
  <c r="CV138" i="6" s="1"/>
  <c r="CS65" i="6"/>
  <c r="CV65" i="6" s="1"/>
  <c r="CS142" i="6"/>
  <c r="CV142" i="6" s="1"/>
  <c r="CS117" i="6"/>
  <c r="CV117" i="6" s="1"/>
  <c r="CS153" i="6"/>
  <c r="CO201" i="6"/>
  <c r="CO289" i="6"/>
  <c r="CO212" i="6"/>
  <c r="CO231" i="6"/>
  <c r="CO217" i="6"/>
  <c r="CO229" i="6"/>
  <c r="CO249" i="6"/>
  <c r="CO272" i="6"/>
  <c r="CO281" i="6"/>
  <c r="CS281" i="6" s="1"/>
  <c r="CO303" i="6"/>
  <c r="CS303" i="6" s="1"/>
  <c r="CO203" i="6"/>
  <c r="CO209" i="6"/>
  <c r="CS209" i="6" s="1"/>
  <c r="CO219" i="6"/>
  <c r="CO226" i="6"/>
  <c r="CO235" i="6"/>
  <c r="CO263" i="6"/>
  <c r="CO273" i="6"/>
  <c r="CO276" i="6"/>
  <c r="CO288" i="6"/>
  <c r="CO290" i="6"/>
  <c r="CS290" i="6" s="1"/>
  <c r="CO208" i="6"/>
  <c r="CS208" i="6" s="1"/>
  <c r="CO200" i="6"/>
  <c r="CO232" i="6"/>
  <c r="CO239" i="6"/>
  <c r="CS239" i="6" s="1"/>
  <c r="CO245" i="6"/>
  <c r="CO299" i="6"/>
  <c r="CO242" i="6"/>
  <c r="CO283" i="6"/>
  <c r="CO260" i="6"/>
  <c r="CO269" i="6"/>
  <c r="CO277" i="6"/>
  <c r="CO285" i="6"/>
  <c r="CO293" i="6"/>
  <c r="CO220" i="6"/>
  <c r="CO236" i="6"/>
  <c r="CS236" i="6" s="1"/>
  <c r="CO251" i="6"/>
  <c r="CO253" i="6"/>
  <c r="CS253" i="6" s="1"/>
  <c r="CO264" i="6"/>
  <c r="CO266" i="6"/>
  <c r="CO274" i="6"/>
  <c r="CS274" i="6" s="1"/>
  <c r="CO224" i="6"/>
  <c r="CO225" i="6"/>
  <c r="CS225" i="6" s="1"/>
  <c r="CO228" i="6"/>
  <c r="CS228" i="6" s="1"/>
  <c r="CV228" i="6" s="1"/>
  <c r="CO230" i="6"/>
  <c r="CO237" i="6"/>
  <c r="CO240" i="6"/>
  <c r="CS240" i="6" s="1"/>
  <c r="CO252" i="6"/>
  <c r="CO268" i="6"/>
  <c r="CO279" i="6"/>
  <c r="CS279" i="6" s="1"/>
  <c r="CO280" i="6"/>
  <c r="CO287" i="6"/>
  <c r="BS86" i="4"/>
  <c r="BW86" i="4" s="1"/>
  <c r="BS102" i="4"/>
  <c r="BW102" i="4" s="1"/>
  <c r="BZ102" i="4" s="1"/>
  <c r="BS166" i="4"/>
  <c r="BW166" i="4" s="1"/>
  <c r="BZ166" i="4" s="1"/>
  <c r="BS278" i="4"/>
  <c r="BW278" i="4" s="1"/>
  <c r="BS294" i="4"/>
  <c r="BW294" i="4" s="1"/>
  <c r="BI20" i="4"/>
  <c r="BS20" i="4" s="1"/>
  <c r="BW20" i="4" s="1"/>
  <c r="BS44" i="4"/>
  <c r="BW44" i="4" s="1"/>
  <c r="BZ44" i="4" s="1"/>
  <c r="BS156" i="4"/>
  <c r="BW156" i="4" s="1"/>
  <c r="BZ156" i="4" s="1"/>
  <c r="BK77" i="4"/>
  <c r="BS77" i="4" s="1"/>
  <c r="BW77" i="4" s="1"/>
  <c r="BK287" i="4"/>
  <c r="BK142" i="4"/>
  <c r="BS142" i="4" s="1"/>
  <c r="BW142" i="4" s="1"/>
  <c r="BK112" i="4"/>
  <c r="BK224" i="4"/>
  <c r="BS300" i="4"/>
  <c r="BW300" i="4" s="1"/>
  <c r="BZ300" i="4" s="1"/>
  <c r="BS98" i="4"/>
  <c r="BW98" i="4" s="1"/>
  <c r="BK169" i="4"/>
  <c r="BK155" i="4"/>
  <c r="AT287" i="4"/>
  <c r="AT278" i="4"/>
  <c r="BI111" i="4"/>
  <c r="BS222" i="4"/>
  <c r="BW222" i="4" s="1"/>
  <c r="BS238" i="4"/>
  <c r="BW238" i="4" s="1"/>
  <c r="BZ238" i="4" s="1"/>
  <c r="BS164" i="4"/>
  <c r="BW164" i="4" s="1"/>
  <c r="BZ164" i="4" s="1"/>
  <c r="BK167" i="4"/>
  <c r="BK49" i="4"/>
  <c r="BK202" i="4"/>
  <c r="BS202" i="4" s="1"/>
  <c r="BW202" i="4" s="1"/>
  <c r="BS273" i="4"/>
  <c r="BW273" i="4" s="1"/>
  <c r="AT282" i="4"/>
  <c r="BI287" i="4"/>
  <c r="BK28" i="4"/>
  <c r="BK73" i="4"/>
  <c r="BK119" i="4"/>
  <c r="BK221" i="4"/>
  <c r="BK242" i="4"/>
  <c r="BK263" i="4"/>
  <c r="BK267" i="4"/>
  <c r="BK275" i="4"/>
  <c r="BS275" i="4" s="1"/>
  <c r="BW275" i="4" s="1"/>
  <c r="BI303" i="4"/>
  <c r="BI275" i="4"/>
  <c r="BI267" i="4"/>
  <c r="BI251" i="4"/>
  <c r="BI239" i="4"/>
  <c r="BS239" i="4" s="1"/>
  <c r="BW239" i="4" s="1"/>
  <c r="BZ239" i="4" s="1"/>
  <c r="BI227" i="4"/>
  <c r="BI187" i="4"/>
  <c r="BI127" i="4"/>
  <c r="BS127" i="4" s="1"/>
  <c r="BW127" i="4" s="1"/>
  <c r="BI123" i="4"/>
  <c r="BS115" i="4"/>
  <c r="BW115" i="4" s="1"/>
  <c r="BI99" i="4"/>
  <c r="BI75" i="4"/>
  <c r="BS75" i="4" s="1"/>
  <c r="BW75" i="4" s="1"/>
  <c r="BZ75" i="4" s="1"/>
  <c r="BI24" i="4"/>
  <c r="BI8" i="4"/>
  <c r="BK58" i="4"/>
  <c r="BS58" i="4" s="1"/>
  <c r="BW58" i="4" s="1"/>
  <c r="BZ58" i="4" s="1"/>
  <c r="BK27" i="4"/>
  <c r="BK43" i="4"/>
  <c r="BK204" i="4"/>
  <c r="BK208" i="4"/>
  <c r="BK216" i="4"/>
  <c r="BS216" i="4" s="1"/>
  <c r="BW216" i="4" s="1"/>
  <c r="BK303" i="4"/>
  <c r="BS228" i="4"/>
  <c r="BW228" i="4" s="1"/>
  <c r="BS276" i="4"/>
  <c r="BW276" i="4" s="1"/>
  <c r="BZ276" i="4" s="1"/>
  <c r="BI12" i="4"/>
  <c r="BI28" i="4"/>
  <c r="BK116" i="4"/>
  <c r="BS116" i="4" s="1"/>
  <c r="BW116" i="4" s="1"/>
  <c r="BK165" i="4"/>
  <c r="BS173" i="4"/>
  <c r="BW173" i="4" s="1"/>
  <c r="BK180" i="4"/>
  <c r="BS180" i="4" s="1"/>
  <c r="BW180" i="4" s="1"/>
  <c r="BK190" i="4"/>
  <c r="BS190" i="4" s="1"/>
  <c r="BW190" i="4" s="1"/>
  <c r="BZ190" i="4" s="1"/>
  <c r="BK195" i="4"/>
  <c r="BK236" i="4"/>
  <c r="AT294" i="4"/>
  <c r="BK298" i="4"/>
  <c r="AT302" i="4"/>
  <c r="BI59" i="4"/>
  <c r="BI32" i="4"/>
  <c r="BS32" i="4" s="1"/>
  <c r="BW32" i="4" s="1"/>
  <c r="BS220" i="4"/>
  <c r="BW220" i="4" s="1"/>
  <c r="BZ220" i="4" s="1"/>
  <c r="BS226" i="4"/>
  <c r="BW226" i="4" s="1"/>
  <c r="BK255" i="4"/>
  <c r="BS255" i="4" s="1"/>
  <c r="BW255" i="4" s="1"/>
  <c r="BK10" i="4"/>
  <c r="BK85" i="4"/>
  <c r="BK95" i="4"/>
  <c r="BK103" i="4"/>
  <c r="BK109" i="4"/>
  <c r="AT280" i="4"/>
  <c r="AT293" i="4"/>
  <c r="BI271" i="4"/>
  <c r="BS290" i="4"/>
  <c r="BW290" i="4" s="1"/>
  <c r="BS196" i="4"/>
  <c r="BW196" i="4" s="1"/>
  <c r="BS272" i="4"/>
  <c r="BW272" i="4" s="1"/>
  <c r="BZ272" i="4" s="1"/>
  <c r="BS244" i="4"/>
  <c r="BW244" i="4" s="1"/>
  <c r="BS34" i="4"/>
  <c r="BW34" i="4" s="1"/>
  <c r="BS234" i="4"/>
  <c r="BW234" i="4" s="1"/>
  <c r="BZ234" i="4" s="1"/>
  <c r="BS250" i="4"/>
  <c r="BW250" i="4" s="1"/>
  <c r="BS282" i="4"/>
  <c r="BW282" i="4" s="1"/>
  <c r="BK23" i="4"/>
  <c r="BK105" i="4"/>
  <c r="BK120" i="4"/>
  <c r="BK144" i="4"/>
  <c r="BK154" i="4"/>
  <c r="BI97" i="4"/>
  <c r="BI93" i="4"/>
  <c r="BS93" i="4" s="1"/>
  <c r="BW93" i="4" s="1"/>
  <c r="BI89" i="4"/>
  <c r="BS89" i="4" s="1"/>
  <c r="BW89" i="4" s="1"/>
  <c r="BI69" i="4"/>
  <c r="BS69" i="4" s="1"/>
  <c r="BW69" i="4" s="1"/>
  <c r="BI61" i="4"/>
  <c r="BI53" i="4"/>
  <c r="BI49" i="4"/>
  <c r="BI41" i="4"/>
  <c r="BI37" i="4"/>
  <c r="BS134" i="4"/>
  <c r="BW134" i="4" s="1"/>
  <c r="BZ134" i="4" s="1"/>
  <c r="BS174" i="4"/>
  <c r="BW174" i="4" s="1"/>
  <c r="BI10" i="4"/>
  <c r="BI26" i="4"/>
  <c r="BS178" i="4"/>
  <c r="BW178" i="4" s="1"/>
  <c r="BK137" i="4"/>
  <c r="BK26" i="4"/>
  <c r="BK40" i="4"/>
  <c r="BK101" i="4"/>
  <c r="BK235" i="4"/>
  <c r="BK240" i="4"/>
  <c r="BK274" i="4"/>
  <c r="BS274" i="4" s="1"/>
  <c r="BW274" i="4" s="1"/>
  <c r="AT279" i="4"/>
  <c r="AT283" i="4"/>
  <c r="BK283" i="4"/>
  <c r="AT297" i="4"/>
  <c r="BK297" i="4"/>
  <c r="AT301" i="4"/>
  <c r="BK302" i="4"/>
  <c r="BI288" i="4"/>
  <c r="BS288" i="4" s="1"/>
  <c r="BW288" i="4" s="1"/>
  <c r="BI280" i="4"/>
  <c r="BI260" i="4"/>
  <c r="BI240" i="4"/>
  <c r="BI232" i="4"/>
  <c r="BS232" i="4" s="1"/>
  <c r="BW232" i="4" s="1"/>
  <c r="BI224" i="4"/>
  <c r="BI200" i="4"/>
  <c r="BS200" i="4" s="1"/>
  <c r="BW200" i="4" s="1"/>
  <c r="BI160" i="4"/>
  <c r="BS160" i="4" s="1"/>
  <c r="BW160" i="4" s="1"/>
  <c r="BI6" i="4"/>
  <c r="BI22" i="4"/>
  <c r="BS22" i="4" s="1"/>
  <c r="BW22" i="4" s="1"/>
  <c r="BS150" i="4"/>
  <c r="BW150" i="4" s="1"/>
  <c r="BZ150" i="4" s="1"/>
  <c r="BS36" i="4"/>
  <c r="BW36" i="4" s="1"/>
  <c r="BZ36" i="4" s="1"/>
  <c r="BS68" i="4"/>
  <c r="BW68" i="4" s="1"/>
  <c r="BK61" i="4"/>
  <c r="BK161" i="4"/>
  <c r="BK25" i="4"/>
  <c r="BK50" i="4"/>
  <c r="BS50" i="4" s="1"/>
  <c r="BW50" i="4" s="1"/>
  <c r="BK54" i="4"/>
  <c r="BS54" i="4" s="1"/>
  <c r="BW54" i="4" s="1"/>
  <c r="BK177" i="4"/>
  <c r="BS177" i="4" s="1"/>
  <c r="BW177" i="4" s="1"/>
  <c r="BK179" i="4"/>
  <c r="BK181" i="4"/>
  <c r="BK189" i="4"/>
  <c r="BK203" i="4"/>
  <c r="BK206" i="4"/>
  <c r="BS206" i="4" s="1"/>
  <c r="BW206" i="4" s="1"/>
  <c r="BK210" i="4"/>
  <c r="BS210" i="4" s="1"/>
  <c r="BW210" i="4" s="1"/>
  <c r="BK214" i="4"/>
  <c r="BS214" i="4" s="1"/>
  <c r="BW214" i="4" s="1"/>
  <c r="BK223" i="4"/>
  <c r="AT291" i="4"/>
  <c r="BK291" i="4"/>
  <c r="AT296" i="4"/>
  <c r="BI57" i="4"/>
  <c r="BI299" i="4"/>
  <c r="BI295" i="4"/>
  <c r="BS295" i="4" s="1"/>
  <c r="BW295" i="4" s="1"/>
  <c r="BS126" i="4"/>
  <c r="BW126" i="4" s="1"/>
  <c r="BS182" i="4"/>
  <c r="BW182" i="4" s="1"/>
  <c r="BS198" i="4"/>
  <c r="BW198" i="4" s="1"/>
  <c r="BS252" i="4"/>
  <c r="BW252" i="4" s="1"/>
  <c r="BZ252" i="4" s="1"/>
  <c r="BS106" i="4"/>
  <c r="BW106" i="4" s="1"/>
  <c r="BS138" i="4"/>
  <c r="BW138" i="4" s="1"/>
  <c r="BS243" i="4"/>
  <c r="BW243" i="4" s="1"/>
  <c r="BK251" i="4"/>
  <c r="BK24" i="4"/>
  <c r="BK260" i="4"/>
  <c r="BK268" i="4"/>
  <c r="BS268" i="4" s="1"/>
  <c r="BW268" i="4" s="1"/>
  <c r="BI128" i="4"/>
  <c r="BS128" i="4" s="1"/>
  <c r="BW128" i="4" s="1"/>
  <c r="BZ128" i="4" s="1"/>
  <c r="BI120" i="4"/>
  <c r="BI65" i="4"/>
  <c r="BS121" i="4"/>
  <c r="BW121" i="4" s="1"/>
  <c r="BS256" i="4"/>
  <c r="BW256" i="4" s="1"/>
  <c r="BI265" i="4"/>
  <c r="BS265" i="4" s="1"/>
  <c r="BW265" i="4" s="1"/>
  <c r="BI253" i="4"/>
  <c r="BS253" i="4" s="1"/>
  <c r="BW253" i="4" s="1"/>
  <c r="BZ253" i="4" s="1"/>
  <c r="BI241" i="4"/>
  <c r="BI229" i="4"/>
  <c r="BI221" i="4"/>
  <c r="BI201" i="4"/>
  <c r="BS201" i="4" s="1"/>
  <c r="BW201" i="4" s="1"/>
  <c r="BI185" i="4"/>
  <c r="BI169" i="4"/>
  <c r="BS169" i="4" s="1"/>
  <c r="BW169" i="4" s="1"/>
  <c r="BI149" i="4"/>
  <c r="BI261" i="4"/>
  <c r="BS261" i="4" s="1"/>
  <c r="BW261" i="4" s="1"/>
  <c r="BZ261" i="4" s="1"/>
  <c r="BI217" i="4"/>
  <c r="BS217" i="4" s="1"/>
  <c r="BW217" i="4" s="1"/>
  <c r="BI165" i="4"/>
  <c r="BI145" i="4"/>
  <c r="BI125" i="4"/>
  <c r="BS125" i="4" s="1"/>
  <c r="BW125" i="4" s="1"/>
  <c r="BI33" i="4"/>
  <c r="BS33" i="4" s="1"/>
  <c r="BW33" i="4" s="1"/>
  <c r="BI17" i="4"/>
  <c r="BS17" i="4" s="1"/>
  <c r="BW17" i="4" s="1"/>
  <c r="BZ17" i="4" s="1"/>
  <c r="BI269" i="4"/>
  <c r="BS269" i="4" s="1"/>
  <c r="BW269" i="4" s="1"/>
  <c r="BZ269" i="4" s="1"/>
  <c r="BI249" i="4"/>
  <c r="BS249" i="4" s="1"/>
  <c r="BW249" i="4" s="1"/>
  <c r="BI225" i="4"/>
  <c r="BI197" i="4"/>
  <c r="BS197" i="4" s="1"/>
  <c r="BW197" i="4" s="1"/>
  <c r="BI181" i="4"/>
  <c r="BI133" i="4"/>
  <c r="BS133" i="4" s="1"/>
  <c r="BW133" i="4" s="1"/>
  <c r="BI55" i="4"/>
  <c r="BK46" i="4"/>
  <c r="BS46" i="4" s="1"/>
  <c r="BW46" i="4" s="1"/>
  <c r="BK60" i="4"/>
  <c r="BK113" i="4"/>
  <c r="BK114" i="4"/>
  <c r="BS114" i="4" s="1"/>
  <c r="BW114" i="4" s="1"/>
  <c r="BK117" i="4"/>
  <c r="BK225" i="4"/>
  <c r="AT284" i="4"/>
  <c r="AT285" i="4"/>
  <c r="AT304" i="4"/>
  <c r="BI304" i="4"/>
  <c r="BS304" i="4" s="1"/>
  <c r="BW304" i="4" s="1"/>
  <c r="BI113" i="4"/>
  <c r="BK16" i="4"/>
  <c r="BK70" i="4"/>
  <c r="BS70" i="4" s="1"/>
  <c r="BW70" i="4" s="1"/>
  <c r="BK71" i="4"/>
  <c r="BK72" i="4"/>
  <c r="BS72" i="4" s="1"/>
  <c r="BW72" i="4" s="1"/>
  <c r="BZ72" i="4" s="1"/>
  <c r="BK107" i="4"/>
  <c r="BK129" i="4"/>
  <c r="BK67" i="4"/>
  <c r="BK132" i="4"/>
  <c r="BK141" i="4"/>
  <c r="BS141" i="4" s="1"/>
  <c r="BW141" i="4" s="1"/>
  <c r="BK143" i="4"/>
  <c r="BK145" i="4"/>
  <c r="BK259" i="4"/>
  <c r="BK47" i="4"/>
  <c r="BK91" i="4"/>
  <c r="BI132" i="4"/>
  <c r="BI16" i="4"/>
  <c r="BI235" i="4"/>
  <c r="BS211" i="4"/>
  <c r="BW211" i="4" s="1"/>
  <c r="BI195" i="4"/>
  <c r="BI191" i="4"/>
  <c r="BS191" i="4" s="1"/>
  <c r="BW191" i="4" s="1"/>
  <c r="BI163" i="4"/>
  <c r="BS163" i="4" s="1"/>
  <c r="BW163" i="4" s="1"/>
  <c r="BI159" i="4"/>
  <c r="BI135" i="4"/>
  <c r="BI27" i="4"/>
  <c r="BZ30" i="4"/>
  <c r="BI301" i="4"/>
  <c r="BI297" i="4"/>
  <c r="BI87" i="4"/>
  <c r="BZ170" i="4"/>
  <c r="BS13" i="4"/>
  <c r="BW13" i="4" s="1"/>
  <c r="BK14" i="4"/>
  <c r="BK123" i="4"/>
  <c r="BK153" i="4"/>
  <c r="BK159" i="4"/>
  <c r="BK171" i="4"/>
  <c r="BK205" i="4"/>
  <c r="BI223" i="4"/>
  <c r="BI219" i="4"/>
  <c r="BI215" i="4"/>
  <c r="BS215" i="4" s="1"/>
  <c r="BW215" i="4" s="1"/>
  <c r="BI207" i="4"/>
  <c r="BS207" i="4" s="1"/>
  <c r="BW207" i="4" s="1"/>
  <c r="BI175" i="4"/>
  <c r="BS175" i="4" s="1"/>
  <c r="BW175" i="4" s="1"/>
  <c r="BI171" i="4"/>
  <c r="BI151" i="4"/>
  <c r="BS151" i="4" s="1"/>
  <c r="BW151" i="4" s="1"/>
  <c r="BI147" i="4"/>
  <c r="BS147" i="4" s="1"/>
  <c r="BW147" i="4" s="1"/>
  <c r="BI109" i="4"/>
  <c r="BI105" i="4"/>
  <c r="BI101" i="4"/>
  <c r="BI48" i="4"/>
  <c r="BS48" i="4" s="1"/>
  <c r="BW48" i="4" s="1"/>
  <c r="BI40" i="4"/>
  <c r="BS118" i="4"/>
  <c r="BW118" i="4" s="1"/>
  <c r="BK29" i="4"/>
  <c r="BS45" i="4"/>
  <c r="BW45" i="4" s="1"/>
  <c r="BK51" i="4"/>
  <c r="BS84" i="4"/>
  <c r="BW84" i="4" s="1"/>
  <c r="BS292" i="4"/>
  <c r="BW292" i="4" s="1"/>
  <c r="BZ292" i="4" s="1"/>
  <c r="BS199" i="4"/>
  <c r="BW199" i="4" s="1"/>
  <c r="BK158" i="4"/>
  <c r="BS158" i="4" s="1"/>
  <c r="BW158" i="4" s="1"/>
  <c r="BK8" i="4"/>
  <c r="BS38" i="4"/>
  <c r="BW38" i="4" s="1"/>
  <c r="BS62" i="4"/>
  <c r="BW62" i="4" s="1"/>
  <c r="BZ62" i="4" s="1"/>
  <c r="BS100" i="4"/>
  <c r="BW100" i="4" s="1"/>
  <c r="BS162" i="4"/>
  <c r="BW162" i="4" s="1"/>
  <c r="BS208" i="4"/>
  <c r="BW208" i="4" s="1"/>
  <c r="BK7" i="4"/>
  <c r="BS9" i="4"/>
  <c r="BW9" i="4" s="1"/>
  <c r="BK11" i="4"/>
  <c r="BK15" i="4"/>
  <c r="BK31" i="4"/>
  <c r="BS35" i="4"/>
  <c r="BW35" i="4" s="1"/>
  <c r="BI281" i="4"/>
  <c r="BS281" i="4" s="1"/>
  <c r="BW281" i="4" s="1"/>
  <c r="BI277" i="4"/>
  <c r="BS277" i="4" s="1"/>
  <c r="BW277" i="4" s="1"/>
  <c r="BI112" i="4"/>
  <c r="BI285" i="4"/>
  <c r="BS285" i="4" s="1"/>
  <c r="BW285" i="4" s="1"/>
  <c r="BZ285" i="4" s="1"/>
  <c r="BI51" i="4"/>
  <c r="BI248" i="4"/>
  <c r="BS248" i="4" s="1"/>
  <c r="BW248" i="4" s="1"/>
  <c r="BI189" i="4"/>
  <c r="BI161" i="4"/>
  <c r="BI137" i="4"/>
  <c r="BI85" i="4"/>
  <c r="BI81" i="4"/>
  <c r="BI25" i="4"/>
  <c r="BS25" i="4" s="1"/>
  <c r="BW25" i="4" s="1"/>
  <c r="BI21" i="4"/>
  <c r="BS21" i="4" s="1"/>
  <c r="BW21" i="4" s="1"/>
  <c r="BI259" i="4"/>
  <c r="BI168" i="4"/>
  <c r="BS168" i="4" s="1"/>
  <c r="BW168" i="4" s="1"/>
  <c r="BI144" i="4"/>
  <c r="BS144" i="4" s="1"/>
  <c r="BW144" i="4" s="1"/>
  <c r="BI31" i="4"/>
  <c r="BK52" i="4"/>
  <c r="BK53" i="4"/>
  <c r="BK78" i="4"/>
  <c r="BV136" i="4"/>
  <c r="BK184" i="4"/>
  <c r="BK37" i="4"/>
  <c r="BK66" i="4"/>
  <c r="BK56" i="4"/>
  <c r="BK88" i="4"/>
  <c r="BK90" i="4"/>
  <c r="BK92" i="4"/>
  <c r="BS92" i="4" s="1"/>
  <c r="BW92" i="4" s="1"/>
  <c r="BK96" i="4"/>
  <c r="BK104" i="4"/>
  <c r="BK110" i="4"/>
  <c r="BI237" i="4"/>
  <c r="BI203" i="4"/>
  <c r="BI155" i="4"/>
  <c r="BI119" i="4"/>
  <c r="BI95" i="4"/>
  <c r="BI91" i="4"/>
  <c r="BI67" i="4"/>
  <c r="BI63" i="4"/>
  <c r="BK6" i="4"/>
  <c r="BK65" i="4"/>
  <c r="BV138" i="4"/>
  <c r="BI167" i="4"/>
  <c r="BI139" i="4"/>
  <c r="BS139" i="4" s="1"/>
  <c r="BW139" i="4" s="1"/>
  <c r="BI136" i="4"/>
  <c r="BS136" i="4" s="1"/>
  <c r="BW136" i="4" s="1"/>
  <c r="BI104" i="4"/>
  <c r="BI73" i="4"/>
  <c r="BI47" i="4"/>
  <c r="BI39" i="4"/>
  <c r="BI247" i="4"/>
  <c r="BS247" i="4" s="1"/>
  <c r="BW247" i="4" s="1"/>
  <c r="BI283" i="4"/>
  <c r="BI257" i="4"/>
  <c r="BS257" i="4" s="1"/>
  <c r="BW257" i="4" s="1"/>
  <c r="BI213" i="4"/>
  <c r="BS213" i="4" s="1"/>
  <c r="BW213" i="4" s="1"/>
  <c r="BI209" i="4"/>
  <c r="BS209" i="4" s="1"/>
  <c r="BW209" i="4" s="1"/>
  <c r="BI107" i="4"/>
  <c r="BI79" i="4"/>
  <c r="BS79" i="4" s="1"/>
  <c r="BW79" i="4" s="1"/>
  <c r="BI23" i="4"/>
  <c r="BI19" i="4"/>
  <c r="BI143" i="4"/>
  <c r="BI43" i="4"/>
  <c r="BI293" i="4"/>
  <c r="BS293" i="4" s="1"/>
  <c r="BW293" i="4" s="1"/>
  <c r="BI289" i="4"/>
  <c r="BS289" i="4" s="1"/>
  <c r="BW289" i="4" s="1"/>
  <c r="BI263" i="4"/>
  <c r="BI193" i="4"/>
  <c r="BI183" i="4"/>
  <c r="BI179" i="4"/>
  <c r="BI176" i="4"/>
  <c r="BI152" i="4"/>
  <c r="BS152" i="4" s="1"/>
  <c r="BW152" i="4" s="1"/>
  <c r="BI131" i="4"/>
  <c r="BI88" i="4"/>
  <c r="CS196" i="6"/>
  <c r="CS207" i="6"/>
  <c r="CS275" i="6"/>
  <c r="CS246" i="6"/>
  <c r="CR12" i="6"/>
  <c r="CR19" i="6"/>
  <c r="CJ5" i="6"/>
  <c r="CH8" i="6"/>
  <c r="CG13" i="6"/>
  <c r="CR27" i="6"/>
  <c r="CE30" i="6"/>
  <c r="CO30" i="6" s="1"/>
  <c r="CR31" i="6"/>
  <c r="CH32" i="6"/>
  <c r="BW32" i="6"/>
  <c r="CR33" i="6"/>
  <c r="CE37" i="6"/>
  <c r="CO37" i="6" s="1"/>
  <c r="CG41" i="6"/>
  <c r="CE43" i="6"/>
  <c r="CO43" i="6" s="1"/>
  <c r="CR46" i="6"/>
  <c r="CG48" i="6"/>
  <c r="CR55" i="6"/>
  <c r="CE73" i="6"/>
  <c r="CG7" i="6"/>
  <c r="CK7" i="6"/>
  <c r="CE10" i="6"/>
  <c r="CO10" i="6" s="1"/>
  <c r="CH11" i="6"/>
  <c r="BW11" i="6"/>
  <c r="CH18" i="6"/>
  <c r="BW18" i="6"/>
  <c r="CG21" i="6"/>
  <c r="CH22" i="6"/>
  <c r="BW22" i="6"/>
  <c r="CI6" i="6"/>
  <c r="CR6" i="6"/>
  <c r="CE13" i="6"/>
  <c r="CR13" i="6"/>
  <c r="BW16" i="6"/>
  <c r="CH16" i="6"/>
  <c r="CE18" i="6"/>
  <c r="BO76" i="6"/>
  <c r="CD76" i="6" s="1"/>
  <c r="CG297" i="6"/>
  <c r="CH133" i="6"/>
  <c r="CG259" i="6"/>
  <c r="CG167" i="6"/>
  <c r="CG159" i="6"/>
  <c r="CG134" i="6"/>
  <c r="BW215" i="6"/>
  <c r="BH47" i="6"/>
  <c r="BX47" i="6" s="1"/>
  <c r="CM47" i="6" s="1"/>
  <c r="CR79" i="6"/>
  <c r="BW127" i="6"/>
  <c r="BW297" i="6"/>
  <c r="CG198" i="6"/>
  <c r="BW119" i="6"/>
  <c r="BW100" i="6"/>
  <c r="BW95" i="6"/>
  <c r="CR246" i="6"/>
  <c r="BO108" i="6"/>
  <c r="CD108" i="6" s="1"/>
  <c r="BO220" i="6"/>
  <c r="BO232" i="6"/>
  <c r="BW116" i="6"/>
  <c r="BO235" i="6"/>
  <c r="CE300" i="6"/>
  <c r="BO9" i="6"/>
  <c r="CD9" i="6" s="1"/>
  <c r="BW92" i="6"/>
  <c r="BW159" i="6"/>
  <c r="BW115" i="6"/>
  <c r="BW155" i="6"/>
  <c r="CK104" i="5"/>
  <c r="CK142" i="5"/>
  <c r="BJ194" i="11"/>
  <c r="CK70" i="5"/>
  <c r="CK89" i="5"/>
  <c r="CK285" i="5"/>
  <c r="CK244" i="5"/>
  <c r="BZ126" i="4"/>
  <c r="CK217" i="5"/>
  <c r="CK212" i="5"/>
  <c r="CK126" i="5"/>
  <c r="CK272" i="5"/>
  <c r="BZ186" i="4"/>
  <c r="CK103" i="5"/>
  <c r="CK293" i="5"/>
  <c r="CV42" i="6"/>
  <c r="BH65" i="11"/>
  <c r="BH100" i="11"/>
  <c r="BH160" i="11"/>
  <c r="BH170" i="11"/>
  <c r="BH31" i="11"/>
  <c r="BH61" i="11"/>
  <c r="BH127" i="11"/>
  <c r="BH139" i="11"/>
  <c r="BH179" i="11"/>
  <c r="BH11" i="11"/>
  <c r="BH26" i="11"/>
  <c r="BH116" i="11"/>
  <c r="BH138" i="11"/>
  <c r="BH216" i="11"/>
  <c r="BH235" i="11"/>
  <c r="BH46" i="11"/>
  <c r="BH95" i="11"/>
  <c r="BH181" i="11"/>
  <c r="BH212" i="11"/>
  <c r="BH248" i="11"/>
  <c r="BH270" i="11"/>
  <c r="BH283" i="11"/>
  <c r="BH189" i="11"/>
  <c r="BH201" i="11"/>
  <c r="BH233" i="11"/>
  <c r="BH279" i="11"/>
  <c r="BH260" i="11"/>
  <c r="BH238" i="11"/>
  <c r="CK27" i="5"/>
  <c r="CK153" i="5"/>
  <c r="CK51" i="5"/>
  <c r="CO68" i="6"/>
  <c r="BH32" i="11"/>
  <c r="BH111" i="11"/>
  <c r="BH190" i="11"/>
  <c r="BH254" i="11"/>
  <c r="BH182" i="11"/>
  <c r="BH210" i="11"/>
  <c r="BH237" i="11"/>
  <c r="BH87" i="11"/>
  <c r="AL278" i="10"/>
  <c r="AM278" i="10"/>
  <c r="AL269" i="10"/>
  <c r="AM269" i="10"/>
  <c r="AM265" i="10"/>
  <c r="AL265" i="10"/>
  <c r="AL261" i="10"/>
  <c r="AM261" i="10"/>
  <c r="AM258" i="10"/>
  <c r="AL258" i="10"/>
  <c r="AL254" i="10"/>
  <c r="AM254" i="10"/>
  <c r="AM247" i="10"/>
  <c r="AL247" i="10"/>
  <c r="AL242" i="10"/>
  <c r="AM242" i="10"/>
  <c r="AL238" i="10"/>
  <c r="AM238" i="10"/>
  <c r="AL234" i="10"/>
  <c r="AM234" i="10"/>
  <c r="AL221" i="10"/>
  <c r="AM221" i="10"/>
  <c r="AM217" i="10"/>
  <c r="AL217" i="10"/>
  <c r="AM208" i="10"/>
  <c r="AL208" i="10"/>
  <c r="BH259" i="11"/>
  <c r="AL204" i="10"/>
  <c r="AM204" i="10"/>
  <c r="AM179" i="10"/>
  <c r="AL179" i="10"/>
  <c r="CK254" i="5"/>
  <c r="BJ141" i="11"/>
  <c r="BH47" i="11"/>
  <c r="BH86" i="11"/>
  <c r="BH145" i="11"/>
  <c r="BH162" i="11"/>
  <c r="BH53" i="11"/>
  <c r="BH106" i="11"/>
  <c r="BH131" i="11"/>
  <c r="BH143" i="11"/>
  <c r="BH155" i="11"/>
  <c r="BH171" i="11"/>
  <c r="BH15" i="11"/>
  <c r="BH72" i="11"/>
  <c r="BH120" i="11"/>
  <c r="BH199" i="11"/>
  <c r="BH220" i="11"/>
  <c r="BH275" i="11"/>
  <c r="BH292" i="11"/>
  <c r="BH77" i="11"/>
  <c r="BH117" i="11"/>
  <c r="BH204" i="11"/>
  <c r="BH236" i="11"/>
  <c r="BH276" i="11"/>
  <c r="BH287" i="11"/>
  <c r="BH301" i="11"/>
  <c r="BH193" i="11"/>
  <c r="BH225" i="11"/>
  <c r="BH273" i="11"/>
  <c r="BH302" i="11"/>
  <c r="BH18" i="11"/>
  <c r="BH285" i="11"/>
  <c r="BH93" i="11"/>
  <c r="BH115" i="11"/>
  <c r="BH110" i="11"/>
  <c r="BH70" i="11"/>
  <c r="BH222" i="11"/>
  <c r="BH60" i="11"/>
  <c r="AM275" i="10"/>
  <c r="AL275" i="10"/>
  <c r="AM268" i="10"/>
  <c r="AL268" i="10"/>
  <c r="AL257" i="10"/>
  <c r="AM257" i="10"/>
  <c r="AM253" i="10"/>
  <c r="AL253" i="10"/>
  <c r="AM250" i="10"/>
  <c r="AL250" i="10"/>
  <c r="AM231" i="10"/>
  <c r="AL231" i="10"/>
  <c r="AL227" i="10"/>
  <c r="AM227" i="10"/>
  <c r="AM220" i="10"/>
  <c r="AL220" i="10"/>
  <c r="AM216" i="10"/>
  <c r="AL216" i="10"/>
  <c r="AM210" i="10"/>
  <c r="AL210" i="10"/>
  <c r="BH21" i="11"/>
  <c r="BH274" i="11"/>
  <c r="AL195" i="10"/>
  <c r="AM195" i="10"/>
  <c r="AL181" i="10"/>
  <c r="AM181" i="10"/>
  <c r="BJ213" i="11"/>
  <c r="CK143" i="5"/>
  <c r="BH25" i="11"/>
  <c r="BH51" i="11"/>
  <c r="BH129" i="11"/>
  <c r="BH149" i="11"/>
  <c r="BH176" i="11"/>
  <c r="BH9" i="11"/>
  <c r="BH23" i="11"/>
  <c r="BH45" i="11"/>
  <c r="BH98" i="11"/>
  <c r="BH147" i="11"/>
  <c r="BH157" i="11"/>
  <c r="BH163" i="11"/>
  <c r="BH173" i="11"/>
  <c r="BH38" i="11"/>
  <c r="BH76" i="11"/>
  <c r="BH150" i="11"/>
  <c r="BH203" i="11"/>
  <c r="BH251" i="11"/>
  <c r="BH284" i="11"/>
  <c r="BH296" i="11"/>
  <c r="BH69" i="11"/>
  <c r="BH109" i="11"/>
  <c r="BH196" i="11"/>
  <c r="BH228" i="11"/>
  <c r="BH291" i="11"/>
  <c r="BH217" i="11"/>
  <c r="BH261" i="11"/>
  <c r="BH294" i="11"/>
  <c r="BH293" i="11"/>
  <c r="AK21" i="8"/>
  <c r="AJ21" i="8"/>
  <c r="AJ47" i="8"/>
  <c r="AK47" i="8"/>
  <c r="CO70" i="6"/>
  <c r="CK141" i="5"/>
  <c r="BH43" i="11"/>
  <c r="BH97" i="11"/>
  <c r="BH202" i="11"/>
  <c r="BH91" i="11"/>
  <c r="BH114" i="11"/>
  <c r="CK32" i="5"/>
  <c r="CK274" i="5"/>
  <c r="CO137" i="6"/>
  <c r="CO14" i="6"/>
  <c r="BH74" i="11"/>
  <c r="BH268" i="11"/>
  <c r="BH52" i="11"/>
  <c r="AL274" i="10"/>
  <c r="AM274" i="10"/>
  <c r="AM263" i="10"/>
  <c r="AL263" i="10"/>
  <c r="AM223" i="10"/>
  <c r="AL223" i="10"/>
  <c r="AM219" i="10"/>
  <c r="AL219" i="10"/>
  <c r="AM215" i="10"/>
  <c r="AL215" i="10"/>
  <c r="AM212" i="10"/>
  <c r="AL212" i="10"/>
  <c r="BH278" i="11"/>
  <c r="AM185" i="10"/>
  <c r="AL185" i="10"/>
  <c r="AL183" i="10"/>
  <c r="AM183" i="10"/>
  <c r="CK271" i="5"/>
  <c r="BH29" i="11"/>
  <c r="BH96" i="11"/>
  <c r="BH133" i="11"/>
  <c r="BH168" i="11"/>
  <c r="BH178" i="11"/>
  <c r="BH10" i="11"/>
  <c r="BH27" i="11"/>
  <c r="BH39" i="11"/>
  <c r="BH67" i="11"/>
  <c r="BH159" i="11"/>
  <c r="BH165" i="11"/>
  <c r="BH22" i="11"/>
  <c r="BH41" i="11"/>
  <c r="BH134" i="11"/>
  <c r="BH154" i="11"/>
  <c r="BH231" i="11"/>
  <c r="BH265" i="11"/>
  <c r="BH300" i="11"/>
  <c r="BH54" i="11"/>
  <c r="BH103" i="11"/>
  <c r="BH185" i="11"/>
  <c r="BH215" i="11"/>
  <c r="BH266" i="11"/>
  <c r="BH188" i="11"/>
  <c r="BH209" i="11"/>
  <c r="BH245" i="11"/>
  <c r="BH286" i="11"/>
  <c r="AJ6" i="8"/>
  <c r="AK6" i="8"/>
  <c r="CO186" i="6"/>
  <c r="CK196" i="5"/>
  <c r="BH28" i="11"/>
  <c r="BH71" i="11"/>
  <c r="BH180" i="11"/>
  <c r="BH186" i="11"/>
  <c r="BH184" i="11"/>
  <c r="BH234" i="11"/>
  <c r="BH271" i="11"/>
  <c r="BH44" i="11"/>
  <c r="BH243" i="11"/>
  <c r="AM270" i="10"/>
  <c r="AL270" i="10"/>
  <c r="AM262" i="10"/>
  <c r="AL262" i="10"/>
  <c r="AM259" i="10"/>
  <c r="AL259" i="10"/>
  <c r="AL255" i="10"/>
  <c r="AM255" i="10"/>
  <c r="AM239" i="10"/>
  <c r="AL239" i="10"/>
  <c r="AL229" i="10"/>
  <c r="AM229" i="10"/>
  <c r="AM225" i="10"/>
  <c r="AL225" i="10"/>
  <c r="AL214" i="10"/>
  <c r="AM214" i="10"/>
  <c r="AM205" i="10"/>
  <c r="AL205" i="10"/>
  <c r="AM200" i="10"/>
  <c r="AL200" i="10"/>
  <c r="AM177" i="10"/>
  <c r="AL177" i="10"/>
  <c r="CD167" i="5"/>
  <c r="CH167" i="5" s="1"/>
  <c r="CD232" i="5"/>
  <c r="CH232" i="5" s="1"/>
  <c r="CD98" i="5"/>
  <c r="CH98" i="5" s="1"/>
  <c r="CD57" i="5"/>
  <c r="CH57" i="5" s="1"/>
  <c r="CD180" i="5"/>
  <c r="CH180" i="5" s="1"/>
  <c r="CD154" i="5"/>
  <c r="CH154" i="5" s="1"/>
  <c r="CD128" i="5"/>
  <c r="CH128" i="5" s="1"/>
  <c r="CD275" i="5"/>
  <c r="CH275" i="5" s="1"/>
  <c r="BI296" i="4"/>
  <c r="BS296" i="4" s="1"/>
  <c r="BW296" i="4" s="1"/>
  <c r="BI264" i="4"/>
  <c r="BS264" i="4" s="1"/>
  <c r="BW264" i="4" s="1"/>
  <c r="BI233" i="4"/>
  <c r="BS233" i="4" s="1"/>
  <c r="BW233" i="4" s="1"/>
  <c r="BZ233" i="4" s="1"/>
  <c r="BS81" i="4" l="1"/>
  <c r="BW81" i="4" s="1"/>
  <c r="BS251" i="4"/>
  <c r="BW251" i="4" s="1"/>
  <c r="BS85" i="4"/>
  <c r="BW85" i="4" s="1"/>
  <c r="BS97" i="4"/>
  <c r="BW97" i="4" s="1"/>
  <c r="BS59" i="4"/>
  <c r="BW59" i="4" s="1"/>
  <c r="BZ59" i="4" s="1"/>
  <c r="BS301" i="4"/>
  <c r="BW301" i="4" s="1"/>
  <c r="BZ301" i="4" s="1"/>
  <c r="BS185" i="4"/>
  <c r="BW185" i="4" s="1"/>
  <c r="BZ185" i="4" s="1"/>
  <c r="BS237" i="4"/>
  <c r="BW237" i="4" s="1"/>
  <c r="BS19" i="4"/>
  <c r="BW19" i="4" s="1"/>
  <c r="BS187" i="4"/>
  <c r="BW187" i="4" s="1"/>
  <c r="BS105" i="4"/>
  <c r="BW105" i="4" s="1"/>
  <c r="BS193" i="4"/>
  <c r="BW193" i="4" s="1"/>
  <c r="BZ193" i="4" s="1"/>
  <c r="BS155" i="4"/>
  <c r="BW155" i="4" s="1"/>
  <c r="BZ155" i="4" s="1"/>
  <c r="BS131" i="4"/>
  <c r="BW131" i="4" s="1"/>
  <c r="BZ131" i="4" s="1"/>
  <c r="BS137" i="4"/>
  <c r="BW137" i="4" s="1"/>
  <c r="BS112" i="4"/>
  <c r="BW112" i="4" s="1"/>
  <c r="BS135" i="4"/>
  <c r="BW135" i="4" s="1"/>
  <c r="BZ135" i="4" s="1"/>
  <c r="BS241" i="4"/>
  <c r="BW241" i="4" s="1"/>
  <c r="BZ241" i="4" s="1"/>
  <c r="BS176" i="4"/>
  <c r="BW176" i="4" s="1"/>
  <c r="BZ176" i="4" s="1"/>
  <c r="BS107" i="4"/>
  <c r="BW107" i="4" s="1"/>
  <c r="BZ107" i="4" s="1"/>
  <c r="BS39" i="4"/>
  <c r="BW39" i="4" s="1"/>
  <c r="BS189" i="4"/>
  <c r="BW189" i="4" s="1"/>
  <c r="BZ189" i="4" s="1"/>
  <c r="BS299" i="4"/>
  <c r="BW299" i="4" s="1"/>
  <c r="BZ299" i="4" s="1"/>
  <c r="BS41" i="4"/>
  <c r="BW41" i="4" s="1"/>
  <c r="BZ41" i="4" s="1"/>
  <c r="BS91" i="4"/>
  <c r="BW91" i="4" s="1"/>
  <c r="BZ91" i="4" s="1"/>
  <c r="BS95" i="4"/>
  <c r="BW95" i="4" s="1"/>
  <c r="BZ95" i="4" s="1"/>
  <c r="BS227" i="4"/>
  <c r="BW227" i="4" s="1"/>
  <c r="BS179" i="4"/>
  <c r="BW179" i="4" s="1"/>
  <c r="BZ179" i="4" s="1"/>
  <c r="BZ138" i="4"/>
  <c r="BS280" i="4"/>
  <c r="BW280" i="4" s="1"/>
  <c r="BZ280" i="4" s="1"/>
  <c r="BS73" i="4"/>
  <c r="BW73" i="4" s="1"/>
  <c r="BZ73" i="4" s="1"/>
  <c r="BS119" i="4"/>
  <c r="BW119" i="4" s="1"/>
  <c r="BZ119" i="4" s="1"/>
  <c r="BS223" i="4"/>
  <c r="BW223" i="4" s="1"/>
  <c r="BS87" i="4"/>
  <c r="BW87" i="4" s="1"/>
  <c r="BZ87" i="4" s="1"/>
  <c r="BS149" i="4"/>
  <c r="BW149" i="4" s="1"/>
  <c r="BZ149" i="4" s="1"/>
  <c r="BS99" i="4"/>
  <c r="BW99" i="4" s="1"/>
  <c r="BZ99" i="4" s="1"/>
  <c r="BS67" i="4"/>
  <c r="BW67" i="4" s="1"/>
  <c r="BZ67" i="4" s="1"/>
  <c r="BS229" i="4"/>
  <c r="BW229" i="4" s="1"/>
  <c r="BZ229" i="4" s="1"/>
  <c r="BS111" i="4"/>
  <c r="BW111" i="4" s="1"/>
  <c r="BS167" i="4"/>
  <c r="BW167" i="4" s="1"/>
  <c r="BZ167" i="4" s="1"/>
  <c r="BS16" i="4"/>
  <c r="BW16" i="4" s="1"/>
  <c r="BS57" i="4"/>
  <c r="BW57" i="4" s="1"/>
  <c r="BZ57" i="4" s="1"/>
  <c r="BS55" i="4"/>
  <c r="BW55" i="4" s="1"/>
  <c r="BZ55" i="4" s="1"/>
  <c r="BS43" i="4"/>
  <c r="BW43" i="4" s="1"/>
  <c r="BZ43" i="4" s="1"/>
  <c r="BS47" i="4"/>
  <c r="BW47" i="4" s="1"/>
  <c r="BZ47" i="4" s="1"/>
  <c r="BS183" i="4"/>
  <c r="BW183" i="4" s="1"/>
  <c r="BZ183" i="4" s="1"/>
  <c r="BS195" i="4"/>
  <c r="BW195" i="4" s="1"/>
  <c r="BZ195" i="4" s="1"/>
  <c r="BS109" i="4"/>
  <c r="BW109" i="4" s="1"/>
  <c r="BZ109" i="4" s="1"/>
  <c r="BS27" i="4"/>
  <c r="BW27" i="4" s="1"/>
  <c r="BZ27" i="4" s="1"/>
  <c r="BS165" i="4"/>
  <c r="BW165" i="4" s="1"/>
  <c r="BZ165" i="4" s="1"/>
  <c r="BS12" i="4"/>
  <c r="BW12" i="4" s="1"/>
  <c r="BZ12" i="4" s="1"/>
  <c r="BS203" i="4"/>
  <c r="BW203" i="4" s="1"/>
  <c r="BZ203" i="4" s="1"/>
  <c r="BS219" i="4"/>
  <c r="BW219" i="4" s="1"/>
  <c r="BZ219" i="4" s="1"/>
  <c r="BS221" i="4"/>
  <c r="BW221" i="4" s="1"/>
  <c r="BZ221" i="4" s="1"/>
  <c r="BS263" i="4"/>
  <c r="BW263" i="4" s="1"/>
  <c r="BZ263" i="4" s="1"/>
  <c r="BS23" i="4"/>
  <c r="BW23" i="4" s="1"/>
  <c r="BZ23" i="4" s="1"/>
  <c r="BS283" i="4"/>
  <c r="BW283" i="4" s="1"/>
  <c r="BZ283" i="4" s="1"/>
  <c r="BS63" i="4"/>
  <c r="BW63" i="4" s="1"/>
  <c r="BZ63" i="4" s="1"/>
  <c r="BS161" i="4"/>
  <c r="BW161" i="4" s="1"/>
  <c r="BZ161" i="4" s="1"/>
  <c r="BS297" i="4"/>
  <c r="BW297" i="4" s="1"/>
  <c r="BZ297" i="4" s="1"/>
  <c r="BS235" i="4"/>
  <c r="BW235" i="4" s="1"/>
  <c r="BZ235" i="4" s="1"/>
  <c r="BS271" i="4"/>
  <c r="BW271" i="4" s="1"/>
  <c r="BZ271" i="4" s="1"/>
  <c r="BK50" i="11"/>
  <c r="BE50" i="11"/>
  <c r="BE291" i="11"/>
  <c r="BK291" i="11"/>
  <c r="BI203" i="11"/>
  <c r="BI111" i="11"/>
  <c r="BI63" i="11"/>
  <c r="BI10" i="11"/>
  <c r="BI244" i="11"/>
  <c r="BE90" i="11"/>
  <c r="BK90" i="11"/>
  <c r="BI231" i="11"/>
  <c r="BI38" i="11"/>
  <c r="BI166" i="11"/>
  <c r="BI273" i="11"/>
  <c r="BI191" i="11"/>
  <c r="BI164" i="11"/>
  <c r="BI71" i="11"/>
  <c r="BI12" i="11"/>
  <c r="BI195" i="11"/>
  <c r="BI285" i="11"/>
  <c r="BI140" i="11"/>
  <c r="BJ296" i="11"/>
  <c r="BI303" i="11"/>
  <c r="BI283" i="11"/>
  <c r="BI219" i="11"/>
  <c r="BI46" i="11"/>
  <c r="BI235" i="11"/>
  <c r="BI229" i="11"/>
  <c r="BI162" i="11"/>
  <c r="BI97" i="11"/>
  <c r="BI36" i="11"/>
  <c r="BI252" i="11"/>
  <c r="BI113" i="11"/>
  <c r="BI277" i="11"/>
  <c r="BI121" i="11"/>
  <c r="BI295" i="11"/>
  <c r="BI221" i="11"/>
  <c r="BI142" i="11"/>
  <c r="BI22" i="11"/>
  <c r="BI59" i="11"/>
  <c r="BI209" i="11"/>
  <c r="BI180" i="11"/>
  <c r="BI188" i="11"/>
  <c r="BI34" i="11"/>
  <c r="BI83" i="11"/>
  <c r="BJ90" i="11"/>
  <c r="BI85" i="11"/>
  <c r="BI201" i="11"/>
  <c r="BI293" i="11"/>
  <c r="BI240" i="11"/>
  <c r="BI89" i="11"/>
  <c r="BI14" i="11"/>
  <c r="BI95" i="11"/>
  <c r="BI79" i="11"/>
  <c r="BI115" i="11"/>
  <c r="BI16" i="11"/>
  <c r="BI107" i="11"/>
  <c r="BI18" i="11"/>
  <c r="BI69" i="11"/>
  <c r="BI134" i="11"/>
  <c r="BI55" i="11"/>
  <c r="BI91" i="11"/>
  <c r="BI246" i="11"/>
  <c r="BI67" i="11"/>
  <c r="BI103" i="11"/>
  <c r="BI28" i="11"/>
  <c r="BI172" i="11"/>
  <c r="BI299" i="11"/>
  <c r="BI237" i="11"/>
  <c r="BI248" i="11"/>
  <c r="BI65" i="11"/>
  <c r="BI57" i="11"/>
  <c r="BI199" i="11"/>
  <c r="BI77" i="11"/>
  <c r="BI211" i="11"/>
  <c r="BI119" i="11"/>
  <c r="BI105" i="11"/>
  <c r="BI30" i="11"/>
  <c r="BI184" i="11"/>
  <c r="BI136" i="11"/>
  <c r="BI42" i="11"/>
  <c r="BI182" i="11"/>
  <c r="BI6" i="11"/>
  <c r="BI160" i="11"/>
  <c r="BI132" i="11"/>
  <c r="BI53" i="11"/>
  <c r="CO91" i="6"/>
  <c r="CS91" i="6" s="1"/>
  <c r="CV91" i="6" s="1"/>
  <c r="CS107" i="6"/>
  <c r="CV107" i="6" s="1"/>
  <c r="CO183" i="6"/>
  <c r="CS183" i="6" s="1"/>
  <c r="CO52" i="6"/>
  <c r="CS52" i="6" s="1"/>
  <c r="CV52" i="6" s="1"/>
  <c r="CO128" i="6"/>
  <c r="CO182" i="6"/>
  <c r="CS182" i="6" s="1"/>
  <c r="CV182" i="6" s="1"/>
  <c r="CS171" i="6"/>
  <c r="CV171" i="6" s="1"/>
  <c r="CS83" i="6"/>
  <c r="CV83" i="6" s="1"/>
  <c r="CO108" i="6"/>
  <c r="CS108" i="6" s="1"/>
  <c r="CS260" i="6"/>
  <c r="CS162" i="6"/>
  <c r="CV162" i="6" s="1"/>
  <c r="CS216" i="6"/>
  <c r="CS81" i="6"/>
  <c r="CO211" i="6"/>
  <c r="CO195" i="6"/>
  <c r="CS195" i="6" s="1"/>
  <c r="CV195" i="6" s="1"/>
  <c r="CO243" i="6"/>
  <c r="CS201" i="6"/>
  <c r="CV201" i="6" s="1"/>
  <c r="CS157" i="6"/>
  <c r="CV157" i="6" s="1"/>
  <c r="CS80" i="6"/>
  <c r="CV80" i="6" s="1"/>
  <c r="CO46" i="6"/>
  <c r="CO136" i="6"/>
  <c r="CS273" i="6"/>
  <c r="CS163" i="6"/>
  <c r="CV163" i="6" s="1"/>
  <c r="CO255" i="6"/>
  <c r="CS255" i="6" s="1"/>
  <c r="CS233" i="6"/>
  <c r="CO261" i="6"/>
  <c r="CS261" i="6" s="1"/>
  <c r="CV261" i="6" s="1"/>
  <c r="CO304" i="6"/>
  <c r="CS304" i="6" s="1"/>
  <c r="CS98" i="6"/>
  <c r="CV98" i="6" s="1"/>
  <c r="CO143" i="6"/>
  <c r="CS283" i="6"/>
  <c r="CV283" i="6" s="1"/>
  <c r="CO202" i="6"/>
  <c r="CS202" i="6" s="1"/>
  <c r="CS88" i="6"/>
  <c r="CV88" i="6" s="1"/>
  <c r="CO73" i="6"/>
  <c r="CS184" i="6"/>
  <c r="CV184" i="6" s="1"/>
  <c r="CS217" i="6"/>
  <c r="CV217" i="6" s="1"/>
  <c r="CS154" i="6"/>
  <c r="CV154" i="6" s="1"/>
  <c r="CO176" i="6"/>
  <c r="CO106" i="6"/>
  <c r="CS93" i="6"/>
  <c r="CO292" i="6"/>
  <c r="CO248" i="6"/>
  <c r="CS94" i="6"/>
  <c r="CV94" i="6" s="1"/>
  <c r="CO89" i="6"/>
  <c r="CS251" i="6"/>
  <c r="CV251" i="6" s="1"/>
  <c r="CS229" i="6"/>
  <c r="CV229" i="6" s="1"/>
  <c r="CS289" i="6"/>
  <c r="CO258" i="6"/>
  <c r="CV19" i="6"/>
  <c r="CS245" i="6"/>
  <c r="CS120" i="6"/>
  <c r="CV120" i="6" s="1"/>
  <c r="CS85" i="6"/>
  <c r="CV85" i="6" s="1"/>
  <c r="CS244" i="6"/>
  <c r="CV244" i="6" s="1"/>
  <c r="CS156" i="6"/>
  <c r="CV156" i="6" s="1"/>
  <c r="CS77" i="6"/>
  <c r="CV77" i="6" s="1"/>
  <c r="CO170" i="6"/>
  <c r="CO131" i="6"/>
  <c r="CD17" i="6"/>
  <c r="CS200" i="6"/>
  <c r="CO214" i="6"/>
  <c r="CS214" i="6" s="1"/>
  <c r="CO270" i="6"/>
  <c r="CS270" i="6" s="1"/>
  <c r="CV270" i="6" s="1"/>
  <c r="CS50" i="6"/>
  <c r="CV50" i="6" s="1"/>
  <c r="CS177" i="6"/>
  <c r="CV177" i="6" s="1"/>
  <c r="CO31" i="6"/>
  <c r="CS31" i="6" s="1"/>
  <c r="CO164" i="6"/>
  <c r="CS237" i="6"/>
  <c r="CV237" i="6" s="1"/>
  <c r="DZ1" i="6"/>
  <c r="EA1" i="6"/>
  <c r="CO227" i="6"/>
  <c r="DS1" i="6"/>
  <c r="CO254" i="6"/>
  <c r="CO295" i="6"/>
  <c r="CO34" i="6"/>
  <c r="CS34" i="6" s="1"/>
  <c r="CV34" i="6" s="1"/>
  <c r="CS96" i="6"/>
  <c r="CV96" i="6" s="1"/>
  <c r="CS64" i="6"/>
  <c r="CV64" i="6" s="1"/>
  <c r="CO148" i="6"/>
  <c r="CS148" i="6" s="1"/>
  <c r="CV148" i="6" s="1"/>
  <c r="CO158" i="6"/>
  <c r="CS158" i="6" s="1"/>
  <c r="CV158" i="6" s="1"/>
  <c r="CS268" i="6"/>
  <c r="CV268" i="6" s="1"/>
  <c r="CS161" i="6"/>
  <c r="CV161" i="6" s="1"/>
  <c r="CO25" i="6"/>
  <c r="CS25" i="6" s="1"/>
  <c r="CV25" i="6" s="1"/>
  <c r="CO40" i="6"/>
  <c r="CS40" i="6" s="1"/>
  <c r="CV40" i="6" s="1"/>
  <c r="CO23" i="6"/>
  <c r="CS23" i="6" s="1"/>
  <c r="CV23" i="6" s="1"/>
  <c r="CS256" i="6"/>
  <c r="CV256" i="6" s="1"/>
  <c r="CS58" i="6"/>
  <c r="CV58" i="6" s="1"/>
  <c r="CS139" i="6"/>
  <c r="CV139" i="6" s="1"/>
  <c r="CS99" i="6"/>
  <c r="CV99" i="6" s="1"/>
  <c r="CS185" i="6"/>
  <c r="CV185" i="6" s="1"/>
  <c r="CO234" i="6"/>
  <c r="CS84" i="6"/>
  <c r="CV84" i="6" s="1"/>
  <c r="CS97" i="6"/>
  <c r="CV97" i="6" s="1"/>
  <c r="CS76" i="6"/>
  <c r="CV76" i="6" s="1"/>
  <c r="CO79" i="6"/>
  <c r="CV12" i="6"/>
  <c r="CS262" i="6"/>
  <c r="CV262" i="6" s="1"/>
  <c r="CS298" i="6"/>
  <c r="CO194" i="6"/>
  <c r="CS280" i="6"/>
  <c r="CS224" i="6"/>
  <c r="CV224" i="6" s="1"/>
  <c r="CS266" i="6"/>
  <c r="CV266" i="6" s="1"/>
  <c r="CO267" i="6"/>
  <c r="CS66" i="6"/>
  <c r="CV66" i="6" s="1"/>
  <c r="CD29" i="6"/>
  <c r="CS238" i="6"/>
  <c r="CS199" i="6"/>
  <c r="CO271" i="6"/>
  <c r="CS271" i="6" s="1"/>
  <c r="CV271" i="6" s="1"/>
  <c r="CO218" i="6"/>
  <c r="CS218" i="6" s="1"/>
  <c r="CV218" i="6" s="1"/>
  <c r="CO213" i="6"/>
  <c r="CS173" i="6"/>
  <c r="CV173" i="6" s="1"/>
  <c r="CO205" i="6"/>
  <c r="CS166" i="6"/>
  <c r="CV166" i="6" s="1"/>
  <c r="CS277" i="6"/>
  <c r="CV277" i="6" s="1"/>
  <c r="CS220" i="6"/>
  <c r="CV220" i="6" s="1"/>
  <c r="CS125" i="6"/>
  <c r="CV125" i="6" s="1"/>
  <c r="CS235" i="6"/>
  <c r="CV235" i="6" s="1"/>
  <c r="CS231" i="6"/>
  <c r="CV231" i="6" s="1"/>
  <c r="CS203" i="6"/>
  <c r="CV203" i="6" s="1"/>
  <c r="CS145" i="6"/>
  <c r="CV145" i="6" s="1"/>
  <c r="CS60" i="6"/>
  <c r="CV60" i="6" s="1"/>
  <c r="CS272" i="6"/>
  <c r="CV272" i="6" s="1"/>
  <c r="CS230" i="6"/>
  <c r="CV230" i="6" s="1"/>
  <c r="CO241" i="6"/>
  <c r="CO278" i="6"/>
  <c r="CS90" i="6"/>
  <c r="CV90" i="6" s="1"/>
  <c r="CS242" i="6"/>
  <c r="CV242" i="6" s="1"/>
  <c r="CS112" i="6"/>
  <c r="CV112" i="6" s="1"/>
  <c r="CO15" i="6"/>
  <c r="CS15" i="6" s="1"/>
  <c r="CV15" i="6" s="1"/>
  <c r="CO44" i="6"/>
  <c r="CO179" i="6"/>
  <c r="CS179" i="6" s="1"/>
  <c r="CV179" i="6" s="1"/>
  <c r="CO24" i="6"/>
  <c r="CS24" i="6" s="1"/>
  <c r="CV24" i="6" s="1"/>
  <c r="CS62" i="6"/>
  <c r="CO193" i="6"/>
  <c r="CD200" i="5"/>
  <c r="CH200" i="5" s="1"/>
  <c r="CK261" i="5"/>
  <c r="CD25" i="5"/>
  <c r="CH25" i="5" s="1"/>
  <c r="CD38" i="5"/>
  <c r="CH38" i="5" s="1"/>
  <c r="CK198" i="5"/>
  <c r="CK31" i="5"/>
  <c r="CD5" i="5"/>
  <c r="CH5" i="5" s="1"/>
  <c r="CD34" i="5"/>
  <c r="CH34" i="5" s="1"/>
  <c r="CK34" i="5" s="1"/>
  <c r="CD65" i="5"/>
  <c r="CH65" i="5" s="1"/>
  <c r="CK65" i="5" s="1"/>
  <c r="CK75" i="5"/>
  <c r="CK39" i="5"/>
  <c r="CK206" i="5"/>
  <c r="CK92" i="5"/>
  <c r="CD54" i="5"/>
  <c r="CH54" i="5" s="1"/>
  <c r="CK54" i="5" s="1"/>
  <c r="CD15" i="5"/>
  <c r="CH15" i="5" s="1"/>
  <c r="CD40" i="5"/>
  <c r="CH40" i="5" s="1"/>
  <c r="CK40" i="5" s="1"/>
  <c r="CD19" i="5"/>
  <c r="CH19" i="5" s="1"/>
  <c r="CK292" i="5"/>
  <c r="CD71" i="5"/>
  <c r="CH71" i="5" s="1"/>
  <c r="CK256" i="5"/>
  <c r="CK127" i="5"/>
  <c r="CK219" i="5"/>
  <c r="CK146" i="5"/>
  <c r="CD53" i="5"/>
  <c r="CH53" i="5" s="1"/>
  <c r="CK252" i="5"/>
  <c r="CK149" i="5"/>
  <c r="CK175" i="5"/>
  <c r="CK35" i="5"/>
  <c r="CK247" i="5"/>
  <c r="CK249" i="5"/>
  <c r="CK255" i="5"/>
  <c r="CK248" i="5"/>
  <c r="CD21" i="5"/>
  <c r="CH21" i="5" s="1"/>
  <c r="CK301" i="5"/>
  <c r="CK150" i="5"/>
  <c r="CK46" i="5"/>
  <c r="CK170" i="5"/>
  <c r="CK49" i="5"/>
  <c r="CK280" i="5"/>
  <c r="CD64" i="5"/>
  <c r="CH64" i="5" s="1"/>
  <c r="CK36" i="5"/>
  <c r="CK262" i="5"/>
  <c r="CK115" i="5"/>
  <c r="CK77" i="5"/>
  <c r="CK215" i="5"/>
  <c r="CK131" i="5"/>
  <c r="CK209" i="5"/>
  <c r="CK122" i="5"/>
  <c r="CK110" i="5"/>
  <c r="CK165" i="5"/>
  <c r="CK282" i="5"/>
  <c r="CK78" i="5"/>
  <c r="CK184" i="5"/>
  <c r="CK121" i="5"/>
  <c r="CK241" i="5"/>
  <c r="CK82" i="5"/>
  <c r="CK233" i="5"/>
  <c r="CK265" i="5"/>
  <c r="CK253" i="5"/>
  <c r="CK295" i="5"/>
  <c r="CK102" i="5"/>
  <c r="CK168" i="5"/>
  <c r="CK263" i="5"/>
  <c r="CK290" i="5"/>
  <c r="CK174" i="5"/>
  <c r="CK61" i="5"/>
  <c r="CK8" i="5"/>
  <c r="CK283" i="5"/>
  <c r="CK266" i="5"/>
  <c r="CK223" i="5"/>
  <c r="CK228" i="5"/>
  <c r="CK152" i="5"/>
  <c r="CK234" i="5"/>
  <c r="CK161" i="5"/>
  <c r="CK166" i="5"/>
  <c r="CK101" i="5"/>
  <c r="CK86" i="5"/>
  <c r="CK278" i="5"/>
  <c r="CK66" i="5"/>
  <c r="CK109" i="5"/>
  <c r="CK229" i="5"/>
  <c r="CK294" i="5"/>
  <c r="CK258" i="5"/>
  <c r="CD296" i="5"/>
  <c r="CH296" i="5" s="1"/>
  <c r="CD106" i="5"/>
  <c r="CH106" i="5" s="1"/>
  <c r="CK29" i="5"/>
  <c r="CK59" i="5"/>
  <c r="CK48" i="5"/>
  <c r="CD26" i="5"/>
  <c r="CH26" i="5" s="1"/>
  <c r="CK194" i="5"/>
  <c r="CK125" i="5"/>
  <c r="CK218" i="5"/>
  <c r="CK47" i="5"/>
  <c r="CK299" i="5"/>
  <c r="CD10" i="5"/>
  <c r="CH10" i="5" s="1"/>
  <c r="CK52" i="5"/>
  <c r="CK178" i="5"/>
  <c r="CD55" i="5"/>
  <c r="CH55" i="5" s="1"/>
  <c r="CK18" i="5"/>
  <c r="CK13" i="5"/>
  <c r="CK186" i="5"/>
  <c r="CK94" i="5"/>
  <c r="CK6" i="5"/>
  <c r="CD28" i="5"/>
  <c r="CH28" i="5" s="1"/>
  <c r="CK56" i="5"/>
  <c r="CK81" i="5"/>
  <c r="CK302" i="5"/>
  <c r="CK187" i="5"/>
  <c r="CK270" i="5"/>
  <c r="CK235" i="5"/>
  <c r="CK156" i="5"/>
  <c r="CK116" i="5"/>
  <c r="CK33" i="5"/>
  <c r="CK20" i="5"/>
  <c r="CD288" i="5"/>
  <c r="CH288" i="5" s="1"/>
  <c r="CK199" i="5"/>
  <c r="CD243" i="5"/>
  <c r="CH243" i="5" s="1"/>
  <c r="CK205" i="5"/>
  <c r="CK245" i="5"/>
  <c r="CD24" i="5"/>
  <c r="CH24" i="5" s="1"/>
  <c r="CK132" i="5"/>
  <c r="CK100" i="5"/>
  <c r="CD239" i="5"/>
  <c r="CH239" i="5" s="1"/>
  <c r="CK268" i="5"/>
  <c r="CK157" i="5"/>
  <c r="CD136" i="5"/>
  <c r="CH136" i="5" s="1"/>
  <c r="CK123" i="5"/>
  <c r="CK105" i="5"/>
  <c r="CK251" i="5"/>
  <c r="CK200" i="5"/>
  <c r="CK264" i="5"/>
  <c r="CK287" i="5"/>
  <c r="CK117" i="5"/>
  <c r="CK74" i="5"/>
  <c r="CK226" i="5"/>
  <c r="CK250" i="5"/>
  <c r="CK44" i="5"/>
  <c r="CK277" i="5"/>
  <c r="CK99" i="5"/>
  <c r="CK140" i="5"/>
  <c r="CK162" i="5"/>
  <c r="CK138" i="5"/>
  <c r="CK246" i="5"/>
  <c r="CK213" i="5"/>
  <c r="CK133" i="5"/>
  <c r="CK7" i="5"/>
  <c r="CK227" i="5"/>
  <c r="CK135" i="5"/>
  <c r="CK182" i="5"/>
  <c r="CK189" i="5"/>
  <c r="CK139" i="5"/>
  <c r="CK137" i="5"/>
  <c r="CK108" i="5"/>
  <c r="CK208" i="5"/>
  <c r="BZ265" i="4"/>
  <c r="BZ296" i="4"/>
  <c r="BZ201" i="4"/>
  <c r="BZ45" i="4"/>
  <c r="BZ217" i="4"/>
  <c r="BZ77" i="4"/>
  <c r="BZ177" i="4"/>
  <c r="BZ100" i="4"/>
  <c r="BZ258" i="4"/>
  <c r="BZ38" i="4"/>
  <c r="BZ286" i="4"/>
  <c r="BZ130" i="4"/>
  <c r="BZ182" i="4"/>
  <c r="BZ250" i="4"/>
  <c r="BZ5" i="4"/>
  <c r="BZ264" i="4"/>
  <c r="BZ208" i="4"/>
  <c r="BS224" i="4"/>
  <c r="BW224" i="4" s="1"/>
  <c r="BZ224" i="4" s="1"/>
  <c r="BS24" i="4"/>
  <c r="BW24" i="4" s="1"/>
  <c r="BZ24" i="4" s="1"/>
  <c r="BS49" i="4"/>
  <c r="BW49" i="4" s="1"/>
  <c r="BZ49" i="4" s="1"/>
  <c r="BZ196" i="4"/>
  <c r="BZ178" i="4"/>
  <c r="BZ278" i="4"/>
  <c r="BZ289" i="4"/>
  <c r="BS287" i="4"/>
  <c r="BW287" i="4" s="1"/>
  <c r="BZ287" i="4" s="1"/>
  <c r="BZ174" i="4"/>
  <c r="BZ68" i="4"/>
  <c r="BZ158" i="4"/>
  <c r="BZ172" i="4"/>
  <c r="BZ294" i="4"/>
  <c r="BZ98" i="4"/>
  <c r="BZ226" i="4"/>
  <c r="BZ106" i="4"/>
  <c r="BZ202" i="4"/>
  <c r="BZ169" i="4"/>
  <c r="BZ32" i="4"/>
  <c r="BZ84" i="4"/>
  <c r="BZ142" i="4"/>
  <c r="BZ118" i="4"/>
  <c r="BZ22" i="4"/>
  <c r="BZ282" i="4"/>
  <c r="BZ74" i="4"/>
  <c r="BZ256" i="4"/>
  <c r="BZ94" i="4"/>
  <c r="BZ222" i="4"/>
  <c r="BZ162" i="4"/>
  <c r="BZ69" i="4"/>
  <c r="BS298" i="4"/>
  <c r="BW298" i="4" s="1"/>
  <c r="BZ298" i="4" s="1"/>
  <c r="BS159" i="4"/>
  <c r="BW159" i="4" s="1"/>
  <c r="BZ254" i="4"/>
  <c r="BZ146" i="4"/>
  <c r="BZ148" i="4"/>
  <c r="BS113" i="4"/>
  <c r="BW113" i="4" s="1"/>
  <c r="BS132" i="4"/>
  <c r="BW132" i="4" s="1"/>
  <c r="BZ274" i="4"/>
  <c r="BZ18" i="4"/>
  <c r="BZ266" i="4"/>
  <c r="BZ127" i="4"/>
  <c r="BS240" i="4"/>
  <c r="BW240" i="4" s="1"/>
  <c r="CV17" i="6"/>
  <c r="CO221" i="6"/>
  <c r="CO140" i="6"/>
  <c r="CO169" i="6"/>
  <c r="CO160" i="6"/>
  <c r="CO198" i="6"/>
  <c r="CO135" i="6"/>
  <c r="CO118" i="6"/>
  <c r="CO132" i="6"/>
  <c r="CO105" i="6"/>
  <c r="CO56" i="6"/>
  <c r="CO178" i="6"/>
  <c r="CO35" i="6"/>
  <c r="CS35" i="6" s="1"/>
  <c r="CO150" i="6"/>
  <c r="CO197" i="6"/>
  <c r="CO223" i="6"/>
  <c r="CS223" i="6" s="1"/>
  <c r="CV223" i="6" s="1"/>
  <c r="CO41" i="6"/>
  <c r="CS41" i="6" s="1"/>
  <c r="CV41" i="6" s="1"/>
  <c r="CO121" i="6"/>
  <c r="CO189" i="6"/>
  <c r="CO45" i="6"/>
  <c r="CS45" i="6" s="1"/>
  <c r="CO124" i="6"/>
  <c r="CS124" i="6" s="1"/>
  <c r="CV124" i="6" s="1"/>
  <c r="CO204" i="6"/>
  <c r="CO302" i="6"/>
  <c r="CV187" i="6"/>
  <c r="CV33" i="6"/>
  <c r="CV190" i="6"/>
  <c r="CO48" i="6"/>
  <c r="CS48" i="6" s="1"/>
  <c r="CO188" i="6"/>
  <c r="CV225" i="6"/>
  <c r="CV209" i="6"/>
  <c r="CV183" i="6"/>
  <c r="CV126" i="6"/>
  <c r="CV172" i="6"/>
  <c r="CV78" i="6"/>
  <c r="CV274" i="6"/>
  <c r="CV27" i="6"/>
  <c r="CV93" i="6"/>
  <c r="CO300" i="6"/>
  <c r="CO61" i="6"/>
  <c r="CO13" i="6"/>
  <c r="CS13" i="6" s="1"/>
  <c r="CV13" i="6" s="1"/>
  <c r="CO222" i="6"/>
  <c r="CO130" i="6"/>
  <c r="CO21" i="6"/>
  <c r="CS21" i="6" s="1"/>
  <c r="CO102" i="6"/>
  <c r="CD74" i="6"/>
  <c r="CO301" i="6"/>
  <c r="CD232" i="6"/>
  <c r="CO294" i="6"/>
  <c r="CO51" i="6"/>
  <c r="CS51" i="6" s="1"/>
  <c r="CD235" i="6"/>
  <c r="CD220" i="6"/>
  <c r="CV303" i="6"/>
  <c r="CV123" i="6"/>
  <c r="CV122" i="6"/>
  <c r="CS264" i="6"/>
  <c r="CV264" i="6" s="1"/>
  <c r="CS282" i="6"/>
  <c r="CV282" i="6" s="1"/>
  <c r="CS181" i="6"/>
  <c r="CV181" i="6" s="1"/>
  <c r="CO146" i="6"/>
  <c r="AL301" i="10"/>
  <c r="AM301" i="10"/>
  <c r="AL293" i="10"/>
  <c r="AM293" i="10"/>
  <c r="AL286" i="10"/>
  <c r="AM286" i="10"/>
  <c r="AM297" i="10"/>
  <c r="AL297" i="10"/>
  <c r="AL285" i="10"/>
  <c r="AM285" i="10"/>
  <c r="AL296" i="10"/>
  <c r="AM296" i="10"/>
  <c r="AL290" i="10"/>
  <c r="AM290" i="10"/>
  <c r="AM282" i="10"/>
  <c r="AL282" i="10"/>
  <c r="AL294" i="10"/>
  <c r="AM294" i="10"/>
  <c r="AL288" i="10"/>
  <c r="AM288" i="10"/>
  <c r="AM281" i="10"/>
  <c r="AL281" i="10"/>
  <c r="AL108" i="10"/>
  <c r="AM108" i="10"/>
  <c r="AL89" i="10"/>
  <c r="AM89" i="10"/>
  <c r="AL71" i="10"/>
  <c r="AM71" i="10"/>
  <c r="AM29" i="10"/>
  <c r="AL29" i="10"/>
  <c r="AL7" i="10"/>
  <c r="AM7" i="10"/>
  <c r="AM54" i="10"/>
  <c r="AM128" i="10"/>
  <c r="AL128" i="10"/>
  <c r="AL107" i="10"/>
  <c r="AM107" i="10"/>
  <c r="AL95" i="10"/>
  <c r="AM95" i="10"/>
  <c r="AL86" i="10"/>
  <c r="AM86" i="10"/>
  <c r="AL69" i="10"/>
  <c r="AM69" i="10"/>
  <c r="AL61" i="10"/>
  <c r="AM61" i="10"/>
  <c r="AM42" i="10"/>
  <c r="AL42" i="10"/>
  <c r="AM36" i="10"/>
  <c r="AL36" i="10"/>
  <c r="AM28" i="10"/>
  <c r="AL28" i="10"/>
  <c r="AL21" i="10"/>
  <c r="AM21" i="10"/>
  <c r="AM13" i="10"/>
  <c r="AL13" i="10"/>
  <c r="AL5" i="10"/>
  <c r="AM5" i="10"/>
  <c r="AL299" i="10"/>
  <c r="AM299" i="10"/>
  <c r="AM103" i="10"/>
  <c r="AL103" i="10"/>
  <c r="AM80" i="10"/>
  <c r="AL80" i="10"/>
  <c r="AL62" i="10"/>
  <c r="AM62" i="10"/>
  <c r="AM38" i="10"/>
  <c r="AL38" i="10"/>
  <c r="AM22" i="10"/>
  <c r="AL22" i="10"/>
  <c r="AM295" i="10"/>
  <c r="AL295" i="10"/>
  <c r="AL117" i="10"/>
  <c r="AM117" i="10"/>
  <c r="AL100" i="10"/>
  <c r="AM100" i="10"/>
  <c r="AM92" i="10"/>
  <c r="AL92" i="10"/>
  <c r="AL75" i="10"/>
  <c r="AM75" i="10"/>
  <c r="AM68" i="10"/>
  <c r="AL68" i="10"/>
  <c r="AM58" i="10"/>
  <c r="AL58" i="10"/>
  <c r="AM48" i="10"/>
  <c r="AL48" i="10"/>
  <c r="AL41" i="10"/>
  <c r="AM41" i="10"/>
  <c r="AM35" i="10"/>
  <c r="AL35" i="10"/>
  <c r="AM26" i="10"/>
  <c r="AL26" i="10"/>
  <c r="AL18" i="10"/>
  <c r="AM18" i="10"/>
  <c r="AL11" i="10"/>
  <c r="AM11" i="10"/>
  <c r="AL121" i="10"/>
  <c r="AM121" i="10"/>
  <c r="AM97" i="10"/>
  <c r="AL97" i="10"/>
  <c r="AM14" i="10"/>
  <c r="AL14" i="10"/>
  <c r="AM284" i="10"/>
  <c r="AL284" i="10"/>
  <c r="AL131" i="10"/>
  <c r="AM131" i="10"/>
  <c r="AM104" i="10"/>
  <c r="AL104" i="10"/>
  <c r="AL99" i="10"/>
  <c r="AM99" i="10"/>
  <c r="AL90" i="10"/>
  <c r="AM90" i="10"/>
  <c r="AM81" i="10"/>
  <c r="AL81" i="10"/>
  <c r="AM72" i="10"/>
  <c r="AL72" i="10"/>
  <c r="AM65" i="10"/>
  <c r="AL65" i="10"/>
  <c r="AL55" i="10"/>
  <c r="AM55" i="10"/>
  <c r="AL45" i="10"/>
  <c r="AM45" i="10"/>
  <c r="AL39" i="10"/>
  <c r="AM39" i="10"/>
  <c r="AM32" i="10"/>
  <c r="AL32" i="10"/>
  <c r="AL25" i="10"/>
  <c r="AM25" i="10"/>
  <c r="AL17" i="10"/>
  <c r="AM17" i="10"/>
  <c r="AM10" i="10"/>
  <c r="AL10" i="10"/>
  <c r="AL287" i="10"/>
  <c r="AM287" i="10"/>
  <c r="AM134" i="10"/>
  <c r="AL134" i="10"/>
  <c r="AM138" i="10"/>
  <c r="AL138" i="10"/>
  <c r="AL110" i="10"/>
  <c r="AM110" i="10"/>
  <c r="AM114" i="10"/>
  <c r="AL114" i="10"/>
  <c r="CV67" i="6"/>
  <c r="CV74" i="6"/>
  <c r="CV192" i="6"/>
  <c r="CO144" i="6"/>
  <c r="CO129" i="6"/>
  <c r="CS265" i="6"/>
  <c r="CO165" i="6"/>
  <c r="CO38" i="6"/>
  <c r="CO71" i="6"/>
  <c r="CO149" i="6"/>
  <c r="CS284" i="6"/>
  <c r="CO49" i="6"/>
  <c r="CO101" i="6"/>
  <c r="CO151" i="6"/>
  <c r="CO103" i="6"/>
  <c r="CV81" i="6"/>
  <c r="CS14" i="6"/>
  <c r="CV14" i="6" s="1"/>
  <c r="CS37" i="6"/>
  <c r="CV37" i="6" s="1"/>
  <c r="CS287" i="6"/>
  <c r="CS286" i="6"/>
  <c r="CS263" i="6"/>
  <c r="CV152" i="6"/>
  <c r="CV57" i="6"/>
  <c r="CV63" i="6"/>
  <c r="CV20" i="6"/>
  <c r="CS206" i="6"/>
  <c r="CV174" i="6"/>
  <c r="CS137" i="6"/>
  <c r="CV137" i="6" s="1"/>
  <c r="CS285" i="6"/>
  <c r="CS276" i="6"/>
  <c r="CS226" i="6"/>
  <c r="CS247" i="6"/>
  <c r="CV72" i="6"/>
  <c r="CV69" i="6"/>
  <c r="CS296" i="6"/>
  <c r="CV111" i="6"/>
  <c r="CS9" i="6"/>
  <c r="CS73" i="6"/>
  <c r="CV73" i="6" s="1"/>
  <c r="CS30" i="6"/>
  <c r="CV30" i="6" s="1"/>
  <c r="CO259" i="6"/>
  <c r="CO191" i="6"/>
  <c r="CS249" i="6"/>
  <c r="CV39" i="6"/>
  <c r="CV86" i="6"/>
  <c r="CV87" i="6"/>
  <c r="CS46" i="6"/>
  <c r="CV29" i="6"/>
  <c r="CS53" i="6"/>
  <c r="CS70" i="6"/>
  <c r="CV70" i="6" s="1"/>
  <c r="CS68" i="6"/>
  <c r="CV68" i="6" s="1"/>
  <c r="CS143" i="6"/>
  <c r="CV143" i="6" s="1"/>
  <c r="CS10" i="6"/>
  <c r="CS43" i="6"/>
  <c r="CS248" i="6"/>
  <c r="CS293" i="6"/>
  <c r="CS299" i="6"/>
  <c r="CV153" i="6"/>
  <c r="CV82" i="6"/>
  <c r="CV109" i="6"/>
  <c r="CV147" i="6"/>
  <c r="CV180" i="6"/>
  <c r="CV168" i="6"/>
  <c r="CV104" i="6"/>
  <c r="BZ228" i="4"/>
  <c r="BZ198" i="4"/>
  <c r="BZ212" i="4"/>
  <c r="BZ262" i="4"/>
  <c r="BZ227" i="4"/>
  <c r="BZ251" i="4"/>
  <c r="BS303" i="4"/>
  <c r="BW303" i="4" s="1"/>
  <c r="BS88" i="4"/>
  <c r="BW88" i="4" s="1"/>
  <c r="BZ76" i="4"/>
  <c r="BZ249" i="4"/>
  <c r="BS40" i="4"/>
  <c r="BW40" i="4" s="1"/>
  <c r="BZ40" i="4" s="1"/>
  <c r="BS101" i="4"/>
  <c r="BW101" i="4" s="1"/>
  <c r="BZ101" i="4" s="1"/>
  <c r="BZ290" i="4"/>
  <c r="BZ157" i="4"/>
  <c r="BZ273" i="4"/>
  <c r="BS242" i="4"/>
  <c r="BW242" i="4" s="1"/>
  <c r="BZ242" i="4" s="1"/>
  <c r="BZ246" i="4"/>
  <c r="BZ180" i="4"/>
  <c r="BZ200" i="4"/>
  <c r="BZ232" i="4"/>
  <c r="BZ288" i="4"/>
  <c r="BZ214" i="4"/>
  <c r="BZ111" i="4"/>
  <c r="BS31" i="4"/>
  <c r="BW31" i="4" s="1"/>
  <c r="BS181" i="4"/>
  <c r="BW181" i="4" s="1"/>
  <c r="BZ181" i="4" s="1"/>
  <c r="BS154" i="4"/>
  <c r="BW154" i="4" s="1"/>
  <c r="BZ154" i="4" s="1"/>
  <c r="BS10" i="4"/>
  <c r="BW10" i="4" s="1"/>
  <c r="BS61" i="4"/>
  <c r="BW61" i="4" s="1"/>
  <c r="BZ61" i="4" s="1"/>
  <c r="BZ35" i="4"/>
  <c r="BS204" i="4"/>
  <c r="BW204" i="4" s="1"/>
  <c r="BS267" i="4"/>
  <c r="BW267" i="4" s="1"/>
  <c r="BZ160" i="4"/>
  <c r="BS302" i="4"/>
  <c r="BW302" i="4" s="1"/>
  <c r="BZ302" i="4" s="1"/>
  <c r="BS28" i="4"/>
  <c r="BW28" i="4" s="1"/>
  <c r="BZ28" i="4" s="1"/>
  <c r="BS103" i="4"/>
  <c r="BW103" i="4" s="1"/>
  <c r="BZ103" i="4" s="1"/>
  <c r="BZ247" i="4"/>
  <c r="BZ82" i="4"/>
  <c r="BS143" i="4"/>
  <c r="BW143" i="4" s="1"/>
  <c r="BZ143" i="4" s="1"/>
  <c r="BZ245" i="4"/>
  <c r="BS120" i="4"/>
  <c r="BW120" i="4" s="1"/>
  <c r="BS236" i="4"/>
  <c r="BW236" i="4" s="1"/>
  <c r="BZ86" i="4"/>
  <c r="BZ54" i="4"/>
  <c r="BZ268" i="4"/>
  <c r="BZ284" i="4"/>
  <c r="BZ50" i="4"/>
  <c r="BZ210" i="4"/>
  <c r="BZ9" i="4"/>
  <c r="BS291" i="4"/>
  <c r="BW291" i="4" s="1"/>
  <c r="BZ291" i="4" s="1"/>
  <c r="BS260" i="4"/>
  <c r="BW260" i="4" s="1"/>
  <c r="BS259" i="4"/>
  <c r="BW259" i="4" s="1"/>
  <c r="BZ197" i="4"/>
  <c r="BZ206" i="4"/>
  <c r="BZ295" i="4"/>
  <c r="BZ93" i="4"/>
  <c r="BZ116" i="4"/>
  <c r="BZ89" i="4"/>
  <c r="BZ34" i="4"/>
  <c r="BZ125" i="4"/>
  <c r="BS71" i="4"/>
  <c r="BW71" i="4" s="1"/>
  <c r="BZ71" i="4" s="1"/>
  <c r="BS26" i="4"/>
  <c r="BW26" i="4" s="1"/>
  <c r="BZ26" i="4" s="1"/>
  <c r="BZ215" i="4"/>
  <c r="BZ70" i="4"/>
  <c r="BZ46" i="4"/>
  <c r="BS51" i="4"/>
  <c r="BW51" i="4" s="1"/>
  <c r="BZ51" i="4" s="1"/>
  <c r="BZ33" i="4"/>
  <c r="BS171" i="4"/>
  <c r="BW171" i="4" s="1"/>
  <c r="BS60" i="4"/>
  <c r="BW60" i="4" s="1"/>
  <c r="BZ60" i="4" s="1"/>
  <c r="BZ163" i="4"/>
  <c r="BZ191" i="4"/>
  <c r="BZ114" i="4"/>
  <c r="BZ133" i="4"/>
  <c r="BZ13" i="4"/>
  <c r="BZ121" i="4"/>
  <c r="BS129" i="4"/>
  <c r="BW129" i="4" s="1"/>
  <c r="BS145" i="4"/>
  <c r="BW145" i="4" s="1"/>
  <c r="BZ304" i="4"/>
  <c r="BS225" i="4"/>
  <c r="BW225" i="4" s="1"/>
  <c r="BS117" i="4"/>
  <c r="BW117" i="4" s="1"/>
  <c r="BZ117" i="4" s="1"/>
  <c r="BZ112" i="4"/>
  <c r="BZ281" i="4"/>
  <c r="BZ209" i="4"/>
  <c r="BZ144" i="4"/>
  <c r="BZ81" i="4"/>
  <c r="BZ48" i="4"/>
  <c r="BZ105" i="4"/>
  <c r="BZ207" i="4"/>
  <c r="BS104" i="4"/>
  <c r="BW104" i="4" s="1"/>
  <c r="BZ108" i="4"/>
  <c r="BZ168" i="4"/>
  <c r="BS11" i="4"/>
  <c r="BW11" i="4" s="1"/>
  <c r="BZ151" i="4"/>
  <c r="BS153" i="4"/>
  <c r="BW153" i="4" s="1"/>
  <c r="BZ153" i="4" s="1"/>
  <c r="BZ85" i="4"/>
  <c r="BS7" i="4"/>
  <c r="BW7" i="4" s="1"/>
  <c r="BZ147" i="4"/>
  <c r="BS14" i="4"/>
  <c r="BW14" i="4" s="1"/>
  <c r="BZ14" i="4" s="1"/>
  <c r="BZ137" i="4"/>
  <c r="BZ25" i="4"/>
  <c r="BZ248" i="4"/>
  <c r="BZ223" i="4"/>
  <c r="BS205" i="4"/>
  <c r="BW205" i="4" s="1"/>
  <c r="BS123" i="4"/>
  <c r="BW123" i="4" s="1"/>
  <c r="BZ123" i="4" s="1"/>
  <c r="BZ277" i="4"/>
  <c r="BZ175" i="4"/>
  <c r="BS15" i="4"/>
  <c r="BW15" i="4" s="1"/>
  <c r="BZ15" i="4" s="1"/>
  <c r="BS8" i="4"/>
  <c r="BW8" i="4" s="1"/>
  <c r="BS29" i="4"/>
  <c r="BW29" i="4" s="1"/>
  <c r="BZ213" i="4"/>
  <c r="BZ39" i="4"/>
  <c r="BZ293" i="4"/>
  <c r="BZ19" i="4"/>
  <c r="BZ257" i="4"/>
  <c r="BZ139" i="4"/>
  <c r="BZ92" i="4"/>
  <c r="BZ136" i="4"/>
  <c r="BZ20" i="4"/>
  <c r="BS110" i="4"/>
  <c r="BW110" i="4" s="1"/>
  <c r="BS90" i="4"/>
  <c r="BW90" i="4" s="1"/>
  <c r="BZ90" i="4" s="1"/>
  <c r="BS56" i="4"/>
  <c r="BW56" i="4" s="1"/>
  <c r="BZ244" i="4"/>
  <c r="BZ80" i="4"/>
  <c r="BZ21" i="4"/>
  <c r="BZ152" i="4"/>
  <c r="BS37" i="4"/>
  <c r="BW37" i="4" s="1"/>
  <c r="BS184" i="4"/>
  <c r="BW184" i="4" s="1"/>
  <c r="BZ184" i="4" s="1"/>
  <c r="BS78" i="4"/>
  <c r="BW78" i="4" s="1"/>
  <c r="BS52" i="4"/>
  <c r="BW52" i="4" s="1"/>
  <c r="BZ52" i="4" s="1"/>
  <c r="BS65" i="4"/>
  <c r="BW65" i="4" s="1"/>
  <c r="BZ65" i="4" s="1"/>
  <c r="BZ79" i="4"/>
  <c r="BS66" i="4"/>
  <c r="BW66" i="4" s="1"/>
  <c r="BZ66" i="4" s="1"/>
  <c r="BS53" i="4"/>
  <c r="BW53" i="4" s="1"/>
  <c r="BZ53" i="4" s="1"/>
  <c r="BZ97" i="4"/>
  <c r="BZ237" i="4"/>
  <c r="BS96" i="4"/>
  <c r="BW96" i="4" s="1"/>
  <c r="BZ96" i="4" s="1"/>
  <c r="BS6" i="4"/>
  <c r="BW6" i="4" s="1"/>
  <c r="CV250" i="6"/>
  <c r="CV290" i="6"/>
  <c r="CL155" i="6"/>
  <c r="CL92" i="6"/>
  <c r="CL100" i="6"/>
  <c r="CO133" i="6"/>
  <c r="CL16" i="6"/>
  <c r="CO16" i="6" s="1"/>
  <c r="CO6" i="6"/>
  <c r="CV280" i="6"/>
  <c r="CV279" i="6"/>
  <c r="CV281" i="6"/>
  <c r="CV240" i="6"/>
  <c r="CV236" i="6"/>
  <c r="CV233" i="6"/>
  <c r="CV216" i="6"/>
  <c r="CV275" i="6"/>
  <c r="CV260" i="6"/>
  <c r="CL215" i="6"/>
  <c r="CL22" i="6"/>
  <c r="CO22" i="6" s="1"/>
  <c r="CV304" i="6"/>
  <c r="CV208" i="6"/>
  <c r="CV214" i="6"/>
  <c r="CV238" i="6"/>
  <c r="CV273" i="6"/>
  <c r="CV289" i="6"/>
  <c r="CV239" i="6"/>
  <c r="CS186" i="6"/>
  <c r="CV186" i="6" s="1"/>
  <c r="CS292" i="6"/>
  <c r="CV292" i="6" s="1"/>
  <c r="CS232" i="6"/>
  <c r="CV232" i="6" s="1"/>
  <c r="CS219" i="6"/>
  <c r="CV219" i="6" s="1"/>
  <c r="CS288" i="6"/>
  <c r="CV288" i="6" s="1"/>
  <c r="CV245" i="6"/>
  <c r="CV31" i="6"/>
  <c r="CL115" i="6"/>
  <c r="CL116" i="6"/>
  <c r="CV246" i="6"/>
  <c r="CL119" i="6"/>
  <c r="CL297" i="6"/>
  <c r="CO167" i="6"/>
  <c r="CO7" i="6"/>
  <c r="CL32" i="6"/>
  <c r="CO8" i="6"/>
  <c r="CV253" i="6"/>
  <c r="CV255" i="6"/>
  <c r="CV207" i="6"/>
  <c r="CV210" i="6"/>
  <c r="CV199" i="6"/>
  <c r="CS269" i="6"/>
  <c r="CV269" i="6" s="1"/>
  <c r="CL18" i="6"/>
  <c r="CS252" i="6"/>
  <c r="CS257" i="6"/>
  <c r="CV257" i="6" s="1"/>
  <c r="CS212" i="6"/>
  <c r="CV212" i="6" s="1"/>
  <c r="CL159" i="6"/>
  <c r="CO159" i="6" s="1"/>
  <c r="CL95" i="6"/>
  <c r="CL127" i="6"/>
  <c r="CO134" i="6"/>
  <c r="CL11" i="6"/>
  <c r="CO11" i="6" s="1"/>
  <c r="CV55" i="6"/>
  <c r="CV200" i="6"/>
  <c r="CV291" i="6"/>
  <c r="CV298" i="6"/>
  <c r="CV196" i="6"/>
  <c r="BZ279" i="4"/>
  <c r="CK232" i="5"/>
  <c r="BZ83" i="4"/>
  <c r="BZ231" i="4"/>
  <c r="CK128" i="5"/>
  <c r="CK57" i="5"/>
  <c r="BZ173" i="4"/>
  <c r="CK275" i="5"/>
  <c r="BZ141" i="4"/>
  <c r="BZ199" i="4"/>
  <c r="BZ243" i="4"/>
  <c r="CK154" i="5"/>
  <c r="CK98" i="5"/>
  <c r="CK167" i="5"/>
  <c r="BZ216" i="4"/>
  <c r="CK17" i="5"/>
  <c r="BZ192" i="4"/>
  <c r="BZ115" i="4"/>
  <c r="BZ211" i="4"/>
  <c r="BZ255" i="4"/>
  <c r="CK180" i="5"/>
  <c r="CS128" i="6" l="1"/>
  <c r="CV128" i="6" s="1"/>
  <c r="CS131" i="6"/>
  <c r="CV131" i="6" s="1"/>
  <c r="CS170" i="6"/>
  <c r="CV170" i="6" s="1"/>
  <c r="CS243" i="6"/>
  <c r="CV243" i="6" s="1"/>
  <c r="CS211" i="6"/>
  <c r="CV211" i="6" s="1"/>
  <c r="CS136" i="6"/>
  <c r="CV136" i="6" s="1"/>
  <c r="CO5" i="6"/>
  <c r="CS5" i="6" s="1"/>
  <c r="CV5" i="6" s="1"/>
  <c r="CS106" i="6"/>
  <c r="CV106" i="6" s="1"/>
  <c r="CS254" i="6"/>
  <c r="CV254" i="6" s="1"/>
  <c r="CS176" i="6"/>
  <c r="CV176" i="6" s="1"/>
  <c r="CS89" i="6"/>
  <c r="CV89" i="6" s="1"/>
  <c r="CS258" i="6"/>
  <c r="CV258" i="6" s="1"/>
  <c r="CS105" i="6"/>
  <c r="CV105" i="6" s="1"/>
  <c r="CS44" i="6"/>
  <c r="CV44" i="6" s="1"/>
  <c r="CS164" i="6"/>
  <c r="CV164" i="6" s="1"/>
  <c r="CS295" i="6"/>
  <c r="CV295" i="6" s="1"/>
  <c r="CS150" i="6"/>
  <c r="CV150" i="6" s="1"/>
  <c r="CS169" i="6"/>
  <c r="CV169" i="6" s="1"/>
  <c r="CS227" i="6"/>
  <c r="CV227" i="6" s="1"/>
  <c r="CS278" i="6"/>
  <c r="CV278" i="6" s="1"/>
  <c r="CS193" i="6"/>
  <c r="CV193" i="6" s="1"/>
  <c r="CS221" i="6"/>
  <c r="CV221" i="6" s="1"/>
  <c r="CS79" i="6"/>
  <c r="CV79" i="6" s="1"/>
  <c r="CS213" i="6"/>
  <c r="CV213" i="6" s="1"/>
  <c r="CS300" i="6"/>
  <c r="CV300" i="6" s="1"/>
  <c r="CS194" i="6"/>
  <c r="CV194" i="6" s="1"/>
  <c r="CS205" i="6"/>
  <c r="CV205" i="6" s="1"/>
  <c r="CS267" i="6"/>
  <c r="CV267" i="6" s="1"/>
  <c r="CS234" i="6"/>
  <c r="CV234" i="6" s="1"/>
  <c r="CS56" i="6"/>
  <c r="CV56" i="6" s="1"/>
  <c r="CS102" i="6"/>
  <c r="CV102" i="6" s="1"/>
  <c r="CS241" i="6"/>
  <c r="CV241" i="6" s="1"/>
  <c r="CS140" i="6"/>
  <c r="CV140" i="6" s="1"/>
  <c r="CS118" i="6"/>
  <c r="CV118" i="6" s="1"/>
  <c r="CO32" i="6"/>
  <c r="CS32" i="6" s="1"/>
  <c r="CV32" i="6" s="1"/>
  <c r="CS121" i="6"/>
  <c r="CV121" i="6" s="1"/>
  <c r="CS135" i="6"/>
  <c r="CV135" i="6" s="1"/>
  <c r="CV252" i="6"/>
  <c r="CS197" i="6"/>
  <c r="CS204" i="6"/>
  <c r="CV48" i="6"/>
  <c r="CV21" i="6"/>
  <c r="CV108" i="6"/>
  <c r="CV62" i="6"/>
  <c r="CS132" i="6"/>
  <c r="CV132" i="6" s="1"/>
  <c r="CS294" i="6"/>
  <c r="CV294" i="6" s="1"/>
  <c r="CS130" i="6"/>
  <c r="CV130" i="6" s="1"/>
  <c r="CK25" i="5"/>
  <c r="CK38" i="5"/>
  <c r="CK15" i="5"/>
  <c r="CK5" i="5"/>
  <c r="CK19" i="5"/>
  <c r="CK71" i="5"/>
  <c r="CK21" i="5"/>
  <c r="CK64" i="5"/>
  <c r="CK53" i="5"/>
  <c r="CK239" i="5"/>
  <c r="CK288" i="5"/>
  <c r="CK10" i="5"/>
  <c r="CK28" i="5"/>
  <c r="CK26" i="5"/>
  <c r="CK106" i="5"/>
  <c r="CK136" i="5"/>
  <c r="CK24" i="5"/>
  <c r="CK55" i="5"/>
  <c r="CK296" i="5"/>
  <c r="CK243" i="5"/>
  <c r="BZ56" i="4"/>
  <c r="BZ37" i="4"/>
  <c r="BZ303" i="4"/>
  <c r="BZ129" i="4"/>
  <c r="BZ205" i="4"/>
  <c r="BZ145" i="4"/>
  <c r="BZ7" i="4"/>
  <c r="BZ225" i="4"/>
  <c r="BZ10" i="4"/>
  <c r="BZ11" i="4"/>
  <c r="BZ110" i="4"/>
  <c r="BZ29" i="4"/>
  <c r="BZ236" i="4"/>
  <c r="BZ204" i="4"/>
  <c r="BZ78" i="4"/>
  <c r="BZ8" i="4"/>
  <c r="BZ260" i="4"/>
  <c r="BZ259" i="4"/>
  <c r="BZ6" i="4"/>
  <c r="BZ120" i="4"/>
  <c r="BZ267" i="4"/>
  <c r="BZ187" i="4"/>
  <c r="CS178" i="6"/>
  <c r="CV45" i="6"/>
  <c r="CS189" i="6"/>
  <c r="CV35" i="6"/>
  <c r="CS160" i="6"/>
  <c r="CS302" i="6"/>
  <c r="CS61" i="6"/>
  <c r="CS301" i="6"/>
  <c r="CV301" i="6" s="1"/>
  <c r="CS188" i="6"/>
  <c r="CS222" i="6"/>
  <c r="CV51" i="6"/>
  <c r="CS146" i="6"/>
  <c r="CS103" i="6"/>
  <c r="CS149" i="6"/>
  <c r="CV265" i="6"/>
  <c r="CS144" i="6"/>
  <c r="CS151" i="6"/>
  <c r="CS101" i="6"/>
  <c r="CS38" i="6"/>
  <c r="CV284" i="6"/>
  <c r="CS49" i="6"/>
  <c r="CS71" i="6"/>
  <c r="CS165" i="6"/>
  <c r="CS129" i="6"/>
  <c r="CS8" i="6"/>
  <c r="CV8" i="6" s="1"/>
  <c r="CO215" i="6"/>
  <c r="CV9" i="6"/>
  <c r="CV226" i="6"/>
  <c r="CV285" i="6"/>
  <c r="CV202" i="6"/>
  <c r="CV263" i="6"/>
  <c r="CS11" i="6"/>
  <c r="CV11" i="6" s="1"/>
  <c r="CV299" i="6"/>
  <c r="CV293" i="6"/>
  <c r="CV43" i="6"/>
  <c r="CV53" i="6"/>
  <c r="CV46" i="6"/>
  <c r="CS191" i="6"/>
  <c r="CO297" i="6"/>
  <c r="CV206" i="6"/>
  <c r="CV287" i="6"/>
  <c r="CS22" i="6"/>
  <c r="CV22" i="6" s="1"/>
  <c r="CS6" i="6"/>
  <c r="CV6" i="6" s="1"/>
  <c r="CV249" i="6"/>
  <c r="CV296" i="6"/>
  <c r="CV247" i="6"/>
  <c r="CV286" i="6"/>
  <c r="CS16" i="6"/>
  <c r="CV16" i="6" s="1"/>
  <c r="CS7" i="6"/>
  <c r="CV7" i="6" s="1"/>
  <c r="CO18" i="6"/>
  <c r="CV248" i="6"/>
  <c r="CV10" i="6"/>
  <c r="CV276" i="6"/>
  <c r="BZ275" i="4"/>
  <c r="BZ240" i="4"/>
  <c r="BZ159" i="4"/>
  <c r="BZ113" i="4"/>
  <c r="BZ16" i="4"/>
  <c r="BZ132" i="4"/>
  <c r="BZ31" i="4"/>
  <c r="BZ171" i="4"/>
  <c r="BZ104" i="4"/>
  <c r="BZ88" i="4"/>
  <c r="CS159" i="6"/>
  <c r="CS259" i="6"/>
  <c r="CS198" i="6"/>
  <c r="CO95" i="6"/>
  <c r="CS133" i="6"/>
  <c r="CO127" i="6"/>
  <c r="CS167" i="6"/>
  <c r="CO119" i="6"/>
  <c r="CO116" i="6"/>
  <c r="CO115" i="6"/>
  <c r="CO155" i="6"/>
  <c r="CO47" i="6"/>
  <c r="CO100" i="6"/>
  <c r="CS134" i="6"/>
  <c r="CO92" i="6"/>
  <c r="CV204" i="6" l="1"/>
  <c r="CV197" i="6"/>
  <c r="CV160" i="6"/>
  <c r="CV189" i="6"/>
  <c r="CV178" i="6"/>
  <c r="CV302" i="6"/>
  <c r="CV61" i="6"/>
  <c r="CS297" i="6"/>
  <c r="CV297" i="6" s="1"/>
  <c r="CV188" i="6"/>
  <c r="CV222" i="6"/>
  <c r="CV146" i="6"/>
  <c r="CV101" i="6"/>
  <c r="CV149" i="6"/>
  <c r="CV71" i="6"/>
  <c r="CV38" i="6"/>
  <c r="CV151" i="6"/>
  <c r="CV129" i="6"/>
  <c r="CV165" i="6"/>
  <c r="CV49" i="6"/>
  <c r="CV144" i="6"/>
  <c r="CV103" i="6"/>
  <c r="CS47" i="6"/>
  <c r="CV47" i="6" s="1"/>
  <c r="CV191" i="6"/>
  <c r="CS18" i="6"/>
  <c r="CV134" i="6"/>
  <c r="CS215" i="6"/>
  <c r="CS115" i="6"/>
  <c r="CV198" i="6"/>
  <c r="CV133" i="6"/>
  <c r="CS119" i="6"/>
  <c r="CS100" i="6"/>
  <c r="CS155" i="6"/>
  <c r="CS116" i="6"/>
  <c r="CV167" i="6"/>
  <c r="CS92" i="6"/>
  <c r="CS127" i="6"/>
  <c r="CS95" i="6"/>
  <c r="CV259" i="6"/>
  <c r="CV159" i="6"/>
  <c r="CV18" i="6" l="1"/>
  <c r="CV95" i="6"/>
  <c r="CV116" i="6"/>
  <c r="CV100" i="6"/>
  <c r="CV215" i="6"/>
  <c r="CV127" i="6"/>
  <c r="CV92" i="6"/>
  <c r="CV155" i="6"/>
  <c r="CV119" i="6"/>
  <c r="CV115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Ernesto López</author>
  </authors>
  <commentList>
    <comment ref="Q26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Ernesto López:</t>
        </r>
        <r>
          <rPr>
            <sz val="9"/>
            <color indexed="81"/>
            <rFont val="Tahoma"/>
            <family val="2"/>
          </rPr>
          <t xml:space="preserve">
Para potajes de cuaresma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Ernesto López</author>
  </authors>
  <commentList>
    <comment ref="C289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Ernesto López:</t>
        </r>
        <r>
          <rPr>
            <sz val="9"/>
            <color indexed="81"/>
            <rFont val="Tahoma"/>
            <family val="2"/>
          </rPr>
          <t xml:space="preserve">
Concepción castro</t>
        </r>
      </text>
    </comment>
  </commentList>
</comments>
</file>

<file path=xl/sharedStrings.xml><?xml version="1.0" encoding="utf-8"?>
<sst xmlns="http://schemas.openxmlformats.org/spreadsheetml/2006/main" count="958" uniqueCount="247">
  <si>
    <t>Building Workers</t>
  </si>
  <si>
    <t>Real de vellón = 34 maravedís</t>
  </si>
  <si>
    <t>1 kg = 27553</t>
  </si>
  <si>
    <t>271 kg</t>
  </si>
  <si>
    <t>5 kg</t>
  </si>
  <si>
    <t>3 l.</t>
  </si>
  <si>
    <t>3 kg</t>
  </si>
  <si>
    <t>1,3 kg</t>
  </si>
  <si>
    <t>1,3 l</t>
  </si>
  <si>
    <t>2 MBTU</t>
  </si>
  <si>
    <t>Maravedís per fanega</t>
  </si>
  <si>
    <t>Maravedís per pound</t>
  </si>
  <si>
    <t>Maravedís per arroba</t>
  </si>
  <si>
    <t>Maravedís per litre</t>
  </si>
  <si>
    <t>Maravedís per kg.</t>
  </si>
  <si>
    <t>Maravedís per kg</t>
  </si>
  <si>
    <t>Maravedís per metre</t>
  </si>
  <si>
    <t>Reales de vellón  per day</t>
  </si>
  <si>
    <t>Grams of Silver per real de vellón</t>
  </si>
  <si>
    <t>Grams of silver per l</t>
  </si>
  <si>
    <t>Grams of silver per kg</t>
  </si>
  <si>
    <t>Grams of silver per Kg</t>
  </si>
  <si>
    <t xml:space="preserve">Grams of silver per litre </t>
  </si>
  <si>
    <t>Grams of silver per metre</t>
  </si>
  <si>
    <t>Grams of silver per 1 BMT</t>
  </si>
  <si>
    <t>Grams of Silver per day</t>
  </si>
  <si>
    <t>Grams of silver</t>
  </si>
  <si>
    <t>Wage*250</t>
  </si>
  <si>
    <t>Basket*4,2</t>
  </si>
  <si>
    <t>SUBSISTENCE RATIOS</t>
  </si>
  <si>
    <t>Wheat</t>
  </si>
  <si>
    <t>Beans</t>
  </si>
  <si>
    <t>Beef</t>
  </si>
  <si>
    <t>Olive Oil</t>
  </si>
  <si>
    <t>Tallow candles</t>
  </si>
  <si>
    <t>Soap</t>
  </si>
  <si>
    <t>Charcoal</t>
  </si>
  <si>
    <t>Masons</t>
  </si>
  <si>
    <t xml:space="preserve">Labourers </t>
  </si>
  <si>
    <t>Linen</t>
  </si>
  <si>
    <t>Tallow Candles</t>
  </si>
  <si>
    <t>Lamp Oil</t>
  </si>
  <si>
    <t>candles</t>
  </si>
  <si>
    <t xml:space="preserve">Basket </t>
  </si>
  <si>
    <t>Labourers</t>
  </si>
  <si>
    <t>BASKET</t>
  </si>
  <si>
    <t>3 metre</t>
  </si>
  <si>
    <t>Wage*250 days</t>
  </si>
  <si>
    <t>Grams of silver per day</t>
  </si>
  <si>
    <t>Brown Bread</t>
  </si>
  <si>
    <t>Mutton</t>
  </si>
  <si>
    <t>charcoal</t>
  </si>
  <si>
    <t>Subsistence Basket</t>
  </si>
  <si>
    <t>Subsistence Basket*4,2</t>
  </si>
  <si>
    <t>Palop (1977)</t>
  </si>
  <si>
    <t>Cahíz = 201 l</t>
  </si>
  <si>
    <t>Carga = 127,8 kg</t>
  </si>
  <si>
    <t>Pound = 1,065 kg</t>
  </si>
  <si>
    <t>arroba = 11,93</t>
  </si>
  <si>
    <t>Alna = 0,91</t>
  </si>
  <si>
    <t>arroba = 12,78</t>
  </si>
  <si>
    <t>Sàrria = 85,3704 kg</t>
  </si>
  <si>
    <t>1 kg = 27553 MBTU</t>
  </si>
  <si>
    <t>19,5 kg.</t>
  </si>
  <si>
    <t>Diners per Cahíz</t>
  </si>
  <si>
    <t>Diners per Carga</t>
  </si>
  <si>
    <t>Diners per Pound</t>
  </si>
  <si>
    <t>Diners per arroba</t>
  </si>
  <si>
    <t>Diners per alna</t>
  </si>
  <si>
    <t>Diners per  sàrria</t>
  </si>
  <si>
    <t>Diners per day</t>
  </si>
  <si>
    <t>Sueldos per day</t>
  </si>
  <si>
    <t>Diners per litre</t>
  </si>
  <si>
    <t>Diners per kg</t>
  </si>
  <si>
    <t>Diners per metre</t>
  </si>
  <si>
    <t>Sous  per Day</t>
  </si>
  <si>
    <t>1 Sou = 12 diners</t>
  </si>
  <si>
    <t>Grams of silver per 1 MBTU</t>
  </si>
  <si>
    <t>Wheat (Trigo Fuerte)</t>
  </si>
  <si>
    <t>Rice</t>
  </si>
  <si>
    <r>
      <t>Old Mutton (</t>
    </r>
    <r>
      <rPr>
        <b/>
        <i/>
        <sz val="11"/>
        <color theme="1"/>
        <rFont val="Calibri"/>
        <family val="2"/>
        <scheme val="minor"/>
      </rPr>
      <t>Macho)</t>
    </r>
  </si>
  <si>
    <t>Mutton (supplied to Hospital)</t>
  </si>
  <si>
    <t>Grams of silver per Sou</t>
  </si>
  <si>
    <t xml:space="preserve"> Subsistence Basket</t>
  </si>
  <si>
    <t>González Jiménez (1976)</t>
  </si>
  <si>
    <t>Borrero Fernández (1991)</t>
  </si>
  <si>
    <t>Hamilton (1928)</t>
  </si>
  <si>
    <t xml:space="preserve">Hamilton (1934); EHP, Box 5 </t>
  </si>
  <si>
    <t>Wheat (Ponsot)</t>
  </si>
  <si>
    <t>Colegio San Telmo</t>
  </si>
  <si>
    <t>Colegio Santa María</t>
  </si>
  <si>
    <t>Ruiz Rivera (1977)</t>
  </si>
  <si>
    <t>Álvarez Pantoja (1970)</t>
  </si>
  <si>
    <t>Proposal</t>
  </si>
  <si>
    <t>Real Seminario San Telmo</t>
  </si>
  <si>
    <t>Colegio Mayor Sta María</t>
  </si>
  <si>
    <t>Colegio San Isidoro</t>
  </si>
  <si>
    <t>Fanega = 54,7 l.</t>
  </si>
  <si>
    <t>Hogaza = 3 pounds =1,38 kg</t>
  </si>
  <si>
    <t>Pound "carnicera" = 0,920 kg</t>
  </si>
  <si>
    <t>Arroba = 12,55 l.</t>
  </si>
  <si>
    <t>Quintal = 46 kg</t>
  </si>
  <si>
    <t>Pound = 0,460 kg</t>
  </si>
  <si>
    <t>Arroba = 11,5 kg</t>
  </si>
  <si>
    <t>Colegio Mayor Santa María</t>
  </si>
  <si>
    <t>Seminario San Telmo</t>
  </si>
  <si>
    <t>González Mariscal</t>
  </si>
  <si>
    <t>1 kg = 27553 BTU</t>
  </si>
  <si>
    <t>19 kg.</t>
  </si>
  <si>
    <t>Maravedís per hogaza</t>
  </si>
  <si>
    <t>Silver Maravedís per fanega</t>
  </si>
  <si>
    <t>Maravedís per fanega (Proposal)</t>
  </si>
  <si>
    <t>Maravedís per quintal</t>
  </si>
  <si>
    <t>Reales per day</t>
  </si>
  <si>
    <t>maravedís  per day</t>
  </si>
  <si>
    <t>Wheat (Carmona)</t>
  </si>
  <si>
    <t>Wheat (Borrero)</t>
  </si>
  <si>
    <t>Common White Bread</t>
  </si>
  <si>
    <t>Chickpeas</t>
  </si>
  <si>
    <t>Habas</t>
  </si>
  <si>
    <t>Beef (proposal)</t>
  </si>
  <si>
    <t>Olive Oil (Proposal)</t>
  </si>
  <si>
    <t>Brown Bread Proposal</t>
  </si>
  <si>
    <t>Chick peas</t>
  </si>
  <si>
    <t xml:space="preserve">Hamilton (1934; 1947) </t>
  </si>
  <si>
    <t>Fanega = 55,5 l.</t>
  </si>
  <si>
    <t>Vara = 0,86 metre</t>
  </si>
  <si>
    <t>Llopis&amp;García Montero (2011)</t>
  </si>
  <si>
    <t>Ucendo Lanza (2014)</t>
  </si>
  <si>
    <t>Seminario Nobles</t>
  </si>
  <si>
    <t>Hamilton (1934,1947)</t>
  </si>
  <si>
    <t>271 kg.</t>
  </si>
  <si>
    <t>Maravedís per 2 pound loaves</t>
  </si>
  <si>
    <t>mrs per arroba</t>
  </si>
  <si>
    <t>Maravedís per vara</t>
  </si>
  <si>
    <t>Reales de velllón  per day</t>
  </si>
  <si>
    <t>White Bread</t>
  </si>
  <si>
    <t xml:space="preserve">Candeal Bread </t>
  </si>
  <si>
    <t>Chickpeas (Madrid)</t>
  </si>
  <si>
    <t xml:space="preserve">Chickpeas (Madrid) </t>
  </si>
  <si>
    <t xml:space="preserve">Olive Oil </t>
  </si>
  <si>
    <t>Wheat litre</t>
  </si>
  <si>
    <t>Premio New Castile</t>
  </si>
  <si>
    <t xml:space="preserve"> </t>
  </si>
  <si>
    <t>Hamilton (1934)</t>
  </si>
  <si>
    <t>Daily wage</t>
  </si>
  <si>
    <t>271  kg</t>
  </si>
  <si>
    <t>21,7 kg</t>
  </si>
  <si>
    <t>3 m.</t>
  </si>
  <si>
    <t>1,3 l.</t>
  </si>
  <si>
    <t>2 Million BTU</t>
  </si>
  <si>
    <t>Silver grams per l</t>
  </si>
  <si>
    <t>Silver grams per kg</t>
  </si>
  <si>
    <t>Silver grams per M BTU</t>
  </si>
  <si>
    <t>Grams of Silver</t>
  </si>
  <si>
    <t>Rye</t>
  </si>
  <si>
    <t>Bread</t>
  </si>
  <si>
    <t>Peas</t>
  </si>
  <si>
    <t>Meat</t>
  </si>
  <si>
    <t>Butter</t>
  </si>
  <si>
    <t>Candles</t>
  </si>
  <si>
    <t>Oil/light</t>
  </si>
  <si>
    <t>Charcoal / Coal</t>
  </si>
  <si>
    <t>Rye Bread</t>
  </si>
  <si>
    <t>Baskets</t>
  </si>
  <si>
    <t>Antwerp</t>
  </si>
  <si>
    <t>Beveridge/Allen</t>
  </si>
  <si>
    <t>Van Zanden</t>
  </si>
  <si>
    <t>170 kg</t>
  </si>
  <si>
    <t>195 kg</t>
  </si>
  <si>
    <t>Silver grams per KG</t>
  </si>
  <si>
    <t>Silver grams per m</t>
  </si>
  <si>
    <t>Oats</t>
  </si>
  <si>
    <t xml:space="preserve">Wheat </t>
  </si>
  <si>
    <t>Wheaten Bread</t>
  </si>
  <si>
    <t>Household</t>
  </si>
  <si>
    <t>Masons (London)</t>
  </si>
  <si>
    <t>Labourers (London)</t>
  </si>
  <si>
    <t>Masons (Oxford)</t>
  </si>
  <si>
    <t>Labourers (Oxford)</t>
  </si>
  <si>
    <t>Carpenters (Oxford)</t>
  </si>
  <si>
    <t>Carpenters (Cambridge)</t>
  </si>
  <si>
    <t>Labourers (Cambridge)</t>
  </si>
  <si>
    <t>Carpenters (Dover)</t>
  </si>
  <si>
    <t>Labourers (Dover)</t>
  </si>
  <si>
    <t>Carpenters (Canterbury)</t>
  </si>
  <si>
    <t>Labourers (Canterbury)</t>
  </si>
  <si>
    <t>Oat</t>
  </si>
  <si>
    <t>Household Bread</t>
  </si>
  <si>
    <t>Oat Basket</t>
  </si>
  <si>
    <t>Wheat Basket</t>
  </si>
  <si>
    <t xml:space="preserve">Household Bread Basket </t>
  </si>
  <si>
    <t xml:space="preserve">Wheaten Bread Basket </t>
  </si>
  <si>
    <t>Labourers  (London)</t>
  </si>
  <si>
    <t xml:space="preserve"> Wheat Basket</t>
  </si>
  <si>
    <t>Wheaten Bread Baskets</t>
  </si>
  <si>
    <t>Household Bread Basket</t>
  </si>
  <si>
    <t>"Knecht"</t>
  </si>
  <si>
    <t>"Opperman"</t>
  </si>
  <si>
    <t>Silver grams per metre</t>
  </si>
  <si>
    <t>Silver grams per Litre</t>
  </si>
  <si>
    <t>Silver grams perBTU</t>
  </si>
  <si>
    <t>Rye bread</t>
  </si>
  <si>
    <t xml:space="preserve">Light oil </t>
  </si>
  <si>
    <t>Peat</t>
  </si>
  <si>
    <t>Oats Basket</t>
  </si>
  <si>
    <t>Wheaten Bread Basket</t>
  </si>
  <si>
    <t>LONDON</t>
  </si>
  <si>
    <t>WHEAT</t>
  </si>
  <si>
    <t>Barley</t>
  </si>
  <si>
    <t>Subsistence Basket Bread</t>
  </si>
  <si>
    <t>Barley litre</t>
  </si>
  <si>
    <t>barley</t>
  </si>
  <si>
    <t>Wheat proposal</t>
  </si>
  <si>
    <t>Almud = 4,19 l</t>
  </si>
  <si>
    <t>Diners per Almud</t>
  </si>
  <si>
    <t>Pan nuevo</t>
  </si>
  <si>
    <t>AMV</t>
  </si>
  <si>
    <t>Shoemaker</t>
  </si>
  <si>
    <t>Taylor</t>
  </si>
  <si>
    <t>Carpenter</t>
  </si>
  <si>
    <t>CLERO JESUITAS</t>
  </si>
  <si>
    <t>Unboltened wheat bread</t>
  </si>
  <si>
    <t>BREAD</t>
  </si>
  <si>
    <t>WHEAT BREAD</t>
  </si>
  <si>
    <t>1kg = 7701 MBTU</t>
  </si>
  <si>
    <t>Firewood</t>
  </si>
  <si>
    <t>Andalusia</t>
  </si>
  <si>
    <t>EHP -Box 7 (Casarrubios del Monte)</t>
  </si>
  <si>
    <t>Castro (1987) (Madrid)</t>
  </si>
  <si>
    <t>Seminario Nobles (Madrid)</t>
  </si>
  <si>
    <t>Andres; Lanza (2014) (Madrid)</t>
  </si>
  <si>
    <t>Colegio Santa Isabel (Madrid)</t>
  </si>
  <si>
    <t>EHP -Box 7  (Madrid)</t>
  </si>
  <si>
    <t>Colegio Loreto (Madrid)</t>
  </si>
  <si>
    <t>Casarrubios del Monte</t>
  </si>
  <si>
    <t>Hamilton (1934)-EHP -Box 7  (Toledo)</t>
  </si>
  <si>
    <t>Dominicas Loeches</t>
  </si>
  <si>
    <t>AHN - Clero</t>
  </si>
  <si>
    <t>AHN - Clero Jesuitas</t>
  </si>
  <si>
    <t>AHN - Universidades</t>
  </si>
  <si>
    <t>AHN - Clero 8035</t>
  </si>
  <si>
    <t>Hamilton</t>
  </si>
  <si>
    <t>Santa Marta</t>
  </si>
  <si>
    <t>EHP - Box 7</t>
  </si>
  <si>
    <t>EHP - Box 8</t>
  </si>
  <si>
    <t>EHP - Box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</si>
</sst>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name val="Arial"/>
      <family val="2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1"/>
      <color rgb="FF3F3F76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67">
    <xf numFmtId="0" fontId="0" fillId="0" borderId="0" xfId="0"/>
    <xf numFmtId="2" fontId="0" fillId="0" borderId="0" xfId="0" applyNumberFormat="1" applyAlignment="1">
      <alignment horizontal="center"/>
    </xf>
    <xf numFmtId="2" fontId="5" fillId="0" borderId="0" xfId="0" applyNumberFormat="1" applyFont="1" applyAlignment="1">
      <alignment horizontal="left" vertical="center"/>
    </xf>
    <xf numFmtId="2" fontId="6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2" fontId="8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2" fontId="5" fillId="0" borderId="0" xfId="0" applyNumberFormat="1" applyFont="1" applyAlignment="1">
      <alignment horizontal="center"/>
    </xf>
    <xf numFmtId="2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/>
    <xf numFmtId="2" fontId="5" fillId="0" borderId="0" xfId="0" applyNumberFormat="1" applyFont="1" applyAlignment="1">
      <alignment horizontal="center" vertical="center"/>
    </xf>
    <xf numFmtId="2" fontId="10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2" fontId="12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5" fillId="0" borderId="0" xfId="0" applyFont="1" applyAlignment="1">
      <alignment horizontal="left" vertical="center"/>
    </xf>
    <xf numFmtId="0" fontId="14" fillId="0" borderId="0" xfId="1" applyFont="1" applyFill="1" applyBorder="1" applyAlignment="1">
      <alignment horizontal="center"/>
    </xf>
    <xf numFmtId="2" fontId="4" fillId="0" borderId="0" xfId="0" applyNumberFormat="1" applyFont="1"/>
    <xf numFmtId="0" fontId="2" fillId="0" borderId="0" xfId="1" applyFont="1" applyFill="1" applyBorder="1" applyAlignment="1">
      <alignment horizontal="center"/>
    </xf>
    <xf numFmtId="2" fontId="4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2" fontId="16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2" fontId="6" fillId="0" borderId="0" xfId="1" applyNumberFormat="1" applyFont="1" applyFill="1" applyBorder="1" applyAlignment="1">
      <alignment horizontal="center"/>
    </xf>
    <xf numFmtId="2" fontId="19" fillId="0" borderId="0" xfId="0" applyNumberFormat="1" applyFont="1" applyAlignment="1">
      <alignment horizontal="center"/>
    </xf>
    <xf numFmtId="2" fontId="20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2" fontId="21" fillId="0" borderId="0" xfId="0" applyNumberFormat="1" applyFont="1" applyAlignment="1">
      <alignment horizontal="center"/>
    </xf>
    <xf numFmtId="0" fontId="7" fillId="0" borderId="0" xfId="0" applyFont="1"/>
    <xf numFmtId="2" fontId="5" fillId="0" borderId="0" xfId="0" applyNumberFormat="1" applyFont="1" applyAlignment="1">
      <alignment horizontal="left"/>
    </xf>
    <xf numFmtId="1" fontId="7" fillId="0" borderId="0" xfId="0" applyNumberFormat="1" applyFont="1" applyAlignment="1">
      <alignment horizontal="center" vertical="center"/>
    </xf>
    <xf numFmtId="2" fontId="0" fillId="0" borderId="0" xfId="1" applyNumberFormat="1" applyFont="1" applyFill="1" applyBorder="1" applyAlignment="1">
      <alignment horizontal="center"/>
    </xf>
    <xf numFmtId="2" fontId="22" fillId="0" borderId="0" xfId="0" applyNumberFormat="1" applyFont="1" applyAlignment="1">
      <alignment horizontal="left"/>
    </xf>
    <xf numFmtId="1" fontId="0" fillId="0" borderId="0" xfId="0" applyNumberFormat="1"/>
    <xf numFmtId="0" fontId="21" fillId="0" borderId="0" xfId="0" applyFont="1" applyAlignment="1">
      <alignment horizontal="center"/>
    </xf>
    <xf numFmtId="2" fontId="23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2" fontId="0" fillId="3" borderId="0" xfId="0" applyNumberFormat="1" applyFill="1" applyAlignment="1">
      <alignment horizontal="center"/>
    </xf>
    <xf numFmtId="2" fontId="24" fillId="0" borderId="0" xfId="0" applyNumberFormat="1" applyFont="1"/>
    <xf numFmtId="2" fontId="25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2" fontId="26" fillId="0" borderId="0" xfId="0" applyNumberFormat="1" applyFont="1" applyAlignment="1">
      <alignment horizontal="center"/>
    </xf>
    <xf numFmtId="0" fontId="27" fillId="0" borderId="0" xfId="0" applyFont="1"/>
    <xf numFmtId="164" fontId="4" fillId="0" borderId="0" xfId="0" applyNumberFormat="1" applyFont="1"/>
    <xf numFmtId="0" fontId="28" fillId="0" borderId="0" xfId="0" applyFont="1" applyAlignment="1">
      <alignment horizontal="center"/>
    </xf>
    <xf numFmtId="1" fontId="4" fillId="0" borderId="0" xfId="0" applyNumberFormat="1" applyFont="1"/>
    <xf numFmtId="2" fontId="0" fillId="0" borderId="0" xfId="0" applyNumberFormat="1" applyFont="1" applyAlignment="1">
      <alignment horizontal="center" vertical="center"/>
    </xf>
    <xf numFmtId="2" fontId="4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</cellXfs>
  <cellStyles count="2">
    <cellStyle name="Normal" xfId="0" builtinId="0"/>
    <cellStyle name="Notas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Amsterdam!$BP$1:$BP$4</c:f>
              <c:strCache>
                <c:ptCount val="4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Amsterdam!$BO$5:$BO$305</c:f>
              <c:numCache>
                <c:formatCode>General</c:formatCode>
                <c:ptCount val="301"/>
              </c:numCache>
            </c:numRef>
          </c:cat>
          <c:val>
            <c:numRef>
              <c:f>Amsterdam!$BP$5:$BP$305</c:f>
              <c:numCache>
                <c:formatCode>General</c:formatCode>
                <c:ptCount val="3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7-48F5-8CA0-E0CD334A4E90}"/>
            </c:ext>
          </c:extLst>
        </c:ser>
        <c:ser>
          <c:idx val="1"/>
          <c:order val="1"/>
          <c:tx>
            <c:strRef>
              <c:f>Amsterdam!$BQ$1:$BQ$4</c:f>
              <c:strCache>
                <c:ptCount val="4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Amsterdam!$BO$5:$BO$305</c:f>
              <c:numCache>
                <c:formatCode>General</c:formatCode>
                <c:ptCount val="301"/>
              </c:numCache>
            </c:numRef>
          </c:cat>
          <c:val>
            <c:numRef>
              <c:f>Amsterdam!$BQ$5:$BQ$305</c:f>
              <c:numCache>
                <c:formatCode>General</c:formatCode>
                <c:ptCount val="3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97-48F5-8CA0-E0CD334A4E90}"/>
            </c:ext>
          </c:extLst>
        </c:ser>
        <c:ser>
          <c:idx val="2"/>
          <c:order val="2"/>
          <c:tx>
            <c:strRef>
              <c:f>Amsterdam!$BR$1:$BR$4</c:f>
              <c:strCache>
                <c:ptCount val="4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Amsterdam!$BO$5:$BO$305</c:f>
              <c:numCache>
                <c:formatCode>General</c:formatCode>
                <c:ptCount val="301"/>
              </c:numCache>
            </c:numRef>
          </c:cat>
          <c:val>
            <c:numRef>
              <c:f>Amsterdam!$BR$5:$BR$305</c:f>
              <c:numCache>
                <c:formatCode>General</c:formatCode>
                <c:ptCount val="3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97-48F5-8CA0-E0CD334A4E90}"/>
            </c:ext>
          </c:extLst>
        </c:ser>
        <c:ser>
          <c:idx val="3"/>
          <c:order val="3"/>
          <c:tx>
            <c:strRef>
              <c:f>Amsterdam!$BS$1:$BS$4</c:f>
              <c:strCache>
                <c:ptCount val="4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Amsterdam!$BO$5:$BO$305</c:f>
              <c:numCache>
                <c:formatCode>General</c:formatCode>
                <c:ptCount val="301"/>
              </c:numCache>
            </c:numRef>
          </c:cat>
          <c:val>
            <c:numRef>
              <c:f>Amsterdam!$BS$5:$BS$305</c:f>
              <c:numCache>
                <c:formatCode>General</c:formatCode>
                <c:ptCount val="3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97-48F5-8CA0-E0CD334A4E90}"/>
            </c:ext>
          </c:extLst>
        </c:ser>
        <c:ser>
          <c:idx val="4"/>
          <c:order val="4"/>
          <c:tx>
            <c:strRef>
              <c:f>Amsterdam!$BT$1:$BT$4</c:f>
              <c:strCache>
                <c:ptCount val="4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Amsterdam!$BO$5:$BO$305</c:f>
              <c:numCache>
                <c:formatCode>General</c:formatCode>
                <c:ptCount val="301"/>
              </c:numCache>
            </c:numRef>
          </c:cat>
          <c:val>
            <c:numRef>
              <c:f>Amsterdam!$BT$5:$BT$305</c:f>
              <c:numCache>
                <c:formatCode>General</c:formatCode>
                <c:ptCount val="3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97-48F5-8CA0-E0CD334A4E90}"/>
            </c:ext>
          </c:extLst>
        </c:ser>
        <c:ser>
          <c:idx val="5"/>
          <c:order val="5"/>
          <c:tx>
            <c:strRef>
              <c:f>Amsterdam!$BU$1:$BU$4</c:f>
              <c:strCache>
                <c:ptCount val="4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Amsterdam!$BO$5:$BO$305</c:f>
              <c:numCache>
                <c:formatCode>General</c:formatCode>
                <c:ptCount val="301"/>
              </c:numCache>
            </c:numRef>
          </c:cat>
          <c:val>
            <c:numRef>
              <c:f>Amsterdam!$BU$5:$BU$305</c:f>
              <c:numCache>
                <c:formatCode>General</c:formatCode>
                <c:ptCount val="3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97-48F5-8CA0-E0CD334A4E90}"/>
            </c:ext>
          </c:extLst>
        </c:ser>
        <c:ser>
          <c:idx val="6"/>
          <c:order val="6"/>
          <c:tx>
            <c:strRef>
              <c:f>Amsterdam!$BV$1:$BV$4</c:f>
              <c:strCache>
                <c:ptCount val="4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Amsterdam!$BO$5:$BO$305</c:f>
              <c:numCache>
                <c:formatCode>General</c:formatCode>
                <c:ptCount val="301"/>
              </c:numCache>
            </c:numRef>
          </c:cat>
          <c:val>
            <c:numRef>
              <c:f>Amsterdam!$BV$5:$BV$305</c:f>
              <c:numCache>
                <c:formatCode>General</c:formatCode>
                <c:ptCount val="3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97-48F5-8CA0-E0CD334A4E90}"/>
            </c:ext>
          </c:extLst>
        </c:ser>
        <c:ser>
          <c:idx val="7"/>
          <c:order val="7"/>
          <c:tx>
            <c:strRef>
              <c:f>Amsterdam!$BW$1:$BW$4</c:f>
              <c:strCache>
                <c:ptCount val="4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Amsterdam!$BO$5:$BO$305</c:f>
              <c:numCache>
                <c:formatCode>General</c:formatCode>
                <c:ptCount val="301"/>
              </c:numCache>
            </c:numRef>
          </c:cat>
          <c:val>
            <c:numRef>
              <c:f>Amsterdam!$BW$5:$BW$305</c:f>
              <c:numCache>
                <c:formatCode>General</c:formatCode>
                <c:ptCount val="3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97-48F5-8CA0-E0CD334A4E90}"/>
            </c:ext>
          </c:extLst>
        </c:ser>
        <c:ser>
          <c:idx val="8"/>
          <c:order val="8"/>
          <c:tx>
            <c:strRef>
              <c:f>Amsterdam!$BX$1:$BX$4</c:f>
              <c:strCache>
                <c:ptCount val="4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Amsterdam!$BO$5:$BO$305</c:f>
              <c:numCache>
                <c:formatCode>General</c:formatCode>
                <c:ptCount val="301"/>
              </c:numCache>
            </c:numRef>
          </c:cat>
          <c:val>
            <c:numRef>
              <c:f>Amsterdam!$BX$5:$BX$305</c:f>
              <c:numCache>
                <c:formatCode>General</c:formatCode>
                <c:ptCount val="3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97-48F5-8CA0-E0CD334A4E90}"/>
            </c:ext>
          </c:extLst>
        </c:ser>
        <c:ser>
          <c:idx val="9"/>
          <c:order val="9"/>
          <c:tx>
            <c:strRef>
              <c:f>Amsterdam!$BY$1:$BY$4</c:f>
              <c:strCache>
                <c:ptCount val="4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Amsterdam!$BO$5:$BO$305</c:f>
              <c:numCache>
                <c:formatCode>General</c:formatCode>
                <c:ptCount val="301"/>
              </c:numCache>
            </c:numRef>
          </c:cat>
          <c:val>
            <c:numRef>
              <c:f>Amsterdam!$BY$5:$BY$305</c:f>
              <c:numCache>
                <c:formatCode>General</c:formatCode>
                <c:ptCount val="3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97-48F5-8CA0-E0CD334A4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9483520"/>
        <c:axId val="699480896"/>
      </c:lineChart>
      <c:catAx>
        <c:axId val="69948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9480896"/>
        <c:crosses val="autoZero"/>
        <c:auto val="1"/>
        <c:lblAlgn val="ctr"/>
        <c:lblOffset val="100"/>
        <c:noMultiLvlLbl val="0"/>
      </c:catAx>
      <c:valAx>
        <c:axId val="69948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948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Amsterdam!$AN$1:$AN$102</c:f>
              <c:strCache>
                <c:ptCount val="102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Amsterdam!$AN$103:$AN$308</c:f>
              <c:numCache>
                <c:formatCode>0.00</c:formatCode>
                <c:ptCount val="206"/>
                <c:pt idx="0">
                  <c:v>0.79316290432245207</c:v>
                </c:pt>
                <c:pt idx="1">
                  <c:v>0.73156548564667734</c:v>
                </c:pt>
                <c:pt idx="2">
                  <c:v>0.68967233790817739</c:v>
                </c:pt>
                <c:pt idx="3">
                  <c:v>0.67531047236146979</c:v>
                </c:pt>
                <c:pt idx="4">
                  <c:v>0.73616281010533702</c:v>
                </c:pt>
                <c:pt idx="5">
                  <c:v>0.63875394749239545</c:v>
                </c:pt>
                <c:pt idx="6">
                  <c:v>0.63374089683914159</c:v>
                </c:pt>
                <c:pt idx="7">
                  <c:v>0.64916493651000762</c:v>
                </c:pt>
                <c:pt idx="8">
                  <c:v>0.69964970927632186</c:v>
                </c:pt>
                <c:pt idx="9">
                  <c:v>0.78900301977442</c:v>
                </c:pt>
                <c:pt idx="10">
                  <c:v>0.73346373834345102</c:v>
                </c:pt>
                <c:pt idx="11">
                  <c:v>0.711159701033239</c:v>
                </c:pt>
                <c:pt idx="12">
                  <c:v>0.78697856124989085</c:v>
                </c:pt>
                <c:pt idx="13">
                  <c:v>0.80594681238341059</c:v>
                </c:pt>
                <c:pt idx="14">
                  <c:v>0.76469478075218655</c:v>
                </c:pt>
                <c:pt idx="15">
                  <c:v>0.78336586239010331</c:v>
                </c:pt>
                <c:pt idx="16">
                  <c:v>0.77166711973974011</c:v>
                </c:pt>
                <c:pt idx="17">
                  <c:v>0.86845156875673446</c:v>
                </c:pt>
                <c:pt idx="18">
                  <c:v>0.82510537100322368</c:v>
                </c:pt>
                <c:pt idx="19">
                  <c:v>0.72607740738576043</c:v>
                </c:pt>
                <c:pt idx="20">
                  <c:v>0.68000569628580543</c:v>
                </c:pt>
                <c:pt idx="21">
                  <c:v>0.76241827591507794</c:v>
                </c:pt>
                <c:pt idx="22">
                  <c:v>0.80231267777820114</c:v>
                </c:pt>
                <c:pt idx="23">
                  <c:v>0.92643038742983208</c:v>
                </c:pt>
                <c:pt idx="24">
                  <c:v>0.87206730134282195</c:v>
                </c:pt>
                <c:pt idx="25">
                  <c:v>0.84866491152984114</c:v>
                </c:pt>
                <c:pt idx="26">
                  <c:v>0.84311446721349881</c:v>
                </c:pt>
                <c:pt idx="27">
                  <c:v>0.8314115384518056</c:v>
                </c:pt>
                <c:pt idx="28">
                  <c:v>0.84311682627008389</c:v>
                </c:pt>
                <c:pt idx="29">
                  <c:v>0.91603620234184535</c:v>
                </c:pt>
                <c:pt idx="30">
                  <c:v>0.98718350605004013</c:v>
                </c:pt>
                <c:pt idx="31">
                  <c:v>0.9855952152323324</c:v>
                </c:pt>
                <c:pt idx="32">
                  <c:v>0.87566026912374129</c:v>
                </c:pt>
                <c:pt idx="33">
                  <c:v>0.61081317984564643</c:v>
                </c:pt>
                <c:pt idx="34">
                  <c:v>0.70188359558446967</c:v>
                </c:pt>
                <c:pt idx="35">
                  <c:v>0.79872601185313252</c:v>
                </c:pt>
                <c:pt idx="36">
                  <c:v>0.71252215521499829</c:v>
                </c:pt>
                <c:pt idx="37">
                  <c:v>0.73161363291573323</c:v>
                </c:pt>
                <c:pt idx="38">
                  <c:v>0.78556827087009939</c:v>
                </c:pt>
                <c:pt idx="39">
                  <c:v>0.83765965872022408</c:v>
                </c:pt>
                <c:pt idx="40">
                  <c:v>0.78113279860902463</c:v>
                </c:pt>
                <c:pt idx="41">
                  <c:v>0.8842134171412952</c:v>
                </c:pt>
                <c:pt idx="42">
                  <c:v>0.76253279154108633</c:v>
                </c:pt>
                <c:pt idx="43">
                  <c:v>0.69841714353710449</c:v>
                </c:pt>
                <c:pt idx="44">
                  <c:v>0.76040082983863144</c:v>
                </c:pt>
                <c:pt idx="45">
                  <c:v>0.79503353866453419</c:v>
                </c:pt>
                <c:pt idx="46">
                  <c:v>0.72008995219186855</c:v>
                </c:pt>
                <c:pt idx="47">
                  <c:v>0.68956651106830336</c:v>
                </c:pt>
                <c:pt idx="48">
                  <c:v>0.75396844875993607</c:v>
                </c:pt>
                <c:pt idx="49">
                  <c:v>0.82277975294709216</c:v>
                </c:pt>
                <c:pt idx="50">
                  <c:v>0.78064395454753754</c:v>
                </c:pt>
                <c:pt idx="51">
                  <c:v>0.80415328659983709</c:v>
                </c:pt>
                <c:pt idx="52">
                  <c:v>0.79695854218669326</c:v>
                </c:pt>
                <c:pt idx="53">
                  <c:v>0.81017484174628784</c:v>
                </c:pt>
                <c:pt idx="54">
                  <c:v>0.66217912968089077</c:v>
                </c:pt>
                <c:pt idx="55">
                  <c:v>0.66445538090169121</c:v>
                </c:pt>
                <c:pt idx="56">
                  <c:v>0.67373327475920408</c:v>
                </c:pt>
                <c:pt idx="57">
                  <c:v>0.82642213206648607</c:v>
                </c:pt>
                <c:pt idx="58">
                  <c:v>0.76822665186389416</c:v>
                </c:pt>
                <c:pt idx="59">
                  <c:v>0.81750949631956538</c:v>
                </c:pt>
                <c:pt idx="60">
                  <c:v>0.83101602873942126</c:v>
                </c:pt>
                <c:pt idx="61">
                  <c:v>0.80800409123916894</c:v>
                </c:pt>
                <c:pt idx="62">
                  <c:v>0.88881609363671144</c:v>
                </c:pt>
                <c:pt idx="63">
                  <c:v>0.95160321608170528</c:v>
                </c:pt>
                <c:pt idx="64">
                  <c:v>0.68843422963778511</c:v>
                </c:pt>
                <c:pt idx="65">
                  <c:v>0.65116431031737909</c:v>
                </c:pt>
                <c:pt idx="66">
                  <c:v>0.89717796504947622</c:v>
                </c:pt>
                <c:pt idx="67">
                  <c:v>0.77266513442560925</c:v>
                </c:pt>
                <c:pt idx="68">
                  <c:v>0.78798066418712087</c:v>
                </c:pt>
                <c:pt idx="69">
                  <c:v>0.74029439834052846</c:v>
                </c:pt>
                <c:pt idx="70">
                  <c:v>0.70282767695731563</c:v>
                </c:pt>
                <c:pt idx="71">
                  <c:v>0.69399700884885507</c:v>
                </c:pt>
                <c:pt idx="72">
                  <c:v>0.72274133439764143</c:v>
                </c:pt>
                <c:pt idx="73">
                  <c:v>0.81337829971688003</c:v>
                </c:pt>
                <c:pt idx="74">
                  <c:v>0.75392891211110336</c:v>
                </c:pt>
                <c:pt idx="75">
                  <c:v>0.74873588210079678</c:v>
                </c:pt>
                <c:pt idx="76">
                  <c:v>0.8625114978075501</c:v>
                </c:pt>
                <c:pt idx="77">
                  <c:v>0.76106984302324421</c:v>
                </c:pt>
                <c:pt idx="78">
                  <c:v>0.76539303322333041</c:v>
                </c:pt>
                <c:pt idx="79">
                  <c:v>0.75252875088881555</c:v>
                </c:pt>
                <c:pt idx="80">
                  <c:v>0.6885906254472306</c:v>
                </c:pt>
                <c:pt idx="81">
                  <c:v>0.66941722607157972</c:v>
                </c:pt>
                <c:pt idx="82">
                  <c:v>0.70772206976971896</c:v>
                </c:pt>
                <c:pt idx="83">
                  <c:v>0.72814864165265547</c:v>
                </c:pt>
                <c:pt idx="84">
                  <c:v>0.74166960780962277</c:v>
                </c:pt>
                <c:pt idx="85">
                  <c:v>0.78655671940164962</c:v>
                </c:pt>
                <c:pt idx="86">
                  <c:v>0.80027305639399959</c:v>
                </c:pt>
                <c:pt idx="87">
                  <c:v>0.67184783583407415</c:v>
                </c:pt>
                <c:pt idx="88">
                  <c:v>0.65094351847956666</c:v>
                </c:pt>
                <c:pt idx="89">
                  <c:v>0.70916161811950429</c:v>
                </c:pt>
                <c:pt idx="90">
                  <c:v>0.7574100224379432</c:v>
                </c:pt>
                <c:pt idx="91">
                  <c:v>0.76121921771160284</c:v>
                </c:pt>
                <c:pt idx="92">
                  <c:v>0.79052273839890652</c:v>
                </c:pt>
                <c:pt idx="93">
                  <c:v>0.83055337758226611</c:v>
                </c:pt>
                <c:pt idx="94">
                  <c:v>0.91738517891441518</c:v>
                </c:pt>
                <c:pt idx="95">
                  <c:v>0.75880754580208554</c:v>
                </c:pt>
                <c:pt idx="96">
                  <c:v>0.72147780065125344</c:v>
                </c:pt>
                <c:pt idx="97">
                  <c:v>0.73879149280540424</c:v>
                </c:pt>
                <c:pt idx="98">
                  <c:v>0.80763416071559058</c:v>
                </c:pt>
                <c:pt idx="99">
                  <c:v>0.88635470652022508</c:v>
                </c:pt>
                <c:pt idx="100">
                  <c:v>0.92916193839020012</c:v>
                </c:pt>
                <c:pt idx="101">
                  <c:v>0.6227888933953033</c:v>
                </c:pt>
                <c:pt idx="102">
                  <c:v>0.70006023219759539</c:v>
                </c:pt>
                <c:pt idx="103">
                  <c:v>0.68741237628686536</c:v>
                </c:pt>
                <c:pt idx="104">
                  <c:v>0.72493730030384507</c:v>
                </c:pt>
                <c:pt idx="105">
                  <c:v>0.77561038631296741</c:v>
                </c:pt>
                <c:pt idx="106">
                  <c:v>0.701954977653521</c:v>
                </c:pt>
                <c:pt idx="107">
                  <c:v>0.71482683623474352</c:v>
                </c:pt>
                <c:pt idx="108">
                  <c:v>0.69716855315487702</c:v>
                </c:pt>
                <c:pt idx="109">
                  <c:v>0.73980598644070117</c:v>
                </c:pt>
                <c:pt idx="110">
                  <c:v>0.97961181653709462</c:v>
                </c:pt>
                <c:pt idx="111">
                  <c:v>0.72936105717457866</c:v>
                </c:pt>
                <c:pt idx="112">
                  <c:v>0.68651290856536373</c:v>
                </c:pt>
                <c:pt idx="113">
                  <c:v>0.74089673751251706</c:v>
                </c:pt>
                <c:pt idx="114">
                  <c:v>0.773280965169864</c:v>
                </c:pt>
                <c:pt idx="115">
                  <c:v>0.77785502532460271</c:v>
                </c:pt>
                <c:pt idx="116">
                  <c:v>0.69375287693147825</c:v>
                </c:pt>
                <c:pt idx="117">
                  <c:v>0.71229654392602293</c:v>
                </c:pt>
                <c:pt idx="118">
                  <c:v>0.72747257986178682</c:v>
                </c:pt>
                <c:pt idx="119">
                  <c:v>0.7260443380094459</c:v>
                </c:pt>
                <c:pt idx="120">
                  <c:v>0.7134151176596909</c:v>
                </c:pt>
                <c:pt idx="121">
                  <c:v>0.75132569684927153</c:v>
                </c:pt>
                <c:pt idx="122">
                  <c:v>0.71681169684076063</c:v>
                </c:pt>
                <c:pt idx="123">
                  <c:v>0.70216766400331498</c:v>
                </c:pt>
                <c:pt idx="124">
                  <c:v>0.70258878251383505</c:v>
                </c:pt>
                <c:pt idx="125">
                  <c:v>0.67192812282900749</c:v>
                </c:pt>
                <c:pt idx="126">
                  <c:v>0.75255248247901974</c:v>
                </c:pt>
                <c:pt idx="127">
                  <c:v>0.72641216677572396</c:v>
                </c:pt>
                <c:pt idx="128">
                  <c:v>0.71964107009192502</c:v>
                </c:pt>
                <c:pt idx="129">
                  <c:v>0.73284731512588852</c:v>
                </c:pt>
                <c:pt idx="130">
                  <c:v>0.71468032323928898</c:v>
                </c:pt>
                <c:pt idx="131">
                  <c:v>0.66202536943573054</c:v>
                </c:pt>
                <c:pt idx="132">
                  <c:v>0.66862105250992221</c:v>
                </c:pt>
                <c:pt idx="133">
                  <c:v>0.65750979160639011</c:v>
                </c:pt>
                <c:pt idx="134">
                  <c:v>0.6810074465750976</c:v>
                </c:pt>
                <c:pt idx="135">
                  <c:v>0.73052438727027469</c:v>
                </c:pt>
                <c:pt idx="136">
                  <c:v>0.70276006586192952</c:v>
                </c:pt>
                <c:pt idx="137">
                  <c:v>0.64734800699663397</c:v>
                </c:pt>
                <c:pt idx="138">
                  <c:v>0.69076488965776983</c:v>
                </c:pt>
                <c:pt idx="139">
                  <c:v>0.69281138065953207</c:v>
                </c:pt>
                <c:pt idx="140">
                  <c:v>0.69977154914844275</c:v>
                </c:pt>
                <c:pt idx="141">
                  <c:v>0.8278048849860713</c:v>
                </c:pt>
                <c:pt idx="142">
                  <c:v>0.70228678859659555</c:v>
                </c:pt>
                <c:pt idx="143">
                  <c:v>0.56999499152300648</c:v>
                </c:pt>
                <c:pt idx="144">
                  <c:v>0.65648378041601818</c:v>
                </c:pt>
                <c:pt idx="145">
                  <c:v>0.69344781950887302</c:v>
                </c:pt>
                <c:pt idx="146">
                  <c:v>0.74097408109226992</c:v>
                </c:pt>
                <c:pt idx="147">
                  <c:v>0.81764203400832158</c:v>
                </c:pt>
                <c:pt idx="148">
                  <c:v>0.78468248195814927</c:v>
                </c:pt>
                <c:pt idx="149">
                  <c:v>0.66442753212443439</c:v>
                </c:pt>
                <c:pt idx="150">
                  <c:v>0.57317356200369118</c:v>
                </c:pt>
                <c:pt idx="151">
                  <c:v>0.90208483739346956</c:v>
                </c:pt>
                <c:pt idx="152">
                  <c:v>0.71743550546403922</c:v>
                </c:pt>
                <c:pt idx="153">
                  <c:v>0.73406651758720631</c:v>
                </c:pt>
                <c:pt idx="154">
                  <c:v>0.6770940367791054</c:v>
                </c:pt>
                <c:pt idx="155">
                  <c:v>0.66381249009751597</c:v>
                </c:pt>
                <c:pt idx="156">
                  <c:v>0.70621867406937255</c:v>
                </c:pt>
                <c:pt idx="157">
                  <c:v>0.80314049658935061</c:v>
                </c:pt>
                <c:pt idx="158">
                  <c:v>0.97219511102126821</c:v>
                </c:pt>
                <c:pt idx="159">
                  <c:v>0.7797509070776516</c:v>
                </c:pt>
                <c:pt idx="160">
                  <c:v>0.6956056487830562</c:v>
                </c:pt>
                <c:pt idx="161">
                  <c:v>0.66279872626924874</c:v>
                </c:pt>
                <c:pt idx="162">
                  <c:v>0.69807519040404842</c:v>
                </c:pt>
                <c:pt idx="163">
                  <c:v>0.78129557798092242</c:v>
                </c:pt>
                <c:pt idx="164">
                  <c:v>0.75256402644520903</c:v>
                </c:pt>
                <c:pt idx="165">
                  <c:v>0.74576231485998101</c:v>
                </c:pt>
                <c:pt idx="166">
                  <c:v>0.63909374465939961</c:v>
                </c:pt>
                <c:pt idx="167">
                  <c:v>0.70460396166341632</c:v>
                </c:pt>
                <c:pt idx="168">
                  <c:v>0.72405816735363959</c:v>
                </c:pt>
                <c:pt idx="169">
                  <c:v>0.68315808153386748</c:v>
                </c:pt>
                <c:pt idx="170">
                  <c:v>0.67794153939853785</c:v>
                </c:pt>
                <c:pt idx="171">
                  <c:v>0.72654557762283245</c:v>
                </c:pt>
                <c:pt idx="172">
                  <c:v>0.91847394107894531</c:v>
                </c:pt>
                <c:pt idx="173">
                  <c:v>0.90621104589971291</c:v>
                </c:pt>
                <c:pt idx="174">
                  <c:v>0.72948636842204784</c:v>
                </c:pt>
                <c:pt idx="175">
                  <c:v>0.6387125402406556</c:v>
                </c:pt>
                <c:pt idx="176">
                  <c:v>0.70605353219381406</c:v>
                </c:pt>
                <c:pt idx="177">
                  <c:v>0.6780322459182867</c:v>
                </c:pt>
                <c:pt idx="178">
                  <c:v>0.70589341139356976</c:v>
                </c:pt>
                <c:pt idx="179">
                  <c:v>0.70260662876791757</c:v>
                </c:pt>
                <c:pt idx="180">
                  <c:v>0.68423140347310929</c:v>
                </c:pt>
                <c:pt idx="181">
                  <c:v>0.72975227367395212</c:v>
                </c:pt>
                <c:pt idx="182">
                  <c:v>0.81405996142073367</c:v>
                </c:pt>
                <c:pt idx="183">
                  <c:v>0.79905363915480399</c:v>
                </c:pt>
                <c:pt idx="184">
                  <c:v>0.78439950583019802</c:v>
                </c:pt>
                <c:pt idx="185">
                  <c:v>0.68870791286194644</c:v>
                </c:pt>
                <c:pt idx="186">
                  <c:v>0.70122341010079492</c:v>
                </c:pt>
                <c:pt idx="187">
                  <c:v>0.6938678970788289</c:v>
                </c:pt>
                <c:pt idx="188">
                  <c:v>0.724283043398815</c:v>
                </c:pt>
                <c:pt idx="189">
                  <c:v>0.78163740231483159</c:v>
                </c:pt>
                <c:pt idx="190">
                  <c:v>0.77404216925323599</c:v>
                </c:pt>
                <c:pt idx="191">
                  <c:v>0.64525794287140603</c:v>
                </c:pt>
                <c:pt idx="192">
                  <c:v>0.64486045128073177</c:v>
                </c:pt>
                <c:pt idx="193">
                  <c:v>0.72590342981704326</c:v>
                </c:pt>
                <c:pt idx="194">
                  <c:v>0.81731654566842482</c:v>
                </c:pt>
                <c:pt idx="195">
                  <c:v>0.83473736064692861</c:v>
                </c:pt>
                <c:pt idx="196">
                  <c:v>1.0187770023842027</c:v>
                </c:pt>
                <c:pt idx="197">
                  <c:v>0.62652984008409052</c:v>
                </c:pt>
                <c:pt idx="198">
                  <c:v>0.49657758841666144</c:v>
                </c:pt>
                <c:pt idx="199">
                  <c:v>0.68364321713067189</c:v>
                </c:pt>
                <c:pt idx="200">
                  <c:v>0.86306268246726381</c:v>
                </c:pt>
                <c:pt idx="201">
                  <c:v>0.91560511614242168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80-2D45-9FDB-D005C360C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830031"/>
        <c:axId val="224725503"/>
      </c:lineChart>
      <c:catAx>
        <c:axId val="22483003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725503"/>
        <c:crosses val="autoZero"/>
        <c:auto val="1"/>
        <c:lblAlgn val="ctr"/>
        <c:lblOffset val="100"/>
        <c:noMultiLvlLbl val="0"/>
      </c:catAx>
      <c:valAx>
        <c:axId val="224725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8300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682625</xdr:colOff>
      <xdr:row>217</xdr:row>
      <xdr:rowOff>142875</xdr:rowOff>
    </xdr:from>
    <xdr:to>
      <xdr:col>67</xdr:col>
      <xdr:colOff>476250</xdr:colOff>
      <xdr:row>255</xdr:row>
      <xdr:rowOff>85725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1759449</xdr:colOff>
      <xdr:row>95</xdr:row>
      <xdr:rowOff>19692</xdr:rowOff>
    </xdr:from>
    <xdr:to>
      <xdr:col>37</xdr:col>
      <xdr:colOff>2164708</xdr:colOff>
      <xdr:row>109</xdr:row>
      <xdr:rowOff>165814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F711B7E-0FA8-9D49-BFCE-EBB86DFE8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autoPageBreaks="0"/>
  </sheetPr>
  <dimension ref="A1:BZ304"/>
  <sheetViews>
    <sheetView zoomScale="85" zoomScaleNormal="85" zoomScalePageLayoutView="55" workbookViewId="0">
      <pane xSplit="1" ySplit="4" topLeftCell="AZ5" activePane="bottomRight" state="frozen"/>
      <selection pane="topRight" activeCell="B1" sqref="B1"/>
      <selection pane="bottomLeft" activeCell="A5" sqref="A5"/>
      <selection pane="bottomRight" activeCell="BF1" sqref="BF1:BF1048576"/>
    </sheetView>
  </sheetViews>
  <sheetFormatPr baseColWidth="10" defaultColWidth="10.83203125" defaultRowHeight="15" x14ac:dyDescent="0.2"/>
  <cols>
    <col min="1" max="1" width="11.33203125" customWidth="1"/>
    <col min="2" max="4" width="21.83203125" style="13" customWidth="1"/>
    <col min="5" max="6" width="24.33203125" style="1" customWidth="1"/>
    <col min="7" max="9" width="24" style="13" customWidth="1"/>
    <col min="10" max="10" width="25" style="13" customWidth="1"/>
    <col min="11" max="11" width="24.83203125" style="1" customWidth="1"/>
    <col min="12" max="12" width="20.5" style="1" customWidth="1"/>
    <col min="13" max="13" width="20.5" style="13" customWidth="1"/>
    <col min="14" max="14" width="20.5" style="1" customWidth="1"/>
    <col min="15" max="15" width="23.33203125" style="1" customWidth="1"/>
    <col min="16" max="16" width="20.5" style="1" customWidth="1"/>
    <col min="17" max="20" width="8" style="1" customWidth="1"/>
    <col min="21" max="22" width="20.5" style="1" customWidth="1"/>
    <col min="23" max="26" width="24.33203125" style="1" customWidth="1"/>
    <col min="27" max="28" width="20.5" style="1" customWidth="1"/>
    <col min="29" max="29" width="10.1640625" style="1" customWidth="1"/>
    <col min="30" max="30" width="18.1640625" style="17" customWidth="1"/>
    <col min="31" max="31" width="23" style="25" customWidth="1"/>
    <col min="32" max="33" width="18" style="3" customWidth="1"/>
    <col min="34" max="34" width="24.33203125" style="3" customWidth="1"/>
    <col min="35" max="35" width="23.33203125" style="25" customWidth="1"/>
    <col min="36" max="36" width="22" style="3" customWidth="1"/>
    <col min="37" max="37" width="20.83203125" style="17" customWidth="1"/>
    <col min="38" max="38" width="22.5" style="25" customWidth="1"/>
    <col min="39" max="39" width="17.83203125" style="3" customWidth="1"/>
    <col min="40" max="40" width="18" style="3" customWidth="1"/>
    <col min="41" max="41" width="8.5" style="3" customWidth="1"/>
    <col min="42" max="42" width="18" style="3" customWidth="1"/>
    <col min="43" max="43" width="8.5" style="9" customWidth="1"/>
    <col min="44" max="44" width="16.33203125" style="14" customWidth="1"/>
    <col min="45" max="45" width="29" style="4" customWidth="1"/>
    <col min="46" max="46" width="24.33203125" style="4" customWidth="1"/>
    <col min="47" max="47" width="23.33203125" style="4" customWidth="1"/>
    <col min="48" max="48" width="23.33203125" style="5" customWidth="1"/>
    <col min="49" max="49" width="23.33203125" style="4" customWidth="1"/>
    <col min="50" max="50" width="27.33203125" style="4" customWidth="1"/>
    <col min="51" max="52" width="26.1640625" style="5" customWidth="1"/>
    <col min="53" max="53" width="23.33203125" style="5" customWidth="1"/>
    <col min="54" max="54" width="27.33203125" style="4" customWidth="1"/>
    <col min="55" max="55" width="26.1640625" style="5" customWidth="1"/>
    <col min="56" max="56" width="22.33203125" style="5" customWidth="1"/>
    <col min="57" max="57" width="14" style="5" customWidth="1"/>
    <col min="58" max="58" width="23.1640625" style="5" customWidth="1"/>
    <col min="59" max="59" width="9.33203125" style="5" customWidth="1"/>
    <col min="60" max="60" width="23.33203125" style="26" customWidth="1"/>
    <col min="61" max="69" width="20.6640625" style="6" customWidth="1"/>
    <col min="70" max="70" width="7.33203125" style="27" customWidth="1"/>
    <col min="71" max="71" width="28.1640625" style="7" customWidth="1"/>
    <col min="72" max="72" width="7" style="31" customWidth="1"/>
    <col min="73" max="73" width="16.33203125" style="8" customWidth="1"/>
    <col min="74" max="74" width="19.33203125" style="9" customWidth="1"/>
    <col min="75" max="75" width="26.1640625" style="9" customWidth="1"/>
    <col min="76" max="76" width="7.6640625" style="9" customWidth="1"/>
    <col min="77" max="77" width="16.33203125" style="10" customWidth="1"/>
    <col min="78" max="78" width="26.1640625" style="11" customWidth="1"/>
  </cols>
  <sheetData>
    <row r="1" spans="1:78" s="18" customFormat="1" x14ac:dyDescent="0.2">
      <c r="B1" s="8"/>
      <c r="C1" s="8" t="s">
        <v>54</v>
      </c>
      <c r="D1" s="8"/>
      <c r="E1" s="9"/>
      <c r="F1" s="9"/>
      <c r="G1" s="9"/>
      <c r="H1" s="9" t="s">
        <v>54</v>
      </c>
      <c r="I1" s="9" t="s">
        <v>54</v>
      </c>
      <c r="J1" s="9" t="s">
        <v>54</v>
      </c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 t="s">
        <v>244</v>
      </c>
      <c r="X1" s="9" t="s">
        <v>244</v>
      </c>
      <c r="Y1" s="9" t="s">
        <v>245</v>
      </c>
      <c r="Z1" s="9" t="s">
        <v>246</v>
      </c>
      <c r="AA1" s="9" t="s">
        <v>217</v>
      </c>
      <c r="AB1" s="9" t="s">
        <v>54</v>
      </c>
      <c r="AC1" s="9"/>
      <c r="AD1" s="28"/>
      <c r="AE1" s="19"/>
      <c r="AF1" s="11"/>
      <c r="AG1" s="11"/>
      <c r="AH1" s="11"/>
      <c r="AI1" s="19"/>
      <c r="AJ1" s="11"/>
      <c r="AK1" s="10"/>
      <c r="AL1" s="19"/>
      <c r="AM1" s="11"/>
      <c r="AN1" s="11"/>
      <c r="AO1" s="11"/>
      <c r="AP1" s="11" t="s">
        <v>0</v>
      </c>
      <c r="AQ1" s="9"/>
      <c r="AR1" s="20"/>
      <c r="AS1" s="21"/>
      <c r="AT1" s="21"/>
      <c r="AU1" s="21"/>
      <c r="AV1" s="20"/>
      <c r="AW1" s="20"/>
      <c r="AX1" s="21"/>
      <c r="AY1" s="14"/>
      <c r="AZ1" s="14"/>
      <c r="BA1" s="21"/>
      <c r="BB1" s="21"/>
      <c r="BC1" s="20"/>
      <c r="BD1" s="20"/>
      <c r="BE1" s="20"/>
      <c r="BF1" s="20" t="s">
        <v>0</v>
      </c>
      <c r="BG1" s="20"/>
      <c r="BH1" s="22"/>
      <c r="BI1" s="7"/>
      <c r="BJ1" s="7"/>
      <c r="BK1" s="7"/>
      <c r="BL1" s="7"/>
      <c r="BM1" s="7"/>
      <c r="BN1" s="7"/>
      <c r="BO1" s="7"/>
      <c r="BP1" s="7"/>
      <c r="BQ1" s="7"/>
      <c r="BR1" s="23"/>
      <c r="BS1" s="7"/>
      <c r="BT1" s="29"/>
      <c r="BU1" s="8"/>
      <c r="BV1" s="9"/>
      <c r="BW1" s="9"/>
      <c r="BX1" s="9"/>
      <c r="BY1" s="10"/>
      <c r="BZ1" s="11"/>
    </row>
    <row r="2" spans="1:78" s="18" customFormat="1" x14ac:dyDescent="0.2">
      <c r="B2" s="8" t="s">
        <v>55</v>
      </c>
      <c r="C2" s="8" t="s">
        <v>55</v>
      </c>
      <c r="D2" s="8" t="s">
        <v>55</v>
      </c>
      <c r="E2" s="9" t="s">
        <v>56</v>
      </c>
      <c r="F2" s="9" t="s">
        <v>214</v>
      </c>
      <c r="G2" s="9" t="s">
        <v>57</v>
      </c>
      <c r="H2" s="9" t="s">
        <v>57</v>
      </c>
      <c r="I2" s="9" t="s">
        <v>57</v>
      </c>
      <c r="J2" s="9" t="s">
        <v>57</v>
      </c>
      <c r="K2" s="9" t="s">
        <v>58</v>
      </c>
      <c r="L2" s="9" t="s">
        <v>59</v>
      </c>
      <c r="M2" s="9" t="s">
        <v>60</v>
      </c>
      <c r="N2" s="9"/>
      <c r="O2" s="9" t="s">
        <v>61</v>
      </c>
      <c r="P2" s="8" t="s">
        <v>60</v>
      </c>
      <c r="Q2" s="8"/>
      <c r="R2" s="9"/>
      <c r="S2" s="9"/>
      <c r="T2" s="9"/>
      <c r="U2" s="9"/>
      <c r="V2" s="9"/>
      <c r="W2" s="9"/>
      <c r="X2" s="9"/>
      <c r="Y2" s="9"/>
      <c r="Z2" s="9"/>
      <c r="AA2" s="9"/>
      <c r="AC2" s="9"/>
      <c r="AD2" s="10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9"/>
      <c r="AR2" s="14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 t="s">
        <v>62</v>
      </c>
      <c r="BD2" s="20" t="s">
        <v>225</v>
      </c>
      <c r="BE2" s="20"/>
      <c r="BF2" s="20"/>
      <c r="BG2" s="20"/>
      <c r="BH2" s="22"/>
      <c r="BI2" s="7" t="s">
        <v>3</v>
      </c>
      <c r="BJ2" s="7" t="s">
        <v>63</v>
      </c>
      <c r="BK2" s="7" t="s">
        <v>4</v>
      </c>
      <c r="BL2" s="7" t="s">
        <v>5</v>
      </c>
      <c r="BM2" s="7" t="s">
        <v>46</v>
      </c>
      <c r="BN2" s="7" t="s">
        <v>7</v>
      </c>
      <c r="BO2" s="7" t="s">
        <v>7</v>
      </c>
      <c r="BP2" s="7" t="s">
        <v>8</v>
      </c>
      <c r="BQ2" s="7" t="s">
        <v>9</v>
      </c>
      <c r="BR2" s="23"/>
      <c r="BS2" s="7"/>
      <c r="BT2" s="29"/>
      <c r="BU2" s="8"/>
      <c r="BV2" s="9" t="s">
        <v>47</v>
      </c>
      <c r="BW2" s="9"/>
      <c r="BX2" s="9"/>
      <c r="BY2" s="10"/>
      <c r="BZ2" s="11"/>
    </row>
    <row r="3" spans="1:78" s="18" customFormat="1" x14ac:dyDescent="0.2">
      <c r="A3" s="8"/>
      <c r="B3" s="8" t="s">
        <v>64</v>
      </c>
      <c r="C3" s="8" t="s">
        <v>64</v>
      </c>
      <c r="D3" s="8" t="s">
        <v>64</v>
      </c>
      <c r="E3" s="9" t="s">
        <v>65</v>
      </c>
      <c r="F3" s="9" t="s">
        <v>215</v>
      </c>
      <c r="G3" s="9" t="s">
        <v>66</v>
      </c>
      <c r="H3" s="9" t="s">
        <v>66</v>
      </c>
      <c r="I3" s="9" t="s">
        <v>66</v>
      </c>
      <c r="J3" s="9" t="s">
        <v>66</v>
      </c>
      <c r="K3" s="9" t="s">
        <v>67</v>
      </c>
      <c r="L3" s="9" t="s">
        <v>68</v>
      </c>
      <c r="M3" s="9" t="s">
        <v>67</v>
      </c>
      <c r="N3" s="9"/>
      <c r="O3" s="9" t="s">
        <v>69</v>
      </c>
      <c r="P3" s="9" t="s">
        <v>67</v>
      </c>
      <c r="Q3" s="9"/>
      <c r="R3" s="9"/>
      <c r="S3" s="9"/>
      <c r="T3" s="9"/>
      <c r="U3" s="9" t="s">
        <v>70</v>
      </c>
      <c r="V3" s="9" t="s">
        <v>71</v>
      </c>
      <c r="W3" s="9" t="s">
        <v>71</v>
      </c>
      <c r="X3" s="9" t="s">
        <v>71</v>
      </c>
      <c r="Y3" s="9" t="s">
        <v>71</v>
      </c>
      <c r="Z3" s="9" t="s">
        <v>71</v>
      </c>
      <c r="AA3" s="9" t="s">
        <v>70</v>
      </c>
      <c r="AB3" s="9" t="s">
        <v>71</v>
      </c>
      <c r="AC3" s="9"/>
      <c r="AD3" s="10"/>
      <c r="AE3" s="11" t="s">
        <v>72</v>
      </c>
      <c r="AF3" s="11" t="s">
        <v>73</v>
      </c>
      <c r="AG3" s="11"/>
      <c r="AH3" s="11" t="s">
        <v>73</v>
      </c>
      <c r="AI3" s="11" t="s">
        <v>72</v>
      </c>
      <c r="AJ3" s="11" t="s">
        <v>74</v>
      </c>
      <c r="AK3" s="11" t="s">
        <v>73</v>
      </c>
      <c r="AL3" s="11" t="s">
        <v>73</v>
      </c>
      <c r="AM3" s="11" t="s">
        <v>72</v>
      </c>
      <c r="AN3" s="11" t="s">
        <v>73</v>
      </c>
      <c r="AO3" s="11"/>
      <c r="AP3" s="11" t="s">
        <v>75</v>
      </c>
      <c r="AQ3" s="9"/>
      <c r="AR3" s="14"/>
      <c r="AS3" s="20" t="s">
        <v>76</v>
      </c>
      <c r="AT3" s="20" t="s">
        <v>19</v>
      </c>
      <c r="AU3" s="20" t="s">
        <v>20</v>
      </c>
      <c r="AV3" s="20" t="s">
        <v>21</v>
      </c>
      <c r="AW3" s="20" t="s">
        <v>20</v>
      </c>
      <c r="AX3" s="20" t="s">
        <v>22</v>
      </c>
      <c r="AY3" s="20" t="s">
        <v>23</v>
      </c>
      <c r="AZ3" s="20" t="s">
        <v>20</v>
      </c>
      <c r="BA3" s="20" t="s">
        <v>20</v>
      </c>
      <c r="BB3" s="20" t="s">
        <v>22</v>
      </c>
      <c r="BC3" s="20" t="s">
        <v>77</v>
      </c>
      <c r="BD3" s="20" t="s">
        <v>77</v>
      </c>
      <c r="BE3" s="20"/>
      <c r="BF3" s="20" t="s">
        <v>25</v>
      </c>
      <c r="BG3" s="20"/>
      <c r="BH3" s="22"/>
      <c r="BI3" s="7" t="s">
        <v>26</v>
      </c>
      <c r="BJ3" s="7" t="s">
        <v>26</v>
      </c>
      <c r="BK3" s="7" t="s">
        <v>26</v>
      </c>
      <c r="BL3" s="7" t="s">
        <v>26</v>
      </c>
      <c r="BM3" s="7" t="s">
        <v>26</v>
      </c>
      <c r="BN3" s="7" t="s">
        <v>26</v>
      </c>
      <c r="BO3" s="7" t="s">
        <v>26</v>
      </c>
      <c r="BP3" s="7" t="s">
        <v>26</v>
      </c>
      <c r="BQ3" s="7" t="s">
        <v>26</v>
      </c>
      <c r="BR3" s="23"/>
      <c r="BS3" s="7" t="s">
        <v>26</v>
      </c>
      <c r="BT3" s="29"/>
      <c r="BU3" s="8"/>
      <c r="BV3" s="9" t="s">
        <v>26</v>
      </c>
      <c r="BW3" s="9" t="s">
        <v>26</v>
      </c>
      <c r="BX3" s="9"/>
      <c r="BY3" s="10"/>
      <c r="BZ3" s="11" t="s">
        <v>29</v>
      </c>
    </row>
    <row r="4" spans="1:78" s="18" customFormat="1" x14ac:dyDescent="0.2">
      <c r="A4" s="8"/>
      <c r="B4" s="8" t="s">
        <v>30</v>
      </c>
      <c r="C4" s="8" t="s">
        <v>78</v>
      </c>
      <c r="D4" s="8" t="s">
        <v>213</v>
      </c>
      <c r="E4" s="9" t="s">
        <v>79</v>
      </c>
      <c r="F4" s="9" t="s">
        <v>118</v>
      </c>
      <c r="G4" s="9" t="s">
        <v>50</v>
      </c>
      <c r="H4" s="9" t="s">
        <v>50</v>
      </c>
      <c r="I4" s="9" t="s">
        <v>80</v>
      </c>
      <c r="J4" s="9" t="s">
        <v>81</v>
      </c>
      <c r="K4" s="9" t="s">
        <v>33</v>
      </c>
      <c r="L4" s="9" t="s">
        <v>39</v>
      </c>
      <c r="M4" s="9" t="s">
        <v>35</v>
      </c>
      <c r="N4" s="9" t="s">
        <v>41</v>
      </c>
      <c r="O4" s="9" t="s">
        <v>51</v>
      </c>
      <c r="P4" s="9" t="s">
        <v>51</v>
      </c>
      <c r="Q4" s="9"/>
      <c r="R4" s="9"/>
      <c r="S4" s="9"/>
      <c r="T4" s="9"/>
      <c r="U4" s="9" t="s">
        <v>44</v>
      </c>
      <c r="V4" s="9" t="s">
        <v>44</v>
      </c>
      <c r="W4" s="9" t="s">
        <v>219</v>
      </c>
      <c r="X4" s="9" t="s">
        <v>218</v>
      </c>
      <c r="Y4" s="9" t="s">
        <v>220</v>
      </c>
      <c r="Z4" s="9" t="s">
        <v>44</v>
      </c>
      <c r="AA4" s="9" t="s">
        <v>44</v>
      </c>
      <c r="AB4" s="9" t="s">
        <v>44</v>
      </c>
      <c r="AC4" s="9"/>
      <c r="AD4" s="10"/>
      <c r="AE4" s="11" t="s">
        <v>30</v>
      </c>
      <c r="AF4" s="11" t="s">
        <v>216</v>
      </c>
      <c r="AG4" s="11" t="s">
        <v>79</v>
      </c>
      <c r="AH4" s="11" t="s">
        <v>50</v>
      </c>
      <c r="AI4" s="11" t="s">
        <v>33</v>
      </c>
      <c r="AJ4" s="11" t="s">
        <v>39</v>
      </c>
      <c r="AK4" s="11" t="s">
        <v>42</v>
      </c>
      <c r="AL4" s="11" t="s">
        <v>35</v>
      </c>
      <c r="AM4" s="11" t="s">
        <v>41</v>
      </c>
      <c r="AN4" s="11" t="s">
        <v>36</v>
      </c>
      <c r="AO4" s="11"/>
      <c r="AP4" s="11" t="s">
        <v>38</v>
      </c>
      <c r="AQ4" s="9"/>
      <c r="AR4" s="14"/>
      <c r="AS4" s="20" t="s">
        <v>82</v>
      </c>
      <c r="AT4" s="20" t="s">
        <v>30</v>
      </c>
      <c r="AU4" s="20" t="s">
        <v>49</v>
      </c>
      <c r="AV4" s="20" t="s">
        <v>79</v>
      </c>
      <c r="AW4" s="20" t="s">
        <v>50</v>
      </c>
      <c r="AX4" s="20" t="s">
        <v>33</v>
      </c>
      <c r="AY4" s="20" t="s">
        <v>39</v>
      </c>
      <c r="AZ4" s="20" t="s">
        <v>42</v>
      </c>
      <c r="BA4" s="20" t="s">
        <v>35</v>
      </c>
      <c r="BB4" s="20" t="s">
        <v>41</v>
      </c>
      <c r="BC4" s="20" t="s">
        <v>36</v>
      </c>
      <c r="BD4" s="20" t="s">
        <v>226</v>
      </c>
      <c r="BE4" s="20"/>
      <c r="BF4" s="20" t="s">
        <v>38</v>
      </c>
      <c r="BG4" s="20"/>
      <c r="BH4" s="22"/>
      <c r="BI4" s="7" t="s">
        <v>49</v>
      </c>
      <c r="BJ4" s="7" t="s">
        <v>79</v>
      </c>
      <c r="BK4" s="7" t="s">
        <v>50</v>
      </c>
      <c r="BL4" s="7" t="s">
        <v>33</v>
      </c>
      <c r="BM4" s="7" t="s">
        <v>39</v>
      </c>
      <c r="BN4" s="7" t="s">
        <v>42</v>
      </c>
      <c r="BO4" s="7" t="s">
        <v>35</v>
      </c>
      <c r="BP4" s="7" t="s">
        <v>41</v>
      </c>
      <c r="BQ4" s="7" t="s">
        <v>36</v>
      </c>
      <c r="BR4" s="23"/>
      <c r="BS4" s="7" t="s">
        <v>83</v>
      </c>
      <c r="BT4" s="29"/>
      <c r="BU4" s="8"/>
      <c r="BV4" s="9" t="s">
        <v>44</v>
      </c>
      <c r="BW4" s="9" t="s">
        <v>53</v>
      </c>
      <c r="BX4" s="9"/>
      <c r="BY4" s="10"/>
      <c r="BZ4" s="11" t="s">
        <v>44</v>
      </c>
    </row>
    <row r="5" spans="1:78" x14ac:dyDescent="0.2">
      <c r="A5">
        <v>1501</v>
      </c>
      <c r="B5" s="13">
        <v>319.3</v>
      </c>
      <c r="D5" s="13">
        <v>319.3</v>
      </c>
      <c r="F5" s="1">
        <v>10</v>
      </c>
      <c r="G5" s="1"/>
      <c r="H5" s="1"/>
      <c r="I5" s="1"/>
      <c r="J5" s="1"/>
      <c r="K5" s="1">
        <v>77.8</v>
      </c>
      <c r="M5" s="1"/>
      <c r="N5" s="1">
        <v>77.8</v>
      </c>
      <c r="U5" s="9"/>
      <c r="V5" s="9"/>
      <c r="AA5" s="9"/>
      <c r="AB5" s="9"/>
      <c r="AD5" s="17">
        <v>1501</v>
      </c>
      <c r="AE5" s="25">
        <v>1.5885572139303483</v>
      </c>
      <c r="AF5" s="3">
        <v>3.1161447610000002</v>
      </c>
      <c r="AG5" s="3">
        <v>4.07824726134585</v>
      </c>
      <c r="AH5" s="3">
        <v>12.206572769953052</v>
      </c>
      <c r="AI5" s="3">
        <f>K5/11.93</f>
        <v>6.5213746856663874</v>
      </c>
      <c r="AK5" s="3">
        <f t="shared" ref="AK5:AK68" si="0">AH5*1.6</f>
        <v>19.530516431924884</v>
      </c>
      <c r="AL5" s="3">
        <v>6.0719874804381844</v>
      </c>
      <c r="AM5" s="3">
        <v>6.5213746856663874</v>
      </c>
      <c r="AN5" s="3">
        <v>1.5380038045973781</v>
      </c>
      <c r="AP5" s="3">
        <v>2.5</v>
      </c>
      <c r="AR5" s="14">
        <v>1501</v>
      </c>
      <c r="AS5" s="4">
        <v>2.012</v>
      </c>
      <c r="AT5" s="4">
        <f>AS5*(AE5/12)</f>
        <v>0.26634809286898842</v>
      </c>
      <c r="AU5" s="4">
        <f>AS5*AF5/12</f>
        <v>0.5224736049276667</v>
      </c>
      <c r="AV5" s="4">
        <f>(AG5/12)*$AS5</f>
        <v>0.68378612415232087</v>
      </c>
      <c r="AW5" s="4">
        <f>(AH5/12)*$AS6</f>
        <v>1.7753442879499219</v>
      </c>
      <c r="AX5" s="4">
        <f>(AI5/12)*$AS5</f>
        <v>1.0934171556300645</v>
      </c>
      <c r="AY5" s="4">
        <v>2.1417893296853627</v>
      </c>
      <c r="AZ5" s="4">
        <f>(AK5/12)*$AS5</f>
        <v>3.2746165884194056</v>
      </c>
      <c r="BA5" s="4">
        <f>(AL5/12)*$AS5</f>
        <v>1.0180699008868024</v>
      </c>
      <c r="BB5" s="4">
        <f>(AM5/12)*$AS5</f>
        <v>1.0934171556300645</v>
      </c>
      <c r="BC5" s="4">
        <v>9.3591250040828111</v>
      </c>
      <c r="BD5" s="4">
        <v>6.3033362806028155</v>
      </c>
      <c r="BE5" s="4"/>
      <c r="BF5" s="4">
        <f>AP5*AS5</f>
        <v>5.03</v>
      </c>
      <c r="BG5" s="4"/>
      <c r="BH5" s="26">
        <v>1501</v>
      </c>
      <c r="BI5" s="6">
        <f>AU5*271</f>
        <v>141.59034693539769</v>
      </c>
      <c r="BJ5" s="6">
        <f>AV5*19.5</f>
        <v>13.333829420970257</v>
      </c>
      <c r="BK5" s="6">
        <f>AW5*5</f>
        <v>8.876721439749609</v>
      </c>
      <c r="BL5" s="6">
        <f>AX5*3</f>
        <v>3.2802514668901934</v>
      </c>
      <c r="BM5" s="6">
        <f>AY5*3</f>
        <v>6.4253679890560882</v>
      </c>
      <c r="BN5" s="6">
        <f>AZ5*1.3</f>
        <v>4.2570015649452273</v>
      </c>
      <c r="BO5" s="6">
        <f>BA5*1.3</f>
        <v>1.3234908711528433</v>
      </c>
      <c r="BP5" s="6">
        <f>BB5*1.3</f>
        <v>1.4214423023190839</v>
      </c>
      <c r="BQ5" s="6">
        <f>BD5*2</f>
        <v>12.606672561205631</v>
      </c>
      <c r="BS5" s="7">
        <f>SUM($BI5:$BQ5)</f>
        <v>193.11512455168668</v>
      </c>
      <c r="BT5" s="7"/>
      <c r="BU5" s="8">
        <v>1501</v>
      </c>
      <c r="BV5" s="9">
        <f>BF5*250</f>
        <v>1257.5</v>
      </c>
      <c r="BW5" s="9">
        <f>BS5*4.2</f>
        <v>811.08352311708404</v>
      </c>
      <c r="BY5" s="10">
        <v>1501</v>
      </c>
      <c r="BZ5" s="11">
        <f t="shared" ref="BZ5:BZ68" si="1">$BV5/BW5</f>
        <v>1.5503951987179914</v>
      </c>
    </row>
    <row r="6" spans="1:78" x14ac:dyDescent="0.2">
      <c r="A6">
        <v>1502</v>
      </c>
      <c r="B6" s="1">
        <v>523</v>
      </c>
      <c r="C6" s="1"/>
      <c r="D6" s="1">
        <v>523</v>
      </c>
      <c r="F6" s="1">
        <v>11.7</v>
      </c>
      <c r="G6" s="1"/>
      <c r="H6" s="1"/>
      <c r="I6" s="1"/>
      <c r="J6" s="1"/>
      <c r="K6" s="1">
        <v>101.3</v>
      </c>
      <c r="M6" s="1"/>
      <c r="N6" s="1">
        <v>101.3</v>
      </c>
      <c r="U6" s="1">
        <v>30</v>
      </c>
      <c r="V6" s="1">
        <f>U6/12</f>
        <v>2.5</v>
      </c>
      <c r="AD6" s="17">
        <v>1502</v>
      </c>
      <c r="AE6" s="25">
        <v>2.6019900497512438</v>
      </c>
      <c r="AF6" s="3">
        <v>4.2718917100000002</v>
      </c>
      <c r="AG6" s="3">
        <v>4.0782472613458536</v>
      </c>
      <c r="AH6" s="3">
        <v>12.206572769953052</v>
      </c>
      <c r="AI6" s="3">
        <f>K6/11.93</f>
        <v>8.4911986588432526</v>
      </c>
      <c r="AK6" s="3">
        <f t="shared" si="0"/>
        <v>19.530516431924884</v>
      </c>
      <c r="AL6" s="3">
        <v>6.0719874804381844</v>
      </c>
      <c r="AM6" s="3">
        <v>8.4911986588432526</v>
      </c>
      <c r="AN6" s="3">
        <v>1.5380038045973781</v>
      </c>
      <c r="AP6" s="3">
        <v>2.5</v>
      </c>
      <c r="AR6" s="14">
        <v>1502</v>
      </c>
      <c r="AS6" s="4">
        <v>1.7453000000000001</v>
      </c>
      <c r="AT6" s="4">
        <f>AS6*(AE6/12)</f>
        <v>0.37843776948590385</v>
      </c>
      <c r="AU6" s="4">
        <f>AS6*AF6/12</f>
        <v>0.62131105012191667</v>
      </c>
      <c r="AV6" s="4">
        <f>(AG6/12)*$AS6</f>
        <v>0.59314707876890982</v>
      </c>
      <c r="AW6" s="4">
        <f>(AH6/12)*$AS6</f>
        <v>1.7753442879499219</v>
      </c>
      <c r="AX6" s="4">
        <f>(AI6/12)*$AS6</f>
        <v>1.2349740849399276</v>
      </c>
      <c r="AY6" s="4">
        <v>2.1417893296853627</v>
      </c>
      <c r="AZ6" s="4">
        <f>(AK6/12)*$AS6</f>
        <v>2.8405508607198753</v>
      </c>
      <c r="BA6" s="4">
        <f>(AL6/12)*$AS6</f>
        <v>0.8831199791340637</v>
      </c>
      <c r="BB6" s="4">
        <f>(AM6/12)*$AS6</f>
        <v>1.2349740849399276</v>
      </c>
      <c r="BC6" s="4">
        <v>8.1185292592573219</v>
      </c>
      <c r="BD6" s="4">
        <v>5.1722428720751612</v>
      </c>
      <c r="BE6" s="4"/>
      <c r="BF6" s="4">
        <f>AP6*AS6</f>
        <v>4.3632499999999999</v>
      </c>
      <c r="BG6" s="4"/>
      <c r="BH6" s="26">
        <v>1502</v>
      </c>
      <c r="BI6" s="6">
        <f>AU6*271</f>
        <v>168.37529458303942</v>
      </c>
      <c r="BJ6" s="6">
        <f>AV6*19.5</f>
        <v>11.566368035993742</v>
      </c>
      <c r="BK6" s="6">
        <f>AW6*5</f>
        <v>8.876721439749609</v>
      </c>
      <c r="BL6" s="6">
        <f>AX6*3</f>
        <v>3.7049222548197829</v>
      </c>
      <c r="BM6" s="6">
        <f>AY6*3</f>
        <v>6.4253679890560882</v>
      </c>
      <c r="BN6" s="6">
        <f>AZ6*1.3</f>
        <v>3.692716118935838</v>
      </c>
      <c r="BO6" s="6">
        <f>BA6*1.3</f>
        <v>1.148055972874283</v>
      </c>
      <c r="BP6" s="6">
        <f>BB6*1.3</f>
        <v>1.6054663104219058</v>
      </c>
      <c r="BQ6" s="6">
        <f>BD6*2</f>
        <v>10.344485744150322</v>
      </c>
      <c r="BS6" s="7">
        <f t="shared" ref="BS6:BS69" si="2">SUM($BI6:$BQ6)</f>
        <v>215.73939844904103</v>
      </c>
      <c r="BT6" s="7"/>
      <c r="BU6" s="8">
        <v>1502</v>
      </c>
      <c r="BV6" s="9">
        <f>BF6*250</f>
        <v>1090.8125</v>
      </c>
      <c r="BW6" s="9">
        <f>BS6*4.2</f>
        <v>906.10547348597242</v>
      </c>
      <c r="BY6" s="10">
        <v>1502</v>
      </c>
      <c r="BZ6" s="11">
        <f t="shared" si="1"/>
        <v>1.2038471589884807</v>
      </c>
    </row>
    <row r="7" spans="1:78" x14ac:dyDescent="0.2">
      <c r="A7">
        <v>1503</v>
      </c>
      <c r="B7" s="1">
        <v>713.6</v>
      </c>
      <c r="C7" s="1"/>
      <c r="D7" s="1">
        <v>713.6</v>
      </c>
      <c r="F7" s="1">
        <v>10.5</v>
      </c>
      <c r="G7" s="1">
        <v>13</v>
      </c>
      <c r="H7" s="1"/>
      <c r="I7" s="1"/>
      <c r="J7" s="1"/>
      <c r="K7" s="1">
        <v>130.69999999999999</v>
      </c>
      <c r="M7" s="1"/>
      <c r="N7" s="1">
        <v>130.69999999999999</v>
      </c>
      <c r="Q7" s="1">
        <v>13</v>
      </c>
      <c r="U7" s="1">
        <v>30</v>
      </c>
      <c r="V7" s="1">
        <f t="shared" ref="V7:V70" si="3">U7/12</f>
        <v>2.5</v>
      </c>
      <c r="AD7" s="17">
        <v>1503</v>
      </c>
      <c r="AE7" s="25">
        <v>3.5502487562189056</v>
      </c>
      <c r="AF7" s="3">
        <v>5.3533122720000001</v>
      </c>
      <c r="AG7" s="3">
        <v>4.0782472613458536</v>
      </c>
      <c r="AH7" s="3">
        <v>12.206572769953052</v>
      </c>
      <c r="AI7" s="3">
        <f>K7/11.93</f>
        <v>10.955574182732606</v>
      </c>
      <c r="AK7" s="3">
        <f t="shared" si="0"/>
        <v>19.530516431924884</v>
      </c>
      <c r="AL7" s="3">
        <v>6.0719874804381844</v>
      </c>
      <c r="AM7" s="3">
        <v>10.955574182732606</v>
      </c>
      <c r="AN7" s="3">
        <v>1.5380038045973781</v>
      </c>
      <c r="AP7" s="3">
        <v>2.5</v>
      </c>
      <c r="AR7" s="14">
        <v>1503</v>
      </c>
      <c r="AS7" s="4">
        <v>1.7453000000000001</v>
      </c>
      <c r="AT7" s="4">
        <f>AS7*(AE7/12)</f>
        <v>0.51635409618573802</v>
      </c>
      <c r="AU7" s="4">
        <f>AS7*AF7/12</f>
        <v>0.77859465902680014</v>
      </c>
      <c r="AV7" s="4">
        <f>(AG7/12)*$AS7</f>
        <v>0.59314707876890982</v>
      </c>
      <c r="AW7" s="4">
        <f>(AH7/12)*$AS7</f>
        <v>1.7753442879499219</v>
      </c>
      <c r="AX7" s="4">
        <f>(AI7/12)*$AS7</f>
        <v>1.5933969684269349</v>
      </c>
      <c r="AY7" s="4">
        <v>2.2073543091655266</v>
      </c>
      <c r="AZ7" s="4">
        <f>(AK7/12)*$AS7</f>
        <v>2.8405508607198753</v>
      </c>
      <c r="BA7" s="4">
        <f>(AL7/12)*$AS7</f>
        <v>0.8831199791340637</v>
      </c>
      <c r="BB7" s="4">
        <f>(AM7/12)*$AS7</f>
        <v>1.5933969684269349</v>
      </c>
      <c r="BC7" s="4">
        <v>8.1185292592573219</v>
      </c>
      <c r="BD7" s="4">
        <v>4.8397415445846139</v>
      </c>
      <c r="BE7" s="4"/>
      <c r="BF7" s="4">
        <f>AP7*AS7</f>
        <v>4.3632499999999999</v>
      </c>
      <c r="BG7" s="4"/>
      <c r="BH7" s="26">
        <v>1503</v>
      </c>
      <c r="BI7" s="6">
        <f>AU7*271</f>
        <v>210.99915259626283</v>
      </c>
      <c r="BJ7" s="6">
        <f>AV7*19.5</f>
        <v>11.566368035993742</v>
      </c>
      <c r="BK7" s="6">
        <f>AW7*5</f>
        <v>8.876721439749609</v>
      </c>
      <c r="BL7" s="6">
        <f>AX7*3</f>
        <v>4.7801909052808043</v>
      </c>
      <c r="BM7" s="6">
        <f>AY7*3</f>
        <v>6.6220629274965797</v>
      </c>
      <c r="BN7" s="6">
        <f>AZ7*1.3</f>
        <v>3.692716118935838</v>
      </c>
      <c r="BO7" s="6">
        <f>BA7*1.3</f>
        <v>1.148055972874283</v>
      </c>
      <c r="BP7" s="6">
        <f>BB7*1.3</f>
        <v>2.0714160589550152</v>
      </c>
      <c r="BQ7" s="6">
        <f>BD7*2</f>
        <v>9.6794830891692278</v>
      </c>
      <c r="BS7" s="7">
        <f t="shared" si="2"/>
        <v>259.43616714471796</v>
      </c>
      <c r="BT7" s="7"/>
      <c r="BU7" s="8">
        <v>1503</v>
      </c>
      <c r="BV7" s="9">
        <f>BF7*250</f>
        <v>1090.8125</v>
      </c>
      <c r="BW7" s="9">
        <f>BS7*4.2</f>
        <v>1089.6319020078154</v>
      </c>
      <c r="BY7" s="10">
        <v>1503</v>
      </c>
      <c r="BZ7" s="11">
        <f t="shared" si="1"/>
        <v>1.0010834833213025</v>
      </c>
    </row>
    <row r="8" spans="1:78" x14ac:dyDescent="0.2">
      <c r="A8">
        <v>1504</v>
      </c>
      <c r="B8" s="1">
        <v>508</v>
      </c>
      <c r="C8" s="1"/>
      <c r="D8" s="1">
        <v>508</v>
      </c>
      <c r="E8" s="1">
        <v>521.20000000000005</v>
      </c>
      <c r="F8" s="1">
        <v>21</v>
      </c>
      <c r="G8" s="1"/>
      <c r="H8" s="1"/>
      <c r="I8" s="1"/>
      <c r="J8" s="1"/>
      <c r="K8" s="1">
        <v>124.6</v>
      </c>
      <c r="M8" s="1">
        <v>77.599999999999994</v>
      </c>
      <c r="N8" s="1">
        <v>124.6</v>
      </c>
      <c r="U8" s="1">
        <v>30</v>
      </c>
      <c r="V8" s="1">
        <f t="shared" si="3"/>
        <v>2.5</v>
      </c>
      <c r="AD8" s="17">
        <v>1504</v>
      </c>
      <c r="AE8" s="25">
        <v>2.527363184079602</v>
      </c>
      <c r="AF8" s="3">
        <v>4.1867851599999995</v>
      </c>
      <c r="AG8" s="3">
        <v>4.0782472613458536</v>
      </c>
      <c r="AH8" s="3">
        <v>12.206572769953052</v>
      </c>
      <c r="AI8" s="3">
        <f>K8/11.93</f>
        <v>10.444258172673932</v>
      </c>
      <c r="AK8" s="3">
        <f t="shared" si="0"/>
        <v>19.530516431924884</v>
      </c>
      <c r="AL8" s="3">
        <v>6.0719874804381844</v>
      </c>
      <c r="AM8" s="3">
        <v>10.444258172673932</v>
      </c>
      <c r="AN8" s="3">
        <v>1.5380038045973781</v>
      </c>
      <c r="AP8" s="3">
        <v>2.5</v>
      </c>
      <c r="AR8" s="14">
        <v>1504</v>
      </c>
      <c r="AS8" s="4">
        <v>1.7453000000000001</v>
      </c>
      <c r="AT8" s="4">
        <f>AS8*(AE8/12)</f>
        <v>0.36758391376451083</v>
      </c>
      <c r="AU8" s="4">
        <f>AS8*AF8/12</f>
        <v>0.6089330116456666</v>
      </c>
      <c r="AV8" s="4">
        <f>(AG8/12)*$AS8</f>
        <v>0.59314707876890982</v>
      </c>
      <c r="AW8" s="4">
        <f>(AH8/12)*$AS8</f>
        <v>1.7753442879499219</v>
      </c>
      <c r="AX8" s="4">
        <f>(AI8/12)*$AS8</f>
        <v>1.5190303157306513</v>
      </c>
      <c r="AY8" s="4">
        <v>2.2729192886456908</v>
      </c>
      <c r="AZ8" s="4">
        <f>(AK8/12)*$AS8</f>
        <v>2.8405508607198753</v>
      </c>
      <c r="BA8" s="4">
        <f>(AL8/12)*$AS8</f>
        <v>0.8831199791340637</v>
      </c>
      <c r="BB8" s="4">
        <f>(AM8/12)*$AS8</f>
        <v>1.5190303157306513</v>
      </c>
      <c r="BC8" s="4">
        <v>8.1185292592573219</v>
      </c>
      <c r="BD8" s="4">
        <v>4.9505753204147966</v>
      </c>
      <c r="BE8" s="4"/>
      <c r="BF8" s="4">
        <f>AP8*AS8</f>
        <v>4.3632499999999999</v>
      </c>
      <c r="BG8" s="4"/>
      <c r="BH8" s="26">
        <v>1504</v>
      </c>
      <c r="BI8" s="6">
        <f>AU8*271</f>
        <v>165.02084615597565</v>
      </c>
      <c r="BJ8" s="6">
        <f>AV8*19.5</f>
        <v>11.566368035993742</v>
      </c>
      <c r="BK8" s="6">
        <f>AW8*5</f>
        <v>8.876721439749609</v>
      </c>
      <c r="BL8" s="6">
        <f>AX8*3</f>
        <v>4.5570909471919538</v>
      </c>
      <c r="BM8" s="6">
        <f>AY8*3</f>
        <v>6.8187578659370729</v>
      </c>
      <c r="BN8" s="6">
        <f>AZ8*1.3</f>
        <v>3.692716118935838</v>
      </c>
      <c r="BO8" s="6">
        <f>BA8*1.3</f>
        <v>1.148055972874283</v>
      </c>
      <c r="BP8" s="6">
        <f>BB8*1.3</f>
        <v>1.9747394104498468</v>
      </c>
      <c r="BQ8" s="6">
        <f>BD8*2</f>
        <v>9.9011506408295933</v>
      </c>
      <c r="BS8" s="7">
        <f t="shared" si="2"/>
        <v>213.55644658793761</v>
      </c>
      <c r="BT8" s="7"/>
      <c r="BU8" s="8">
        <v>1504</v>
      </c>
      <c r="BV8" s="9">
        <f>BF8*250</f>
        <v>1090.8125</v>
      </c>
      <c r="BW8" s="9">
        <f>BS8*4.2</f>
        <v>896.93707566933801</v>
      </c>
      <c r="BY8" s="10">
        <v>1504</v>
      </c>
      <c r="BZ8" s="11">
        <f t="shared" si="1"/>
        <v>1.2161527598644339</v>
      </c>
    </row>
    <row r="9" spans="1:78" x14ac:dyDescent="0.2">
      <c r="A9">
        <v>1505</v>
      </c>
      <c r="B9" s="1">
        <v>561.5</v>
      </c>
      <c r="C9" s="1"/>
      <c r="D9" s="1">
        <v>561.5</v>
      </c>
      <c r="E9" s="1">
        <v>633.29999999999995</v>
      </c>
      <c r="G9" s="1">
        <v>13</v>
      </c>
      <c r="H9" s="1"/>
      <c r="I9" s="1"/>
      <c r="J9" s="1"/>
      <c r="K9" s="1">
        <v>118.6</v>
      </c>
      <c r="M9" s="1">
        <v>88.3</v>
      </c>
      <c r="N9" s="1">
        <v>118.6</v>
      </c>
      <c r="Q9" s="1">
        <v>13</v>
      </c>
      <c r="U9" s="1">
        <v>30</v>
      </c>
      <c r="V9" s="1">
        <f t="shared" si="3"/>
        <v>2.5</v>
      </c>
      <c r="AD9" s="17">
        <v>1505</v>
      </c>
      <c r="AE9" s="25">
        <v>2.7935323383084576</v>
      </c>
      <c r="AF9" s="3">
        <v>4.490331855</v>
      </c>
      <c r="AG9" s="3">
        <v>4.955399061032864</v>
      </c>
      <c r="AH9" s="3">
        <v>12.206572769953052</v>
      </c>
      <c r="AI9" s="3">
        <f>K9/11.93</f>
        <v>9.9413243922883492</v>
      </c>
      <c r="AK9" s="3">
        <f t="shared" si="0"/>
        <v>19.530516431924884</v>
      </c>
      <c r="AL9" s="3">
        <v>6.9092331768388107</v>
      </c>
      <c r="AM9" s="3">
        <v>9.9413243922883492</v>
      </c>
      <c r="AN9" s="3">
        <v>1.5380038045973781</v>
      </c>
      <c r="AP9" s="3">
        <v>2.5</v>
      </c>
      <c r="AR9" s="14">
        <v>1505</v>
      </c>
      <c r="AS9" s="4">
        <v>1.7453000000000001</v>
      </c>
      <c r="AT9" s="4">
        <f>AS9*(AE9/12)</f>
        <v>0.40629599917081261</v>
      </c>
      <c r="AU9" s="4">
        <f>AS9*AF9/12</f>
        <v>0.65308134887762503</v>
      </c>
      <c r="AV9" s="4">
        <f>(AG9/12)*$AS9</f>
        <v>0.72072149843505484</v>
      </c>
      <c r="AW9" s="4">
        <f>(AH9/12)*$AS9</f>
        <v>1.7753442879499219</v>
      </c>
      <c r="AX9" s="4">
        <f>(AI9/12)*$AS9</f>
        <v>1.4458827884884047</v>
      </c>
      <c r="AY9" s="4">
        <v>2.338484268125856</v>
      </c>
      <c r="AZ9" s="4">
        <f>(AK9/12)*$AS9</f>
        <v>2.8405508607198753</v>
      </c>
      <c r="BA9" s="4">
        <f>(AL9/12)*$AS9</f>
        <v>1.0048903886280647</v>
      </c>
      <c r="BB9" s="4">
        <f>(AM9/12)*$AS9</f>
        <v>1.4458827884884047</v>
      </c>
      <c r="BC9" s="4">
        <v>8.1185292592573219</v>
      </c>
      <c r="BD9" s="4">
        <v>5.0983536881883733</v>
      </c>
      <c r="BE9" s="4"/>
      <c r="BF9" s="4">
        <f>AP9*AS9</f>
        <v>4.3632499999999999</v>
      </c>
      <c r="BG9" s="4"/>
      <c r="BH9" s="26">
        <v>1505</v>
      </c>
      <c r="BI9" s="6">
        <f>AU9*271</f>
        <v>176.98504554583639</v>
      </c>
      <c r="BJ9" s="6">
        <f>AV9*19.5</f>
        <v>14.054069219483569</v>
      </c>
      <c r="BK9" s="6">
        <f>AW9*5</f>
        <v>8.876721439749609</v>
      </c>
      <c r="BL9" s="6">
        <f>AX9*3</f>
        <v>4.3376483654652143</v>
      </c>
      <c r="BM9" s="6">
        <f>AY9*3</f>
        <v>7.0154528043775679</v>
      </c>
      <c r="BN9" s="6">
        <f>AZ9*1.3</f>
        <v>3.692716118935838</v>
      </c>
      <c r="BO9" s="6">
        <f>BA9*1.3</f>
        <v>1.3063575052164842</v>
      </c>
      <c r="BP9" s="6">
        <f>BB9*1.3</f>
        <v>1.8796476250349261</v>
      </c>
      <c r="BQ9" s="6">
        <f>BD9*2</f>
        <v>10.196707376376747</v>
      </c>
      <c r="BS9" s="7">
        <f t="shared" si="2"/>
        <v>228.34436600047633</v>
      </c>
      <c r="BT9" s="7"/>
      <c r="BU9" s="8">
        <v>1505</v>
      </c>
      <c r="BV9" s="9">
        <f>BF9*250</f>
        <v>1090.8125</v>
      </c>
      <c r="BW9" s="9">
        <f>BS9*4.2</f>
        <v>959.04633720200059</v>
      </c>
      <c r="BY9" s="10">
        <v>1505</v>
      </c>
      <c r="BZ9" s="11">
        <f t="shared" si="1"/>
        <v>1.137392905521567</v>
      </c>
    </row>
    <row r="10" spans="1:78" x14ac:dyDescent="0.2">
      <c r="A10">
        <v>1506</v>
      </c>
      <c r="B10" s="1">
        <v>524</v>
      </c>
      <c r="C10" s="1"/>
      <c r="D10" s="1">
        <v>524</v>
      </c>
      <c r="E10" s="1">
        <v>591.4</v>
      </c>
      <c r="F10" s="1">
        <v>14.8</v>
      </c>
      <c r="G10" s="1">
        <v>13</v>
      </c>
      <c r="H10" s="1"/>
      <c r="I10" s="1"/>
      <c r="J10" s="1"/>
      <c r="K10" s="1">
        <v>127</v>
      </c>
      <c r="M10" s="1">
        <v>93.1</v>
      </c>
      <c r="N10" s="1">
        <v>127</v>
      </c>
      <c r="Q10" s="1">
        <v>13</v>
      </c>
      <c r="U10" s="1">
        <v>30</v>
      </c>
      <c r="V10" s="1">
        <f t="shared" si="3"/>
        <v>2.5</v>
      </c>
      <c r="AD10" s="17">
        <v>1506</v>
      </c>
      <c r="AE10" s="25">
        <v>2.6069651741293534</v>
      </c>
      <c r="AF10" s="3">
        <v>4.2775654799999998</v>
      </c>
      <c r="AG10" s="3">
        <v>4.6275430359937397</v>
      </c>
      <c r="AH10" s="3">
        <v>12.206572769953052</v>
      </c>
      <c r="AI10" s="3">
        <f>K10/11.93</f>
        <v>10.645431684828164</v>
      </c>
      <c r="AK10" s="3">
        <f t="shared" si="0"/>
        <v>19.530516431924884</v>
      </c>
      <c r="AL10" s="3">
        <v>7.2848200312989047</v>
      </c>
      <c r="AM10" s="3">
        <v>10.645431684828164</v>
      </c>
      <c r="AN10" s="3">
        <v>1.5380038045973781</v>
      </c>
      <c r="AP10" s="3">
        <v>2.5</v>
      </c>
      <c r="AR10" s="14">
        <v>1506</v>
      </c>
      <c r="AS10" s="4">
        <v>1.7453000000000001</v>
      </c>
      <c r="AT10" s="4">
        <f>AS10*(AE10/12)</f>
        <v>0.37916135986733007</v>
      </c>
      <c r="AU10" s="4">
        <f>AS10*AF10/12</f>
        <v>0.62213625268700001</v>
      </c>
      <c r="AV10" s="4">
        <f>(AG10/12)*$AS10</f>
        <v>0.67303757172665624</v>
      </c>
      <c r="AW10" s="4">
        <f>(AH10/12)*$AS10</f>
        <v>1.7753442879499219</v>
      </c>
      <c r="AX10" s="4">
        <f>(AI10/12)*$AS10</f>
        <v>1.5482893266275497</v>
      </c>
      <c r="AY10" s="4">
        <v>2.4040492476060198</v>
      </c>
      <c r="AZ10" s="4">
        <f>(AK10/12)*$AS10</f>
        <v>2.8405508607198753</v>
      </c>
      <c r="BA10" s="4">
        <f>(AL10/12)*$AS10</f>
        <v>1.0595163667188316</v>
      </c>
      <c r="BB10" s="4">
        <f>(AM10/12)*$AS10</f>
        <v>1.5482893266275497</v>
      </c>
      <c r="BC10" s="4">
        <v>8.1185292592573219</v>
      </c>
      <c r="BD10" s="4">
        <v>5.0244645043015845</v>
      </c>
      <c r="BE10" s="4"/>
      <c r="BF10" s="4">
        <f>AP10*AS10</f>
        <v>4.3632499999999999</v>
      </c>
      <c r="BG10" s="4"/>
      <c r="BH10" s="26">
        <v>1506</v>
      </c>
      <c r="BI10" s="6">
        <f>AU10*271</f>
        <v>168.598924478177</v>
      </c>
      <c r="BJ10" s="6">
        <f>AV10*19.5</f>
        <v>13.124232648669796</v>
      </c>
      <c r="BK10" s="6">
        <f>AW10*5</f>
        <v>8.876721439749609</v>
      </c>
      <c r="BL10" s="6">
        <f>AX10*3</f>
        <v>4.6448679798826493</v>
      </c>
      <c r="BM10" s="6">
        <f>AY10*3</f>
        <v>7.2121477428180594</v>
      </c>
      <c r="BN10" s="6">
        <f>AZ10*1.3</f>
        <v>3.692716118935838</v>
      </c>
      <c r="BO10" s="6">
        <f>BA10*1.3</f>
        <v>1.3773712767344812</v>
      </c>
      <c r="BP10" s="6">
        <f>BB10*1.3</f>
        <v>2.0127761246158147</v>
      </c>
      <c r="BQ10" s="6">
        <f>BD10*2</f>
        <v>10.048929008603169</v>
      </c>
      <c r="BS10" s="7">
        <f t="shared" si="2"/>
        <v>219.58868681818643</v>
      </c>
      <c r="BT10" s="7"/>
      <c r="BU10" s="8">
        <v>1506</v>
      </c>
      <c r="BV10" s="9">
        <f>BF10*250</f>
        <v>1090.8125</v>
      </c>
      <c r="BW10" s="9">
        <f>BS10*4.2</f>
        <v>922.27248463638307</v>
      </c>
      <c r="BY10" s="10">
        <v>1506</v>
      </c>
      <c r="BZ10" s="11">
        <f t="shared" si="1"/>
        <v>1.1827442737056888</v>
      </c>
    </row>
    <row r="11" spans="1:78" x14ac:dyDescent="0.2">
      <c r="A11">
        <v>1507</v>
      </c>
      <c r="B11" s="1">
        <v>497</v>
      </c>
      <c r="C11" s="1"/>
      <c r="D11" s="1">
        <v>497</v>
      </c>
      <c r="E11" s="1">
        <v>526.6</v>
      </c>
      <c r="F11" s="1">
        <v>12.1</v>
      </c>
      <c r="G11" s="1">
        <v>13</v>
      </c>
      <c r="H11" s="1"/>
      <c r="I11" s="1"/>
      <c r="J11" s="1"/>
      <c r="K11" s="1">
        <v>143.30000000000001</v>
      </c>
      <c r="M11" s="1">
        <v>93.1</v>
      </c>
      <c r="N11" s="1">
        <v>143.30000000000001</v>
      </c>
      <c r="Q11" s="1">
        <v>13</v>
      </c>
      <c r="AD11" s="17">
        <v>1507</v>
      </c>
      <c r="AE11" s="25">
        <v>2.472636815920398</v>
      </c>
      <c r="AF11" s="3">
        <v>4.1243736900000005</v>
      </c>
      <c r="AG11" s="3">
        <v>4.1205007824726136</v>
      </c>
      <c r="AH11" s="3">
        <v>12.206572769953052</v>
      </c>
      <c r="AI11" s="3">
        <f>K11/11.93</f>
        <v>12.011735121542332</v>
      </c>
      <c r="AK11" s="3">
        <f t="shared" si="0"/>
        <v>19.530516431924884</v>
      </c>
      <c r="AL11" s="3">
        <v>7.2848200312989047</v>
      </c>
      <c r="AM11" s="3">
        <v>12.011735121542332</v>
      </c>
      <c r="AN11" s="3">
        <v>1.5380038045973781</v>
      </c>
      <c r="AP11" s="3">
        <v>2.5</v>
      </c>
      <c r="AR11" s="14">
        <v>1507</v>
      </c>
      <c r="AS11" s="4">
        <v>1.7453000000000001</v>
      </c>
      <c r="AT11" s="4">
        <f>AS11*(AE11/12)</f>
        <v>0.35962441956882257</v>
      </c>
      <c r="AU11" s="4">
        <f>AS11*AF11/12</f>
        <v>0.5998557834297501</v>
      </c>
      <c r="AV11" s="4">
        <f>(AG11/12)*$AS11</f>
        <v>0.59929250130412115</v>
      </c>
      <c r="AW11" s="4">
        <f>(AH11/12)*$AS11</f>
        <v>1.7753442879499219</v>
      </c>
      <c r="AX11" s="4">
        <f>(AI11/12)*$AS11</f>
        <v>1.7470067756356529</v>
      </c>
      <c r="AY11" s="4">
        <v>2.4696142270861832</v>
      </c>
      <c r="AZ11" s="4">
        <f>(AK11/12)*$AS11</f>
        <v>2.8405508607198753</v>
      </c>
      <c r="BA11" s="4">
        <f>(AL11/12)*$AS11</f>
        <v>1.0595163667188316</v>
      </c>
      <c r="BB11" s="4">
        <f>(AM11/12)*$AS11</f>
        <v>1.7470067756356529</v>
      </c>
      <c r="BC11" s="4">
        <v>8.1185292592573219</v>
      </c>
      <c r="BD11" s="4">
        <v>4.9875199123581906</v>
      </c>
      <c r="BE11" s="4"/>
      <c r="BF11" s="4">
        <f>AP11*AS11</f>
        <v>4.3632499999999999</v>
      </c>
      <c r="BG11" s="4"/>
      <c r="BH11" s="26">
        <v>1507</v>
      </c>
      <c r="BI11" s="6">
        <f>AU11*271</f>
        <v>162.56091730946227</v>
      </c>
      <c r="BJ11" s="6">
        <f>AV11*19.5</f>
        <v>11.686203775430362</v>
      </c>
      <c r="BK11" s="6">
        <f>AW11*5</f>
        <v>8.876721439749609</v>
      </c>
      <c r="BL11" s="6">
        <f>AX11*3</f>
        <v>5.2410203269069591</v>
      </c>
      <c r="BM11" s="6">
        <f>AY11*3</f>
        <v>7.4088426812585499</v>
      </c>
      <c r="BN11" s="6">
        <f>AZ11*1.3</f>
        <v>3.692716118935838</v>
      </c>
      <c r="BO11" s="6">
        <f>BA11*1.3</f>
        <v>1.3773712767344812</v>
      </c>
      <c r="BP11" s="6">
        <f>BB11*1.3</f>
        <v>2.2711088083263489</v>
      </c>
      <c r="BQ11" s="6">
        <f>BD11*2</f>
        <v>9.9750398247163812</v>
      </c>
      <c r="BS11" s="7">
        <f t="shared" si="2"/>
        <v>213.08994156152082</v>
      </c>
      <c r="BT11" s="7"/>
      <c r="BU11" s="8">
        <v>1507</v>
      </c>
      <c r="BV11" s="9">
        <f>BF11*250</f>
        <v>1090.8125</v>
      </c>
      <c r="BW11" s="9">
        <f>BS11*4.2</f>
        <v>894.97775455838746</v>
      </c>
      <c r="BY11" s="10">
        <v>1507</v>
      </c>
      <c r="BZ11" s="11">
        <f t="shared" si="1"/>
        <v>1.2188152101481495</v>
      </c>
    </row>
    <row r="12" spans="1:78" x14ac:dyDescent="0.2">
      <c r="A12">
        <v>1508</v>
      </c>
      <c r="B12" s="1">
        <v>537.79999999999995</v>
      </c>
      <c r="C12" s="1"/>
      <c r="D12" s="1">
        <v>537.79999999999995</v>
      </c>
      <c r="E12" s="1">
        <v>592.79999999999995</v>
      </c>
      <c r="G12" s="1">
        <v>13</v>
      </c>
      <c r="H12" s="1"/>
      <c r="I12" s="1"/>
      <c r="J12" s="1"/>
      <c r="K12" s="1">
        <v>162.9</v>
      </c>
      <c r="M12" s="1">
        <v>105.1</v>
      </c>
      <c r="N12" s="1">
        <v>162.9</v>
      </c>
      <c r="Q12" s="1">
        <v>13</v>
      </c>
      <c r="U12" s="1">
        <v>30</v>
      </c>
      <c r="V12" s="1">
        <f t="shared" si="3"/>
        <v>2.5</v>
      </c>
      <c r="AD12" s="17">
        <v>1508</v>
      </c>
      <c r="AE12" s="25">
        <v>2.6756218905472635</v>
      </c>
      <c r="AF12" s="3">
        <v>4.3558635060000004</v>
      </c>
      <c r="AG12" s="3">
        <v>4.6384976525821591</v>
      </c>
      <c r="AH12" s="3">
        <v>12.206572769953052</v>
      </c>
      <c r="AI12" s="3">
        <f>K12/11.93</f>
        <v>13.654652137468567</v>
      </c>
      <c r="AK12" s="3">
        <f t="shared" si="0"/>
        <v>19.530516431924884</v>
      </c>
      <c r="AL12" s="3">
        <v>8.2237871674491387</v>
      </c>
      <c r="AM12" s="3">
        <v>13.654652137468567</v>
      </c>
      <c r="AN12" s="3">
        <v>1.5380038045973781</v>
      </c>
      <c r="AP12" s="3">
        <v>2.5</v>
      </c>
      <c r="AR12" s="14">
        <v>1508</v>
      </c>
      <c r="AS12" s="4">
        <v>1.7453000000000001</v>
      </c>
      <c r="AT12" s="4">
        <f>AS12*(AE12/12)</f>
        <v>0.38914690713101163</v>
      </c>
      <c r="AU12" s="4">
        <f>AS12*AF12/12</f>
        <v>0.63352404808515006</v>
      </c>
      <c r="AV12" s="4">
        <f>(AG12/12)*$AS12</f>
        <v>0.6746308294209703</v>
      </c>
      <c r="AW12" s="4">
        <f>(AH12/12)*$AS12</f>
        <v>1.7753442879499219</v>
      </c>
      <c r="AX12" s="4">
        <f>(AI12/12)*$AS12</f>
        <v>1.985955364626991</v>
      </c>
      <c r="AY12" s="4">
        <v>1.9669493844049248</v>
      </c>
      <c r="AZ12" s="4">
        <f>(AK12/12)*$AS12</f>
        <v>2.8405508607198753</v>
      </c>
      <c r="BA12" s="4">
        <f>(AL12/12)*$AS12</f>
        <v>1.1960813119457485</v>
      </c>
      <c r="BB12" s="4">
        <f>(AM12/12)*$AS12</f>
        <v>1.985955364626991</v>
      </c>
      <c r="BC12" s="4">
        <v>8.1185292592573219</v>
      </c>
      <c r="BD12" s="4">
        <v>5.0983536881883733</v>
      </c>
      <c r="BE12" s="4"/>
      <c r="BF12" s="4">
        <f>AP12*AS12</f>
        <v>4.3632499999999999</v>
      </c>
      <c r="BG12" s="4"/>
      <c r="BH12" s="26">
        <v>1508</v>
      </c>
      <c r="BI12" s="6">
        <f>AU12*271</f>
        <v>171.68501703107566</v>
      </c>
      <c r="BJ12" s="6">
        <f>AV12*19.5</f>
        <v>13.155301173708921</v>
      </c>
      <c r="BK12" s="6">
        <f>AW12*5</f>
        <v>8.876721439749609</v>
      </c>
      <c r="BL12" s="6">
        <f>AX12*3</f>
        <v>5.9578660938809733</v>
      </c>
      <c r="BM12" s="6">
        <f>AY12*3</f>
        <v>5.9008481532147741</v>
      </c>
      <c r="BN12" s="6">
        <f>AZ12*1.3</f>
        <v>3.692716118935838</v>
      </c>
      <c r="BO12" s="6">
        <f>BA12*1.3</f>
        <v>1.554905705529473</v>
      </c>
      <c r="BP12" s="6">
        <f>BB12*1.3</f>
        <v>2.5817419740150882</v>
      </c>
      <c r="BQ12" s="6">
        <f>BD12*2</f>
        <v>10.196707376376747</v>
      </c>
      <c r="BS12" s="7">
        <f t="shared" si="2"/>
        <v>223.60182506648707</v>
      </c>
      <c r="BT12" s="7"/>
      <c r="BU12" s="8">
        <v>1508</v>
      </c>
      <c r="BV12" s="9">
        <f>BF12*250</f>
        <v>1090.8125</v>
      </c>
      <c r="BW12" s="9">
        <f>BS12*4.2</f>
        <v>939.12766527924566</v>
      </c>
      <c r="BY12" s="10">
        <v>1508</v>
      </c>
      <c r="BZ12" s="11">
        <f t="shared" si="1"/>
        <v>1.1615167355075751</v>
      </c>
    </row>
    <row r="13" spans="1:78" x14ac:dyDescent="0.2">
      <c r="A13">
        <v>1509</v>
      </c>
      <c r="B13" s="1">
        <v>415</v>
      </c>
      <c r="C13" s="1"/>
      <c r="D13" s="1">
        <v>415</v>
      </c>
      <c r="G13" s="1">
        <v>13</v>
      </c>
      <c r="H13" s="1"/>
      <c r="I13" s="1"/>
      <c r="J13" s="1"/>
      <c r="K13" s="1">
        <v>111</v>
      </c>
      <c r="M13" s="1"/>
      <c r="N13" s="1">
        <v>111</v>
      </c>
      <c r="Q13" s="1">
        <v>13</v>
      </c>
      <c r="U13" s="1">
        <v>30</v>
      </c>
      <c r="V13" s="1">
        <f t="shared" si="3"/>
        <v>2.5</v>
      </c>
      <c r="AD13" s="17">
        <v>1509</v>
      </c>
      <c r="AE13" s="25">
        <v>2.0646766169154227</v>
      </c>
      <c r="AF13" s="3">
        <v>3.65912455</v>
      </c>
      <c r="AG13" s="3">
        <v>4.5354068857589986</v>
      </c>
      <c r="AH13" s="3">
        <v>12.206572769953052</v>
      </c>
      <c r="AI13" s="3">
        <f>K13/11.93</f>
        <v>9.3042749371332771</v>
      </c>
      <c r="AK13" s="3">
        <f t="shared" si="0"/>
        <v>19.530516431924884</v>
      </c>
      <c r="AL13" s="3">
        <v>7.717136150234742</v>
      </c>
      <c r="AM13" s="3">
        <v>9.3042749371332771</v>
      </c>
      <c r="AN13" s="3">
        <v>1.5380038045973781</v>
      </c>
      <c r="AP13" s="3">
        <v>2.5</v>
      </c>
      <c r="AR13" s="14">
        <v>1509</v>
      </c>
      <c r="AS13" s="4">
        <v>1.7453000000000001</v>
      </c>
      <c r="AT13" s="4">
        <f>AS13*(AE13/12)</f>
        <v>0.30029000829187397</v>
      </c>
      <c r="AU13" s="4">
        <f>AS13*AF13/12</f>
        <v>0.53218917309291669</v>
      </c>
      <c r="AV13" s="4">
        <f>(AG13/12)*$AS13</f>
        <v>0.65963713647626498</v>
      </c>
      <c r="AW13" s="4">
        <f>(AH13/12)*$AS13</f>
        <v>1.7753442879499219</v>
      </c>
      <c r="AX13" s="4">
        <f>(AI13/12)*$AS13</f>
        <v>1.3532292539815591</v>
      </c>
      <c r="AY13" s="4">
        <v>2.3111655266757865</v>
      </c>
      <c r="AZ13" s="4">
        <f>(AK13/12)*$AS13</f>
        <v>2.8405508607198753</v>
      </c>
      <c r="BA13" s="4">
        <f>(AL13/12)*$AS13</f>
        <v>1.1223931435837247</v>
      </c>
      <c r="BB13" s="4">
        <f>(AM13/12)*$AS13</f>
        <v>1.3532292539815591</v>
      </c>
      <c r="BC13" s="4">
        <v>8.1185292592573219</v>
      </c>
      <c r="BD13" s="4">
        <v>5.7264117512260695</v>
      </c>
      <c r="BE13" s="4"/>
      <c r="BF13" s="4">
        <f>AP13*AS13</f>
        <v>4.3632499999999999</v>
      </c>
      <c r="BG13" s="4"/>
      <c r="BH13" s="26">
        <v>1509</v>
      </c>
      <c r="BI13" s="6">
        <f>AU13*271</f>
        <v>144.22326590818042</v>
      </c>
      <c r="BJ13" s="6">
        <f>AV13*19.5</f>
        <v>12.862924161287168</v>
      </c>
      <c r="BK13" s="6">
        <f>AW13*5</f>
        <v>8.876721439749609</v>
      </c>
      <c r="BL13" s="6">
        <f>AX13*3</f>
        <v>4.0596877619446774</v>
      </c>
      <c r="BM13" s="6">
        <f>AY13*3</f>
        <v>6.9334965800273594</v>
      </c>
      <c r="BN13" s="6">
        <f>AZ13*1.3</f>
        <v>3.692716118935838</v>
      </c>
      <c r="BO13" s="6">
        <f>BA13*1.3</f>
        <v>1.4591110866588421</v>
      </c>
      <c r="BP13" s="6">
        <f>BB13*1.3</f>
        <v>1.7591980301760268</v>
      </c>
      <c r="BQ13" s="6">
        <f>BD13*2</f>
        <v>11.452823502452139</v>
      </c>
      <c r="BS13" s="7">
        <f t="shared" si="2"/>
        <v>195.3199445894121</v>
      </c>
      <c r="BT13" s="7"/>
      <c r="BU13" s="8">
        <v>1509</v>
      </c>
      <c r="BV13" s="9">
        <f>BF13*250</f>
        <v>1090.8125</v>
      </c>
      <c r="BW13" s="9">
        <f>BS13*4.2</f>
        <v>820.34376727553092</v>
      </c>
      <c r="BY13" s="10">
        <v>1509</v>
      </c>
      <c r="BZ13" s="11">
        <f t="shared" si="1"/>
        <v>1.3297016976465015</v>
      </c>
    </row>
    <row r="14" spans="1:78" x14ac:dyDescent="0.2">
      <c r="A14">
        <v>1510</v>
      </c>
      <c r="B14" s="1">
        <v>380.8</v>
      </c>
      <c r="C14" s="1"/>
      <c r="D14" s="1">
        <v>380.8</v>
      </c>
      <c r="F14" s="1">
        <v>10.5</v>
      </c>
      <c r="G14" s="1"/>
      <c r="H14" s="1"/>
      <c r="I14" s="1"/>
      <c r="J14" s="1"/>
      <c r="K14" s="1">
        <v>112.3</v>
      </c>
      <c r="M14" s="1"/>
      <c r="N14" s="1">
        <v>112.3</v>
      </c>
      <c r="U14" s="1">
        <v>30</v>
      </c>
      <c r="V14" s="1">
        <f t="shared" si="3"/>
        <v>2.5</v>
      </c>
      <c r="AD14" s="17">
        <v>1510</v>
      </c>
      <c r="AE14" s="25">
        <v>1.8945273631840795</v>
      </c>
      <c r="AF14" s="3">
        <v>3.465081616</v>
      </c>
      <c r="AG14" s="3">
        <v>4.4323161189358373</v>
      </c>
      <c r="AH14" s="3">
        <v>12.206572769953052</v>
      </c>
      <c r="AI14" s="3">
        <f>K14/11.93</f>
        <v>9.4132439228834865</v>
      </c>
      <c r="AK14" s="3">
        <f t="shared" si="0"/>
        <v>19.530516431924884</v>
      </c>
      <c r="AL14" s="3">
        <v>7.2104851330203452</v>
      </c>
      <c r="AM14" s="3">
        <v>9.4132439228834865</v>
      </c>
      <c r="AN14" s="3">
        <v>1.5380038045973781</v>
      </c>
      <c r="AP14" s="3">
        <v>2.5</v>
      </c>
      <c r="AR14" s="14">
        <v>1510</v>
      </c>
      <c r="AS14" s="4">
        <v>1.7453000000000001</v>
      </c>
      <c r="AT14" s="4">
        <f>AS14*(AE14/12)</f>
        <v>0.27554321724709785</v>
      </c>
      <c r="AU14" s="4">
        <f>AS14*AF14/12</f>
        <v>0.50396724536706672</v>
      </c>
      <c r="AV14" s="4">
        <f>(AG14/12)*$AS14</f>
        <v>0.64464344353155978</v>
      </c>
      <c r="AW14" s="4">
        <f>(AH14/12)*$AS14</f>
        <v>1.7753442879499219</v>
      </c>
      <c r="AX14" s="4">
        <f>(AI14/12)*$AS14</f>
        <v>1.3690778848840457</v>
      </c>
      <c r="AY14" s="4">
        <v>2.6553816689466485</v>
      </c>
      <c r="AZ14" s="4">
        <f>(AK14/12)*$AS14</f>
        <v>2.8405508607198753</v>
      </c>
      <c r="BA14" s="4">
        <f>(AL14/12)*$AS14</f>
        <v>1.0487049752217008</v>
      </c>
      <c r="BB14" s="4">
        <f>(AM14/12)*$AS14</f>
        <v>1.3690778848840457</v>
      </c>
      <c r="BC14" s="4">
        <v>8.1185292592573219</v>
      </c>
      <c r="BD14" s="4">
        <v>5.5416887915091007</v>
      </c>
      <c r="BE14" s="4"/>
      <c r="BF14" s="4">
        <f>AP14*AS14</f>
        <v>4.3632499999999999</v>
      </c>
      <c r="BG14" s="4"/>
      <c r="BH14" s="26">
        <v>1510</v>
      </c>
      <c r="BI14" s="6">
        <f>AU14*271</f>
        <v>136.57512349447509</v>
      </c>
      <c r="BJ14" s="6">
        <f>AV14*19.5</f>
        <v>12.570547148865415</v>
      </c>
      <c r="BK14" s="6">
        <f>AW14*5</f>
        <v>8.876721439749609</v>
      </c>
      <c r="BL14" s="6">
        <f>AX14*3</f>
        <v>4.1072336546521369</v>
      </c>
      <c r="BM14" s="6">
        <f>AY14*3</f>
        <v>7.9661450068399455</v>
      </c>
      <c r="BN14" s="6">
        <f>AZ14*1.3</f>
        <v>3.692716118935838</v>
      </c>
      <c r="BO14" s="6">
        <f>BA14*1.3</f>
        <v>1.363316467788211</v>
      </c>
      <c r="BP14" s="6">
        <f>BB14*1.3</f>
        <v>1.7798012503492595</v>
      </c>
      <c r="BQ14" s="6">
        <f>BD14*2</f>
        <v>11.083377583018201</v>
      </c>
      <c r="BS14" s="7">
        <f t="shared" si="2"/>
        <v>188.01498216467374</v>
      </c>
      <c r="BT14" s="7"/>
      <c r="BU14" s="8">
        <v>1510</v>
      </c>
      <c r="BV14" s="9">
        <f>BF14*250</f>
        <v>1090.8125</v>
      </c>
      <c r="BW14" s="9">
        <f>BS14*4.2</f>
        <v>789.66292509162975</v>
      </c>
      <c r="BY14" s="10">
        <v>1510</v>
      </c>
      <c r="BZ14" s="11">
        <f t="shared" si="1"/>
        <v>1.3813647131444418</v>
      </c>
    </row>
    <row r="15" spans="1:78" x14ac:dyDescent="0.2">
      <c r="A15">
        <v>1511</v>
      </c>
      <c r="B15" s="1">
        <v>364.3</v>
      </c>
      <c r="C15" s="1"/>
      <c r="D15" s="1">
        <v>364.3</v>
      </c>
      <c r="F15" s="1">
        <v>15.8</v>
      </c>
      <c r="G15" s="1">
        <v>13</v>
      </c>
      <c r="H15" s="1"/>
      <c r="I15" s="1"/>
      <c r="J15" s="1"/>
      <c r="K15" s="1">
        <v>98.4</v>
      </c>
      <c r="M15" s="1"/>
      <c r="N15" s="1">
        <v>98.4</v>
      </c>
      <c r="Q15" s="1">
        <v>13</v>
      </c>
      <c r="U15" s="1">
        <v>30</v>
      </c>
      <c r="V15" s="1">
        <f t="shared" si="3"/>
        <v>2.5</v>
      </c>
      <c r="AD15" s="17">
        <v>1511</v>
      </c>
      <c r="AE15" s="25">
        <v>1.8124378109452737</v>
      </c>
      <c r="AF15" s="3">
        <v>3.3714644110000003</v>
      </c>
      <c r="AG15" s="3">
        <v>4.329225352112676</v>
      </c>
      <c r="AH15" s="3">
        <v>12.206572769953052</v>
      </c>
      <c r="AI15" s="3">
        <f>K15/11.93</f>
        <v>8.2481139983235554</v>
      </c>
      <c r="AK15" s="3">
        <f t="shared" si="0"/>
        <v>19.530516431924884</v>
      </c>
      <c r="AL15" s="3">
        <v>6.7038341158059485</v>
      </c>
      <c r="AM15" s="3">
        <v>8.2481139983235554</v>
      </c>
      <c r="AN15" s="3">
        <v>1.5380038045973781</v>
      </c>
      <c r="AP15" s="3">
        <v>2.5</v>
      </c>
      <c r="AR15" s="14">
        <v>1511</v>
      </c>
      <c r="AS15" s="4">
        <v>1.7453000000000001</v>
      </c>
      <c r="AT15" s="4">
        <f>AS15*(AE15/12)</f>
        <v>0.26360397595356555</v>
      </c>
      <c r="AU15" s="4">
        <f>AS15*AF15/12</f>
        <v>0.49035140304319169</v>
      </c>
      <c r="AV15" s="4">
        <f>(AG15/12)*$AS15</f>
        <v>0.62964975058685446</v>
      </c>
      <c r="AW15" s="4">
        <f>(AH15/12)*$AS15</f>
        <v>1.7753442879499219</v>
      </c>
      <c r="AX15" s="4">
        <f>(AI15/12)*$AS15</f>
        <v>1.1996194467728418</v>
      </c>
      <c r="AY15" s="4">
        <v>2.6116716826265383</v>
      </c>
      <c r="AZ15" s="4">
        <f>(AK15/12)*$AS15</f>
        <v>2.8405508607198753</v>
      </c>
      <c r="BA15" s="4">
        <f>(AL15/12)*$AS15</f>
        <v>0.97501680685967684</v>
      </c>
      <c r="BB15" s="4">
        <f>(AM15/12)*$AS15</f>
        <v>1.1996194467728418</v>
      </c>
      <c r="BC15" s="4">
        <v>8.1185292592573219</v>
      </c>
      <c r="BD15" s="4">
        <v>6.2805806303769804</v>
      </c>
      <c r="BE15" s="4"/>
      <c r="BF15" s="4">
        <f>AP15*AS15</f>
        <v>4.3632499999999999</v>
      </c>
      <c r="BG15" s="4"/>
      <c r="BH15" s="26">
        <v>1511</v>
      </c>
      <c r="BI15" s="6">
        <f>AU15*271</f>
        <v>132.88523022470494</v>
      </c>
      <c r="BJ15" s="6">
        <f>AV15*19.5</f>
        <v>12.278170136443663</v>
      </c>
      <c r="BK15" s="6">
        <f>AW15*5</f>
        <v>8.876721439749609</v>
      </c>
      <c r="BL15" s="6">
        <f>AX15*3</f>
        <v>3.5988583403185253</v>
      </c>
      <c r="BM15" s="6">
        <f>AY15*3</f>
        <v>7.8350150478796152</v>
      </c>
      <c r="BN15" s="6">
        <f>AZ15*1.3</f>
        <v>3.692716118935838</v>
      </c>
      <c r="BO15" s="6">
        <f>BA15*1.3</f>
        <v>1.2675218489175799</v>
      </c>
      <c r="BP15" s="6">
        <f>BB15*1.3</f>
        <v>1.5595052808046945</v>
      </c>
      <c r="BQ15" s="6">
        <f>BD15*2</f>
        <v>12.561161260753961</v>
      </c>
      <c r="BS15" s="7">
        <f t="shared" si="2"/>
        <v>184.55489969850839</v>
      </c>
      <c r="BT15" s="7"/>
      <c r="BU15" s="8">
        <v>1511</v>
      </c>
      <c r="BV15" s="9">
        <f>BF15*250</f>
        <v>1090.8125</v>
      </c>
      <c r="BW15" s="9">
        <f>BS15*4.2</f>
        <v>775.13057873373532</v>
      </c>
      <c r="BY15" s="10">
        <v>1511</v>
      </c>
      <c r="BZ15" s="11">
        <f t="shared" si="1"/>
        <v>1.4072628921206634</v>
      </c>
    </row>
    <row r="16" spans="1:78" x14ac:dyDescent="0.2">
      <c r="A16">
        <v>1512</v>
      </c>
      <c r="B16" s="1">
        <v>345.3</v>
      </c>
      <c r="C16" s="1"/>
      <c r="D16" s="1">
        <v>345.3</v>
      </c>
      <c r="E16" s="1">
        <v>540.1</v>
      </c>
      <c r="F16" s="1">
        <v>18</v>
      </c>
      <c r="G16" s="1">
        <v>13</v>
      </c>
      <c r="H16" s="1"/>
      <c r="I16" s="1"/>
      <c r="J16" s="1"/>
      <c r="K16" s="1">
        <v>99.2</v>
      </c>
      <c r="M16" s="1">
        <v>79.2</v>
      </c>
      <c r="N16" s="1">
        <v>99.2</v>
      </c>
      <c r="O16" s="1">
        <v>131.30000000000001</v>
      </c>
      <c r="Q16" s="1">
        <v>13</v>
      </c>
      <c r="U16" s="1">
        <v>30</v>
      </c>
      <c r="V16" s="1">
        <f t="shared" si="3"/>
        <v>2.5</v>
      </c>
      <c r="AD16" s="17">
        <v>1512</v>
      </c>
      <c r="AE16" s="25">
        <v>1.7179104477611942</v>
      </c>
      <c r="AF16" s="3">
        <v>3.2636627809999998</v>
      </c>
      <c r="AG16" s="3">
        <v>4.2261345852895156</v>
      </c>
      <c r="AH16" s="3">
        <v>12.206572769953052</v>
      </c>
      <c r="AI16" s="3">
        <f>K16/11.93</f>
        <v>8.3151718357082984</v>
      </c>
      <c r="AK16" s="3">
        <f t="shared" si="0"/>
        <v>19.530516431924884</v>
      </c>
      <c r="AL16" s="3">
        <v>6.1971830985915499</v>
      </c>
      <c r="AM16" s="3">
        <v>8.3151718357082984</v>
      </c>
      <c r="AN16" s="3">
        <v>1.5380038045973781</v>
      </c>
      <c r="AP16" s="3">
        <v>2.5</v>
      </c>
      <c r="AR16" s="14">
        <v>1512</v>
      </c>
      <c r="AS16" s="4">
        <v>1.7453000000000001</v>
      </c>
      <c r="AT16" s="4">
        <f>AS16*(AE16/12)</f>
        <v>0.2498557587064677</v>
      </c>
      <c r="AU16" s="4">
        <f>AS16*AF16/12</f>
        <v>0.47467255430660832</v>
      </c>
      <c r="AV16" s="4">
        <f>(AG16/12)*$AS16</f>
        <v>0.61465605764214937</v>
      </c>
      <c r="AW16" s="4">
        <f>(AH16/12)*$AS16</f>
        <v>1.7753442879499219</v>
      </c>
      <c r="AX16" s="4">
        <f>(AI16/12)*$AS16</f>
        <v>1.2093724504051411</v>
      </c>
      <c r="AY16" s="4">
        <v>2.5679616963064293</v>
      </c>
      <c r="AZ16" s="4">
        <f>(AK16/12)*$AS16</f>
        <v>2.8405508607198753</v>
      </c>
      <c r="BA16" s="4">
        <f>(AL16/12)*$AS16</f>
        <v>0.90132863849765266</v>
      </c>
      <c r="BB16" s="4">
        <f>(AM16/12)*$AS16</f>
        <v>1.2093724504051411</v>
      </c>
      <c r="BC16" s="4">
        <v>8.1185292592573219</v>
      </c>
      <c r="BD16" s="4">
        <v>6.0219684867732228</v>
      </c>
      <c r="BE16" s="4"/>
      <c r="BF16" s="4">
        <f>AP16*AS16</f>
        <v>4.3632499999999999</v>
      </c>
      <c r="BG16" s="4"/>
      <c r="BH16" s="26">
        <v>1512</v>
      </c>
      <c r="BI16" s="6">
        <f>AU16*271</f>
        <v>128.63626221709086</v>
      </c>
      <c r="BJ16" s="6">
        <f>AV16*19.5</f>
        <v>11.985793124021912</v>
      </c>
      <c r="BK16" s="6">
        <f>AW16*5</f>
        <v>8.876721439749609</v>
      </c>
      <c r="BL16" s="6">
        <f>AX16*3</f>
        <v>3.6281173512154234</v>
      </c>
      <c r="BM16" s="6">
        <f>AY16*3</f>
        <v>7.7038850889192876</v>
      </c>
      <c r="BN16" s="6">
        <f>AZ16*1.3</f>
        <v>3.692716118935838</v>
      </c>
      <c r="BO16" s="6">
        <f>BA16*1.3</f>
        <v>1.1717272300469486</v>
      </c>
      <c r="BP16" s="6">
        <f>BB16*1.3</f>
        <v>1.5721841855266834</v>
      </c>
      <c r="BQ16" s="6">
        <f>BD16*2</f>
        <v>12.043936973546446</v>
      </c>
      <c r="BS16" s="7">
        <f t="shared" si="2"/>
        <v>179.31134372905299</v>
      </c>
      <c r="BT16" s="7"/>
      <c r="BU16" s="8">
        <v>1512</v>
      </c>
      <c r="BV16" s="9">
        <f>BF16*250</f>
        <v>1090.8125</v>
      </c>
      <c r="BW16" s="9">
        <f>BS16*4.2</f>
        <v>753.10764366202261</v>
      </c>
      <c r="BY16" s="10">
        <v>1512</v>
      </c>
      <c r="BZ16" s="11">
        <f t="shared" si="1"/>
        <v>1.4484151225658408</v>
      </c>
    </row>
    <row r="17" spans="1:78" x14ac:dyDescent="0.2">
      <c r="A17">
        <v>1513</v>
      </c>
      <c r="B17" s="1">
        <v>370.5</v>
      </c>
      <c r="C17" s="1"/>
      <c r="D17" s="1">
        <v>370.5</v>
      </c>
      <c r="E17" s="1">
        <v>540.1</v>
      </c>
      <c r="F17" s="1">
        <v>14.5</v>
      </c>
      <c r="G17" s="1">
        <v>13</v>
      </c>
      <c r="H17" s="1"/>
      <c r="I17" s="1"/>
      <c r="J17" s="1"/>
      <c r="K17" s="1">
        <v>111.3</v>
      </c>
      <c r="M17" s="1">
        <v>95.7</v>
      </c>
      <c r="N17" s="1">
        <v>111.3</v>
      </c>
      <c r="O17" s="1">
        <v>124.4</v>
      </c>
      <c r="Q17" s="1">
        <v>13</v>
      </c>
      <c r="AD17" s="17">
        <v>1513</v>
      </c>
      <c r="AE17" s="25">
        <v>1.8432835820895523</v>
      </c>
      <c r="AF17" s="3">
        <v>3.4066417850000001</v>
      </c>
      <c r="AG17" s="3">
        <v>4.2261345852895156</v>
      </c>
      <c r="AH17" s="3">
        <v>12.206572769953052</v>
      </c>
      <c r="AI17" s="3">
        <f>K17/11.93</f>
        <v>9.3294216261525573</v>
      </c>
      <c r="AK17" s="3">
        <f t="shared" si="0"/>
        <v>19.530516431924884</v>
      </c>
      <c r="AL17" s="3">
        <v>7.4882629107981229</v>
      </c>
      <c r="AM17" s="3">
        <v>9.3294216261525573</v>
      </c>
      <c r="AN17" s="3">
        <v>1.4571795376383383</v>
      </c>
      <c r="AP17" s="3">
        <v>2.5</v>
      </c>
      <c r="AR17" s="14">
        <v>1513</v>
      </c>
      <c r="AS17" s="4">
        <v>1.7453000000000001</v>
      </c>
      <c r="AT17" s="4">
        <f>AS17*(AE17/12)</f>
        <v>0.268090236318408</v>
      </c>
      <c r="AU17" s="4">
        <f>AS17*AF17/12</f>
        <v>0.49546765894670841</v>
      </c>
      <c r="AV17" s="4">
        <f>(AG17/12)*$AS17</f>
        <v>0.61465605764214937</v>
      </c>
      <c r="AW17" s="4">
        <f>(AH17/12)*$AS17</f>
        <v>1.7753442879499219</v>
      </c>
      <c r="AX17" s="4">
        <f>(AI17/12)*$AS17</f>
        <v>1.3568866303436717</v>
      </c>
      <c r="AY17" s="4">
        <v>2.5278942088463294</v>
      </c>
      <c r="AZ17" s="4">
        <f>(AK17/12)*$AS17</f>
        <v>2.8405508607198753</v>
      </c>
      <c r="BA17" s="4">
        <f>(AL17/12)*$AS17</f>
        <v>1.0891054381846637</v>
      </c>
      <c r="BB17" s="4">
        <f>(AM17/12)*$AS17</f>
        <v>1.3568866303436717</v>
      </c>
      <c r="BC17" s="4">
        <v>7.6918891077807379</v>
      </c>
      <c r="BD17" s="4">
        <v>5.874190118999647</v>
      </c>
      <c r="BE17" s="4"/>
      <c r="BF17" s="4">
        <f>AP17*AS17</f>
        <v>4.3632499999999999</v>
      </c>
      <c r="BG17" s="4"/>
      <c r="BH17" s="26">
        <v>1513</v>
      </c>
      <c r="BI17" s="6">
        <f>AU17*271</f>
        <v>134.27173557455797</v>
      </c>
      <c r="BJ17" s="6">
        <f>AV17*19.5</f>
        <v>11.985793124021912</v>
      </c>
      <c r="BK17" s="6">
        <f>AW17*5</f>
        <v>8.876721439749609</v>
      </c>
      <c r="BL17" s="6">
        <f>AX17*3</f>
        <v>4.0706598910310152</v>
      </c>
      <c r="BM17" s="6">
        <f>AY17*3</f>
        <v>7.5836826265389883</v>
      </c>
      <c r="BN17" s="6">
        <f>AZ17*1.3</f>
        <v>3.692716118935838</v>
      </c>
      <c r="BO17" s="6">
        <f>BA17*1.3</f>
        <v>1.4158370696400628</v>
      </c>
      <c r="BP17" s="6">
        <f>BB17*1.3</f>
        <v>1.7639526194467734</v>
      </c>
      <c r="BQ17" s="6">
        <f>BD17*2</f>
        <v>11.748380237999294</v>
      </c>
      <c r="BS17" s="7">
        <f t="shared" si="2"/>
        <v>185.4094787019215</v>
      </c>
      <c r="BT17" s="7"/>
      <c r="BU17" s="8">
        <v>1513</v>
      </c>
      <c r="BV17" s="9">
        <f>BF17*250</f>
        <v>1090.8125</v>
      </c>
      <c r="BW17" s="9">
        <f>BS17*4.2</f>
        <v>778.71981054807031</v>
      </c>
      <c r="BY17" s="10">
        <v>1513</v>
      </c>
      <c r="BZ17" s="11">
        <f t="shared" si="1"/>
        <v>1.4007766146751499</v>
      </c>
    </row>
    <row r="18" spans="1:78" x14ac:dyDescent="0.2">
      <c r="A18">
        <v>1514</v>
      </c>
      <c r="B18" s="1">
        <v>387.7</v>
      </c>
      <c r="C18" s="1"/>
      <c r="D18" s="1">
        <v>387.7</v>
      </c>
      <c r="E18" s="1">
        <v>480.7</v>
      </c>
      <c r="F18" s="1">
        <v>14</v>
      </c>
      <c r="G18" s="1">
        <v>13</v>
      </c>
      <c r="H18" s="1"/>
      <c r="I18" s="1"/>
      <c r="J18" s="1"/>
      <c r="K18" s="1">
        <v>129.30000000000001</v>
      </c>
      <c r="M18" s="1">
        <v>118.2</v>
      </c>
      <c r="N18" s="1">
        <v>129.30000000000001</v>
      </c>
      <c r="O18" s="1">
        <v>115.8</v>
      </c>
      <c r="Q18" s="1">
        <v>13</v>
      </c>
      <c r="U18" s="1">
        <v>32</v>
      </c>
      <c r="V18" s="1">
        <f t="shared" si="3"/>
        <v>2.6666666666666665</v>
      </c>
      <c r="AD18" s="17">
        <v>1514</v>
      </c>
      <c r="AE18" s="25">
        <v>1.9288557213930348</v>
      </c>
      <c r="AF18" s="3">
        <v>3.5042306289999998</v>
      </c>
      <c r="AG18" s="3">
        <v>3.7613458528951487</v>
      </c>
      <c r="AH18" s="3">
        <v>12.206572769953052</v>
      </c>
      <c r="AI18" s="3">
        <f>K18/11.93</f>
        <v>10.838222967309305</v>
      </c>
      <c r="AK18" s="3">
        <f t="shared" si="0"/>
        <v>19.530516431924884</v>
      </c>
      <c r="AL18" s="3">
        <v>9.248826291079812</v>
      </c>
      <c r="AM18" s="3">
        <v>10.838222967309305</v>
      </c>
      <c r="AN18" s="3">
        <v>1.3564420454864916</v>
      </c>
      <c r="AP18" s="3">
        <v>2.6666666666666665</v>
      </c>
      <c r="AR18" s="14">
        <v>1514</v>
      </c>
      <c r="AS18" s="4">
        <v>1.7453000000000001</v>
      </c>
      <c r="AT18" s="4">
        <f>AS18*(AE18/12)</f>
        <v>0.28053599087893866</v>
      </c>
      <c r="AU18" s="4">
        <f>AS18*AF18/12</f>
        <v>0.50966114306614163</v>
      </c>
      <c r="AV18" s="4">
        <f>(AG18/12)*$AS18</f>
        <v>0.54705640975482528</v>
      </c>
      <c r="AW18" s="4">
        <f>(AH18/12)*$AS18</f>
        <v>1.7753442879499219</v>
      </c>
      <c r="AX18" s="4">
        <f>(AI18/12)*$AS18</f>
        <v>1.5763292120704109</v>
      </c>
      <c r="AY18" s="4">
        <v>2.4878267213862286</v>
      </c>
      <c r="AZ18" s="4">
        <f>(AK18/12)*$AS18</f>
        <v>2.8405508607198753</v>
      </c>
      <c r="BA18" s="4">
        <f>(AL18/12)*$AS18</f>
        <v>1.3451647104851332</v>
      </c>
      <c r="BB18" s="4">
        <f>(AM18/12)*$AS18</f>
        <v>1.5763292120704109</v>
      </c>
      <c r="BC18" s="4">
        <v>7.1601347160852837</v>
      </c>
      <c r="BD18" s="4">
        <v>6.0219684867732228</v>
      </c>
      <c r="BE18" s="4"/>
      <c r="BF18" s="4">
        <f>AP18*AS18</f>
        <v>4.6541333333333332</v>
      </c>
      <c r="BG18" s="4"/>
      <c r="BH18" s="26">
        <v>1514</v>
      </c>
      <c r="BI18" s="6">
        <f>AU18*271</f>
        <v>138.11816977092437</v>
      </c>
      <c r="BJ18" s="6">
        <f>AV18*19.5</f>
        <v>10.667599990219093</v>
      </c>
      <c r="BK18" s="6">
        <f>AW18*5</f>
        <v>8.876721439749609</v>
      </c>
      <c r="BL18" s="6">
        <f>AX18*3</f>
        <v>4.7289876362112331</v>
      </c>
      <c r="BM18" s="6">
        <f>AY18*3</f>
        <v>7.4634801641586854</v>
      </c>
      <c r="BN18" s="6">
        <f>AZ18*1.3</f>
        <v>3.692716118935838</v>
      </c>
      <c r="BO18" s="6">
        <f>BA18*1.3</f>
        <v>1.7487141236306731</v>
      </c>
      <c r="BP18" s="6">
        <f>BB18*1.3</f>
        <v>2.0492279756915344</v>
      </c>
      <c r="BQ18" s="6">
        <f>BD18*2</f>
        <v>12.043936973546446</v>
      </c>
      <c r="BS18" s="7">
        <f t="shared" si="2"/>
        <v>189.38955419306745</v>
      </c>
      <c r="BT18" s="7"/>
      <c r="BU18" s="8">
        <v>1514</v>
      </c>
      <c r="BV18" s="9">
        <f>BF18*250</f>
        <v>1163.5333333333333</v>
      </c>
      <c r="BW18" s="9">
        <f>BS18*4.2</f>
        <v>795.43612761088332</v>
      </c>
      <c r="BY18" s="10">
        <v>1514</v>
      </c>
      <c r="BZ18" s="11">
        <f t="shared" si="1"/>
        <v>1.4627614876232</v>
      </c>
    </row>
    <row r="19" spans="1:78" x14ac:dyDescent="0.2">
      <c r="A19">
        <v>1515</v>
      </c>
      <c r="B19" s="1">
        <v>378.8</v>
      </c>
      <c r="C19" s="1"/>
      <c r="D19" s="1">
        <v>378.8</v>
      </c>
      <c r="E19" s="1">
        <v>490.2</v>
      </c>
      <c r="F19" s="1">
        <v>14</v>
      </c>
      <c r="G19" s="1"/>
      <c r="H19" s="1"/>
      <c r="I19" s="1"/>
      <c r="J19" s="1"/>
      <c r="K19" s="1">
        <v>105.8</v>
      </c>
      <c r="M19" s="1">
        <v>93.1</v>
      </c>
      <c r="N19" s="1">
        <v>105.8</v>
      </c>
      <c r="O19" s="1">
        <v>100.7</v>
      </c>
      <c r="U19" s="1">
        <v>30</v>
      </c>
      <c r="V19" s="1">
        <f t="shared" si="3"/>
        <v>2.5</v>
      </c>
      <c r="AD19" s="17">
        <v>1515</v>
      </c>
      <c r="AE19" s="25">
        <v>1.8845771144278607</v>
      </c>
      <c r="AF19" s="3">
        <v>3.4537340759999999</v>
      </c>
      <c r="AG19" s="3">
        <v>3.835680751173709</v>
      </c>
      <c r="AH19" s="3">
        <v>12.206572769953052</v>
      </c>
      <c r="AI19" s="3">
        <f>K19/11.93</f>
        <v>8.8683989941324395</v>
      </c>
      <c r="AK19" s="3">
        <f t="shared" si="0"/>
        <v>19.530516431924884</v>
      </c>
      <c r="AL19" s="3">
        <v>7.2848200312989047</v>
      </c>
      <c r="AM19" s="3">
        <v>8.8683989941324395</v>
      </c>
      <c r="AN19" s="3">
        <v>1.1795657511268542</v>
      </c>
      <c r="AP19" s="3">
        <v>2.5</v>
      </c>
      <c r="AR19" s="14">
        <v>1515</v>
      </c>
      <c r="AS19" s="4">
        <v>1.7453000000000001</v>
      </c>
      <c r="AT19" s="4">
        <f>AS19*(AE19/12)</f>
        <v>0.27409603648424541</v>
      </c>
      <c r="AU19" s="4">
        <f>AS19*AF19/12</f>
        <v>0.50231684023690004</v>
      </c>
      <c r="AV19" s="4">
        <f>(AG19/12)*$AS19</f>
        <v>0.55786780125195623</v>
      </c>
      <c r="AW19" s="4">
        <f>(AH19/12)*$AS19</f>
        <v>1.7753442879499219</v>
      </c>
      <c r="AX19" s="4">
        <f>(AI19/12)*$AS19</f>
        <v>1.2898347303716124</v>
      </c>
      <c r="AY19" s="4">
        <v>2.4477592339261283</v>
      </c>
      <c r="AZ19" s="4">
        <f>(AK19/12)*$AS19</f>
        <v>2.8405508607198753</v>
      </c>
      <c r="BA19" s="4">
        <f>(AL19/12)*$AS19</f>
        <v>1.0595163667188316</v>
      </c>
      <c r="BB19" s="4">
        <f>(AM19/12)*$AS19</f>
        <v>1.2898347303716124</v>
      </c>
      <c r="BC19" s="4">
        <v>6.2264729353176875</v>
      </c>
      <c r="BD19" s="4">
        <v>6.0589130787166159</v>
      </c>
      <c r="BE19" s="4"/>
      <c r="BF19" s="4">
        <f>AP19*AS19</f>
        <v>4.3632499999999999</v>
      </c>
      <c r="BG19" s="4"/>
      <c r="BH19" s="26">
        <v>1515</v>
      </c>
      <c r="BI19" s="6">
        <f>AU19*271</f>
        <v>136.12786370419991</v>
      </c>
      <c r="BJ19" s="6">
        <f>AV19*19.5</f>
        <v>10.878422124413147</v>
      </c>
      <c r="BK19" s="6">
        <f>AW19*5</f>
        <v>8.876721439749609</v>
      </c>
      <c r="BL19" s="6">
        <f>AX19*3</f>
        <v>3.8695041911148373</v>
      </c>
      <c r="BM19" s="6">
        <f>AY19*3</f>
        <v>7.3432777017783852</v>
      </c>
      <c r="BN19" s="6">
        <f>AZ19*1.3</f>
        <v>3.692716118935838</v>
      </c>
      <c r="BO19" s="6">
        <f>BA19*1.3</f>
        <v>1.3773712767344812</v>
      </c>
      <c r="BP19" s="6">
        <f>BB19*1.3</f>
        <v>1.6767851494830963</v>
      </c>
      <c r="BQ19" s="6">
        <f>BD19*2</f>
        <v>12.117826157433232</v>
      </c>
      <c r="BS19" s="7">
        <f t="shared" si="2"/>
        <v>185.96048786384253</v>
      </c>
      <c r="BT19" s="7"/>
      <c r="BU19" s="8">
        <v>1515</v>
      </c>
      <c r="BV19" s="9">
        <f>BF19*250</f>
        <v>1090.8125</v>
      </c>
      <c r="BW19" s="9">
        <f>BS19*4.2</f>
        <v>781.03404902813861</v>
      </c>
      <c r="BY19" s="10">
        <v>1515</v>
      </c>
      <c r="BZ19" s="11">
        <f t="shared" si="1"/>
        <v>1.3966260515240365</v>
      </c>
    </row>
    <row r="20" spans="1:78" x14ac:dyDescent="0.2">
      <c r="A20">
        <v>1516</v>
      </c>
      <c r="B20" s="1">
        <v>433.5</v>
      </c>
      <c r="C20" s="1"/>
      <c r="D20" s="1">
        <v>433.5</v>
      </c>
      <c r="E20" s="1">
        <v>567.1</v>
      </c>
      <c r="F20" s="1">
        <v>14.1</v>
      </c>
      <c r="G20" s="1">
        <v>13</v>
      </c>
      <c r="H20" s="1"/>
      <c r="I20" s="1"/>
      <c r="J20" s="1"/>
      <c r="K20" s="1">
        <v>111.4</v>
      </c>
      <c r="M20" s="1"/>
      <c r="N20" s="1">
        <v>111.4</v>
      </c>
      <c r="O20" s="1">
        <v>119.3</v>
      </c>
      <c r="Q20" s="1">
        <v>13</v>
      </c>
      <c r="U20" s="1">
        <v>30</v>
      </c>
      <c r="V20" s="1">
        <f t="shared" si="3"/>
        <v>2.5</v>
      </c>
      <c r="AD20" s="17">
        <v>1516</v>
      </c>
      <c r="AE20" s="25">
        <v>2.1567164179104479</v>
      </c>
      <c r="AF20" s="3">
        <v>3.7640892949999998</v>
      </c>
      <c r="AG20" s="3">
        <v>4.4374021909233177</v>
      </c>
      <c r="AH20" s="3">
        <v>12.206572769953052</v>
      </c>
      <c r="AI20" s="3">
        <f>K20/11.93</f>
        <v>9.3378038558256495</v>
      </c>
      <c r="AK20" s="3">
        <f t="shared" si="0"/>
        <v>19.530516431924884</v>
      </c>
      <c r="AL20" s="3">
        <v>7.6330203442879503</v>
      </c>
      <c r="AM20" s="3">
        <v>9.3378038558256495</v>
      </c>
      <c r="AN20" s="3">
        <v>1.3974398620599175</v>
      </c>
      <c r="AP20" s="3">
        <v>2.5</v>
      </c>
      <c r="AR20" s="14">
        <v>1516</v>
      </c>
      <c r="AS20" s="4">
        <v>1.7453000000000001</v>
      </c>
      <c r="AT20" s="4">
        <f>AS20*(AE20/12)</f>
        <v>0.31367643034825871</v>
      </c>
      <c r="AU20" s="4">
        <f>AS20*AF20/12</f>
        <v>0.54745542054695828</v>
      </c>
      <c r="AV20" s="4">
        <f>(AG20/12)*$AS20</f>
        <v>0.64538317031820558</v>
      </c>
      <c r="AW20" s="4">
        <f>(AH20/12)*$AS20</f>
        <v>1.7753442879499219</v>
      </c>
      <c r="AX20" s="4">
        <f>(AI20/12)*$AS20</f>
        <v>1.358105755797709</v>
      </c>
      <c r="AY20" s="4">
        <v>2.8411491108071134</v>
      </c>
      <c r="AZ20" s="4">
        <f>(AK20/12)*$AS20</f>
        <v>2.8405508607198753</v>
      </c>
      <c r="BA20" s="4">
        <f>(AL20/12)*$AS20</f>
        <v>1.1101592005738135</v>
      </c>
      <c r="BB20" s="4">
        <f>(AM20/12)*$AS20</f>
        <v>1.358105755797709</v>
      </c>
      <c r="BC20" s="4">
        <v>7.3765463871241312</v>
      </c>
      <c r="BD20" s="4">
        <v>5.6155779753958885</v>
      </c>
      <c r="BE20" s="4"/>
      <c r="BF20" s="4">
        <f>AP20*AS20</f>
        <v>4.3632499999999999</v>
      </c>
      <c r="BG20" s="4"/>
      <c r="BH20" s="26">
        <v>1516</v>
      </c>
      <c r="BI20" s="6">
        <f>AU20*271</f>
        <v>148.3604189682257</v>
      </c>
      <c r="BJ20" s="6">
        <f>AV20*19.5</f>
        <v>12.584971821205009</v>
      </c>
      <c r="BK20" s="6">
        <f>AW20*5</f>
        <v>8.876721439749609</v>
      </c>
      <c r="BL20" s="6">
        <f>AX20*3</f>
        <v>4.0743172673931269</v>
      </c>
      <c r="BM20" s="6">
        <f>AY20*3</f>
        <v>8.5234473324213411</v>
      </c>
      <c r="BN20" s="6">
        <f>AZ20*1.3</f>
        <v>3.692716118935838</v>
      </c>
      <c r="BO20" s="6">
        <f>BA20*1.3</f>
        <v>1.4432069607459574</v>
      </c>
      <c r="BP20" s="6">
        <f>BB20*1.3</f>
        <v>1.7655374825370218</v>
      </c>
      <c r="BQ20" s="6">
        <f>BD20*2</f>
        <v>11.231155950791777</v>
      </c>
      <c r="BS20" s="7">
        <f t="shared" si="2"/>
        <v>200.55249334200539</v>
      </c>
      <c r="BT20" s="7"/>
      <c r="BU20" s="8">
        <v>1516</v>
      </c>
      <c r="BV20" s="9">
        <f>BF20*250</f>
        <v>1090.8125</v>
      </c>
      <c r="BW20" s="9">
        <f>BS20*4.2</f>
        <v>842.32047203642264</v>
      </c>
      <c r="BY20" s="10">
        <v>1516</v>
      </c>
      <c r="BZ20" s="11">
        <f t="shared" si="1"/>
        <v>1.2950088905744088</v>
      </c>
    </row>
    <row r="21" spans="1:78" x14ac:dyDescent="0.2">
      <c r="A21">
        <v>1517</v>
      </c>
      <c r="B21" s="1">
        <v>387.1</v>
      </c>
      <c r="C21" s="1"/>
      <c r="D21" s="1">
        <v>387.1</v>
      </c>
      <c r="E21" s="1">
        <v>623.79999999999995</v>
      </c>
      <c r="F21" s="1">
        <v>14.5</v>
      </c>
      <c r="G21" s="1">
        <v>13</v>
      </c>
      <c r="H21" s="1"/>
      <c r="I21" s="1"/>
      <c r="J21" s="1"/>
      <c r="K21" s="1">
        <v>109.2</v>
      </c>
      <c r="M21" s="1">
        <v>102</v>
      </c>
      <c r="N21" s="1">
        <v>109.2</v>
      </c>
      <c r="O21" s="1">
        <v>154.69999999999999</v>
      </c>
      <c r="Q21" s="1">
        <v>13</v>
      </c>
      <c r="U21" s="1">
        <v>31.5</v>
      </c>
      <c r="V21" s="1">
        <f t="shared" si="3"/>
        <v>2.625</v>
      </c>
      <c r="AD21" s="17">
        <v>1517</v>
      </c>
      <c r="AE21" s="25">
        <v>1.9258706467661693</v>
      </c>
      <c r="AF21" s="3">
        <v>3.5008263670000002</v>
      </c>
      <c r="AG21" s="3">
        <v>4.8810641627543037</v>
      </c>
      <c r="AH21" s="3">
        <v>12.206572769953052</v>
      </c>
      <c r="AI21" s="3">
        <f>K21/11.93</f>
        <v>9.1533948030176031</v>
      </c>
      <c r="AK21" s="3">
        <f t="shared" si="0"/>
        <v>19.530516431924884</v>
      </c>
      <c r="AL21" s="3">
        <v>7.9812206572769959</v>
      </c>
      <c r="AM21" s="3">
        <v>9.1533948030176031</v>
      </c>
      <c r="AN21" s="3">
        <v>1.8121034925454254</v>
      </c>
      <c r="AP21" s="3">
        <v>2.625</v>
      </c>
      <c r="AR21" s="14">
        <v>1517</v>
      </c>
      <c r="AS21" s="4">
        <v>1.7453000000000001</v>
      </c>
      <c r="AT21" s="4">
        <f>AS21*(AE21/12)</f>
        <v>0.28010183665008292</v>
      </c>
      <c r="AU21" s="4">
        <f>AS21*AF21/12</f>
        <v>0.50916602152709178</v>
      </c>
      <c r="AV21" s="4">
        <f>(AG21/12)*$AS21</f>
        <v>0.70991010693792389</v>
      </c>
      <c r="AW21" s="4">
        <f>(AH21/12)*$AS21</f>
        <v>1.7753442879499219</v>
      </c>
      <c r="AX21" s="4">
        <f>(AI21/12)*$AS21</f>
        <v>1.3312849958088853</v>
      </c>
      <c r="AY21" s="4">
        <v>2.0215868673050617</v>
      </c>
      <c r="AZ21" s="4">
        <f>(AK21/12)*$AS21</f>
        <v>2.8405508607198753</v>
      </c>
      <c r="BA21" s="4">
        <f>(AL21/12)*$AS21</f>
        <v>1.160802034428795</v>
      </c>
      <c r="BB21" s="4">
        <f>(AM21/12)*$AS21</f>
        <v>1.3312849958088853</v>
      </c>
      <c r="BC21" s="4">
        <v>9.565395859917043</v>
      </c>
      <c r="BD21" s="4">
        <v>5.6658226204389042</v>
      </c>
      <c r="BE21" s="4"/>
      <c r="BF21" s="4">
        <f>AP21*AS21</f>
        <v>4.5814124999999999</v>
      </c>
      <c r="BG21" s="4"/>
      <c r="BH21" s="26">
        <v>1517</v>
      </c>
      <c r="BI21" s="6">
        <f>AU21*271</f>
        <v>137.98399183384188</v>
      </c>
      <c r="BJ21" s="6">
        <f>AV21*19.5</f>
        <v>13.843247085289516</v>
      </c>
      <c r="BK21" s="6">
        <f>AW21*5</f>
        <v>8.876721439749609</v>
      </c>
      <c r="BL21" s="6">
        <f>AX21*3</f>
        <v>3.9938549874266558</v>
      </c>
      <c r="BM21" s="6">
        <f>AY21*3</f>
        <v>6.064760601915185</v>
      </c>
      <c r="BN21" s="6">
        <f>AZ21*1.3</f>
        <v>3.692716118935838</v>
      </c>
      <c r="BO21" s="6">
        <f>BA21*1.3</f>
        <v>1.5090426447574337</v>
      </c>
      <c r="BP21" s="6">
        <f>BB21*1.3</f>
        <v>1.730670494551551</v>
      </c>
      <c r="BQ21" s="6">
        <f>BD21*2</f>
        <v>11.331645240877808</v>
      </c>
      <c r="BS21" s="7">
        <f t="shared" si="2"/>
        <v>189.0266504473455</v>
      </c>
      <c r="BT21" s="7"/>
      <c r="BU21" s="8">
        <v>1517</v>
      </c>
      <c r="BV21" s="9">
        <f>BF21*250</f>
        <v>1145.3531249999999</v>
      </c>
      <c r="BW21" s="9">
        <f>BS21*4.2</f>
        <v>793.91193187885119</v>
      </c>
      <c r="BY21" s="10">
        <v>1517</v>
      </c>
      <c r="BZ21" s="11">
        <f t="shared" si="1"/>
        <v>1.442670249695627</v>
      </c>
    </row>
    <row r="22" spans="1:78" x14ac:dyDescent="0.2">
      <c r="A22">
        <v>1518</v>
      </c>
      <c r="B22" s="1">
        <v>390.9</v>
      </c>
      <c r="C22" s="1"/>
      <c r="D22" s="1">
        <v>390.9</v>
      </c>
      <c r="E22" s="1">
        <v>523.9</v>
      </c>
      <c r="G22" s="1">
        <v>13</v>
      </c>
      <c r="H22" s="1"/>
      <c r="I22" s="1"/>
      <c r="J22" s="1"/>
      <c r="K22" s="1">
        <v>125</v>
      </c>
      <c r="M22" s="1">
        <v>108</v>
      </c>
      <c r="N22" s="1">
        <v>125</v>
      </c>
      <c r="O22" s="1">
        <v>118</v>
      </c>
      <c r="Q22" s="1">
        <v>13</v>
      </c>
      <c r="U22" s="1">
        <v>32</v>
      </c>
      <c r="V22" s="1">
        <f t="shared" si="3"/>
        <v>2.6666666666666665</v>
      </c>
      <c r="AD22" s="17">
        <v>1518</v>
      </c>
      <c r="AE22" s="25">
        <v>1.9447761194029849</v>
      </c>
      <c r="AF22" s="3">
        <v>3.5223866930000001</v>
      </c>
      <c r="AG22" s="3">
        <v>4.0993740219092327</v>
      </c>
      <c r="AH22" s="3">
        <v>12.206572769953052</v>
      </c>
      <c r="AI22" s="3">
        <f>K22/11.93</f>
        <v>10.477787091366304</v>
      </c>
      <c r="AK22" s="3">
        <f t="shared" si="0"/>
        <v>19.530516431924884</v>
      </c>
      <c r="AL22" s="3">
        <v>8.4507042253521139</v>
      </c>
      <c r="AM22" s="3">
        <v>10.477787091366304</v>
      </c>
      <c r="AN22" s="3">
        <v>1.3822121016183595</v>
      </c>
      <c r="AP22" s="3">
        <v>2.6666666666666665</v>
      </c>
      <c r="AR22" s="14">
        <v>1518</v>
      </c>
      <c r="AS22" s="4">
        <v>1.7453000000000001</v>
      </c>
      <c r="AT22" s="4">
        <f>AS22*(AE22/12)</f>
        <v>0.28285148009950245</v>
      </c>
      <c r="AU22" s="4">
        <f>AS22*AF22/12</f>
        <v>0.51230179127440834</v>
      </c>
      <c r="AV22" s="4">
        <f>(AG22/12)*$AS22</f>
        <v>0.59621979003651537</v>
      </c>
      <c r="AW22" s="4">
        <f>(AH22/12)*$AS22</f>
        <v>1.7753442879499219</v>
      </c>
      <c r="AX22" s="4">
        <f>(AI22/12)*$AS22</f>
        <v>1.5239068175468009</v>
      </c>
      <c r="AY22" s="4">
        <v>2.2292093023255815</v>
      </c>
      <c r="AZ22" s="4">
        <f>(AK22/12)*$AS22</f>
        <v>2.8405508607198753</v>
      </c>
      <c r="BA22" s="4">
        <f>(AL22/12)*$AS22</f>
        <v>1.2290845070422536</v>
      </c>
      <c r="BB22" s="4">
        <f>(AM22/12)*$AS22</f>
        <v>1.5239068175468009</v>
      </c>
      <c r="BC22" s="4">
        <v>7.2961649093097032</v>
      </c>
      <c r="BD22" s="4">
        <v>5.6658226204389042</v>
      </c>
      <c r="BE22" s="4"/>
      <c r="BF22" s="4">
        <f>AP22*AS22</f>
        <v>4.6541333333333332</v>
      </c>
      <c r="BG22" s="4"/>
      <c r="BH22" s="26">
        <v>1518</v>
      </c>
      <c r="BI22" s="6">
        <f>AU22*271</f>
        <v>138.83378543536466</v>
      </c>
      <c r="BJ22" s="6">
        <f>AV22*19.5</f>
        <v>11.62628590571205</v>
      </c>
      <c r="BK22" s="6">
        <f>AW22*5</f>
        <v>8.876721439749609</v>
      </c>
      <c r="BL22" s="6">
        <f>AX22*3</f>
        <v>4.5717204526404025</v>
      </c>
      <c r="BM22" s="6">
        <f>AY22*3</f>
        <v>6.6876279069767444</v>
      </c>
      <c r="BN22" s="6">
        <f>AZ22*1.3</f>
        <v>3.692716118935838</v>
      </c>
      <c r="BO22" s="6">
        <f>BA22*1.3</f>
        <v>1.5978098591549297</v>
      </c>
      <c r="BP22" s="6">
        <f>BB22*1.3</f>
        <v>1.9810788628108413</v>
      </c>
      <c r="BQ22" s="6">
        <f>BD22*2</f>
        <v>11.331645240877808</v>
      </c>
      <c r="BS22" s="7">
        <f t="shared" si="2"/>
        <v>189.19939122222289</v>
      </c>
      <c r="BT22" s="7"/>
      <c r="BU22" s="8">
        <v>1518</v>
      </c>
      <c r="BV22" s="9">
        <f>BF22*250</f>
        <v>1163.5333333333333</v>
      </c>
      <c r="BW22" s="9">
        <f>BS22*4.2</f>
        <v>794.63744313333621</v>
      </c>
      <c r="BY22" s="10">
        <v>1518</v>
      </c>
      <c r="BZ22" s="11">
        <f t="shared" si="1"/>
        <v>1.4642316988555222</v>
      </c>
    </row>
    <row r="23" spans="1:78" x14ac:dyDescent="0.2">
      <c r="A23">
        <v>1519</v>
      </c>
      <c r="B23" s="1">
        <v>400</v>
      </c>
      <c r="C23" s="1"/>
      <c r="D23" s="1">
        <v>400</v>
      </c>
      <c r="E23" s="1">
        <v>490.2</v>
      </c>
      <c r="F23" s="1">
        <v>17.3</v>
      </c>
      <c r="G23" s="1">
        <v>13</v>
      </c>
      <c r="H23" s="1"/>
      <c r="I23" s="1"/>
      <c r="J23" s="1"/>
      <c r="K23" s="1">
        <v>138.5</v>
      </c>
      <c r="M23" s="1">
        <v>108.6</v>
      </c>
      <c r="N23" s="1">
        <v>138.5</v>
      </c>
      <c r="O23" s="1">
        <v>138.80000000000001</v>
      </c>
      <c r="Q23" s="1">
        <v>13</v>
      </c>
      <c r="U23" s="1">
        <v>30</v>
      </c>
      <c r="V23" s="1">
        <f t="shared" si="3"/>
        <v>2.5</v>
      </c>
      <c r="AD23" s="17">
        <v>1519</v>
      </c>
      <c r="AE23" s="25">
        <v>1.9900497512437811</v>
      </c>
      <c r="AF23" s="3">
        <v>3.5740180000000001</v>
      </c>
      <c r="AG23" s="3">
        <v>3.835680751173709</v>
      </c>
      <c r="AH23" s="3">
        <v>12.206572769953052</v>
      </c>
      <c r="AI23" s="3">
        <f>K23/11.93</f>
        <v>11.609388097233865</v>
      </c>
      <c r="AK23" s="3">
        <f t="shared" si="0"/>
        <v>19.530516431924884</v>
      </c>
      <c r="AL23" s="3">
        <v>8.497652582159624</v>
      </c>
      <c r="AM23" s="3">
        <v>11.609388097233865</v>
      </c>
      <c r="AN23" s="3">
        <v>1.6258562686832907</v>
      </c>
      <c r="AP23" s="3">
        <v>2.5</v>
      </c>
      <c r="AR23" s="14">
        <v>1519</v>
      </c>
      <c r="AS23" s="4">
        <v>1.7453000000000001</v>
      </c>
      <c r="AT23" s="4">
        <f>AS23*(AE23/12)</f>
        <v>0.28943615257048094</v>
      </c>
      <c r="AU23" s="4">
        <f>AS23*AF23/12</f>
        <v>0.51981113461666673</v>
      </c>
      <c r="AV23" s="4">
        <f>(AG23/12)*$AS23</f>
        <v>0.55786780125195623</v>
      </c>
      <c r="AW23" s="4">
        <f>(AH23/12)*$AS23</f>
        <v>1.7753442879499219</v>
      </c>
      <c r="AX23" s="4">
        <f>(AI23/12)*$AS23</f>
        <v>1.6884887538418554</v>
      </c>
      <c r="AY23" s="4">
        <v>2.4040492476060189</v>
      </c>
      <c r="AZ23" s="4">
        <f>(AK23/12)*$AS23</f>
        <v>2.8405508607198753</v>
      </c>
      <c r="BA23" s="4">
        <f>(AL23/12)*$AS23</f>
        <v>1.2359127543035995</v>
      </c>
      <c r="BB23" s="4">
        <f>(AM23/12)*$AS23</f>
        <v>1.6884887538418554</v>
      </c>
      <c r="BC23" s="4">
        <v>8.5822685543405655</v>
      </c>
      <c r="BD23" s="4">
        <v>6.9455832853580723</v>
      </c>
      <c r="BE23" s="4"/>
      <c r="BF23" s="4">
        <f>AP23*AS23</f>
        <v>4.3632499999999999</v>
      </c>
      <c r="BG23" s="4"/>
      <c r="BH23" s="26">
        <v>1519</v>
      </c>
      <c r="BI23" s="6">
        <f>AU23*271</f>
        <v>140.86881748111668</v>
      </c>
      <c r="BJ23" s="6">
        <f>AV23*19.5</f>
        <v>10.878422124413147</v>
      </c>
      <c r="BK23" s="6">
        <f>AW23*5</f>
        <v>8.876721439749609</v>
      </c>
      <c r="BL23" s="6">
        <f>AX23*3</f>
        <v>5.0654662615255663</v>
      </c>
      <c r="BM23" s="6">
        <f>AY23*3</f>
        <v>7.2121477428180567</v>
      </c>
      <c r="BN23" s="6">
        <f>AZ23*1.3</f>
        <v>3.692716118935838</v>
      </c>
      <c r="BO23" s="6">
        <f>BA23*1.3</f>
        <v>1.6066865805946793</v>
      </c>
      <c r="BP23" s="6">
        <f>BB23*1.3</f>
        <v>2.1950353799944122</v>
      </c>
      <c r="BQ23" s="6">
        <f>BD23*2</f>
        <v>13.891166570716145</v>
      </c>
      <c r="BS23" s="7">
        <f t="shared" si="2"/>
        <v>194.28717969986408</v>
      </c>
      <c r="BT23" s="7"/>
      <c r="BU23" s="8">
        <v>1519</v>
      </c>
      <c r="BV23" s="9">
        <f>BF23*250</f>
        <v>1090.8125</v>
      </c>
      <c r="BW23" s="9">
        <f>BS23*4.2</f>
        <v>816.00615473942923</v>
      </c>
      <c r="BY23" s="10">
        <v>1519</v>
      </c>
      <c r="BZ23" s="11">
        <f t="shared" si="1"/>
        <v>1.3367699418251608</v>
      </c>
    </row>
    <row r="24" spans="1:78" x14ac:dyDescent="0.2">
      <c r="A24">
        <v>1520</v>
      </c>
      <c r="B24" s="1">
        <v>410.2</v>
      </c>
      <c r="C24" s="1"/>
      <c r="D24" s="1">
        <v>410.2</v>
      </c>
      <c r="G24" s="1"/>
      <c r="H24" s="1"/>
      <c r="I24" s="1"/>
      <c r="J24" s="1"/>
      <c r="K24" s="1">
        <v>131.80000000000001</v>
      </c>
      <c r="M24" s="1"/>
      <c r="N24" s="1">
        <v>131.80000000000001</v>
      </c>
      <c r="O24" s="1">
        <v>105</v>
      </c>
      <c r="U24" s="1">
        <v>30</v>
      </c>
      <c r="V24" s="1">
        <f t="shared" si="3"/>
        <v>2.5</v>
      </c>
      <c r="AD24" s="17">
        <v>1520</v>
      </c>
      <c r="AE24" s="25">
        <v>2.0407960199004975</v>
      </c>
      <c r="AF24" s="3">
        <v>3.6318904540000001</v>
      </c>
      <c r="AG24" s="3">
        <v>3.9685054773082946</v>
      </c>
      <c r="AH24" s="3">
        <v>12.206572769953052</v>
      </c>
      <c r="AI24" s="3">
        <f>K24/11.93</f>
        <v>11.047778709136631</v>
      </c>
      <c r="AK24" s="3">
        <f t="shared" si="0"/>
        <v>19.530516431924884</v>
      </c>
      <c r="AL24" s="3">
        <v>9.9139280125195626</v>
      </c>
      <c r="AM24" s="3">
        <v>11.047778709136631</v>
      </c>
      <c r="AN24" s="3">
        <v>1.2299344972027775</v>
      </c>
      <c r="AP24" s="3">
        <v>2.5</v>
      </c>
      <c r="AR24" s="14">
        <v>1520</v>
      </c>
      <c r="AS24" s="4">
        <v>1.7453000000000001</v>
      </c>
      <c r="AT24" s="4">
        <f>AS24*(AE24/12)</f>
        <v>0.29681677446102817</v>
      </c>
      <c r="AU24" s="4">
        <f>AS24*AF24/12</f>
        <v>0.52822820078051669</v>
      </c>
      <c r="AV24" s="4">
        <f>(AG24/12)*$AS24</f>
        <v>0.57718605079551399</v>
      </c>
      <c r="AW24" s="4">
        <f>(AH24/12)*$AS24</f>
        <v>1.7753442879499219</v>
      </c>
      <c r="AX24" s="4">
        <f>(AI24/12)*$AS24</f>
        <v>1.606807348421347</v>
      </c>
      <c r="AY24" s="4">
        <v>2.4040492476060189</v>
      </c>
      <c r="AZ24" s="4">
        <f>(AK24/12)*$AS24</f>
        <v>2.8405508607198753</v>
      </c>
      <c r="BA24" s="4">
        <f>(AL24/12)*$AS24</f>
        <v>1.4418982133541995</v>
      </c>
      <c r="BB24" s="4">
        <f>(AM24/12)*$AS24</f>
        <v>1.606807348421347</v>
      </c>
      <c r="BC24" s="4">
        <v>6.4923501311654137</v>
      </c>
      <c r="BD24" s="4">
        <v>6.2066914464901934</v>
      </c>
      <c r="BE24" s="4"/>
      <c r="BF24" s="4">
        <f>AP24*AS24</f>
        <v>4.3632499999999999</v>
      </c>
      <c r="BG24" s="4"/>
      <c r="BH24" s="26">
        <v>1520</v>
      </c>
      <c r="BI24" s="6">
        <f>AU24*271</f>
        <v>143.14984241152001</v>
      </c>
      <c r="BJ24" s="6">
        <f>AV24*19.5</f>
        <v>11.255127990512523</v>
      </c>
      <c r="BK24" s="6">
        <f>AW24*5</f>
        <v>8.876721439749609</v>
      </c>
      <c r="BL24" s="6">
        <f>AX24*3</f>
        <v>4.8204220452640412</v>
      </c>
      <c r="BM24" s="6">
        <f>AY24*3</f>
        <v>7.2121477428180567</v>
      </c>
      <c r="BN24" s="6">
        <f>AZ24*1.3</f>
        <v>3.692716118935838</v>
      </c>
      <c r="BO24" s="6">
        <f>BA24*1.3</f>
        <v>1.8744676773604594</v>
      </c>
      <c r="BP24" s="6">
        <f>BB24*1.3</f>
        <v>2.0888495529477513</v>
      </c>
      <c r="BQ24" s="6">
        <f>BD24*2</f>
        <v>12.413382892980387</v>
      </c>
      <c r="BS24" s="7">
        <f t="shared" si="2"/>
        <v>195.3836778720887</v>
      </c>
      <c r="BT24" s="7"/>
      <c r="BU24" s="8">
        <v>1520</v>
      </c>
      <c r="BV24" s="9">
        <f>BF24*250</f>
        <v>1090.8125</v>
      </c>
      <c r="BW24" s="9">
        <f>BS24*4.2</f>
        <v>820.61144706277253</v>
      </c>
      <c r="BY24" s="10">
        <v>1520</v>
      </c>
      <c r="BZ24" s="11">
        <f t="shared" si="1"/>
        <v>1.3292679548943198</v>
      </c>
    </row>
    <row r="25" spans="1:78" x14ac:dyDescent="0.2">
      <c r="A25">
        <v>1521</v>
      </c>
      <c r="B25" s="1">
        <v>765.8</v>
      </c>
      <c r="C25" s="1"/>
      <c r="D25" s="1">
        <v>765.8</v>
      </c>
      <c r="F25" s="1">
        <v>24</v>
      </c>
      <c r="G25" s="1"/>
      <c r="H25" s="1"/>
      <c r="I25" s="1"/>
      <c r="J25" s="1"/>
      <c r="K25" s="1">
        <v>134.80000000000001</v>
      </c>
      <c r="M25" s="1">
        <v>144.80000000000001</v>
      </c>
      <c r="N25" s="1">
        <v>134.80000000000001</v>
      </c>
      <c r="O25" s="1">
        <v>106.7</v>
      </c>
      <c r="U25" s="1">
        <v>30</v>
      </c>
      <c r="V25" s="1">
        <f t="shared" si="3"/>
        <v>2.5</v>
      </c>
      <c r="AD25" s="17">
        <v>1521</v>
      </c>
      <c r="AE25" s="25">
        <v>3.8099502487562185</v>
      </c>
      <c r="AF25" s="3">
        <v>5.6494830660000002</v>
      </c>
      <c r="AG25" s="3">
        <v>4.1013302034428802</v>
      </c>
      <c r="AH25" s="3">
        <v>12.206572769953052</v>
      </c>
      <c r="AI25" s="3">
        <f>K25/11.93</f>
        <v>11.299245599329423</v>
      </c>
      <c r="AK25" s="3">
        <f t="shared" si="0"/>
        <v>19.530516431924884</v>
      </c>
      <c r="AL25" s="3">
        <v>11.330203442879501</v>
      </c>
      <c r="AM25" s="3">
        <v>11.299245599329423</v>
      </c>
      <c r="AN25" s="3">
        <v>1.2498477223955844</v>
      </c>
      <c r="AP25" s="3">
        <v>2.5</v>
      </c>
      <c r="AR25" s="14">
        <v>1521</v>
      </c>
      <c r="AS25" s="4">
        <v>1.7453000000000001</v>
      </c>
      <c r="AT25" s="4">
        <f>AS25*(AE25/12)</f>
        <v>0.55412551409618571</v>
      </c>
      <c r="AU25" s="4">
        <f>AS25*AF25/12</f>
        <v>0.82167023292414998</v>
      </c>
      <c r="AV25" s="4">
        <f>(AG25/12)*$AS25</f>
        <v>0.59650430033907154</v>
      </c>
      <c r="AW25" s="4">
        <f>(AH25/12)*$AS25</f>
        <v>1.7753442879499219</v>
      </c>
      <c r="AX25" s="4">
        <f>(AI25/12)*$AS25</f>
        <v>1.6433811120424702</v>
      </c>
      <c r="AY25" s="4">
        <v>2.4040492476060189</v>
      </c>
      <c r="AZ25" s="4">
        <f>(AK25/12)*$AS25</f>
        <v>2.8405508607198753</v>
      </c>
      <c r="BA25" s="4">
        <f>(AL25/12)*$AS25</f>
        <v>1.6478836724047994</v>
      </c>
      <c r="BB25" s="4">
        <f>(AM25/12)*$AS25</f>
        <v>1.6433811120424702</v>
      </c>
      <c r="BC25" s="4">
        <v>6.597464371384282</v>
      </c>
      <c r="BD25" s="4">
        <v>6.0958576706600107</v>
      </c>
      <c r="BE25" s="4"/>
      <c r="BF25" s="4">
        <f>AP25*AS25</f>
        <v>4.3632499999999999</v>
      </c>
      <c r="BG25" s="4"/>
      <c r="BH25" s="26">
        <v>1521</v>
      </c>
      <c r="BI25" s="6">
        <f>AU25*271</f>
        <v>222.67263312244464</v>
      </c>
      <c r="BJ25" s="6">
        <f>AV25*19.5</f>
        <v>11.631833856611895</v>
      </c>
      <c r="BK25" s="6">
        <f>AW25*5</f>
        <v>8.876721439749609</v>
      </c>
      <c r="BL25" s="6">
        <f>AX25*3</f>
        <v>4.9301433361274105</v>
      </c>
      <c r="BM25" s="6">
        <f>AY25*3</f>
        <v>7.2121477428180567</v>
      </c>
      <c r="BN25" s="6">
        <f>AZ25*1.3</f>
        <v>3.692716118935838</v>
      </c>
      <c r="BO25" s="6">
        <f>BA25*1.3</f>
        <v>2.1422487741262395</v>
      </c>
      <c r="BP25" s="6">
        <f>BB25*1.3</f>
        <v>2.1363954456552112</v>
      </c>
      <c r="BQ25" s="6">
        <f>BD25*2</f>
        <v>12.191715341320021</v>
      </c>
      <c r="BS25" s="7">
        <f t="shared" si="2"/>
        <v>275.486555177789</v>
      </c>
      <c r="BT25" s="7"/>
      <c r="BU25" s="8">
        <v>1521</v>
      </c>
      <c r="BV25" s="9">
        <f>BF25*250</f>
        <v>1090.8125</v>
      </c>
      <c r="BW25" s="9">
        <f>BS25*4.2</f>
        <v>1157.0435317467138</v>
      </c>
      <c r="BY25" s="10">
        <v>1521</v>
      </c>
      <c r="BZ25" s="11">
        <f t="shared" si="1"/>
        <v>0.94275839246365334</v>
      </c>
    </row>
    <row r="26" spans="1:78" x14ac:dyDescent="0.2">
      <c r="A26">
        <v>1522</v>
      </c>
      <c r="B26" s="1">
        <v>1101</v>
      </c>
      <c r="C26" s="1"/>
      <c r="D26" s="1">
        <v>1101</v>
      </c>
      <c r="F26" s="1">
        <v>21.9</v>
      </c>
      <c r="G26" s="1">
        <v>13</v>
      </c>
      <c r="H26" s="1"/>
      <c r="I26" s="1"/>
      <c r="J26" s="1"/>
      <c r="K26" s="1">
        <v>184.9</v>
      </c>
      <c r="M26" s="1">
        <v>147.4</v>
      </c>
      <c r="N26" s="1">
        <v>184.9</v>
      </c>
      <c r="O26" s="1">
        <v>109.6</v>
      </c>
      <c r="Q26" s="1">
        <v>13</v>
      </c>
      <c r="U26" s="1">
        <v>30</v>
      </c>
      <c r="V26" s="1">
        <f t="shared" si="3"/>
        <v>2.5</v>
      </c>
      <c r="AD26" s="17">
        <v>1522</v>
      </c>
      <c r="AE26" s="25">
        <v>5.4776119402985071</v>
      </c>
      <c r="AF26" s="3">
        <v>7.5513307699999999</v>
      </c>
      <c r="AG26" s="3">
        <v>4.2341549295774659</v>
      </c>
      <c r="AH26" s="3">
        <v>12.206572769953052</v>
      </c>
      <c r="AI26" s="3">
        <f>K26/11.93</f>
        <v>15.498742665549036</v>
      </c>
      <c r="AK26" s="3">
        <f t="shared" si="0"/>
        <v>19.530516431924884</v>
      </c>
      <c r="AL26" s="3">
        <v>11.533646322378718</v>
      </c>
      <c r="AM26" s="3">
        <v>15.498742665549036</v>
      </c>
      <c r="AN26" s="3">
        <v>1.2838173418421372</v>
      </c>
      <c r="AP26" s="3">
        <v>2.5</v>
      </c>
      <c r="AR26" s="14">
        <v>1522</v>
      </c>
      <c r="AS26" s="4">
        <v>1.6462000000000001</v>
      </c>
      <c r="AT26" s="4">
        <f>AS26*(AE26/12)</f>
        <v>0.75143706467661686</v>
      </c>
      <c r="AU26" s="4">
        <f>AS26*AF26/12</f>
        <v>1.0359167261311668</v>
      </c>
      <c r="AV26" s="4">
        <f>(AG26/12)*$AS26</f>
        <v>0.58085548708920209</v>
      </c>
      <c r="AW26" s="4">
        <f>(AH26/12)*$AS26</f>
        <v>1.6745383411580597</v>
      </c>
      <c r="AX26" s="4">
        <f>(AI26/12)*$AS26</f>
        <v>2.1261691813355688</v>
      </c>
      <c r="AY26" s="4">
        <v>2.4040492476060189</v>
      </c>
      <c r="AZ26" s="4">
        <f>(AK26/12)*$AS26</f>
        <v>2.6792613458528955</v>
      </c>
      <c r="BA26" s="4">
        <f>(AL26/12)*$AS26</f>
        <v>1.5822240479916541</v>
      </c>
      <c r="BB26" s="4">
        <f>(AM26/12)*$AS26</f>
        <v>2.1261691813355688</v>
      </c>
      <c r="BC26" s="4">
        <v>6.3919842610620945</v>
      </c>
      <c r="BD26" s="4">
        <v>6.5512056404953078</v>
      </c>
      <c r="BE26" s="4"/>
      <c r="BF26" s="4">
        <f>AP26*AS26</f>
        <v>4.1154999999999999</v>
      </c>
      <c r="BG26" s="4"/>
      <c r="BH26" s="26">
        <v>1522</v>
      </c>
      <c r="BI26" s="6">
        <f>AU26*271</f>
        <v>280.73343278154618</v>
      </c>
      <c r="BJ26" s="6">
        <f>AV26*19.5</f>
        <v>11.32668199823944</v>
      </c>
      <c r="BK26" s="6">
        <f>AW26*5</f>
        <v>8.3726917057902988</v>
      </c>
      <c r="BL26" s="6">
        <f>AX26*3</f>
        <v>6.3785075440067063</v>
      </c>
      <c r="BM26" s="6">
        <f>AY26*3</f>
        <v>7.2121477428180567</v>
      </c>
      <c r="BN26" s="6">
        <f>AZ26*1.3</f>
        <v>3.4830397496087642</v>
      </c>
      <c r="BO26" s="6">
        <f>BA26*1.3</f>
        <v>2.0568912623891502</v>
      </c>
      <c r="BP26" s="6">
        <f>BB26*1.3</f>
        <v>2.7640199357362394</v>
      </c>
      <c r="BQ26" s="6">
        <f>BD26*2</f>
        <v>13.102411280990616</v>
      </c>
      <c r="BS26" s="7">
        <f t="shared" si="2"/>
        <v>335.4298240011255</v>
      </c>
      <c r="BT26" s="7"/>
      <c r="BU26" s="8">
        <v>1522</v>
      </c>
      <c r="BV26" s="9">
        <f>BF26*250</f>
        <v>1028.875</v>
      </c>
      <c r="BW26" s="9">
        <f>BS26*4.2</f>
        <v>1408.8052608047271</v>
      </c>
      <c r="BY26" s="10">
        <v>1522</v>
      </c>
      <c r="BZ26" s="11">
        <f t="shared" si="1"/>
        <v>0.73031740342330476</v>
      </c>
    </row>
    <row r="27" spans="1:78" x14ac:dyDescent="0.2">
      <c r="A27">
        <v>1523</v>
      </c>
      <c r="B27" s="1">
        <v>576.5</v>
      </c>
      <c r="C27" s="1"/>
      <c r="D27" s="1">
        <v>576.5</v>
      </c>
      <c r="E27" s="1">
        <v>558.1</v>
      </c>
      <c r="F27" s="1">
        <v>14.2</v>
      </c>
      <c r="G27" s="1">
        <v>15.7</v>
      </c>
      <c r="H27" s="1"/>
      <c r="I27" s="1"/>
      <c r="J27" s="1"/>
      <c r="K27" s="1">
        <v>110.8</v>
      </c>
      <c r="M27" s="1">
        <v>108.6</v>
      </c>
      <c r="N27" s="1">
        <v>110.8</v>
      </c>
      <c r="O27" s="1">
        <v>99.8</v>
      </c>
      <c r="Q27" s="1">
        <v>15.7</v>
      </c>
      <c r="U27" s="1">
        <v>30</v>
      </c>
      <c r="V27" s="1">
        <f t="shared" si="3"/>
        <v>2.5</v>
      </c>
      <c r="AD27" s="17">
        <v>1523</v>
      </c>
      <c r="AE27" s="25">
        <v>2.8681592039800994</v>
      </c>
      <c r="AF27" s="3">
        <v>4.5754384049999999</v>
      </c>
      <c r="AG27" s="3">
        <v>4.3669796557120506</v>
      </c>
      <c r="AH27" s="3">
        <v>14.741784037558686</v>
      </c>
      <c r="AI27" s="3">
        <f>K27/11.93</f>
        <v>9.2875104777870909</v>
      </c>
      <c r="AK27" s="3">
        <f t="shared" si="0"/>
        <v>23.5868544600939</v>
      </c>
      <c r="AL27" s="3">
        <v>8.497652582159624</v>
      </c>
      <c r="AM27" s="3">
        <v>9.2875104777870909</v>
      </c>
      <c r="AN27" s="3">
        <v>1.1690234554365446</v>
      </c>
      <c r="AP27" s="3">
        <v>2.5</v>
      </c>
      <c r="AR27" s="14">
        <v>1523</v>
      </c>
      <c r="AS27" s="4">
        <v>1.6462000000000001</v>
      </c>
      <c r="AT27" s="4">
        <f>AS27*(AE27/12)</f>
        <v>0.39346364013266999</v>
      </c>
      <c r="AU27" s="4">
        <f>AS27*AF27/12</f>
        <v>0.62767389185925004</v>
      </c>
      <c r="AV27" s="4">
        <f>(AG27/12)*$AS27</f>
        <v>0.59907682576943144</v>
      </c>
      <c r="AW27" s="4">
        <f>(AH27/12)*$AS27</f>
        <v>2.0223270735524257</v>
      </c>
      <c r="AX27" s="4">
        <f>(AI27/12)*$AS27</f>
        <v>1.2740916457110925</v>
      </c>
      <c r="AY27" s="4">
        <v>2.4996648426812587</v>
      </c>
      <c r="AZ27" s="4">
        <f>(AK27/12)*$AS27</f>
        <v>3.2357233176838816</v>
      </c>
      <c r="BA27" s="4">
        <f>(AL27/12)*$AS27</f>
        <v>1.1657363067292645</v>
      </c>
      <c r="BB27" s="4">
        <f>(AM27/12)*$AS27</f>
        <v>1.2740916457110925</v>
      </c>
      <c r="BC27" s="4">
        <v>5.8204382231204104</v>
      </c>
      <c r="BD27" s="4">
        <v>6.0981967398227592</v>
      </c>
      <c r="BE27" s="4"/>
      <c r="BF27" s="4">
        <f>AP27*AS27</f>
        <v>4.1154999999999999</v>
      </c>
      <c r="BG27" s="4"/>
      <c r="BH27" s="26">
        <v>1523</v>
      </c>
      <c r="BI27" s="6">
        <f>AU27*271</f>
        <v>170.09962469385675</v>
      </c>
      <c r="BJ27" s="6">
        <f>AV27*19.5</f>
        <v>11.681998102503913</v>
      </c>
      <c r="BK27" s="6">
        <f>AW27*5</f>
        <v>10.111635367762128</v>
      </c>
      <c r="BL27" s="6">
        <f>AX27*3</f>
        <v>3.8222749371332774</v>
      </c>
      <c r="BM27" s="6">
        <f>AY27*3</f>
        <v>7.4989945280437755</v>
      </c>
      <c r="BN27" s="6">
        <f>AZ27*1.3</f>
        <v>4.206440312989046</v>
      </c>
      <c r="BO27" s="6">
        <f>BA27*1.3</f>
        <v>1.5154571987480439</v>
      </c>
      <c r="BP27" s="6">
        <f>BB27*1.3</f>
        <v>1.6563191394244203</v>
      </c>
      <c r="BQ27" s="6">
        <f>BD27*2</f>
        <v>12.196393479645518</v>
      </c>
      <c r="BS27" s="7">
        <f t="shared" si="2"/>
        <v>222.78913776010685</v>
      </c>
      <c r="BT27" s="7"/>
      <c r="BU27" s="8">
        <v>1523</v>
      </c>
      <c r="BV27" s="9">
        <f>BF27*250</f>
        <v>1028.875</v>
      </c>
      <c r="BW27" s="9">
        <f>BS27*4.2</f>
        <v>935.71437859244884</v>
      </c>
      <c r="BY27" s="10">
        <v>1523</v>
      </c>
      <c r="BZ27" s="11">
        <f t="shared" si="1"/>
        <v>1.0995609595608526</v>
      </c>
    </row>
    <row r="28" spans="1:78" x14ac:dyDescent="0.2">
      <c r="A28">
        <v>1524</v>
      </c>
      <c r="B28" s="1">
        <v>570.9</v>
      </c>
      <c r="C28" s="1"/>
      <c r="D28" s="1">
        <v>570.9</v>
      </c>
      <c r="E28" s="1">
        <v>598.5</v>
      </c>
      <c r="F28" s="1">
        <v>15</v>
      </c>
      <c r="G28" s="1">
        <v>15.9</v>
      </c>
      <c r="H28" s="1"/>
      <c r="I28" s="1"/>
      <c r="J28" s="1"/>
      <c r="K28" s="1">
        <v>122.6</v>
      </c>
      <c r="M28" s="1">
        <v>120</v>
      </c>
      <c r="N28" s="1">
        <v>122.6</v>
      </c>
      <c r="O28" s="1">
        <v>96.6</v>
      </c>
      <c r="Q28" s="1">
        <v>15.9</v>
      </c>
      <c r="U28" s="1">
        <v>30</v>
      </c>
      <c r="V28" s="1">
        <f t="shared" si="3"/>
        <v>2.5</v>
      </c>
      <c r="AD28" s="17">
        <v>1524</v>
      </c>
      <c r="AE28" s="25">
        <v>2.8402985074626863</v>
      </c>
      <c r="AF28" s="3">
        <v>4.5436652930000001</v>
      </c>
      <c r="AG28" s="3">
        <v>4.683098591549296</v>
      </c>
      <c r="AH28" s="3">
        <v>14.929577464788734</v>
      </c>
      <c r="AI28" s="3">
        <f>K28/11.93</f>
        <v>10.27661357921207</v>
      </c>
      <c r="AK28" s="3">
        <f t="shared" si="0"/>
        <v>23.887323943661976</v>
      </c>
      <c r="AL28" s="3">
        <v>9.3896713615023479</v>
      </c>
      <c r="AM28" s="3">
        <v>10.27661357921207</v>
      </c>
      <c r="AN28" s="3">
        <v>1.1315397374265552</v>
      </c>
      <c r="AP28" s="3">
        <v>2.5</v>
      </c>
      <c r="AR28" s="14">
        <v>1524</v>
      </c>
      <c r="AS28" s="4">
        <v>1.6462000000000001</v>
      </c>
      <c r="AT28" s="4">
        <f>AS28*(AE28/12)</f>
        <v>0.38964161691542287</v>
      </c>
      <c r="AU28" s="4">
        <f>AS28*AF28/12</f>
        <v>0.62331515044471675</v>
      </c>
      <c r="AV28" s="4">
        <f>(AG28/12)*$AS28</f>
        <v>0.64244307511737098</v>
      </c>
      <c r="AW28" s="4">
        <f>(AH28/12)*$AS28</f>
        <v>2.0480892018779349</v>
      </c>
      <c r="AX28" s="4">
        <f>(AI28/12)*$AS28</f>
        <v>1.4097801061749093</v>
      </c>
      <c r="AY28" s="4">
        <v>2.595280437756498</v>
      </c>
      <c r="AZ28" s="4">
        <f>(AK28/12)*$AS28</f>
        <v>3.2769427230046957</v>
      </c>
      <c r="BA28" s="4">
        <f>(AL28/12)*$AS28</f>
        <v>1.2881064162754305</v>
      </c>
      <c r="BB28" s="4">
        <f>(AM28/12)*$AS28</f>
        <v>1.4097801061749093</v>
      </c>
      <c r="BC28" s="4">
        <v>5.633810945425167</v>
      </c>
      <c r="BD28" s="4">
        <v>6.2027372553625781</v>
      </c>
      <c r="BE28" s="4"/>
      <c r="BF28" s="4">
        <f>AP28*AS28</f>
        <v>4.1154999999999999</v>
      </c>
      <c r="BG28" s="4"/>
      <c r="BH28" s="26">
        <v>1524</v>
      </c>
      <c r="BI28" s="6">
        <f>AU28*271</f>
        <v>168.91840577051823</v>
      </c>
      <c r="BJ28" s="6">
        <f>AV28*19.5</f>
        <v>12.527639964788735</v>
      </c>
      <c r="BK28" s="6">
        <f>AW28*5</f>
        <v>10.240446009389675</v>
      </c>
      <c r="BL28" s="6">
        <f>AX28*3</f>
        <v>4.229340318524728</v>
      </c>
      <c r="BM28" s="6">
        <f>AY28*3</f>
        <v>7.7858413132694935</v>
      </c>
      <c r="BN28" s="6">
        <f>AZ28*1.3</f>
        <v>4.2600255399061044</v>
      </c>
      <c r="BO28" s="6">
        <f>BA28*1.3</f>
        <v>1.6745383411580597</v>
      </c>
      <c r="BP28" s="6">
        <f>BB28*1.3</f>
        <v>1.8327141380273821</v>
      </c>
      <c r="BQ28" s="6">
        <f>BD28*2</f>
        <v>12.405474510725156</v>
      </c>
      <c r="BS28" s="7">
        <f t="shared" si="2"/>
        <v>223.87442590630755</v>
      </c>
      <c r="BT28" s="7"/>
      <c r="BU28" s="8">
        <v>1524</v>
      </c>
      <c r="BV28" s="9">
        <f>BF28*250</f>
        <v>1028.875</v>
      </c>
      <c r="BW28" s="9">
        <f>BS28*4.2</f>
        <v>940.27258880649174</v>
      </c>
      <c r="BY28" s="10">
        <v>1524</v>
      </c>
      <c r="BZ28" s="11">
        <f t="shared" si="1"/>
        <v>1.0942305585085419</v>
      </c>
    </row>
    <row r="29" spans="1:78" x14ac:dyDescent="0.2">
      <c r="A29">
        <v>1525</v>
      </c>
      <c r="B29" s="1">
        <v>466.5</v>
      </c>
      <c r="C29" s="1"/>
      <c r="D29" s="1">
        <v>466.5</v>
      </c>
      <c r="E29" s="1">
        <v>591</v>
      </c>
      <c r="F29" s="1">
        <v>18</v>
      </c>
      <c r="G29" s="1">
        <v>15.7</v>
      </c>
      <c r="H29" s="1"/>
      <c r="I29" s="1"/>
      <c r="J29" s="1"/>
      <c r="K29" s="1">
        <v>118.1</v>
      </c>
      <c r="M29" s="1">
        <v>93.1</v>
      </c>
      <c r="N29" s="1">
        <v>118.1</v>
      </c>
      <c r="O29" s="1">
        <v>103.9</v>
      </c>
      <c r="Q29" s="1">
        <v>15.7</v>
      </c>
      <c r="U29" s="1">
        <v>30</v>
      </c>
      <c r="V29" s="1">
        <f t="shared" si="3"/>
        <v>2.5</v>
      </c>
      <c r="AD29" s="17">
        <v>1525</v>
      </c>
      <c r="AE29" s="25">
        <v>2.3208955223880596</v>
      </c>
      <c r="AF29" s="3">
        <v>3.9513237050000001</v>
      </c>
      <c r="AG29" s="3">
        <v>4.624413145539906</v>
      </c>
      <c r="AH29" s="3">
        <v>14.741784037558686</v>
      </c>
      <c r="AI29" s="3">
        <f>K29/11.93</f>
        <v>9.8994132439228828</v>
      </c>
      <c r="AK29" s="3">
        <f t="shared" si="0"/>
        <v>23.5868544600939</v>
      </c>
      <c r="AL29" s="3">
        <v>7.2848200312989047</v>
      </c>
      <c r="AM29" s="3">
        <v>9.8994132439228828</v>
      </c>
      <c r="AN29" s="3">
        <v>1.2170494691368436</v>
      </c>
      <c r="AP29" s="3">
        <v>2.5</v>
      </c>
      <c r="AR29" s="14">
        <v>1525</v>
      </c>
      <c r="AS29" s="4">
        <v>1.6462000000000001</v>
      </c>
      <c r="AT29" s="4">
        <f>AS29*(AE29/12)</f>
        <v>0.31838818407960201</v>
      </c>
      <c r="AU29" s="4">
        <f>AS29*AF29/12</f>
        <v>0.54205575693091668</v>
      </c>
      <c r="AV29" s="4">
        <f>(AG29/12)*$AS29</f>
        <v>0.6343924100156495</v>
      </c>
      <c r="AW29" s="4">
        <f>(AH29/12)*$AS29</f>
        <v>2.0223270735524257</v>
      </c>
      <c r="AX29" s="4">
        <f>(AI29/12)*$AS29</f>
        <v>1.3580345068454875</v>
      </c>
      <c r="AY29" s="4">
        <v>2.6908960328317373</v>
      </c>
      <c r="AZ29" s="4">
        <f>(AK29/12)*$AS29</f>
        <v>3.2357233176838816</v>
      </c>
      <c r="BA29" s="4">
        <f>(AL29/12)*$AS29</f>
        <v>0.99935589462702146</v>
      </c>
      <c r="BB29" s="4">
        <f>(AM29/12)*$AS29</f>
        <v>1.3580345068454875</v>
      </c>
      <c r="BC29" s="4">
        <v>6.0595544226674409</v>
      </c>
      <c r="BD29" s="4">
        <v>6.6905929945483988</v>
      </c>
      <c r="BE29" s="4"/>
      <c r="BF29" s="4">
        <f>AP29*AS29</f>
        <v>4.1154999999999999</v>
      </c>
      <c r="BG29" s="4"/>
      <c r="BH29" s="26">
        <v>1525</v>
      </c>
      <c r="BI29" s="6">
        <f>AU29*271</f>
        <v>146.89711012827843</v>
      </c>
      <c r="BJ29" s="6">
        <f>AV29*19.5</f>
        <v>12.370651995305165</v>
      </c>
      <c r="BK29" s="6">
        <f>AW29*5</f>
        <v>10.111635367762128</v>
      </c>
      <c r="BL29" s="6">
        <f>AX29*3</f>
        <v>4.0741035205364629</v>
      </c>
      <c r="BM29" s="6">
        <f>AY29*3</f>
        <v>8.0726880984952114</v>
      </c>
      <c r="BN29" s="6">
        <f>AZ29*1.3</f>
        <v>4.206440312989046</v>
      </c>
      <c r="BO29" s="6">
        <f>BA29*1.3</f>
        <v>1.2991626630151278</v>
      </c>
      <c r="BP29" s="6">
        <f>BB29*1.3</f>
        <v>1.7654448588991338</v>
      </c>
      <c r="BQ29" s="6">
        <f>BD29*2</f>
        <v>13.381185989096798</v>
      </c>
      <c r="BS29" s="7">
        <f t="shared" si="2"/>
        <v>202.17842293437749</v>
      </c>
      <c r="BT29" s="7"/>
      <c r="BU29" s="8">
        <v>1525</v>
      </c>
      <c r="BV29" s="9">
        <f>BF29*250</f>
        <v>1028.875</v>
      </c>
      <c r="BW29" s="9">
        <f>BS29*4.2</f>
        <v>849.14937632438546</v>
      </c>
      <c r="BY29" s="10">
        <v>1525</v>
      </c>
      <c r="BZ29" s="11">
        <f t="shared" si="1"/>
        <v>1.2116537192237862</v>
      </c>
    </row>
    <row r="30" spans="1:78" x14ac:dyDescent="0.2">
      <c r="A30">
        <v>1526</v>
      </c>
      <c r="B30" s="1">
        <v>474.8</v>
      </c>
      <c r="C30" s="1"/>
      <c r="D30" s="1">
        <v>474.8</v>
      </c>
      <c r="E30" s="1">
        <v>582.79999999999995</v>
      </c>
      <c r="G30" s="1">
        <v>16.3</v>
      </c>
      <c r="H30" s="1"/>
      <c r="I30" s="1"/>
      <c r="J30" s="1"/>
      <c r="K30" s="1">
        <v>137.4</v>
      </c>
      <c r="M30" s="1">
        <v>124.1</v>
      </c>
      <c r="N30" s="1">
        <v>137.4</v>
      </c>
      <c r="O30" s="1">
        <v>110.1</v>
      </c>
      <c r="Q30" s="1">
        <v>16.3</v>
      </c>
      <c r="U30" s="1">
        <v>30</v>
      </c>
      <c r="V30" s="1">
        <f t="shared" si="3"/>
        <v>2.5</v>
      </c>
      <c r="AD30" s="17">
        <v>1526</v>
      </c>
      <c r="AE30" s="25">
        <v>2.3621890547263682</v>
      </c>
      <c r="AF30" s="3">
        <v>3.9984159959999999</v>
      </c>
      <c r="AG30" s="3">
        <v>4.5602503912363064</v>
      </c>
      <c r="AH30" s="3">
        <v>15.305164319248828</v>
      </c>
      <c r="AI30" s="3">
        <f>K30/11.93</f>
        <v>11.517183570829841</v>
      </c>
      <c r="AK30" s="3">
        <f t="shared" si="0"/>
        <v>24.488262910798127</v>
      </c>
      <c r="AL30" s="3">
        <v>9.7104851330203452</v>
      </c>
      <c r="AM30" s="3">
        <v>11.517183570829841</v>
      </c>
      <c r="AN30" s="3">
        <v>1.289674172781198</v>
      </c>
      <c r="AP30" s="3">
        <v>2.5</v>
      </c>
      <c r="AR30" s="14">
        <v>1526</v>
      </c>
      <c r="AS30" s="4">
        <v>1.6462000000000001</v>
      </c>
      <c r="AT30" s="4">
        <f>AS30*(AE30/12)</f>
        <v>0.32405296849087895</v>
      </c>
      <c r="AU30" s="4">
        <f>AS30*AF30/12</f>
        <v>0.54851603438459995</v>
      </c>
      <c r="AV30" s="4">
        <f>(AG30/12)*$AS30</f>
        <v>0.62559034950443404</v>
      </c>
      <c r="AW30" s="4">
        <f>(AH30/12)*$AS30</f>
        <v>2.0996134585289519</v>
      </c>
      <c r="AX30" s="4">
        <f>(AI30/12)*$AS30</f>
        <v>1.5799656328583405</v>
      </c>
      <c r="AY30" s="4">
        <v>2.7865116279069766</v>
      </c>
      <c r="AZ30" s="4">
        <f>(AK30/12)*$AS30</f>
        <v>3.3593815336463235</v>
      </c>
      <c r="BA30" s="4">
        <f>(AL30/12)*$AS30</f>
        <v>1.3321167188315077</v>
      </c>
      <c r="BB30" s="4">
        <f>(AM30/12)*$AS30</f>
        <v>1.5799656328583405</v>
      </c>
      <c r="BC30" s="4">
        <v>6.4211447732019753</v>
      </c>
      <c r="BD30" s="4">
        <v>5.5754941621236656</v>
      </c>
      <c r="BE30" s="4"/>
      <c r="BF30" s="4">
        <f>AP30*AS30</f>
        <v>4.1154999999999999</v>
      </c>
      <c r="BG30" s="4"/>
      <c r="BH30" s="26">
        <v>1526</v>
      </c>
      <c r="BI30" s="6">
        <f>AU30*271</f>
        <v>148.64784531822659</v>
      </c>
      <c r="BJ30" s="6">
        <f>AV30*19.5</f>
        <v>12.199011815336464</v>
      </c>
      <c r="BK30" s="6">
        <f>AW30*5</f>
        <v>10.498067292644759</v>
      </c>
      <c r="BL30" s="6">
        <f>AX30*3</f>
        <v>4.7398968985750214</v>
      </c>
      <c r="BM30" s="6">
        <f>AY30*3</f>
        <v>8.3595348837209293</v>
      </c>
      <c r="BN30" s="6">
        <f>AZ30*1.3</f>
        <v>4.3671959937402205</v>
      </c>
      <c r="BO30" s="6">
        <f>BA30*1.3</f>
        <v>1.7317517344809601</v>
      </c>
      <c r="BP30" s="6">
        <f>BB30*1.3</f>
        <v>2.0539553227158427</v>
      </c>
      <c r="BQ30" s="6">
        <f>BD30*2</f>
        <v>11.150988324247331</v>
      </c>
      <c r="BS30" s="7">
        <f t="shared" si="2"/>
        <v>203.74824758368806</v>
      </c>
      <c r="BT30" s="7"/>
      <c r="BU30" s="8">
        <v>1526</v>
      </c>
      <c r="BV30" s="9">
        <f>BF30*250</f>
        <v>1028.875</v>
      </c>
      <c r="BW30" s="9">
        <f>BS30*4.2</f>
        <v>855.74263985148991</v>
      </c>
      <c r="BY30" s="10">
        <v>1526</v>
      </c>
      <c r="BZ30" s="11">
        <f t="shared" si="1"/>
        <v>1.2023182579502598</v>
      </c>
    </row>
    <row r="31" spans="1:78" x14ac:dyDescent="0.2">
      <c r="A31">
        <v>1527</v>
      </c>
      <c r="B31" s="1">
        <v>562.5</v>
      </c>
      <c r="C31" s="1"/>
      <c r="D31" s="1">
        <v>562.5</v>
      </c>
      <c r="E31" s="1">
        <v>727.3</v>
      </c>
      <c r="G31" s="1">
        <v>16</v>
      </c>
      <c r="H31" s="1"/>
      <c r="I31" s="1"/>
      <c r="J31" s="1"/>
      <c r="K31" s="1">
        <v>128.6</v>
      </c>
      <c r="M31" s="1">
        <v>108</v>
      </c>
      <c r="N31" s="1">
        <v>128.6</v>
      </c>
      <c r="O31" s="1">
        <v>97.7</v>
      </c>
      <c r="Q31" s="1">
        <v>16</v>
      </c>
      <c r="U31" s="1">
        <v>30</v>
      </c>
      <c r="V31" s="1">
        <f t="shared" si="3"/>
        <v>2.5</v>
      </c>
      <c r="AD31" s="17">
        <v>1527</v>
      </c>
      <c r="AE31" s="25">
        <v>2.7985074626865671</v>
      </c>
      <c r="AF31" s="3">
        <v>4.4960056250000004</v>
      </c>
      <c r="AG31" s="3">
        <v>5.6909233176838807</v>
      </c>
      <c r="AH31" s="3">
        <v>15.023474178403756</v>
      </c>
      <c r="AI31" s="3">
        <f>K31/11.93</f>
        <v>10.779547359597652</v>
      </c>
      <c r="AK31" s="3">
        <f t="shared" si="0"/>
        <v>24.037558685446012</v>
      </c>
      <c r="AL31" s="3">
        <v>8.4507042253521139</v>
      </c>
      <c r="AM31" s="3">
        <v>10.779547359597652</v>
      </c>
      <c r="AN31" s="3">
        <v>1.1444247654924893</v>
      </c>
      <c r="AP31" s="3">
        <v>2.5</v>
      </c>
      <c r="AR31" s="14">
        <v>1527</v>
      </c>
      <c r="AS31" s="4">
        <v>1.6462000000000001</v>
      </c>
      <c r="AT31" s="4">
        <f>AS31*(AE31/12)</f>
        <v>0.38390858208955225</v>
      </c>
      <c r="AU31" s="4">
        <f>AS31*AF31/12</f>
        <v>0.61677703832291675</v>
      </c>
      <c r="AV31" s="4">
        <f>(AG31/12)*$AS31</f>
        <v>0.78069983046426705</v>
      </c>
      <c r="AW31" s="4">
        <f>(AH31/12)*$AS31</f>
        <v>2.0609702660406888</v>
      </c>
      <c r="AX31" s="4">
        <f>(AI31/12)*$AS31</f>
        <v>1.478774238614138</v>
      </c>
      <c r="AY31" s="4">
        <v>2.8821272229822159</v>
      </c>
      <c r="AZ31" s="4">
        <f>(AK31/12)*$AS31</f>
        <v>3.2975524256651019</v>
      </c>
      <c r="BA31" s="4">
        <f>(AL31/12)*$AS31</f>
        <v>1.1592957746478876</v>
      </c>
      <c r="BB31" s="4">
        <f>(AM31/12)*$AS31</f>
        <v>1.478774238614138</v>
      </c>
      <c r="BC31" s="4">
        <v>5.6979640721329075</v>
      </c>
      <c r="BD31" s="4">
        <v>6.2375840938758502</v>
      </c>
      <c r="BE31" s="4"/>
      <c r="BF31" s="4">
        <f>AP31*AS31</f>
        <v>4.1154999999999999</v>
      </c>
      <c r="BG31" s="4"/>
      <c r="BH31" s="26">
        <v>1527</v>
      </c>
      <c r="BI31" s="6">
        <f>AU31*271</f>
        <v>167.14657738551043</v>
      </c>
      <c r="BJ31" s="6">
        <f>AV31*19.5</f>
        <v>15.223646694053208</v>
      </c>
      <c r="BK31" s="6">
        <f>AW31*5</f>
        <v>10.304851330203444</v>
      </c>
      <c r="BL31" s="6">
        <f>AX31*3</f>
        <v>4.4363227158424143</v>
      </c>
      <c r="BM31" s="6">
        <f>AY31*3</f>
        <v>8.6463816689466473</v>
      </c>
      <c r="BN31" s="6">
        <f>AZ31*1.3</f>
        <v>4.2868181533646323</v>
      </c>
      <c r="BO31" s="6">
        <f>BA31*1.3</f>
        <v>1.5070845070422538</v>
      </c>
      <c r="BP31" s="6">
        <f>BB31*1.3</f>
        <v>1.9224065101983796</v>
      </c>
      <c r="BQ31" s="6">
        <f>BD31*2</f>
        <v>12.4751681877517</v>
      </c>
      <c r="BS31" s="7">
        <f t="shared" si="2"/>
        <v>225.94925715291311</v>
      </c>
      <c r="BT31" s="7"/>
      <c r="BU31" s="8">
        <v>1527</v>
      </c>
      <c r="BV31" s="9">
        <f>BF31*250</f>
        <v>1028.875</v>
      </c>
      <c r="BW31" s="9">
        <f>BS31*4.2</f>
        <v>948.98688004223504</v>
      </c>
      <c r="BY31" s="10">
        <v>1527</v>
      </c>
      <c r="BZ31" s="11">
        <f t="shared" si="1"/>
        <v>1.0841825336449431</v>
      </c>
    </row>
    <row r="32" spans="1:78" x14ac:dyDescent="0.2">
      <c r="A32">
        <v>1528</v>
      </c>
      <c r="B32" s="1">
        <v>512.4</v>
      </c>
      <c r="C32" s="1"/>
      <c r="D32" s="1">
        <v>512.4</v>
      </c>
      <c r="E32" s="1">
        <v>737.5</v>
      </c>
      <c r="G32" s="1">
        <v>16</v>
      </c>
      <c r="H32" s="1"/>
      <c r="I32" s="1"/>
      <c r="J32" s="1"/>
      <c r="K32" s="1">
        <v>124.4</v>
      </c>
      <c r="M32" s="1">
        <v>121</v>
      </c>
      <c r="N32" s="1">
        <v>124.4</v>
      </c>
      <c r="O32" s="1">
        <v>114.1</v>
      </c>
      <c r="Q32" s="1">
        <v>16</v>
      </c>
      <c r="U32" s="1">
        <v>30</v>
      </c>
      <c r="V32" s="1">
        <f t="shared" si="3"/>
        <v>2.5</v>
      </c>
      <c r="AD32" s="17">
        <v>1528</v>
      </c>
      <c r="AE32" s="25">
        <v>2.5492537313432835</v>
      </c>
      <c r="AF32" s="3">
        <v>4.2117497479999999</v>
      </c>
      <c r="AG32" s="3">
        <v>5.7707355242566507</v>
      </c>
      <c r="AH32" s="3">
        <v>15.023474178403756</v>
      </c>
      <c r="AI32" s="3">
        <f>K32/11.93</f>
        <v>10.427493713327745</v>
      </c>
      <c r="AK32" s="3">
        <f t="shared" si="0"/>
        <v>24.037558685446012</v>
      </c>
      <c r="AL32" s="3">
        <v>9.4679186228482006</v>
      </c>
      <c r="AM32" s="3">
        <v>10.427493713327745</v>
      </c>
      <c r="AN32" s="3">
        <v>1.3365288202936849</v>
      </c>
      <c r="AP32" s="3">
        <v>2.5</v>
      </c>
      <c r="AR32" s="14">
        <v>1528</v>
      </c>
      <c r="AS32" s="4">
        <v>1.6462000000000001</v>
      </c>
      <c r="AT32" s="4">
        <f>AS32*(AE32/12)</f>
        <v>0.34971512437810942</v>
      </c>
      <c r="AU32" s="4">
        <f>AS32*AF32/12</f>
        <v>0.57778186959646671</v>
      </c>
      <c r="AV32" s="4">
        <f>(AG32/12)*$AS32</f>
        <v>0.79164873500260824</v>
      </c>
      <c r="AW32" s="4">
        <f>(AH32/12)*$AS32</f>
        <v>2.0609702660406888</v>
      </c>
      <c r="AX32" s="4">
        <f>(AI32/12)*$AS32</f>
        <v>1.4304783459066781</v>
      </c>
      <c r="AY32" s="4">
        <v>2.9777428180574552</v>
      </c>
      <c r="AZ32" s="4">
        <f>(AK32/12)*$AS32</f>
        <v>3.2975524256651019</v>
      </c>
      <c r="BA32" s="4">
        <f>(AL32/12)*$AS32</f>
        <v>1.2988406364110592</v>
      </c>
      <c r="BB32" s="4">
        <f>(AM32/12)*$AS32</f>
        <v>1.4304783459066781</v>
      </c>
      <c r="BC32" s="4">
        <v>6.6544288703210306</v>
      </c>
      <c r="BD32" s="4">
        <v>6.2027372553625781</v>
      </c>
      <c r="BE32" s="4"/>
      <c r="BF32" s="4">
        <f>AP32*AS32</f>
        <v>4.1154999999999999</v>
      </c>
      <c r="BG32" s="4"/>
      <c r="BH32" s="26">
        <v>1528</v>
      </c>
      <c r="BI32" s="6">
        <f>AU32*271</f>
        <v>156.57888666064247</v>
      </c>
      <c r="BJ32" s="6">
        <f>AV32*19.5</f>
        <v>15.437150332550861</v>
      </c>
      <c r="BK32" s="6">
        <f>AW32*5</f>
        <v>10.304851330203444</v>
      </c>
      <c r="BL32" s="6">
        <f>AX32*3</f>
        <v>4.2914350377200341</v>
      </c>
      <c r="BM32" s="6">
        <f>AY32*3</f>
        <v>8.9332284541723652</v>
      </c>
      <c r="BN32" s="6">
        <f>AZ32*1.3</f>
        <v>4.2868181533646323</v>
      </c>
      <c r="BO32" s="6">
        <f>BA32*1.3</f>
        <v>1.6884928273343769</v>
      </c>
      <c r="BP32" s="6">
        <f>BB32*1.3</f>
        <v>1.8596218496786816</v>
      </c>
      <c r="BQ32" s="6">
        <f>BD32*2</f>
        <v>12.405474510725156</v>
      </c>
      <c r="BS32" s="7">
        <f t="shared" si="2"/>
        <v>215.78595915639201</v>
      </c>
      <c r="BT32" s="7"/>
      <c r="BU32" s="8">
        <v>1528</v>
      </c>
      <c r="BV32" s="9">
        <f>BF32*250</f>
        <v>1028.875</v>
      </c>
      <c r="BW32" s="9">
        <f>BS32*4.2</f>
        <v>906.30102845684644</v>
      </c>
      <c r="BY32" s="10">
        <v>1528</v>
      </c>
      <c r="BZ32" s="11">
        <f t="shared" si="1"/>
        <v>1.1352464222090308</v>
      </c>
    </row>
    <row r="33" spans="1:78" x14ac:dyDescent="0.2">
      <c r="A33">
        <v>1529</v>
      </c>
      <c r="B33" s="1">
        <v>789</v>
      </c>
      <c r="C33" s="1"/>
      <c r="D33" s="1">
        <v>789</v>
      </c>
      <c r="E33" s="1">
        <v>761.6</v>
      </c>
      <c r="F33" s="1">
        <v>27</v>
      </c>
      <c r="G33" s="1">
        <v>16</v>
      </c>
      <c r="H33" s="1"/>
      <c r="I33" s="1"/>
      <c r="J33" s="1"/>
      <c r="K33" s="1">
        <v>139.9</v>
      </c>
      <c r="M33" s="1">
        <v>99.2</v>
      </c>
      <c r="N33" s="1">
        <v>139.9</v>
      </c>
      <c r="O33" s="1">
        <v>98</v>
      </c>
      <c r="Q33" s="1">
        <v>16</v>
      </c>
      <c r="U33" s="1">
        <v>30</v>
      </c>
      <c r="V33" s="1">
        <f t="shared" si="3"/>
        <v>2.5</v>
      </c>
      <c r="AD33" s="17">
        <v>1529</v>
      </c>
      <c r="AE33" s="25">
        <v>3.9253731343283582</v>
      </c>
      <c r="AF33" s="3">
        <v>5.78111453</v>
      </c>
      <c r="AG33" s="3">
        <v>5.9593114241001572</v>
      </c>
      <c r="AH33" s="3">
        <v>15.023474178403756</v>
      </c>
      <c r="AI33" s="3">
        <f>K33/11.93</f>
        <v>11.726739312657168</v>
      </c>
      <c r="AK33" s="3">
        <f t="shared" si="0"/>
        <v>24.037558685446012</v>
      </c>
      <c r="AL33" s="3">
        <v>7.7621283255086082</v>
      </c>
      <c r="AM33" s="3">
        <v>11.726739312657168</v>
      </c>
      <c r="AN33" s="3">
        <v>1.1479388640559256</v>
      </c>
      <c r="AP33" s="3">
        <v>2.5</v>
      </c>
      <c r="AR33" s="14">
        <v>1529</v>
      </c>
      <c r="AS33" s="4">
        <v>1.6462000000000001</v>
      </c>
      <c r="AT33" s="4">
        <f>AS33*(AE33/12)</f>
        <v>0.5384957711442786</v>
      </c>
      <c r="AU33" s="4">
        <f>AS33*AF33/12</f>
        <v>0.79307256160716666</v>
      </c>
      <c r="AV33" s="4">
        <f>(AG33/12)*$AS33</f>
        <v>0.8175182055294733</v>
      </c>
      <c r="AW33" s="4">
        <f>(AH33/12)*$AS33</f>
        <v>2.0609702660406888</v>
      </c>
      <c r="AX33" s="4">
        <f>(AI33/12)*$AS33</f>
        <v>1.6087131880413525</v>
      </c>
      <c r="AY33" s="4">
        <v>3.073358413132695</v>
      </c>
      <c r="AZ33" s="4">
        <f>(AK33/12)*$AS33</f>
        <v>3.2975524256651019</v>
      </c>
      <c r="BA33" s="4">
        <f>(AL33/12)*$AS33</f>
        <v>1.0648346374543558</v>
      </c>
      <c r="BB33" s="4">
        <f>(AM33/12)*$AS33</f>
        <v>1.6087131880413525</v>
      </c>
      <c r="BC33" s="4">
        <v>5.7154603794168359</v>
      </c>
      <c r="BD33" s="4">
        <v>5.9239625472563953</v>
      </c>
      <c r="BE33" s="4"/>
      <c r="BF33" s="4">
        <f>AP33*AS33</f>
        <v>4.1154999999999999</v>
      </c>
      <c r="BG33" s="4"/>
      <c r="BH33" s="26">
        <v>1529</v>
      </c>
      <c r="BI33" s="6">
        <f>AU33*271</f>
        <v>214.92266419554215</v>
      </c>
      <c r="BJ33" s="6">
        <f>AV33*19.5</f>
        <v>15.941605007824728</v>
      </c>
      <c r="BK33" s="6">
        <f>AW33*5</f>
        <v>10.304851330203444</v>
      </c>
      <c r="BL33" s="6">
        <f>AX33*3</f>
        <v>4.8261395641240572</v>
      </c>
      <c r="BM33" s="6">
        <f>AY33*3</f>
        <v>9.2200752393980849</v>
      </c>
      <c r="BN33" s="6">
        <f>AZ33*1.3</f>
        <v>4.2868181533646323</v>
      </c>
      <c r="BO33" s="6">
        <f>BA33*1.3</f>
        <v>1.3842850286906625</v>
      </c>
      <c r="BP33" s="6">
        <f>BB33*1.3</f>
        <v>2.0913271444537584</v>
      </c>
      <c r="BQ33" s="6">
        <f>BD33*2</f>
        <v>11.847925094512791</v>
      </c>
      <c r="BS33" s="7">
        <f t="shared" si="2"/>
        <v>274.82569075811432</v>
      </c>
      <c r="BT33" s="7"/>
      <c r="BU33" s="8">
        <v>1529</v>
      </c>
      <c r="BV33" s="9">
        <f>BF33*250</f>
        <v>1028.875</v>
      </c>
      <c r="BW33" s="9">
        <f>BS33*4.2</f>
        <v>1154.2679011840803</v>
      </c>
      <c r="BY33" s="10">
        <v>1529</v>
      </c>
      <c r="BZ33" s="11">
        <f t="shared" si="1"/>
        <v>0.89136585964536585</v>
      </c>
    </row>
    <row r="34" spans="1:78" x14ac:dyDescent="0.2">
      <c r="A34">
        <v>1530</v>
      </c>
      <c r="B34" s="1">
        <v>796</v>
      </c>
      <c r="C34" s="1"/>
      <c r="D34" s="1">
        <v>796</v>
      </c>
      <c r="E34" s="1">
        <v>831.8</v>
      </c>
      <c r="F34" s="1">
        <v>18.8</v>
      </c>
      <c r="G34" s="1">
        <v>16</v>
      </c>
      <c r="H34" s="1"/>
      <c r="I34" s="1"/>
      <c r="J34" s="1"/>
      <c r="K34" s="1">
        <v>227.5</v>
      </c>
      <c r="M34" s="1">
        <v>139.6</v>
      </c>
      <c r="N34" s="1">
        <v>227.5</v>
      </c>
      <c r="O34" s="1">
        <v>112.5</v>
      </c>
      <c r="Q34" s="1">
        <v>16</v>
      </c>
      <c r="U34" s="1">
        <v>30</v>
      </c>
      <c r="V34" s="1">
        <f t="shared" si="3"/>
        <v>2.5</v>
      </c>
      <c r="AD34" s="17">
        <v>1530</v>
      </c>
      <c r="AE34" s="25">
        <v>3.9601990049751246</v>
      </c>
      <c r="AF34" s="3">
        <v>5.8208309200000006</v>
      </c>
      <c r="AG34" s="3">
        <v>6.5086071987480434</v>
      </c>
      <c r="AH34" s="3">
        <v>15.023474178403756</v>
      </c>
      <c r="AI34" s="3">
        <f>K34/11.93</f>
        <v>19.069572506286672</v>
      </c>
      <c r="AK34" s="3">
        <f t="shared" si="0"/>
        <v>24.037558685446012</v>
      </c>
      <c r="AL34" s="3">
        <v>10.923317683881065</v>
      </c>
      <c r="AM34" s="3">
        <v>19.069572506286672</v>
      </c>
      <c r="AN34" s="3">
        <v>1.3177869612886901</v>
      </c>
      <c r="AP34" s="3">
        <v>2.5</v>
      </c>
      <c r="AR34" s="14">
        <v>1530</v>
      </c>
      <c r="AS34" s="4">
        <v>1.6462000000000001</v>
      </c>
      <c r="AT34" s="4">
        <f>AS34*(AE34/12)</f>
        <v>0.54327330016583752</v>
      </c>
      <c r="AU34" s="4">
        <f>AS34*AF34/12</f>
        <v>0.79852098837533347</v>
      </c>
      <c r="AV34" s="4">
        <f>(AG34/12)*$AS34</f>
        <v>0.89287243088158574</v>
      </c>
      <c r="AW34" s="4">
        <f>(AH34/12)*$AS34</f>
        <v>2.0609702660406888</v>
      </c>
      <c r="AX34" s="4">
        <f>(AI34/12)*$AS34</f>
        <v>2.6160275216540936</v>
      </c>
      <c r="AY34" s="4">
        <v>3.1689740082079343</v>
      </c>
      <c r="AZ34" s="4">
        <f>(AK34/12)*$AS34</f>
        <v>3.2975524256651019</v>
      </c>
      <c r="BA34" s="4">
        <f>(AL34/12)*$AS34</f>
        <v>1.4984971309337507</v>
      </c>
      <c r="BB34" s="4">
        <f>(AM34/12)*$AS34</f>
        <v>2.6160275216540936</v>
      </c>
      <c r="BC34" s="4">
        <v>6.5611152314734076</v>
      </c>
      <c r="BD34" s="4">
        <v>5.4709536465838466</v>
      </c>
      <c r="BE34" s="4"/>
      <c r="BF34" s="4">
        <f>AP34*AS34</f>
        <v>4.1154999999999999</v>
      </c>
      <c r="BG34" s="4"/>
      <c r="BH34" s="26">
        <v>1530</v>
      </c>
      <c r="BI34" s="6">
        <f>AU34*271</f>
        <v>216.39918784971536</v>
      </c>
      <c r="BJ34" s="6">
        <f>AV34*19.5</f>
        <v>17.411012402190924</v>
      </c>
      <c r="BK34" s="6">
        <f>AW34*5</f>
        <v>10.304851330203444</v>
      </c>
      <c r="BL34" s="6">
        <f>AX34*3</f>
        <v>7.8480825649622812</v>
      </c>
      <c r="BM34" s="6">
        <f>AY34*3</f>
        <v>9.5069220246238029</v>
      </c>
      <c r="BN34" s="6">
        <f>AZ34*1.3</f>
        <v>4.2868181533646323</v>
      </c>
      <c r="BO34" s="6">
        <f>BA34*1.3</f>
        <v>1.9480462702138759</v>
      </c>
      <c r="BP34" s="6">
        <f>BB34*1.3</f>
        <v>3.4008357781503218</v>
      </c>
      <c r="BQ34" s="6">
        <f>BD34*2</f>
        <v>10.941907293167693</v>
      </c>
      <c r="BS34" s="7">
        <f t="shared" si="2"/>
        <v>282.04766366659226</v>
      </c>
      <c r="BT34" s="7"/>
      <c r="BU34" s="8">
        <v>1530</v>
      </c>
      <c r="BV34" s="9">
        <f>BF34*250</f>
        <v>1028.875</v>
      </c>
      <c r="BW34" s="9">
        <f>BS34*4.2</f>
        <v>1184.6001873996875</v>
      </c>
      <c r="BY34" s="10">
        <v>1530</v>
      </c>
      <c r="BZ34" s="11">
        <f t="shared" si="1"/>
        <v>0.86854198652330172</v>
      </c>
    </row>
    <row r="35" spans="1:78" x14ac:dyDescent="0.2">
      <c r="A35">
        <v>1531</v>
      </c>
      <c r="B35" s="1">
        <v>640.6</v>
      </c>
      <c r="C35" s="1"/>
      <c r="D35" s="1">
        <v>640.6</v>
      </c>
      <c r="E35" s="1">
        <v>794</v>
      </c>
      <c r="G35" s="1">
        <v>16</v>
      </c>
      <c r="H35" s="1"/>
      <c r="I35" s="1"/>
      <c r="J35" s="1"/>
      <c r="K35" s="1">
        <v>198.8</v>
      </c>
      <c r="M35" s="1">
        <v>133.9</v>
      </c>
      <c r="N35" s="1">
        <v>198.8</v>
      </c>
      <c r="O35" s="1">
        <v>127.7</v>
      </c>
      <c r="Q35" s="1">
        <v>16</v>
      </c>
      <c r="AD35" s="17">
        <v>1531</v>
      </c>
      <c r="AE35" s="25">
        <v>3.1870646766169157</v>
      </c>
      <c r="AF35" s="3">
        <v>4.9391270620000007</v>
      </c>
      <c r="AG35" s="3">
        <v>6.2128325508607203</v>
      </c>
      <c r="AH35" s="3">
        <v>15.023474178403756</v>
      </c>
      <c r="AI35" s="3">
        <f>K35/11.93</f>
        <v>16.663872590108969</v>
      </c>
      <c r="AK35" s="3">
        <f t="shared" si="0"/>
        <v>24.037558685446012</v>
      </c>
      <c r="AL35" s="3">
        <v>10.477308294209704</v>
      </c>
      <c r="AM35" s="3">
        <v>16.663872590108969</v>
      </c>
      <c r="AN35" s="3">
        <v>1.4958346218361398</v>
      </c>
      <c r="AP35" s="3">
        <v>2.5</v>
      </c>
      <c r="AR35" s="14">
        <v>1531</v>
      </c>
      <c r="AS35" s="4">
        <v>1.6462000000000001</v>
      </c>
      <c r="AT35" s="4">
        <f>AS35*(AE35/12)</f>
        <v>0.43721215588723056</v>
      </c>
      <c r="AU35" s="4">
        <f>AS35*AF35/12</f>
        <v>0.67756591412203349</v>
      </c>
      <c r="AV35" s="4">
        <f>(AG35/12)*$AS35</f>
        <v>0.85229707876890992</v>
      </c>
      <c r="AW35" s="4">
        <f>(AH35/12)*$AS35</f>
        <v>2.0609702660406888</v>
      </c>
      <c r="AX35" s="4">
        <f>(AI35/12)*$AS35</f>
        <v>2.2860055881531154</v>
      </c>
      <c r="AY35" s="4">
        <v>3.2645896032831736</v>
      </c>
      <c r="AZ35" s="4">
        <f>(AK35/12)*$AS35</f>
        <v>3.2975524256651019</v>
      </c>
      <c r="BA35" s="4">
        <f>(AL35/12)*$AS35</f>
        <v>1.4373120761606681</v>
      </c>
      <c r="BB35" s="4">
        <f>(AM35/12)*$AS35</f>
        <v>2.2860055881531154</v>
      </c>
      <c r="BC35" s="4">
        <v>7.4475948005258159</v>
      </c>
      <c r="BD35" s="4">
        <v>5.2618726155042088</v>
      </c>
      <c r="BE35" s="4"/>
      <c r="BF35" s="4">
        <f>AP35*AS35</f>
        <v>4.1154999999999999</v>
      </c>
      <c r="BG35" s="4"/>
      <c r="BH35" s="26">
        <v>1531</v>
      </c>
      <c r="BI35" s="6">
        <f>AU35*271</f>
        <v>183.62036272707107</v>
      </c>
      <c r="BJ35" s="6">
        <f>AV35*19.5</f>
        <v>16.619793035993744</v>
      </c>
      <c r="BK35" s="6">
        <f>AW35*5</f>
        <v>10.304851330203444</v>
      </c>
      <c r="BL35" s="6">
        <f>AX35*3</f>
        <v>6.8580167644593466</v>
      </c>
      <c r="BM35" s="6">
        <f>AY35*3</f>
        <v>9.7937688098495208</v>
      </c>
      <c r="BN35" s="6">
        <f>AZ35*1.3</f>
        <v>4.2868181533646323</v>
      </c>
      <c r="BO35" s="6">
        <f>BA35*1.3</f>
        <v>1.8685056990088686</v>
      </c>
      <c r="BP35" s="6">
        <f>BB35*1.3</f>
        <v>2.9718072645990503</v>
      </c>
      <c r="BQ35" s="6">
        <f>BD35*2</f>
        <v>10.523745231008418</v>
      </c>
      <c r="BS35" s="7">
        <f t="shared" si="2"/>
        <v>246.84766901555807</v>
      </c>
      <c r="BT35" s="7"/>
      <c r="BU35" s="8">
        <v>1531</v>
      </c>
      <c r="BV35" s="9">
        <f>BF35*250</f>
        <v>1028.875</v>
      </c>
      <c r="BW35" s="9">
        <f>BS35*4.2</f>
        <v>1036.760209865344</v>
      </c>
      <c r="BY35" s="10">
        <v>1531</v>
      </c>
      <c r="BZ35" s="11">
        <f t="shared" si="1"/>
        <v>0.99239437452333545</v>
      </c>
    </row>
    <row r="36" spans="1:78" x14ac:dyDescent="0.2">
      <c r="A36">
        <v>1532</v>
      </c>
      <c r="B36" s="1">
        <v>567.5</v>
      </c>
      <c r="C36" s="1"/>
      <c r="D36" s="1">
        <v>567.5</v>
      </c>
      <c r="E36" s="1">
        <v>607.6</v>
      </c>
      <c r="F36" s="1">
        <v>18.5</v>
      </c>
      <c r="G36" s="1">
        <v>16</v>
      </c>
      <c r="H36" s="1"/>
      <c r="I36" s="1"/>
      <c r="J36" s="1"/>
      <c r="K36" s="1">
        <v>156</v>
      </c>
      <c r="M36" s="1">
        <v>120</v>
      </c>
      <c r="N36" s="1">
        <v>156</v>
      </c>
      <c r="O36" s="1">
        <v>167.5</v>
      </c>
      <c r="Q36" s="1">
        <v>16</v>
      </c>
      <c r="U36" s="1">
        <v>30</v>
      </c>
      <c r="V36" s="1">
        <f t="shared" si="3"/>
        <v>2.5</v>
      </c>
      <c r="AD36" s="17">
        <v>1532</v>
      </c>
      <c r="AE36" s="25">
        <v>2.8233830845771144</v>
      </c>
      <c r="AF36" s="3">
        <v>4.5243744750000001</v>
      </c>
      <c r="AG36" s="3">
        <v>4.7543035993740226</v>
      </c>
      <c r="AH36" s="3">
        <v>15.023474178403756</v>
      </c>
      <c r="AI36" s="3">
        <f>K36/11.93</f>
        <v>13.076278290025147</v>
      </c>
      <c r="AK36" s="3">
        <f t="shared" si="0"/>
        <v>24.037558685446012</v>
      </c>
      <c r="AL36" s="3">
        <v>9.3896713615023479</v>
      </c>
      <c r="AM36" s="3">
        <v>13.076278290025147</v>
      </c>
      <c r="AN36" s="3">
        <v>1.9620383645853832</v>
      </c>
      <c r="AP36" s="3">
        <v>2.5</v>
      </c>
      <c r="AR36" s="14">
        <v>1532</v>
      </c>
      <c r="AS36" s="4">
        <v>1.6462000000000001</v>
      </c>
      <c r="AT36" s="4">
        <f>AS36*(AE36/12)</f>
        <v>0.38732110281923715</v>
      </c>
      <c r="AU36" s="4">
        <f>AS36*AF36/12</f>
        <v>0.62066877172875012</v>
      </c>
      <c r="AV36" s="4">
        <f>(AG36/12)*$AS36</f>
        <v>0.65221121544079308</v>
      </c>
      <c r="AW36" s="4">
        <f>(AH36/12)*$AS36</f>
        <v>2.0609702660406888</v>
      </c>
      <c r="AX36" s="4">
        <f>(AI36/12)*$AS36</f>
        <v>1.7938474434199501</v>
      </c>
      <c r="AY36" s="4">
        <v>3.3602051983584129</v>
      </c>
      <c r="AZ36" s="4">
        <f>(AK36/12)*$AS36</f>
        <v>3.2975524256651019</v>
      </c>
      <c r="BA36" s="4">
        <f>(AL36/12)*$AS36</f>
        <v>1.2881064162754305</v>
      </c>
      <c r="BB36" s="4">
        <f>(AM36/12)*$AS36</f>
        <v>1.7938474434199501</v>
      </c>
      <c r="BC36" s="4">
        <v>9.7687715668604085</v>
      </c>
      <c r="BD36" s="4">
        <v>6.7602866715749448</v>
      </c>
      <c r="BE36" s="4"/>
      <c r="BF36" s="4">
        <f>AP36*AS36</f>
        <v>4.1154999999999999</v>
      </c>
      <c r="BG36" s="4"/>
      <c r="BH36" s="26">
        <v>1532</v>
      </c>
      <c r="BI36" s="6">
        <f>AU36*271</f>
        <v>168.20123713849128</v>
      </c>
      <c r="BJ36" s="6">
        <f>AV36*19.5</f>
        <v>12.718118701095465</v>
      </c>
      <c r="BK36" s="6">
        <f>AW36*5</f>
        <v>10.304851330203444</v>
      </c>
      <c r="BL36" s="6">
        <f>AX36*3</f>
        <v>5.3815423302598502</v>
      </c>
      <c r="BM36" s="6">
        <f>AY36*3</f>
        <v>10.080615595075239</v>
      </c>
      <c r="BN36" s="6">
        <f>AZ36*1.3</f>
        <v>4.2868181533646323</v>
      </c>
      <c r="BO36" s="6">
        <f>BA36*1.3</f>
        <v>1.6745383411580597</v>
      </c>
      <c r="BP36" s="6">
        <f>BB36*1.3</f>
        <v>2.3320016764459353</v>
      </c>
      <c r="BQ36" s="6">
        <f>BD36*2</f>
        <v>13.52057334314989</v>
      </c>
      <c r="BS36" s="7">
        <f t="shared" si="2"/>
        <v>228.50029660924383</v>
      </c>
      <c r="BT36" s="7"/>
      <c r="BU36" s="8">
        <v>1532</v>
      </c>
      <c r="BV36" s="9">
        <f>BF36*250</f>
        <v>1028.875</v>
      </c>
      <c r="BW36" s="9">
        <f>BS36*4.2</f>
        <v>959.70124575882414</v>
      </c>
      <c r="BY36" s="10">
        <v>1532</v>
      </c>
      <c r="BZ36" s="11">
        <f t="shared" si="1"/>
        <v>1.0720784249753486</v>
      </c>
    </row>
    <row r="37" spans="1:78" x14ac:dyDescent="0.2">
      <c r="A37">
        <v>1533</v>
      </c>
      <c r="B37" s="1">
        <v>629.29999999999995</v>
      </c>
      <c r="C37" s="1"/>
      <c r="D37" s="1">
        <v>629.29999999999995</v>
      </c>
      <c r="F37" s="1">
        <v>20</v>
      </c>
      <c r="G37" s="1">
        <v>15</v>
      </c>
      <c r="H37" s="1"/>
      <c r="I37" s="1"/>
      <c r="J37" s="1"/>
      <c r="K37" s="1">
        <v>169.2</v>
      </c>
      <c r="M37" s="1">
        <v>138.80000000000001</v>
      </c>
      <c r="N37" s="1">
        <v>169.2</v>
      </c>
      <c r="O37" s="1">
        <v>109.9</v>
      </c>
      <c r="Q37" s="1">
        <v>15</v>
      </c>
      <c r="U37" s="1">
        <v>30.8</v>
      </c>
      <c r="V37" s="1">
        <f t="shared" si="3"/>
        <v>2.5666666666666669</v>
      </c>
      <c r="AD37" s="17">
        <v>1533</v>
      </c>
      <c r="AE37" s="25">
        <v>3.1308457711442785</v>
      </c>
      <c r="AF37" s="3">
        <v>4.875013461</v>
      </c>
      <c r="AG37" s="3">
        <v>5.261737089201878</v>
      </c>
      <c r="AH37" s="3">
        <v>14.084507042253522</v>
      </c>
      <c r="AI37" s="3">
        <f>K37/11.93</f>
        <v>14.182732606873428</v>
      </c>
      <c r="AK37" s="3">
        <f t="shared" si="0"/>
        <v>22.535211267605636</v>
      </c>
      <c r="AL37" s="3">
        <v>10.860719874804383</v>
      </c>
      <c r="AM37" s="3">
        <v>14.182732606873428</v>
      </c>
      <c r="AN37" s="3">
        <v>1.2873314404055738</v>
      </c>
      <c r="AP37" s="3">
        <v>2.5</v>
      </c>
      <c r="AR37" s="14">
        <v>1533</v>
      </c>
      <c r="AS37" s="4">
        <v>1.6462000000000001</v>
      </c>
      <c r="AT37" s="4">
        <f>AS37*(AE37/12)</f>
        <v>0.42949985903814258</v>
      </c>
      <c r="AU37" s="4">
        <f>AS37*AF37/12</f>
        <v>0.66877059662484994</v>
      </c>
      <c r="AV37" s="4">
        <f>(AG37/12)*$AS37</f>
        <v>0.72182263302034433</v>
      </c>
      <c r="AW37" s="4">
        <f>(AH37/12)*$AS37</f>
        <v>1.9321596244131458</v>
      </c>
      <c r="AX37" s="4">
        <f>(AI37/12)*$AS37</f>
        <v>1.9456345347862531</v>
      </c>
      <c r="AY37" s="4">
        <v>3.4558207934336527</v>
      </c>
      <c r="AZ37" s="4">
        <f>(AK37/12)*$AS37</f>
        <v>3.0914553990610334</v>
      </c>
      <c r="BA37" s="4">
        <f>(AL37/12)*$AS37</f>
        <v>1.489909754825248</v>
      </c>
      <c r="BB37" s="4">
        <f>(AM37/12)*$AS37</f>
        <v>1.9456345347862531</v>
      </c>
      <c r="BC37" s="4">
        <v>6.409480568346023</v>
      </c>
      <c r="BD37" s="4">
        <v>5.9239625472563953</v>
      </c>
      <c r="BE37" s="4"/>
      <c r="BF37" s="4">
        <f>AP37*AS37</f>
        <v>4.1154999999999999</v>
      </c>
      <c r="BG37" s="4"/>
      <c r="BH37" s="26">
        <v>1533</v>
      </c>
      <c r="BI37" s="6">
        <f>AU37*271</f>
        <v>181.23683168533432</v>
      </c>
      <c r="BJ37" s="6">
        <f>AV37*19.5</f>
        <v>14.075541343896715</v>
      </c>
      <c r="BK37" s="6">
        <f>AW37*5</f>
        <v>9.6607981220657297</v>
      </c>
      <c r="BL37" s="6">
        <f>AX37*3</f>
        <v>5.8369036043587599</v>
      </c>
      <c r="BM37" s="6">
        <f>AY37*3</f>
        <v>10.367462380300958</v>
      </c>
      <c r="BN37" s="6">
        <f>AZ37*1.3</f>
        <v>4.0188920187793435</v>
      </c>
      <c r="BO37" s="6">
        <f>BA37*1.3</f>
        <v>1.9368826812728224</v>
      </c>
      <c r="BP37" s="6">
        <f>BB37*1.3</f>
        <v>2.5293248952221292</v>
      </c>
      <c r="BQ37" s="6">
        <f>BD37*2</f>
        <v>11.847925094512791</v>
      </c>
      <c r="BS37" s="7">
        <f t="shared" si="2"/>
        <v>241.51056182574357</v>
      </c>
      <c r="BT37" s="7"/>
      <c r="BU37" s="8">
        <v>1533</v>
      </c>
      <c r="BV37" s="9">
        <f>BF37*250</f>
        <v>1028.875</v>
      </c>
      <c r="BW37" s="9">
        <f>BS37*4.2</f>
        <v>1014.344359668123</v>
      </c>
      <c r="BY37" s="10">
        <v>1533</v>
      </c>
      <c r="BZ37" s="11">
        <f t="shared" si="1"/>
        <v>1.0143251551540458</v>
      </c>
    </row>
    <row r="38" spans="1:78" x14ac:dyDescent="0.2">
      <c r="A38">
        <v>1534</v>
      </c>
      <c r="B38" s="1">
        <v>595.6</v>
      </c>
      <c r="C38" s="1"/>
      <c r="D38" s="1">
        <v>595.6</v>
      </c>
      <c r="E38" s="1">
        <v>737.3</v>
      </c>
      <c r="F38" s="1">
        <v>14</v>
      </c>
      <c r="G38" s="1">
        <v>15.2</v>
      </c>
      <c r="H38" s="1"/>
      <c r="I38" s="1"/>
      <c r="J38" s="1"/>
      <c r="K38" s="1">
        <v>155.19999999999999</v>
      </c>
      <c r="M38" s="1">
        <v>156</v>
      </c>
      <c r="N38" s="1">
        <v>155.19999999999999</v>
      </c>
      <c r="O38" s="1">
        <v>107.6</v>
      </c>
      <c r="Q38" s="1">
        <v>15.2</v>
      </c>
      <c r="U38" s="1">
        <v>30</v>
      </c>
      <c r="V38" s="1">
        <f t="shared" si="3"/>
        <v>2.5</v>
      </c>
      <c r="AD38" s="17">
        <v>1534</v>
      </c>
      <c r="AE38" s="25">
        <v>2.9631840796019904</v>
      </c>
      <c r="AF38" s="3">
        <v>4.6838074120000002</v>
      </c>
      <c r="AG38" s="3">
        <v>5.7691705790297334</v>
      </c>
      <c r="AH38" s="3">
        <v>14.272300469483568</v>
      </c>
      <c r="AI38" s="3">
        <f>K38/11.93</f>
        <v>13.009220452640402</v>
      </c>
      <c r="AK38" s="3">
        <f t="shared" si="0"/>
        <v>22.835680751173712</v>
      </c>
      <c r="AL38" s="3">
        <v>12.206572769953052</v>
      </c>
      <c r="AM38" s="3">
        <v>13.009220452640402</v>
      </c>
      <c r="AN38" s="3">
        <v>1.2603900180858938</v>
      </c>
      <c r="AP38" s="3">
        <v>2.5</v>
      </c>
      <c r="AR38" s="14">
        <v>1534</v>
      </c>
      <c r="AS38" s="4">
        <v>1.6462000000000001</v>
      </c>
      <c r="AT38" s="4">
        <f>AS38*(AE38/12)</f>
        <v>0.40649946932006642</v>
      </c>
      <c r="AU38" s="4">
        <f>AS38*AF38/12</f>
        <v>0.64254031346953344</v>
      </c>
      <c r="AV38" s="4">
        <f>(AG38/12)*$AS38</f>
        <v>0.79143405059989569</v>
      </c>
      <c r="AW38" s="4">
        <f>(AH38/12)*$AS38</f>
        <v>1.9579217527386543</v>
      </c>
      <c r="AX38" s="4">
        <f>(AI38/12)*$AS38</f>
        <v>1.784648225761386</v>
      </c>
      <c r="AY38" s="4">
        <v>3.5514363885088915</v>
      </c>
      <c r="AZ38" s="4">
        <f>(AK38/12)*$AS38</f>
        <v>3.1326748043818471</v>
      </c>
      <c r="BA38" s="4">
        <f>(AL38/12)*$AS38</f>
        <v>1.6745383411580597</v>
      </c>
      <c r="BB38" s="4">
        <f>(AM38/12)*$AS38</f>
        <v>1.784648225761386</v>
      </c>
      <c r="BC38" s="4">
        <v>6.275342212502566</v>
      </c>
      <c r="BD38" s="4">
        <v>5.8542688702298493</v>
      </c>
      <c r="BE38" s="4"/>
      <c r="BF38" s="4">
        <f>AP38*AS38</f>
        <v>4.1154999999999999</v>
      </c>
      <c r="BG38" s="4"/>
      <c r="BH38" s="26">
        <v>1534</v>
      </c>
      <c r="BI38" s="6">
        <f>AU38*271</f>
        <v>174.12842495024356</v>
      </c>
      <c r="BJ38" s="6">
        <f>AV38*19.5</f>
        <v>15.432963986697965</v>
      </c>
      <c r="BK38" s="6">
        <f>AW38*5</f>
        <v>9.7896087636932716</v>
      </c>
      <c r="BL38" s="6">
        <f>AX38*3</f>
        <v>5.3539446772841579</v>
      </c>
      <c r="BM38" s="6">
        <f>AY38*3</f>
        <v>10.654309165526675</v>
      </c>
      <c r="BN38" s="6">
        <f>AZ38*1.3</f>
        <v>4.0724772456964011</v>
      </c>
      <c r="BO38" s="6">
        <f>BA38*1.3</f>
        <v>2.1768998435054776</v>
      </c>
      <c r="BP38" s="6">
        <f>BB38*1.3</f>
        <v>2.320042693489802</v>
      </c>
      <c r="BQ38" s="6">
        <f>BD38*2</f>
        <v>11.708537740459699</v>
      </c>
      <c r="BS38" s="7">
        <f t="shared" si="2"/>
        <v>235.63720906659699</v>
      </c>
      <c r="BT38" s="7"/>
      <c r="BU38" s="8">
        <v>1534</v>
      </c>
      <c r="BV38" s="9">
        <f>BF38*250</f>
        <v>1028.875</v>
      </c>
      <c r="BW38" s="9">
        <f>BS38*4.2</f>
        <v>989.67627807970746</v>
      </c>
      <c r="BY38" s="10">
        <v>1534</v>
      </c>
      <c r="BZ38" s="11">
        <f t="shared" si="1"/>
        <v>1.0396076199748374</v>
      </c>
    </row>
    <row r="39" spans="1:78" x14ac:dyDescent="0.2">
      <c r="A39">
        <v>1535</v>
      </c>
      <c r="B39" s="1">
        <v>531.5</v>
      </c>
      <c r="C39" s="1"/>
      <c r="D39" s="1">
        <v>531.5</v>
      </c>
      <c r="E39" s="1">
        <v>675.9</v>
      </c>
      <c r="G39" s="1">
        <v>15</v>
      </c>
      <c r="H39" s="1"/>
      <c r="I39" s="1"/>
      <c r="J39" s="1"/>
      <c r="K39" s="1">
        <v>109</v>
      </c>
      <c r="M39" s="1">
        <v>102.5</v>
      </c>
      <c r="N39" s="1">
        <v>109</v>
      </c>
      <c r="O39" s="1">
        <v>125.2</v>
      </c>
      <c r="Q39" s="1">
        <v>15</v>
      </c>
      <c r="U39" s="1">
        <v>30</v>
      </c>
      <c r="V39" s="1">
        <f t="shared" si="3"/>
        <v>2.5</v>
      </c>
      <c r="AD39" s="17">
        <v>1535</v>
      </c>
      <c r="AE39" s="25">
        <v>2.644278606965174</v>
      </c>
      <c r="AF39" s="3">
        <v>4.3201187550000002</v>
      </c>
      <c r="AG39" s="3">
        <v>5.288732394366197</v>
      </c>
      <c r="AH39" s="3">
        <v>14.084507042253522</v>
      </c>
      <c r="AI39" s="3">
        <f>K39/11.93</f>
        <v>9.1366303436714169</v>
      </c>
      <c r="AK39" s="3">
        <f t="shared" si="0"/>
        <v>22.535211267605636</v>
      </c>
      <c r="AL39" s="3">
        <v>8.0203442879499214</v>
      </c>
      <c r="AM39" s="3">
        <v>9.1366303436714169</v>
      </c>
      <c r="AN39" s="3">
        <v>1.4665504671408356</v>
      </c>
      <c r="AP39" s="3">
        <v>2.5</v>
      </c>
      <c r="AR39" s="14">
        <v>1535</v>
      </c>
      <c r="AS39" s="4">
        <v>1.6462000000000001</v>
      </c>
      <c r="AT39" s="4">
        <f>AS39*(AE39/12)</f>
        <v>0.3627509535655058</v>
      </c>
      <c r="AU39" s="4">
        <f>AS39*AF39/12</f>
        <v>0.59264829120675</v>
      </c>
      <c r="AV39" s="4">
        <f>(AG39/12)*$AS39</f>
        <v>0.72552593896713624</v>
      </c>
      <c r="AW39" s="4">
        <f>(AH39/12)*$AS39</f>
        <v>1.9321596244131458</v>
      </c>
      <c r="AX39" s="4">
        <f>(AI39/12)*$AS39</f>
        <v>1.2533934059793239</v>
      </c>
      <c r="AY39" s="4">
        <v>3.6470519835841313</v>
      </c>
      <c r="AZ39" s="4">
        <f>(AK39/12)*$AS39</f>
        <v>3.0914553990610334</v>
      </c>
      <c r="BA39" s="4">
        <f>(AL39/12)*$AS39</f>
        <v>1.1002575639019301</v>
      </c>
      <c r="BB39" s="4">
        <f>(AM39/12)*$AS39</f>
        <v>1.2533934059793239</v>
      </c>
      <c r="BC39" s="4">
        <v>7.3017922398264057</v>
      </c>
      <c r="BD39" s="4">
        <v>7.0390613796811277</v>
      </c>
      <c r="BE39" s="4"/>
      <c r="BF39" s="4">
        <f>AP39*AS39</f>
        <v>4.1154999999999999</v>
      </c>
      <c r="BG39" s="4"/>
      <c r="BH39" s="26">
        <v>1535</v>
      </c>
      <c r="BI39" s="6">
        <f>AU39*271</f>
        <v>160.60768691702924</v>
      </c>
      <c r="BJ39" s="6">
        <f>AV39*19.5</f>
        <v>14.147755809859156</v>
      </c>
      <c r="BK39" s="6">
        <f>AW39*5</f>
        <v>9.6607981220657297</v>
      </c>
      <c r="BL39" s="6">
        <f>AX39*3</f>
        <v>3.7601802179379717</v>
      </c>
      <c r="BM39" s="6">
        <f>AY39*3</f>
        <v>10.941155950752394</v>
      </c>
      <c r="BN39" s="6">
        <f>AZ39*1.3</f>
        <v>4.0188920187793435</v>
      </c>
      <c r="BO39" s="6">
        <f>BA39*1.3</f>
        <v>1.4303348330725092</v>
      </c>
      <c r="BP39" s="6">
        <f>BB39*1.3</f>
        <v>1.6294114277731211</v>
      </c>
      <c r="BQ39" s="6">
        <f>BD39*2</f>
        <v>14.078122759362255</v>
      </c>
      <c r="BS39" s="7">
        <f t="shared" si="2"/>
        <v>220.27433805663173</v>
      </c>
      <c r="BT39" s="7"/>
      <c r="BU39" s="8">
        <v>1535</v>
      </c>
      <c r="BV39" s="9">
        <f>BF39*250</f>
        <v>1028.875</v>
      </c>
      <c r="BW39" s="9">
        <f>BS39*4.2</f>
        <v>925.15221983785329</v>
      </c>
      <c r="BY39" s="10">
        <v>1535</v>
      </c>
      <c r="BZ39" s="11">
        <f t="shared" si="1"/>
        <v>1.1121142855608406</v>
      </c>
    </row>
    <row r="40" spans="1:78" x14ac:dyDescent="0.2">
      <c r="A40">
        <v>1536</v>
      </c>
      <c r="B40" s="1">
        <v>554.29999999999995</v>
      </c>
      <c r="C40" s="1"/>
      <c r="D40" s="1">
        <v>554.29999999999995</v>
      </c>
      <c r="E40" s="1">
        <v>657.6</v>
      </c>
      <c r="G40" s="1">
        <v>16</v>
      </c>
      <c r="H40" s="1"/>
      <c r="I40" s="1"/>
      <c r="J40" s="1"/>
      <c r="K40" s="1">
        <v>109.1</v>
      </c>
      <c r="M40" s="1">
        <v>106.7</v>
      </c>
      <c r="N40" s="1">
        <v>109.1</v>
      </c>
      <c r="O40" s="1">
        <v>139.9</v>
      </c>
      <c r="Q40" s="1">
        <v>16</v>
      </c>
      <c r="U40" s="1">
        <v>30</v>
      </c>
      <c r="V40" s="1">
        <f t="shared" si="3"/>
        <v>2.5</v>
      </c>
      <c r="AD40" s="17">
        <v>1536</v>
      </c>
      <c r="AE40" s="25">
        <v>2.7577114427860696</v>
      </c>
      <c r="AF40" s="3">
        <v>4.4494807109999996</v>
      </c>
      <c r="AG40" s="3">
        <v>5.1455399061032869</v>
      </c>
      <c r="AH40" s="3">
        <v>15.023474178403756</v>
      </c>
      <c r="AI40" s="3">
        <f>K40/11.93</f>
        <v>9.1450125733445091</v>
      </c>
      <c r="AK40" s="3">
        <f t="shared" si="0"/>
        <v>24.037558685446012</v>
      </c>
      <c r="AL40" s="3">
        <v>8.3489827856025052</v>
      </c>
      <c r="AM40" s="3">
        <v>9.1450125733445091</v>
      </c>
      <c r="AN40" s="3">
        <v>1.6387412967492245</v>
      </c>
      <c r="AP40" s="3">
        <v>2.5</v>
      </c>
      <c r="AR40" s="14">
        <v>1536</v>
      </c>
      <c r="AS40" s="4">
        <v>1.6462000000000001</v>
      </c>
      <c r="AT40" s="4">
        <f>AS40*(AE40/12)</f>
        <v>0.378312048092869</v>
      </c>
      <c r="AU40" s="4">
        <f>AS40*AF40/12</f>
        <v>0.61039459553734998</v>
      </c>
      <c r="AV40" s="4">
        <f>(AG40/12)*$AS40</f>
        <v>0.70588231611893593</v>
      </c>
      <c r="AW40" s="4">
        <f>(AH40/12)*$AS40</f>
        <v>2.0609702660406888</v>
      </c>
      <c r="AX40" s="4">
        <f>(AI40/12)*$AS40</f>
        <v>1.2545433081866444</v>
      </c>
      <c r="AY40" s="4">
        <v>3.7426675786593711</v>
      </c>
      <c r="AZ40" s="4">
        <f>(AK40/12)*$AS40</f>
        <v>3.2975524256651019</v>
      </c>
      <c r="BA40" s="4">
        <f>(AL40/12)*$AS40</f>
        <v>1.1453412884715706</v>
      </c>
      <c r="BB40" s="4">
        <f>(AM40/12)*$AS40</f>
        <v>1.2545433081866444</v>
      </c>
      <c r="BC40" s="4">
        <v>8.1591112967389332</v>
      </c>
      <c r="BD40" s="4">
        <v>7.2481424107607664</v>
      </c>
      <c r="BE40" s="4"/>
      <c r="BF40" s="4">
        <f>AP40*AS40</f>
        <v>4.1154999999999999</v>
      </c>
      <c r="BG40" s="4"/>
      <c r="BH40" s="26">
        <v>1536</v>
      </c>
      <c r="BI40" s="6">
        <f>AU40*271</f>
        <v>165.41693539062186</v>
      </c>
      <c r="BJ40" s="6">
        <f>AV40*19.5</f>
        <v>13.764705164319251</v>
      </c>
      <c r="BK40" s="6">
        <f>AW40*5</f>
        <v>10.304851330203444</v>
      </c>
      <c r="BL40" s="6">
        <f>AX40*3</f>
        <v>3.7636299245599334</v>
      </c>
      <c r="BM40" s="6">
        <f>AY40*3</f>
        <v>11.228002735978112</v>
      </c>
      <c r="BN40" s="6">
        <f>AZ40*1.3</f>
        <v>4.2868181533646323</v>
      </c>
      <c r="BO40" s="6">
        <f>BA40*1.3</f>
        <v>1.4889436750130418</v>
      </c>
      <c r="BP40" s="6">
        <f>BB40*1.3</f>
        <v>1.6309063006426379</v>
      </c>
      <c r="BQ40" s="6">
        <f>BD40*2</f>
        <v>14.496284821521533</v>
      </c>
      <c r="BS40" s="7">
        <f t="shared" si="2"/>
        <v>226.38107749622444</v>
      </c>
      <c r="BT40" s="7"/>
      <c r="BU40" s="8">
        <v>1536</v>
      </c>
      <c r="BV40" s="9">
        <f>BF40*250</f>
        <v>1028.875</v>
      </c>
      <c r="BW40" s="9">
        <f>BS40*4.2</f>
        <v>950.80052548414267</v>
      </c>
      <c r="BY40" s="10">
        <v>1536</v>
      </c>
      <c r="BZ40" s="11">
        <f t="shared" si="1"/>
        <v>1.0821144629427946</v>
      </c>
    </row>
    <row r="41" spans="1:78" x14ac:dyDescent="0.2">
      <c r="A41">
        <v>1537</v>
      </c>
      <c r="B41" s="1">
        <v>445.5</v>
      </c>
      <c r="C41" s="1"/>
      <c r="D41" s="1">
        <v>445.5</v>
      </c>
      <c r="E41" s="1">
        <v>554</v>
      </c>
      <c r="G41" s="1">
        <v>16</v>
      </c>
      <c r="H41" s="1"/>
      <c r="I41" s="1"/>
      <c r="J41" s="1"/>
      <c r="K41" s="1">
        <v>108.4</v>
      </c>
      <c r="M41" s="1">
        <v>106.7</v>
      </c>
      <c r="N41" s="1">
        <v>108.4</v>
      </c>
      <c r="O41" s="1">
        <v>142.30000000000001</v>
      </c>
      <c r="Q41" s="1">
        <v>16</v>
      </c>
      <c r="U41" s="1">
        <v>30.7</v>
      </c>
      <c r="V41" s="1">
        <f t="shared" si="3"/>
        <v>2.5583333333333331</v>
      </c>
      <c r="AD41" s="17">
        <v>1537</v>
      </c>
      <c r="AE41" s="25">
        <v>2.216417910447761</v>
      </c>
      <c r="AF41" s="3">
        <v>3.832174535</v>
      </c>
      <c r="AG41" s="3">
        <v>4.3348982785602503</v>
      </c>
      <c r="AH41" s="3">
        <v>15.023474178403756</v>
      </c>
      <c r="AI41" s="3">
        <f>K41/11.93</f>
        <v>9.0863369656328583</v>
      </c>
      <c r="AK41" s="3">
        <f t="shared" si="0"/>
        <v>24.037558685446012</v>
      </c>
      <c r="AL41" s="3">
        <v>8.3489827856025052</v>
      </c>
      <c r="AM41" s="3">
        <v>9.0863369656328583</v>
      </c>
      <c r="AN41" s="3">
        <v>1.6668540852567166</v>
      </c>
      <c r="AP41" s="3">
        <v>2.5583333333333331</v>
      </c>
      <c r="AR41" s="14">
        <v>1537</v>
      </c>
      <c r="AS41" s="4">
        <v>1.6462000000000001</v>
      </c>
      <c r="AT41" s="4">
        <f>AS41*(AE41/12)</f>
        <v>0.30405559701492535</v>
      </c>
      <c r="AU41" s="4">
        <f>AS41*AF41/12</f>
        <v>0.52571047662641668</v>
      </c>
      <c r="AV41" s="4">
        <f>(AG41/12)*$AS41</f>
        <v>0.59467579551382366</v>
      </c>
      <c r="AW41" s="4">
        <f>(AH41/12)*$AS41</f>
        <v>2.0609702660406888</v>
      </c>
      <c r="AX41" s="4">
        <f>(AI41/12)*$AS41</f>
        <v>1.2464939927354011</v>
      </c>
      <c r="AY41" s="4">
        <v>3.8382831737346099</v>
      </c>
      <c r="AZ41" s="4">
        <f>(AK41/12)*$AS41</f>
        <v>3.2975524256651019</v>
      </c>
      <c r="BA41" s="4">
        <f>(AL41/12)*$AS41</f>
        <v>1.1453412884715706</v>
      </c>
      <c r="BB41" s="4">
        <f>(AM41/12)*$AS41</f>
        <v>1.2464939927354011</v>
      </c>
      <c r="BC41" s="4">
        <v>8.2990817550103646</v>
      </c>
      <c r="BD41" s="4">
        <v>6.7602866715749448</v>
      </c>
      <c r="BE41" s="4"/>
      <c r="BF41" s="4">
        <f>AP41*AS41</f>
        <v>4.2115283333333329</v>
      </c>
      <c r="BG41" s="4"/>
      <c r="BH41" s="26">
        <v>1537</v>
      </c>
      <c r="BI41" s="6">
        <f>AU41*271</f>
        <v>142.46753916575892</v>
      </c>
      <c r="BJ41" s="6">
        <f>AV41*19.5</f>
        <v>11.596178012519561</v>
      </c>
      <c r="BK41" s="6">
        <f>AW41*5</f>
        <v>10.304851330203444</v>
      </c>
      <c r="BL41" s="6">
        <f>AX41*3</f>
        <v>3.7394819782062032</v>
      </c>
      <c r="BM41" s="6">
        <f>AY41*3</f>
        <v>11.51484952120383</v>
      </c>
      <c r="BN41" s="6">
        <f>AZ41*1.3</f>
        <v>4.2868181533646323</v>
      </c>
      <c r="BO41" s="6">
        <f>BA41*1.3</f>
        <v>1.4889436750130418</v>
      </c>
      <c r="BP41" s="6">
        <f>BB41*1.3</f>
        <v>1.6204421905560213</v>
      </c>
      <c r="BQ41" s="6">
        <f>BD41*2</f>
        <v>13.52057334314989</v>
      </c>
      <c r="BS41" s="7">
        <f t="shared" si="2"/>
        <v>200.53967736997558</v>
      </c>
      <c r="BT41" s="7"/>
      <c r="BU41" s="8">
        <v>1537</v>
      </c>
      <c r="BV41" s="9">
        <f>BF41*250</f>
        <v>1052.8820833333332</v>
      </c>
      <c r="BW41" s="9">
        <f>BS41*4.2</f>
        <v>842.26664495389741</v>
      </c>
      <c r="BY41" s="10">
        <v>1537</v>
      </c>
      <c r="BZ41" s="11">
        <f t="shared" si="1"/>
        <v>1.2500579117566315</v>
      </c>
    </row>
    <row r="42" spans="1:78" x14ac:dyDescent="0.2">
      <c r="A42">
        <v>1538</v>
      </c>
      <c r="B42" s="1">
        <v>482.8</v>
      </c>
      <c r="C42" s="1"/>
      <c r="D42" s="1">
        <v>482.8</v>
      </c>
      <c r="E42" s="1">
        <v>621.79999999999995</v>
      </c>
      <c r="G42" s="1">
        <v>16</v>
      </c>
      <c r="H42" s="1"/>
      <c r="I42" s="1"/>
      <c r="J42" s="1"/>
      <c r="K42" s="1">
        <v>145.30000000000001</v>
      </c>
      <c r="M42" s="1">
        <v>124.3</v>
      </c>
      <c r="N42" s="1">
        <v>145.30000000000001</v>
      </c>
      <c r="O42" s="1">
        <v>135.1</v>
      </c>
      <c r="Q42" s="1">
        <v>16</v>
      </c>
      <c r="U42" s="1">
        <v>30</v>
      </c>
      <c r="V42" s="1">
        <f t="shared" si="3"/>
        <v>2.5</v>
      </c>
      <c r="AD42" s="17">
        <v>1538</v>
      </c>
      <c r="AE42" s="25">
        <v>2.4019900497512436</v>
      </c>
      <c r="AF42" s="3">
        <v>4.0438061560000005</v>
      </c>
      <c r="AG42" s="3">
        <v>4.8654147104851324</v>
      </c>
      <c r="AH42" s="3">
        <v>15.023474178403756</v>
      </c>
      <c r="AI42" s="3">
        <f>K42/11.93</f>
        <v>12.179379715004192</v>
      </c>
      <c r="AK42" s="3">
        <f t="shared" si="0"/>
        <v>24.037558685446012</v>
      </c>
      <c r="AL42" s="3">
        <v>9.7261345852895147</v>
      </c>
      <c r="AM42" s="3">
        <v>12.179379715004192</v>
      </c>
      <c r="AN42" s="3">
        <v>1.5825157197342403</v>
      </c>
      <c r="AP42" s="3">
        <v>2.5</v>
      </c>
      <c r="AR42" s="14">
        <v>1538</v>
      </c>
      <c r="AS42" s="4">
        <v>1.6462000000000001</v>
      </c>
      <c r="AT42" s="4">
        <f>AS42*(AE42/12)</f>
        <v>0.32951300165837477</v>
      </c>
      <c r="AU42" s="4">
        <f>AS42*AF42/12</f>
        <v>0.55474280783393348</v>
      </c>
      <c r="AV42" s="4">
        <f>(AG42/12)*$AS42</f>
        <v>0.6674538080333855</v>
      </c>
      <c r="AW42" s="4">
        <f>(AH42/12)*$AS42</f>
        <v>2.0609702660406888</v>
      </c>
      <c r="AX42" s="4">
        <f>(AI42/12)*$AS42</f>
        <v>1.6708079072366584</v>
      </c>
      <c r="AY42" s="4">
        <v>3.9338987688098497</v>
      </c>
      <c r="AZ42" s="4">
        <f>(AK42/12)*$AS42</f>
        <v>3.2975524256651019</v>
      </c>
      <c r="BA42" s="4">
        <f>(AL42/12)*$AS42</f>
        <v>1.3342635628586332</v>
      </c>
      <c r="BB42" s="4">
        <f>(AM42/12)*$AS42</f>
        <v>1.6708079072366584</v>
      </c>
      <c r="BC42" s="4">
        <v>7.879170380196066</v>
      </c>
      <c r="BD42" s="4">
        <v>6.0285030627962142</v>
      </c>
      <c r="BE42" s="4"/>
      <c r="BF42" s="4">
        <f>AP42*AS42</f>
        <v>4.1154999999999999</v>
      </c>
      <c r="BG42" s="4"/>
      <c r="BH42" s="26">
        <v>1538</v>
      </c>
      <c r="BI42" s="6">
        <f>AU42*271</f>
        <v>150.33530092299597</v>
      </c>
      <c r="BJ42" s="6">
        <f>AV42*19.5</f>
        <v>13.015349256651017</v>
      </c>
      <c r="BK42" s="6">
        <f>AW42*5</f>
        <v>10.304851330203444</v>
      </c>
      <c r="BL42" s="6">
        <f>AX42*3</f>
        <v>5.0124237217099754</v>
      </c>
      <c r="BM42" s="6">
        <f>AY42*3</f>
        <v>11.801696306429548</v>
      </c>
      <c r="BN42" s="6">
        <f>AZ42*1.3</f>
        <v>4.2868181533646323</v>
      </c>
      <c r="BO42" s="6">
        <f>BA42*1.3</f>
        <v>1.7345426317162234</v>
      </c>
      <c r="BP42" s="6">
        <f>BB42*1.3</f>
        <v>2.1720502794076562</v>
      </c>
      <c r="BQ42" s="6">
        <f>BD42*2</f>
        <v>12.057006125592428</v>
      </c>
      <c r="BS42" s="7">
        <f t="shared" si="2"/>
        <v>210.72003872807088</v>
      </c>
      <c r="BT42" s="7"/>
      <c r="BU42" s="8">
        <v>1538</v>
      </c>
      <c r="BV42" s="9">
        <f>BF42*250</f>
        <v>1028.875</v>
      </c>
      <c r="BW42" s="9">
        <f>BS42*4.2</f>
        <v>885.0241626578977</v>
      </c>
      <c r="BY42" s="10">
        <v>1538</v>
      </c>
      <c r="BZ42" s="11">
        <f t="shared" si="1"/>
        <v>1.162538881322845</v>
      </c>
    </row>
    <row r="43" spans="1:78" x14ac:dyDescent="0.2">
      <c r="A43">
        <v>1539</v>
      </c>
      <c r="B43" s="1">
        <v>606</v>
      </c>
      <c r="C43" s="1"/>
      <c r="D43" s="1">
        <v>606</v>
      </c>
      <c r="G43" s="1">
        <v>16</v>
      </c>
      <c r="H43" s="1"/>
      <c r="I43" s="1"/>
      <c r="J43" s="1"/>
      <c r="K43" s="1">
        <v>163.80000000000001</v>
      </c>
      <c r="M43" s="1">
        <v>131.9</v>
      </c>
      <c r="N43" s="1">
        <v>163.80000000000001</v>
      </c>
      <c r="O43" s="1">
        <v>88</v>
      </c>
      <c r="Q43" s="1">
        <v>16</v>
      </c>
      <c r="U43" s="1">
        <v>30</v>
      </c>
      <c r="V43" s="1">
        <f t="shared" si="3"/>
        <v>2.5</v>
      </c>
      <c r="AD43" s="17">
        <v>1539</v>
      </c>
      <c r="AE43" s="25">
        <v>3.0149253731343282</v>
      </c>
      <c r="AF43" s="3">
        <v>4.7428146199999999</v>
      </c>
      <c r="AG43" s="3">
        <v>4.8492436098069902</v>
      </c>
      <c r="AH43" s="3">
        <v>15.023474178403756</v>
      </c>
      <c r="AI43" s="3">
        <f>K43/11.93</f>
        <v>13.730092204526406</v>
      </c>
      <c r="AK43" s="3">
        <f t="shared" si="0"/>
        <v>24.037558685446012</v>
      </c>
      <c r="AL43" s="3">
        <v>10.320813771517997</v>
      </c>
      <c r="AM43" s="3">
        <v>13.730092204526406</v>
      </c>
      <c r="AN43" s="3">
        <v>1.0308022452747088</v>
      </c>
      <c r="AP43" s="3">
        <v>2.5</v>
      </c>
      <c r="AR43" s="14">
        <v>1539</v>
      </c>
      <c r="AS43" s="4">
        <v>1.6462000000000001</v>
      </c>
      <c r="AT43" s="4">
        <f>AS43*(AE43/12)</f>
        <v>0.4135975124378109</v>
      </c>
      <c r="AU43" s="4">
        <f>AS43*AF43/12</f>
        <v>0.65063511895366666</v>
      </c>
      <c r="AV43" s="4">
        <f>(AG43/12)*$AS43</f>
        <v>0.66523540253868907</v>
      </c>
      <c r="AW43" s="4">
        <f>(AH43/12)*$AS43</f>
        <v>2.0609702660406888</v>
      </c>
      <c r="AX43" s="4">
        <f>(AI43/12)*$AS43</f>
        <v>1.8835398155909473</v>
      </c>
      <c r="AY43" s="4">
        <v>4.1196662106703146</v>
      </c>
      <c r="AZ43" s="4">
        <f>(AK43/12)*$AS43</f>
        <v>3.2975524256651019</v>
      </c>
      <c r="BA43" s="4">
        <f>(AL43/12)*$AS43</f>
        <v>1.4158436358894106</v>
      </c>
      <c r="BB43" s="4">
        <f>(AM43/12)*$AS43</f>
        <v>1.8835398155909473</v>
      </c>
      <c r="BC43" s="4">
        <v>5.1322501366191995</v>
      </c>
      <c r="BD43" s="4">
        <v>6.1330435783360331</v>
      </c>
      <c r="BE43" s="4"/>
      <c r="BF43" s="4">
        <f>AP43*AS43</f>
        <v>4.1154999999999999</v>
      </c>
      <c r="BG43" s="4"/>
      <c r="BH43" s="26">
        <v>1539</v>
      </c>
      <c r="BI43" s="6">
        <f>AU43*271</f>
        <v>176.32211723644366</v>
      </c>
      <c r="BJ43" s="6">
        <f>AV43*19.5</f>
        <v>12.972090349504438</v>
      </c>
      <c r="BK43" s="6">
        <f>AW43*5</f>
        <v>10.304851330203444</v>
      </c>
      <c r="BL43" s="6">
        <f>AX43*3</f>
        <v>5.6506194467728417</v>
      </c>
      <c r="BM43" s="6">
        <f>AY43*3</f>
        <v>12.358998632010945</v>
      </c>
      <c r="BN43" s="6">
        <f>AZ43*1.3</f>
        <v>4.2868181533646323</v>
      </c>
      <c r="BO43" s="6">
        <f>BA43*1.3</f>
        <v>1.840596726656234</v>
      </c>
      <c r="BP43" s="6">
        <f>BB43*1.3</f>
        <v>2.4486017602682315</v>
      </c>
      <c r="BQ43" s="6">
        <f>BD43*2</f>
        <v>12.266087156672066</v>
      </c>
      <c r="BS43" s="7">
        <f t="shared" si="2"/>
        <v>238.45078079189648</v>
      </c>
      <c r="BT43" s="7"/>
      <c r="BU43" s="8">
        <v>1539</v>
      </c>
      <c r="BV43" s="9">
        <f>BF43*250</f>
        <v>1028.875</v>
      </c>
      <c r="BW43" s="9">
        <f>BS43*4.2</f>
        <v>1001.4932793259652</v>
      </c>
      <c r="BY43" s="10">
        <v>1539</v>
      </c>
      <c r="BZ43" s="11">
        <f t="shared" si="1"/>
        <v>1.0273408930836396</v>
      </c>
    </row>
    <row r="44" spans="1:78" x14ac:dyDescent="0.2">
      <c r="A44">
        <v>1540</v>
      </c>
      <c r="B44" s="1">
        <v>837</v>
      </c>
      <c r="C44" s="1"/>
      <c r="D44" s="1">
        <v>837</v>
      </c>
      <c r="F44" s="1">
        <v>18</v>
      </c>
      <c r="G44" s="1">
        <v>16</v>
      </c>
      <c r="H44" s="1"/>
      <c r="I44" s="1"/>
      <c r="J44" s="1"/>
      <c r="K44" s="1">
        <v>135.80000000000001</v>
      </c>
      <c r="M44" s="1">
        <v>115.6</v>
      </c>
      <c r="N44" s="1">
        <v>135.80000000000001</v>
      </c>
      <c r="O44" s="1">
        <v>145.80000000000001</v>
      </c>
      <c r="Q44" s="1">
        <v>16</v>
      </c>
      <c r="U44" s="1">
        <v>30</v>
      </c>
      <c r="V44" s="1">
        <f t="shared" si="3"/>
        <v>2.5</v>
      </c>
      <c r="AD44" s="17">
        <v>1540</v>
      </c>
      <c r="AE44" s="25">
        <v>4.1641791044776122</v>
      </c>
      <c r="AF44" s="3">
        <v>6.0534554899999993</v>
      </c>
      <c r="AG44" s="3">
        <v>4.833072509128848</v>
      </c>
      <c r="AH44" s="3">
        <v>15.023474178403756</v>
      </c>
      <c r="AI44" s="3">
        <f>K44/11.93</f>
        <v>11.383067896060354</v>
      </c>
      <c r="AK44" s="3">
        <f t="shared" si="0"/>
        <v>24.037558685446012</v>
      </c>
      <c r="AL44" s="3">
        <v>9.0453834115805947</v>
      </c>
      <c r="AM44" s="3">
        <v>11.383067896060354</v>
      </c>
      <c r="AN44" s="3">
        <v>1.7078519018301426</v>
      </c>
      <c r="AP44" s="3">
        <v>2.5</v>
      </c>
      <c r="AR44" s="14">
        <v>1540</v>
      </c>
      <c r="AS44" s="4">
        <v>1.6462000000000001</v>
      </c>
      <c r="AT44" s="4">
        <f>AS44*(AE44/12)</f>
        <v>0.57125597014925378</v>
      </c>
      <c r="AU44" s="4">
        <f>AS44*AF44/12</f>
        <v>0.83043320230316653</v>
      </c>
      <c r="AV44" s="4">
        <f>(AG44/12)*$AS44</f>
        <v>0.66301699704399253</v>
      </c>
      <c r="AW44" s="4">
        <f>(AH44/12)*$AS44</f>
        <v>2.0609702660406888</v>
      </c>
      <c r="AX44" s="4">
        <f>(AI44/12)*$AS44</f>
        <v>1.5615671975412131</v>
      </c>
      <c r="AY44" s="4">
        <v>4.1524487004103969</v>
      </c>
      <c r="AZ44" s="4">
        <f>(AK44/12)*$AS44</f>
        <v>3.2975524256651019</v>
      </c>
      <c r="BA44" s="4">
        <f>(AL44/12)*$AS44</f>
        <v>1.2408758476786645</v>
      </c>
      <c r="BB44" s="4">
        <f>(AM44/12)*$AS44</f>
        <v>1.5615671975412131</v>
      </c>
      <c r="BC44" s="4">
        <v>8.5032053399895382</v>
      </c>
      <c r="BD44" s="4">
        <v>6.2027372553625781</v>
      </c>
      <c r="BE44" s="4"/>
      <c r="BF44" s="4">
        <f>AP44*AS44</f>
        <v>4.1154999999999999</v>
      </c>
      <c r="BG44" s="4"/>
      <c r="BH44" s="26">
        <v>1540</v>
      </c>
      <c r="BI44" s="6">
        <f>AU44*271</f>
        <v>225.04739782415814</v>
      </c>
      <c r="BJ44" s="6">
        <f>AV44*19.5</f>
        <v>12.928831442357854</v>
      </c>
      <c r="BK44" s="6">
        <f>AW44*5</f>
        <v>10.304851330203444</v>
      </c>
      <c r="BL44" s="6">
        <f>AX44*3</f>
        <v>4.6847015926236395</v>
      </c>
      <c r="BM44" s="6">
        <f>AY44*3</f>
        <v>12.457346101231192</v>
      </c>
      <c r="BN44" s="6">
        <f>AZ44*1.3</f>
        <v>4.2868181533646323</v>
      </c>
      <c r="BO44" s="6">
        <f>BA44*1.3</f>
        <v>1.613138601982264</v>
      </c>
      <c r="BP44" s="6">
        <f>BB44*1.3</f>
        <v>2.030037356803577</v>
      </c>
      <c r="BQ44" s="6">
        <f>BD44*2</f>
        <v>12.405474510725156</v>
      </c>
      <c r="BS44" s="7">
        <f t="shared" si="2"/>
        <v>285.75859691344988</v>
      </c>
      <c r="BT44" s="7"/>
      <c r="BU44" s="8">
        <v>1540</v>
      </c>
      <c r="BV44" s="9">
        <f>BF44*250</f>
        <v>1028.875</v>
      </c>
      <c r="BW44" s="9">
        <f>BS44*4.2</f>
        <v>1200.1861070364896</v>
      </c>
      <c r="BY44" s="10">
        <v>1540</v>
      </c>
      <c r="BZ44" s="11">
        <f t="shared" si="1"/>
        <v>0.85726288112141824</v>
      </c>
    </row>
    <row r="45" spans="1:78" x14ac:dyDescent="0.2">
      <c r="A45">
        <v>1541</v>
      </c>
      <c r="B45" s="1">
        <v>534</v>
      </c>
      <c r="C45" s="1"/>
      <c r="D45" s="1">
        <v>534</v>
      </c>
      <c r="E45" s="1">
        <v>615.6</v>
      </c>
      <c r="F45" s="1">
        <v>15</v>
      </c>
      <c r="G45" s="1">
        <v>16</v>
      </c>
      <c r="H45" s="1"/>
      <c r="I45" s="1"/>
      <c r="J45" s="1"/>
      <c r="K45" s="1">
        <v>149.1</v>
      </c>
      <c r="M45" s="1"/>
      <c r="N45" s="1">
        <v>149.1</v>
      </c>
      <c r="O45" s="1">
        <v>108.5</v>
      </c>
      <c r="Q45" s="1">
        <v>16</v>
      </c>
      <c r="U45" s="1">
        <v>30</v>
      </c>
      <c r="V45" s="1">
        <f t="shared" si="3"/>
        <v>2.5</v>
      </c>
      <c r="AD45" s="17">
        <v>1541</v>
      </c>
      <c r="AE45" s="25">
        <v>2.6567164179104479</v>
      </c>
      <c r="AF45" s="3">
        <v>4.33430318</v>
      </c>
      <c r="AG45" s="3">
        <v>4.8169014084507049</v>
      </c>
      <c r="AH45" s="3">
        <v>15.023474178403756</v>
      </c>
      <c r="AI45" s="3">
        <f>K45/11.93</f>
        <v>12.497904442581726</v>
      </c>
      <c r="AK45" s="3">
        <f t="shared" si="0"/>
        <v>24.037558685446012</v>
      </c>
      <c r="AL45" s="3">
        <v>9.4522691705790294</v>
      </c>
      <c r="AM45" s="3">
        <v>12.497904442581726</v>
      </c>
      <c r="AN45" s="3">
        <v>1.2709323137762034</v>
      </c>
      <c r="AP45" s="3">
        <v>2.5</v>
      </c>
      <c r="AR45" s="14">
        <v>1541</v>
      </c>
      <c r="AS45" s="4">
        <v>1.6462000000000001</v>
      </c>
      <c r="AT45" s="4">
        <f>AS45*(AE45/12)</f>
        <v>0.3644572139303483</v>
      </c>
      <c r="AU45" s="4">
        <f>AS45*AF45/12</f>
        <v>0.59459415790966674</v>
      </c>
      <c r="AV45" s="4">
        <f>(AG45/12)*$AS45</f>
        <v>0.66079859154929599</v>
      </c>
      <c r="AW45" s="4">
        <f>(AH45/12)*$AS45</f>
        <v>2.0609702660406888</v>
      </c>
      <c r="AX45" s="4">
        <f>(AI45/12)*$AS45</f>
        <v>1.7145041911148367</v>
      </c>
      <c r="AY45" s="4">
        <v>4.2617236662106697</v>
      </c>
      <c r="AZ45" s="4">
        <f>(AK45/12)*$AS45</f>
        <v>3.2975524256651019</v>
      </c>
      <c r="BA45" s="4">
        <f>(AL45/12)*$AS45</f>
        <v>1.2966937923839332</v>
      </c>
      <c r="BB45" s="4">
        <f>(AM45/12)*$AS45</f>
        <v>1.7145041911148367</v>
      </c>
      <c r="BC45" s="4">
        <v>6.3278311343543541</v>
      </c>
      <c r="BD45" s="4">
        <v>5.7845751932033025</v>
      </c>
      <c r="BE45" s="4"/>
      <c r="BF45" s="4">
        <f>AP45*AS45</f>
        <v>4.1154999999999999</v>
      </c>
      <c r="BG45" s="4"/>
      <c r="BH45" s="26">
        <v>1541</v>
      </c>
      <c r="BI45" s="6">
        <f>AU45*271</f>
        <v>161.1350167935197</v>
      </c>
      <c r="BJ45" s="6">
        <f>AV45*19.5</f>
        <v>12.885572535211272</v>
      </c>
      <c r="BK45" s="6">
        <f>AW45*5</f>
        <v>10.304851330203444</v>
      </c>
      <c r="BL45" s="6">
        <f>AX45*3</f>
        <v>5.14351257334451</v>
      </c>
      <c r="BM45" s="6">
        <f>AY45*3</f>
        <v>12.785170998632008</v>
      </c>
      <c r="BN45" s="6">
        <f>AZ45*1.3</f>
        <v>4.2868181533646323</v>
      </c>
      <c r="BO45" s="6">
        <f>BA45*1.3</f>
        <v>1.6857019300991132</v>
      </c>
      <c r="BP45" s="6">
        <f>BB45*1.3</f>
        <v>2.2288554484492877</v>
      </c>
      <c r="BQ45" s="6">
        <f>BD45*2</f>
        <v>11.569150386406605</v>
      </c>
      <c r="BS45" s="7">
        <f t="shared" si="2"/>
        <v>222.02465014923052</v>
      </c>
      <c r="BT45" s="7"/>
      <c r="BU45" s="8">
        <v>1541</v>
      </c>
      <c r="BV45" s="9">
        <f>BF45*250</f>
        <v>1028.875</v>
      </c>
      <c r="BW45" s="9">
        <f>BS45*4.2</f>
        <v>932.50353062676822</v>
      </c>
      <c r="BY45" s="10">
        <v>1541</v>
      </c>
      <c r="BZ45" s="11">
        <f t="shared" si="1"/>
        <v>1.1033470289473941</v>
      </c>
    </row>
    <row r="46" spans="1:78" x14ac:dyDescent="0.2">
      <c r="A46">
        <v>1542</v>
      </c>
      <c r="B46" s="1">
        <v>692.8</v>
      </c>
      <c r="C46" s="1"/>
      <c r="D46" s="1">
        <v>692.8</v>
      </c>
      <c r="E46" s="1">
        <v>683.3</v>
      </c>
      <c r="F46" s="1">
        <v>20.5</v>
      </c>
      <c r="G46" s="1">
        <v>16</v>
      </c>
      <c r="H46" s="1"/>
      <c r="I46" s="1"/>
      <c r="J46" s="1"/>
      <c r="K46" s="1">
        <v>136.80000000000001</v>
      </c>
      <c r="M46" s="1">
        <v>126</v>
      </c>
      <c r="N46" s="1">
        <v>136.80000000000001</v>
      </c>
      <c r="O46" s="1">
        <v>114.7</v>
      </c>
      <c r="Q46" s="1">
        <v>16</v>
      </c>
      <c r="U46" s="1">
        <v>30</v>
      </c>
      <c r="V46" s="1">
        <f t="shared" si="3"/>
        <v>2.5</v>
      </c>
      <c r="AD46" s="17">
        <v>1542</v>
      </c>
      <c r="AE46" s="25">
        <v>3.4467661691542286</v>
      </c>
      <c r="AF46" s="3">
        <v>5.2352978559999999</v>
      </c>
      <c r="AG46" s="3">
        <v>5.3466353677621283</v>
      </c>
      <c r="AH46" s="3">
        <v>15.023474178403756</v>
      </c>
      <c r="AI46" s="3">
        <f>K46/11.93</f>
        <v>11.466890192791285</v>
      </c>
      <c r="AK46" s="3">
        <f t="shared" si="0"/>
        <v>24.037558685446012</v>
      </c>
      <c r="AL46" s="3">
        <v>9.8591549295774659</v>
      </c>
      <c r="AM46" s="3">
        <v>11.466890192791285</v>
      </c>
      <c r="AN46" s="3">
        <v>1.343557017420558</v>
      </c>
      <c r="AP46" s="3">
        <v>2.5</v>
      </c>
      <c r="AR46" s="14">
        <v>1542</v>
      </c>
      <c r="AS46" s="4">
        <v>1.6462000000000001</v>
      </c>
      <c r="AT46" s="4">
        <f>AS46*(AE46/12)</f>
        <v>0.47283887230514093</v>
      </c>
      <c r="AU46" s="4">
        <f>AS46*AF46/12</f>
        <v>0.71819561087893335</v>
      </c>
      <c r="AV46" s="4">
        <f>(AG46/12)*$AS46</f>
        <v>0.73346926186750139</v>
      </c>
      <c r="AW46" s="4">
        <f>(AH46/12)*$AS46</f>
        <v>2.0609702660406888</v>
      </c>
      <c r="AX46" s="4">
        <f>(AI46/12)*$AS46</f>
        <v>1.5730662196144178</v>
      </c>
      <c r="AY46" s="4">
        <v>4.2617236662106697</v>
      </c>
      <c r="AZ46" s="4">
        <f>(AK46/12)*$AS46</f>
        <v>3.2975524256651019</v>
      </c>
      <c r="BA46" s="4">
        <f>(AL46/12)*$AS46</f>
        <v>1.3525117370892021</v>
      </c>
      <c r="BB46" s="4">
        <f>(AM46/12)*$AS46</f>
        <v>1.5730662196144178</v>
      </c>
      <c r="BC46" s="4">
        <v>6.6894214848888893</v>
      </c>
      <c r="BD46" s="4">
        <v>5.9936562242829412</v>
      </c>
      <c r="BE46" s="4"/>
      <c r="BF46" s="4">
        <f>AP46*AS46</f>
        <v>4.1154999999999999</v>
      </c>
      <c r="BG46" s="4"/>
      <c r="BH46" s="26">
        <v>1542</v>
      </c>
      <c r="BI46" s="6">
        <f>AU46*271</f>
        <v>194.63101054819094</v>
      </c>
      <c r="BJ46" s="6">
        <f>AV46*19.5</f>
        <v>14.302650606416277</v>
      </c>
      <c r="BK46" s="6">
        <f>AW46*5</f>
        <v>10.304851330203444</v>
      </c>
      <c r="BL46" s="6">
        <f>AX46*3</f>
        <v>4.7191986588432533</v>
      </c>
      <c r="BM46" s="6">
        <f>AY46*3</f>
        <v>12.785170998632008</v>
      </c>
      <c r="BN46" s="6">
        <f>AZ46*1.3</f>
        <v>4.2868181533646323</v>
      </c>
      <c r="BO46" s="6">
        <f>BA46*1.3</f>
        <v>1.7582652582159628</v>
      </c>
      <c r="BP46" s="6">
        <f>BB46*1.3</f>
        <v>2.0449860854987434</v>
      </c>
      <c r="BQ46" s="6">
        <f>BD46*2</f>
        <v>11.987312448565882</v>
      </c>
      <c r="BS46" s="7">
        <f t="shared" si="2"/>
        <v>256.82026408793115</v>
      </c>
      <c r="BT46" s="7"/>
      <c r="BU46" s="8">
        <v>1542</v>
      </c>
      <c r="BV46" s="9">
        <f>BF46*250</f>
        <v>1028.875</v>
      </c>
      <c r="BW46" s="9">
        <f>BS46*4.2</f>
        <v>1078.6451091693109</v>
      </c>
      <c r="BY46" s="10">
        <v>1542</v>
      </c>
      <c r="BZ46" s="11">
        <f t="shared" si="1"/>
        <v>0.95385867998081408</v>
      </c>
    </row>
    <row r="47" spans="1:78" x14ac:dyDescent="0.2">
      <c r="A47">
        <v>1543</v>
      </c>
      <c r="B47" s="1">
        <v>559.29999999999995</v>
      </c>
      <c r="C47" s="1"/>
      <c r="D47" s="1">
        <v>559.29999999999995</v>
      </c>
      <c r="F47" s="1">
        <v>21.6</v>
      </c>
      <c r="G47" s="1">
        <v>16</v>
      </c>
      <c r="H47" s="1"/>
      <c r="I47" s="1"/>
      <c r="J47" s="1"/>
      <c r="K47" s="1">
        <v>156.1</v>
      </c>
      <c r="M47" s="1">
        <v>144</v>
      </c>
      <c r="N47" s="1">
        <v>156.1</v>
      </c>
      <c r="Q47" s="1">
        <v>16</v>
      </c>
      <c r="U47" s="1">
        <v>30</v>
      </c>
      <c r="V47" s="1">
        <f t="shared" si="3"/>
        <v>2.5</v>
      </c>
      <c r="AD47" s="17">
        <v>1543</v>
      </c>
      <c r="AE47" s="25">
        <v>2.7825870646766169</v>
      </c>
      <c r="AF47" s="3">
        <v>4.4778495609999993</v>
      </c>
      <c r="AG47" s="3">
        <v>5.3255086071987474</v>
      </c>
      <c r="AH47" s="3">
        <v>15.023474178403756</v>
      </c>
      <c r="AI47" s="3">
        <f>K47/11.93</f>
        <v>13.08466051969824</v>
      </c>
      <c r="AK47" s="3">
        <f t="shared" si="0"/>
        <v>24.037558685446012</v>
      </c>
      <c r="AL47" s="3">
        <v>11.267605633802818</v>
      </c>
      <c r="AM47" s="3">
        <v>13.08466051969824</v>
      </c>
      <c r="AN47" s="3">
        <v>1.3412142850449336</v>
      </c>
      <c r="AP47" s="3">
        <v>2.5</v>
      </c>
      <c r="AR47" s="14">
        <v>1543</v>
      </c>
      <c r="AS47" s="4">
        <v>1.6462000000000001</v>
      </c>
      <c r="AT47" s="4">
        <f>AS47*(AE47/12)</f>
        <v>0.3817245688225539</v>
      </c>
      <c r="AU47" s="4">
        <f>AS47*AF47/12</f>
        <v>0.61428632894318325</v>
      </c>
      <c r="AV47" s="4">
        <f>(AG47/12)*$AS47</f>
        <v>0.73057102243088157</v>
      </c>
      <c r="AW47" s="4">
        <f>(AH47/12)*$AS47</f>
        <v>2.0609702660406888</v>
      </c>
      <c r="AX47" s="4">
        <f>(AI47/12)*$AS47</f>
        <v>1.7949973456272701</v>
      </c>
      <c r="AY47" s="4">
        <v>4.1524487004103969</v>
      </c>
      <c r="AZ47" s="4">
        <f>(AK47/12)*$AS47</f>
        <v>3.2975524256651019</v>
      </c>
      <c r="BA47" s="4">
        <f>(AL47/12)*$AS47</f>
        <v>1.5457276995305167</v>
      </c>
      <c r="BB47" s="4">
        <f>(AM47/12)*$AS47</f>
        <v>1.7949973456272701</v>
      </c>
      <c r="BC47" s="4">
        <v>6.677757280032937</v>
      </c>
      <c r="BD47" s="4">
        <v>6.446665124955488</v>
      </c>
      <c r="BE47" s="4"/>
      <c r="BF47" s="4">
        <f>AP47*AS47</f>
        <v>4.1154999999999999</v>
      </c>
      <c r="BG47" s="4"/>
      <c r="BH47" s="26">
        <v>1543</v>
      </c>
      <c r="BI47" s="6">
        <f>AU47*271</f>
        <v>166.47159514360266</v>
      </c>
      <c r="BJ47" s="6">
        <f>AV47*19.5</f>
        <v>14.246134937402191</v>
      </c>
      <c r="BK47" s="6">
        <f>AW47*5</f>
        <v>10.304851330203444</v>
      </c>
      <c r="BL47" s="6">
        <f>AX47*3</f>
        <v>5.3849920368818101</v>
      </c>
      <c r="BM47" s="6">
        <f>AY47*3</f>
        <v>12.457346101231192</v>
      </c>
      <c r="BN47" s="6">
        <f>AZ47*1.3</f>
        <v>4.2868181533646323</v>
      </c>
      <c r="BO47" s="6">
        <f>BA47*1.3</f>
        <v>2.0094460093896718</v>
      </c>
      <c r="BP47" s="6">
        <f>BB47*1.3</f>
        <v>2.3334965493154511</v>
      </c>
      <c r="BQ47" s="6">
        <f>BD47*2</f>
        <v>12.893330249910976</v>
      </c>
      <c r="BS47" s="7">
        <f t="shared" si="2"/>
        <v>230.38801051130201</v>
      </c>
      <c r="BT47" s="7"/>
      <c r="BU47" s="8">
        <v>1543</v>
      </c>
      <c r="BV47" s="9">
        <f>BF47*250</f>
        <v>1028.875</v>
      </c>
      <c r="BW47" s="9">
        <f>BS47*4.2</f>
        <v>967.62964414746853</v>
      </c>
      <c r="BY47" s="10">
        <v>1543</v>
      </c>
      <c r="BZ47" s="11">
        <f t="shared" si="1"/>
        <v>1.0632942120189919</v>
      </c>
    </row>
    <row r="48" spans="1:78" x14ac:dyDescent="0.2">
      <c r="A48">
        <v>1544</v>
      </c>
      <c r="B48" s="1">
        <v>522</v>
      </c>
      <c r="C48" s="1"/>
      <c r="D48" s="1">
        <v>522</v>
      </c>
      <c r="E48" s="1">
        <v>677.9</v>
      </c>
      <c r="F48" s="1">
        <v>25.4</v>
      </c>
      <c r="G48" s="1">
        <v>17</v>
      </c>
      <c r="H48" s="1"/>
      <c r="I48" s="1"/>
      <c r="J48" s="1"/>
      <c r="K48" s="1">
        <v>127.5</v>
      </c>
      <c r="M48" s="1">
        <v>113</v>
      </c>
      <c r="N48" s="1">
        <v>127.5</v>
      </c>
      <c r="O48" s="1">
        <v>114.3</v>
      </c>
      <c r="Q48" s="1">
        <v>17</v>
      </c>
      <c r="U48" s="1">
        <v>31.5</v>
      </c>
      <c r="V48" s="1">
        <f t="shared" si="3"/>
        <v>2.625</v>
      </c>
      <c r="AD48" s="17">
        <v>1544</v>
      </c>
      <c r="AE48" s="25">
        <v>2.5970149253731343</v>
      </c>
      <c r="AF48" s="3">
        <v>4.2662179399999998</v>
      </c>
      <c r="AG48" s="3">
        <v>5.3043818466353674</v>
      </c>
      <c r="AH48" s="3">
        <v>15.962441314553992</v>
      </c>
      <c r="AI48" s="3">
        <f>K48/11.93</f>
        <v>10.687342833193629</v>
      </c>
      <c r="AK48" s="3">
        <f t="shared" si="0"/>
        <v>25.539906103286388</v>
      </c>
      <c r="AL48" s="3">
        <v>8.8419405320813773</v>
      </c>
      <c r="AM48" s="3">
        <v>10.687342833193629</v>
      </c>
      <c r="AN48" s="3">
        <v>1.3388715526693091</v>
      </c>
      <c r="AP48" s="3">
        <v>2.625</v>
      </c>
      <c r="AR48" s="14">
        <v>1544</v>
      </c>
      <c r="AS48" s="4">
        <v>1.6462000000000001</v>
      </c>
      <c r="AT48" s="4">
        <f>AS48*(AE48/12)</f>
        <v>0.35626716417910448</v>
      </c>
      <c r="AU48" s="4">
        <f>AS48*AF48/12</f>
        <v>0.58525399773566666</v>
      </c>
      <c r="AV48" s="4">
        <f>(AG48/12)*$AS48</f>
        <v>0.72767278299426186</v>
      </c>
      <c r="AW48" s="4">
        <f>(AH48/12)*$AS48</f>
        <v>2.189780907668232</v>
      </c>
      <c r="AX48" s="4">
        <f>(AI48/12)*$AS48</f>
        <v>1.4661253143336128</v>
      </c>
      <c r="AY48" s="4">
        <v>4.4802735978112169</v>
      </c>
      <c r="AZ48" s="4">
        <f>(AK48/12)*$AS48</f>
        <v>3.5036494522691708</v>
      </c>
      <c r="BA48" s="4">
        <f>(AL48/12)*$AS48</f>
        <v>1.2129668753260303</v>
      </c>
      <c r="BB48" s="4">
        <f>(AM48/12)*$AS48</f>
        <v>1.4661253143336128</v>
      </c>
      <c r="BC48" s="4">
        <v>6.6660930751769829</v>
      </c>
      <c r="BD48" s="4">
        <v>6.4118182864422151</v>
      </c>
      <c r="BE48" s="4"/>
      <c r="BF48" s="4">
        <f>AP48*AS48</f>
        <v>4.321275</v>
      </c>
      <c r="BG48" s="4"/>
      <c r="BH48" s="26">
        <v>1544</v>
      </c>
      <c r="BI48" s="6">
        <f>AU48*271</f>
        <v>158.60383338636566</v>
      </c>
      <c r="BJ48" s="6">
        <f>AV48*19.5</f>
        <v>14.189619268388107</v>
      </c>
      <c r="BK48" s="6">
        <f>AW48*5</f>
        <v>10.948904538341161</v>
      </c>
      <c r="BL48" s="6">
        <f>AX48*3</f>
        <v>4.398375943000838</v>
      </c>
      <c r="BM48" s="6">
        <f>AY48*3</f>
        <v>13.440820793433652</v>
      </c>
      <c r="BN48" s="6">
        <f>AZ48*1.3</f>
        <v>4.554744287949922</v>
      </c>
      <c r="BO48" s="6">
        <f>BA48*1.3</f>
        <v>1.5768569379238395</v>
      </c>
      <c r="BP48" s="6">
        <f>BB48*1.3</f>
        <v>1.9059629086336967</v>
      </c>
      <c r="BQ48" s="6">
        <f>BD48*2</f>
        <v>12.82363657288443</v>
      </c>
      <c r="BS48" s="7">
        <f t="shared" si="2"/>
        <v>222.44275463692131</v>
      </c>
      <c r="BT48" s="7"/>
      <c r="BU48" s="8">
        <v>1544</v>
      </c>
      <c r="BV48" s="9">
        <f>BF48*250</f>
        <v>1080.3187499999999</v>
      </c>
      <c r="BW48" s="9">
        <f>BS48*4.2</f>
        <v>934.2595694750695</v>
      </c>
      <c r="BY48" s="10">
        <v>1544</v>
      </c>
      <c r="BZ48" s="11">
        <f t="shared" si="1"/>
        <v>1.1563368311089353</v>
      </c>
    </row>
    <row r="49" spans="1:78" x14ac:dyDescent="0.2">
      <c r="A49">
        <v>1545</v>
      </c>
      <c r="B49" s="1">
        <v>690</v>
      </c>
      <c r="C49" s="1"/>
      <c r="D49" s="1">
        <v>690</v>
      </c>
      <c r="E49" s="1">
        <v>843.9</v>
      </c>
      <c r="F49" s="1">
        <v>22</v>
      </c>
      <c r="G49" s="1">
        <v>17.5</v>
      </c>
      <c r="H49" s="1"/>
      <c r="I49" s="1"/>
      <c r="J49" s="1"/>
      <c r="K49" s="1">
        <v>158.1</v>
      </c>
      <c r="M49" s="1">
        <v>113</v>
      </c>
      <c r="N49" s="1">
        <v>158.1</v>
      </c>
      <c r="O49" s="1">
        <v>131.69999999999999</v>
      </c>
      <c r="Q49" s="1">
        <v>17.5</v>
      </c>
      <c r="U49" s="1">
        <v>31.5</v>
      </c>
      <c r="V49" s="1">
        <f t="shared" si="3"/>
        <v>2.625</v>
      </c>
      <c r="AD49" s="17">
        <v>1545</v>
      </c>
      <c r="AE49" s="25">
        <v>3.4328358208955225</v>
      </c>
      <c r="AF49" s="3">
        <v>5.2194113</v>
      </c>
      <c r="AG49" s="3">
        <v>6.603286384976526</v>
      </c>
      <c r="AH49" s="3">
        <v>16.431924882629108</v>
      </c>
      <c r="AI49" s="3">
        <f>K49/11.93</f>
        <v>13.2523051131601</v>
      </c>
      <c r="AK49" s="3">
        <f t="shared" si="0"/>
        <v>26.291079812206576</v>
      </c>
      <c r="AL49" s="3">
        <v>8.8419405320813773</v>
      </c>
      <c r="AM49" s="3">
        <v>13.2523051131601</v>
      </c>
      <c r="AN49" s="3">
        <v>1.5426892693486265</v>
      </c>
      <c r="AP49" s="3">
        <v>2.625</v>
      </c>
      <c r="AR49" s="14">
        <v>1545</v>
      </c>
      <c r="AS49" s="4">
        <v>1.6462000000000001</v>
      </c>
      <c r="AT49" s="4">
        <f>AS49*(AE49/12)</f>
        <v>0.47092786069651749</v>
      </c>
      <c r="AU49" s="4">
        <f>AS49*AF49/12</f>
        <v>0.71601624017166676</v>
      </c>
      <c r="AV49" s="4">
        <f>(AG49/12)*$AS49</f>
        <v>0.90586083724569644</v>
      </c>
      <c r="AW49" s="4">
        <f>(AH49/12)*$AS49</f>
        <v>2.2541862284820033</v>
      </c>
      <c r="AX49" s="4">
        <f>(AI49/12)*$AS49</f>
        <v>1.81799538977368</v>
      </c>
      <c r="AY49" s="4">
        <v>4.2617236662106697</v>
      </c>
      <c r="AZ49" s="4">
        <f>(AK49/12)*$AS49</f>
        <v>3.6066979655712053</v>
      </c>
      <c r="BA49" s="4">
        <f>(AL49/12)*$AS49</f>
        <v>1.2129668753260303</v>
      </c>
      <c r="BB49" s="4">
        <f>(AM49/12)*$AS49</f>
        <v>1.81799538977368</v>
      </c>
      <c r="BC49" s="4">
        <v>7.6808788976448694</v>
      </c>
      <c r="BD49" s="4">
        <v>6.6208993175218529</v>
      </c>
      <c r="BE49" s="4"/>
      <c r="BF49" s="4">
        <f>AP49*AS49</f>
        <v>4.321275</v>
      </c>
      <c r="BG49" s="4"/>
      <c r="BH49" s="26">
        <v>1545</v>
      </c>
      <c r="BI49" s="6">
        <f>AU49*271</f>
        <v>194.04040108652168</v>
      </c>
      <c r="BJ49" s="6">
        <f>AV49*19.5</f>
        <v>17.66428632629108</v>
      </c>
      <c r="BK49" s="6">
        <f>AW49*5</f>
        <v>11.270931142410017</v>
      </c>
      <c r="BL49" s="6">
        <f>AX49*3</f>
        <v>5.4539861693210403</v>
      </c>
      <c r="BM49" s="6">
        <f>AY49*3</f>
        <v>12.785170998632008</v>
      </c>
      <c r="BN49" s="6">
        <f>AZ49*1.3</f>
        <v>4.6887073552425669</v>
      </c>
      <c r="BO49" s="6">
        <f>BA49*1.3</f>
        <v>1.5768569379238395</v>
      </c>
      <c r="BP49" s="6">
        <f>BB49*1.3</f>
        <v>2.3633940067057839</v>
      </c>
      <c r="BQ49" s="6">
        <f>BD49*2</f>
        <v>13.241798635043706</v>
      </c>
      <c r="BS49" s="7">
        <f t="shared" si="2"/>
        <v>263.08553265809172</v>
      </c>
      <c r="BT49" s="7"/>
      <c r="BU49" s="8">
        <v>1545</v>
      </c>
      <c r="BV49" s="9">
        <f>BF49*250</f>
        <v>1080.3187499999999</v>
      </c>
      <c r="BW49" s="9">
        <f>BS49*4.2</f>
        <v>1104.9592371639853</v>
      </c>
      <c r="BY49" s="10">
        <v>1545</v>
      </c>
      <c r="BZ49" s="11">
        <f t="shared" si="1"/>
        <v>0.97770009396253543</v>
      </c>
    </row>
    <row r="50" spans="1:78" x14ac:dyDescent="0.2">
      <c r="A50">
        <v>1546</v>
      </c>
      <c r="B50" s="1">
        <v>1020</v>
      </c>
      <c r="C50" s="1"/>
      <c r="D50" s="1">
        <v>1020</v>
      </c>
      <c r="E50" s="1">
        <v>1012.7</v>
      </c>
      <c r="F50" s="1">
        <v>22</v>
      </c>
      <c r="G50" s="1">
        <v>17</v>
      </c>
      <c r="H50" s="1"/>
      <c r="I50" s="1"/>
      <c r="J50" s="1"/>
      <c r="K50" s="1">
        <v>182</v>
      </c>
      <c r="M50" s="1">
        <v>134</v>
      </c>
      <c r="N50" s="1">
        <v>182</v>
      </c>
      <c r="O50" s="1">
        <v>134.5</v>
      </c>
      <c r="Q50" s="1">
        <v>17</v>
      </c>
      <c r="U50" s="1">
        <v>30</v>
      </c>
      <c r="V50" s="1">
        <f t="shared" si="3"/>
        <v>2.5</v>
      </c>
      <c r="AD50" s="17">
        <v>1546</v>
      </c>
      <c r="AE50" s="25">
        <v>5.0746268656716422</v>
      </c>
      <c r="AF50" s="3">
        <v>7.0917554000000003</v>
      </c>
      <c r="AG50" s="3">
        <v>7.9241001564945233</v>
      </c>
      <c r="AH50" s="3">
        <v>15.962441314553992</v>
      </c>
      <c r="AI50" s="3">
        <f>K50/11.93</f>
        <v>15.255658005029337</v>
      </c>
      <c r="AK50" s="3">
        <f t="shared" si="0"/>
        <v>25.539906103286388</v>
      </c>
      <c r="AL50" s="3">
        <v>10.485133020344289</v>
      </c>
      <c r="AM50" s="3">
        <v>15.255658005029337</v>
      </c>
      <c r="AN50" s="3">
        <v>1.5754875226073675</v>
      </c>
      <c r="AP50" s="3">
        <v>2.5</v>
      </c>
      <c r="AR50" s="14">
        <v>1546</v>
      </c>
      <c r="AS50" s="4">
        <v>1.6462000000000001</v>
      </c>
      <c r="AT50" s="4">
        <f>AS50*(AE50/12)</f>
        <v>0.69615422885572142</v>
      </c>
      <c r="AU50" s="4">
        <f>AS50*AF50/12</f>
        <v>0.97287064495666675</v>
      </c>
      <c r="AV50" s="4">
        <f>(AG50/12)*$AS50</f>
        <v>1.0870544731351071</v>
      </c>
      <c r="AW50" s="4">
        <f>(AH50/12)*$AS50</f>
        <v>2.189780907668232</v>
      </c>
      <c r="AX50" s="4">
        <f>(AI50/12)*$AS50</f>
        <v>2.0928220173232748</v>
      </c>
      <c r="AY50" s="4">
        <v>3.9885362517099856</v>
      </c>
      <c r="AZ50" s="4">
        <f>(AK50/12)*$AS50</f>
        <v>3.5036494522691708</v>
      </c>
      <c r="BA50" s="4">
        <f>(AL50/12)*$AS50</f>
        <v>1.4383854981742308</v>
      </c>
      <c r="BB50" s="4">
        <f>(AM50/12)*$AS50</f>
        <v>2.0928220173232748</v>
      </c>
      <c r="BC50" s="4">
        <v>7.844177765628209</v>
      </c>
      <c r="BD50" s="4">
        <v>5.7497283546900304</v>
      </c>
      <c r="BE50" s="4"/>
      <c r="BF50" s="4">
        <f>AP50*AS50</f>
        <v>4.1154999999999999</v>
      </c>
      <c r="BG50" s="4"/>
      <c r="BH50" s="26">
        <v>1546</v>
      </c>
      <c r="BI50" s="6">
        <f>AU50*271</f>
        <v>263.64794478325666</v>
      </c>
      <c r="BJ50" s="6">
        <f>AV50*19.5</f>
        <v>21.197562226134586</v>
      </c>
      <c r="BK50" s="6">
        <f>AW50*5</f>
        <v>10.948904538341161</v>
      </c>
      <c r="BL50" s="6">
        <f>AX50*3</f>
        <v>6.2784660519698239</v>
      </c>
      <c r="BM50" s="6">
        <f>AY50*3</f>
        <v>11.965608755129956</v>
      </c>
      <c r="BN50" s="6">
        <f>AZ50*1.3</f>
        <v>4.554744287949922</v>
      </c>
      <c r="BO50" s="6">
        <f>BA50*1.3</f>
        <v>1.8699011476265002</v>
      </c>
      <c r="BP50" s="6">
        <f>BB50*1.3</f>
        <v>2.7206686225202574</v>
      </c>
      <c r="BQ50" s="6">
        <f>BD50*2</f>
        <v>11.499456709380061</v>
      </c>
      <c r="BS50" s="7">
        <f t="shared" si="2"/>
        <v>334.68325712230887</v>
      </c>
      <c r="BT50" s="7"/>
      <c r="BU50" s="8">
        <v>1546</v>
      </c>
      <c r="BV50" s="9">
        <f>BF50*250</f>
        <v>1028.875</v>
      </c>
      <c r="BW50" s="9">
        <f>BS50*4.2</f>
        <v>1405.6696799136973</v>
      </c>
      <c r="BY50" s="10">
        <v>1546</v>
      </c>
      <c r="BZ50" s="11">
        <f t="shared" si="1"/>
        <v>0.73194649831471714</v>
      </c>
    </row>
    <row r="51" spans="1:78" x14ac:dyDescent="0.2">
      <c r="A51">
        <v>1547</v>
      </c>
      <c r="B51" s="1">
        <v>770.3</v>
      </c>
      <c r="C51" s="1"/>
      <c r="D51" s="1">
        <v>770.3</v>
      </c>
      <c r="E51" s="1">
        <v>738.7</v>
      </c>
      <c r="F51" s="1">
        <v>19.5</v>
      </c>
      <c r="G51" s="1">
        <v>17</v>
      </c>
      <c r="H51" s="1"/>
      <c r="I51" s="1"/>
      <c r="J51" s="1"/>
      <c r="K51" s="1">
        <v>158.9</v>
      </c>
      <c r="M51" s="1">
        <v>144</v>
      </c>
      <c r="N51" s="1">
        <v>158.9</v>
      </c>
      <c r="O51" s="1">
        <v>158.5</v>
      </c>
      <c r="Q51" s="1">
        <v>17</v>
      </c>
      <c r="U51" s="1">
        <v>30.4</v>
      </c>
      <c r="V51" s="1">
        <f t="shared" si="3"/>
        <v>2.5333333333333332</v>
      </c>
      <c r="AD51" s="17">
        <v>1547</v>
      </c>
      <c r="AE51" s="25">
        <v>3.8323383084577114</v>
      </c>
      <c r="AF51" s="3">
        <v>5.6750150309999992</v>
      </c>
      <c r="AG51" s="3">
        <v>5.7801251956181536</v>
      </c>
      <c r="AH51" s="3">
        <v>15.962441314553992</v>
      </c>
      <c r="AI51" s="3">
        <f>K51/11.93</f>
        <v>13.319362950544846</v>
      </c>
      <c r="AK51" s="3">
        <f t="shared" si="0"/>
        <v>25.539906103286388</v>
      </c>
      <c r="AL51" s="3">
        <v>11.267605633802818</v>
      </c>
      <c r="AM51" s="3">
        <v>13.319362950544846</v>
      </c>
      <c r="AN51" s="3">
        <v>1.8566154076822878</v>
      </c>
      <c r="AP51" s="3">
        <v>2.5333333333333332</v>
      </c>
      <c r="AR51" s="14">
        <v>1547</v>
      </c>
      <c r="AS51" s="4">
        <v>1.6462000000000001</v>
      </c>
      <c r="AT51" s="4">
        <f>AS51*(AE51/12)</f>
        <v>0.52573294361525713</v>
      </c>
      <c r="AU51" s="4">
        <f>AS51*AF51/12</f>
        <v>0.77851747866934995</v>
      </c>
      <c r="AV51" s="4">
        <f>(AG51/12)*$AS51</f>
        <v>0.79293684141888376</v>
      </c>
      <c r="AW51" s="4">
        <f>(AH51/12)*$AS51</f>
        <v>2.189780907668232</v>
      </c>
      <c r="AX51" s="4">
        <f>(AI51/12)*$AS51</f>
        <v>1.8271946074322438</v>
      </c>
      <c r="AY51" s="4">
        <v>3.9338987688098497</v>
      </c>
      <c r="AZ51" s="4">
        <f>(AK51/12)*$AS51</f>
        <v>3.5036494522691708</v>
      </c>
      <c r="BA51" s="4">
        <f>(AL51/12)*$AS51</f>
        <v>1.5457276995305167</v>
      </c>
      <c r="BB51" s="4">
        <f>(AM51/12)*$AS51</f>
        <v>1.8271946074322438</v>
      </c>
      <c r="BC51" s="4">
        <v>9.2438823483425345</v>
      </c>
      <c r="BD51" s="4">
        <v>5.9239625472563953</v>
      </c>
      <c r="BE51" s="4"/>
      <c r="BF51" s="4">
        <f>AP51*AS51</f>
        <v>4.170373333333333</v>
      </c>
      <c r="BG51" s="4"/>
      <c r="BH51" s="26">
        <v>1547</v>
      </c>
      <c r="BI51" s="6">
        <f>AU51*271</f>
        <v>210.97823671939383</v>
      </c>
      <c r="BJ51" s="6">
        <f>AV51*19.5</f>
        <v>15.462268407668233</v>
      </c>
      <c r="BK51" s="6">
        <f>AW51*5</f>
        <v>10.948904538341161</v>
      </c>
      <c r="BL51" s="6">
        <f>AX51*3</f>
        <v>5.4815838222967317</v>
      </c>
      <c r="BM51" s="6">
        <f>AY51*3</f>
        <v>11.801696306429548</v>
      </c>
      <c r="BN51" s="6">
        <f>AZ51*1.3</f>
        <v>4.554744287949922</v>
      </c>
      <c r="BO51" s="6">
        <f>BA51*1.3</f>
        <v>2.0094460093896718</v>
      </c>
      <c r="BP51" s="6">
        <f>BB51*1.3</f>
        <v>2.3753529896619172</v>
      </c>
      <c r="BQ51" s="6">
        <f>BD51*2</f>
        <v>11.847925094512791</v>
      </c>
      <c r="BS51" s="7">
        <f t="shared" si="2"/>
        <v>275.46015817564376</v>
      </c>
      <c r="BT51" s="7"/>
      <c r="BU51" s="8">
        <v>1547</v>
      </c>
      <c r="BV51" s="9">
        <f>BF51*250</f>
        <v>1042.5933333333332</v>
      </c>
      <c r="BW51" s="9">
        <f>BS51*4.2</f>
        <v>1156.9326643377037</v>
      </c>
      <c r="BY51" s="10">
        <v>1547</v>
      </c>
      <c r="BZ51" s="11">
        <f t="shared" si="1"/>
        <v>0.90117028023422174</v>
      </c>
    </row>
    <row r="52" spans="1:78" x14ac:dyDescent="0.2">
      <c r="A52">
        <v>1548</v>
      </c>
      <c r="B52" s="1">
        <v>672</v>
      </c>
      <c r="C52" s="1"/>
      <c r="D52" s="1">
        <v>672</v>
      </c>
      <c r="E52" s="1">
        <v>831.8</v>
      </c>
      <c r="F52" s="1">
        <v>20</v>
      </c>
      <c r="G52" s="1">
        <v>17.5</v>
      </c>
      <c r="H52" s="1"/>
      <c r="I52" s="1"/>
      <c r="J52" s="1"/>
      <c r="K52" s="1">
        <v>163.1</v>
      </c>
      <c r="M52" s="1">
        <v>150</v>
      </c>
      <c r="N52" s="1">
        <v>163.1</v>
      </c>
      <c r="O52" s="1">
        <v>171</v>
      </c>
      <c r="Q52" s="1">
        <v>17.5</v>
      </c>
      <c r="U52" s="1">
        <v>30</v>
      </c>
      <c r="V52" s="1">
        <f t="shared" si="3"/>
        <v>2.5</v>
      </c>
      <c r="AD52" s="17">
        <v>1548</v>
      </c>
      <c r="AE52" s="25">
        <v>3.3432835820895521</v>
      </c>
      <c r="AF52" s="3">
        <v>5.1172834399999996</v>
      </c>
      <c r="AG52" s="3">
        <v>6.5086071987480434</v>
      </c>
      <c r="AH52" s="3">
        <v>16.431924882629108</v>
      </c>
      <c r="AI52" s="3">
        <f>K52/11.93</f>
        <v>13.671416596814753</v>
      </c>
      <c r="AK52" s="3">
        <f t="shared" si="0"/>
        <v>26.291079812206576</v>
      </c>
      <c r="AL52" s="3">
        <v>11.737089201877934</v>
      </c>
      <c r="AM52" s="3">
        <v>13.671416596814753</v>
      </c>
      <c r="AN52" s="3">
        <v>2.0030361811588091</v>
      </c>
      <c r="AP52" s="3">
        <v>2.5</v>
      </c>
      <c r="AR52" s="14">
        <v>1548</v>
      </c>
      <c r="AS52" s="4">
        <v>1.6462000000000001</v>
      </c>
      <c r="AT52" s="4">
        <f>AS52*(AE52/12)</f>
        <v>0.45864278606965181</v>
      </c>
      <c r="AU52" s="4">
        <f>AS52*AF52/12</f>
        <v>0.70200599991066659</v>
      </c>
      <c r="AV52" s="4">
        <f>(AG52/12)*$AS52</f>
        <v>0.89287243088158574</v>
      </c>
      <c r="AW52" s="4">
        <f>(AH52/12)*$AS52</f>
        <v>2.2541862284820033</v>
      </c>
      <c r="AX52" s="4">
        <f>(AI52/12)*$AS52</f>
        <v>1.875490500139704</v>
      </c>
      <c r="AY52" s="4">
        <v>3.797305061559507</v>
      </c>
      <c r="AZ52" s="4">
        <f>(AK52/12)*$AS52</f>
        <v>3.6066979655712053</v>
      </c>
      <c r="BA52" s="4">
        <f>(AL52/12)*$AS52</f>
        <v>1.6101330203442881</v>
      </c>
      <c r="BB52" s="4">
        <f>(AM52/12)*$AS52</f>
        <v>1.875490500139704</v>
      </c>
      <c r="BC52" s="4">
        <v>9.9728951518395821</v>
      </c>
      <c r="BD52" s="4">
        <v>6.0981967398227592</v>
      </c>
      <c r="BE52" s="4"/>
      <c r="BF52" s="4">
        <f>AP52*AS52</f>
        <v>4.1154999999999999</v>
      </c>
      <c r="BG52" s="4"/>
      <c r="BH52" s="26">
        <v>1548</v>
      </c>
      <c r="BI52" s="6">
        <f>AU52*271</f>
        <v>190.24362597579065</v>
      </c>
      <c r="BJ52" s="6">
        <f>AV52*19.5</f>
        <v>17.411012402190924</v>
      </c>
      <c r="BK52" s="6">
        <f>AW52*5</f>
        <v>11.270931142410017</v>
      </c>
      <c r="BL52" s="6">
        <f>AX52*3</f>
        <v>5.6264715004191119</v>
      </c>
      <c r="BM52" s="6">
        <f>AY52*3</f>
        <v>11.39191518467852</v>
      </c>
      <c r="BN52" s="6">
        <f>AZ52*1.3</f>
        <v>4.6887073552425669</v>
      </c>
      <c r="BO52" s="6">
        <f>BA52*1.3</f>
        <v>2.0931729264475747</v>
      </c>
      <c r="BP52" s="6">
        <f>BB52*1.3</f>
        <v>2.4381376501816154</v>
      </c>
      <c r="BQ52" s="6">
        <f>BD52*2</f>
        <v>12.196393479645518</v>
      </c>
      <c r="BS52" s="7">
        <f t="shared" si="2"/>
        <v>257.36036761700649</v>
      </c>
      <c r="BT52" s="7"/>
      <c r="BU52" s="8">
        <v>1548</v>
      </c>
      <c r="BV52" s="9">
        <f>BF52*250</f>
        <v>1028.875</v>
      </c>
      <c r="BW52" s="9">
        <f>BS52*4.2</f>
        <v>1080.9135439914273</v>
      </c>
      <c r="BY52" s="10">
        <v>1548</v>
      </c>
      <c r="BZ52" s="11">
        <f t="shared" si="1"/>
        <v>0.95185688598251106</v>
      </c>
    </row>
    <row r="53" spans="1:78" x14ac:dyDescent="0.2">
      <c r="A53">
        <v>1549</v>
      </c>
      <c r="B53" s="1">
        <v>776.5</v>
      </c>
      <c r="C53" s="1"/>
      <c r="D53" s="1">
        <v>776.5</v>
      </c>
      <c r="E53" s="1">
        <v>752.3</v>
      </c>
      <c r="G53" s="1">
        <v>18.7</v>
      </c>
      <c r="H53" s="1"/>
      <c r="I53" s="1"/>
      <c r="J53" s="1"/>
      <c r="K53" s="1">
        <v>186.9</v>
      </c>
      <c r="M53" s="1">
        <v>162</v>
      </c>
      <c r="N53" s="1">
        <v>186.9</v>
      </c>
      <c r="O53" s="1">
        <v>131.19999999999999</v>
      </c>
      <c r="Q53" s="1">
        <v>18.7</v>
      </c>
      <c r="U53" s="1">
        <v>31.5</v>
      </c>
      <c r="V53" s="1">
        <f t="shared" si="3"/>
        <v>2.625</v>
      </c>
      <c r="AD53" s="17">
        <v>1549</v>
      </c>
      <c r="AE53" s="25">
        <v>3.8631840796019898</v>
      </c>
      <c r="AF53" s="3">
        <v>5.7101924050000008</v>
      </c>
      <c r="AG53" s="3">
        <v>5.8865414710485133</v>
      </c>
      <c r="AH53" s="3">
        <v>17.558685446009388</v>
      </c>
      <c r="AI53" s="3">
        <f>K53/11.93</f>
        <v>15.666387259010898</v>
      </c>
      <c r="AK53" s="3">
        <f t="shared" si="0"/>
        <v>28.093896713615024</v>
      </c>
      <c r="AL53" s="3">
        <v>12.67605633802817</v>
      </c>
      <c r="AM53" s="3">
        <v>15.666387259010898</v>
      </c>
      <c r="AN53" s="3">
        <v>1.5368324384095657</v>
      </c>
      <c r="AP53" s="3">
        <v>2.625</v>
      </c>
      <c r="AR53" s="14">
        <v>1549</v>
      </c>
      <c r="AS53" s="4">
        <v>1.6462000000000001</v>
      </c>
      <c r="AT53" s="4">
        <f>AS53*(AE53/12)</f>
        <v>0.52996446932006636</v>
      </c>
      <c r="AU53" s="4">
        <f>AS53*AF53/12</f>
        <v>0.7833432280925835</v>
      </c>
      <c r="AV53" s="4">
        <f>(AG53/12)*$AS53</f>
        <v>0.80753538080333853</v>
      </c>
      <c r="AW53" s="4">
        <f>(AH53/12)*$AS53</f>
        <v>2.4087589984350548</v>
      </c>
      <c r="AX53" s="4">
        <f>(AI53/12)*$AS53</f>
        <v>2.1491672254819782</v>
      </c>
      <c r="AY53" s="4">
        <v>3.6607113543091656</v>
      </c>
      <c r="AZ53" s="4">
        <f>(AK53/12)*$AS53</f>
        <v>3.8540143974960879</v>
      </c>
      <c r="BA53" s="4">
        <f>(AL53/12)*$AS53</f>
        <v>1.7389436619718313</v>
      </c>
      <c r="BB53" s="4">
        <f>(AM53/12)*$AS53</f>
        <v>2.1491672254819782</v>
      </c>
      <c r="BC53" s="4">
        <v>7.6517183855049877</v>
      </c>
      <c r="BD53" s="4">
        <v>6.0285030627962142</v>
      </c>
      <c r="BE53" s="4"/>
      <c r="BF53" s="4">
        <f>AP53*AS53</f>
        <v>4.321275</v>
      </c>
      <c r="BG53" s="4"/>
      <c r="BH53" s="26">
        <v>1549</v>
      </c>
      <c r="BI53" s="6">
        <f>AU53*271</f>
        <v>212.28601481309013</v>
      </c>
      <c r="BJ53" s="6">
        <f>AV53*19.5</f>
        <v>15.746939925665101</v>
      </c>
      <c r="BK53" s="6">
        <f>AW53*5</f>
        <v>12.043794992175274</v>
      </c>
      <c r="BL53" s="6">
        <f>AX53*3</f>
        <v>6.4475016764459347</v>
      </c>
      <c r="BM53" s="6">
        <f>AY53*3</f>
        <v>10.982134062927496</v>
      </c>
      <c r="BN53" s="6">
        <f>AZ53*1.3</f>
        <v>5.0102187167449141</v>
      </c>
      <c r="BO53" s="6">
        <f>BA53*1.3</f>
        <v>2.2606267605633805</v>
      </c>
      <c r="BP53" s="6">
        <f>BB53*1.3</f>
        <v>2.7939173931265717</v>
      </c>
      <c r="BQ53" s="6">
        <f>BD53*2</f>
        <v>12.057006125592428</v>
      </c>
      <c r="BS53" s="7">
        <f t="shared" si="2"/>
        <v>279.62815446633118</v>
      </c>
      <c r="BT53" s="7"/>
      <c r="BU53" s="8">
        <v>1549</v>
      </c>
      <c r="BV53" s="9">
        <f>BF53*250</f>
        <v>1080.3187499999999</v>
      </c>
      <c r="BW53" s="9">
        <f>BS53*4.2</f>
        <v>1174.438248758591</v>
      </c>
      <c r="BY53" s="10">
        <v>1549</v>
      </c>
      <c r="BZ53" s="11">
        <f t="shared" si="1"/>
        <v>0.91985998509663858</v>
      </c>
    </row>
    <row r="54" spans="1:78" x14ac:dyDescent="0.2">
      <c r="A54">
        <v>1550</v>
      </c>
      <c r="B54" s="1">
        <v>734.5</v>
      </c>
      <c r="C54" s="1"/>
      <c r="D54" s="1">
        <v>734.5</v>
      </c>
      <c r="E54" s="1">
        <v>731.3</v>
      </c>
      <c r="G54" s="1">
        <v>18.8</v>
      </c>
      <c r="H54" s="1"/>
      <c r="I54" s="1"/>
      <c r="J54" s="1"/>
      <c r="K54" s="1">
        <v>204.8</v>
      </c>
      <c r="M54" s="1">
        <v>163.1</v>
      </c>
      <c r="N54" s="1">
        <v>204.8</v>
      </c>
      <c r="Q54" s="1">
        <v>18.8</v>
      </c>
      <c r="U54" s="1">
        <v>30</v>
      </c>
      <c r="V54" s="1">
        <f t="shared" si="3"/>
        <v>2.5</v>
      </c>
      <c r="AD54" s="17">
        <v>1550</v>
      </c>
      <c r="AE54" s="25">
        <v>3.6542288557213931</v>
      </c>
      <c r="AF54" s="3">
        <v>5.4718940650000008</v>
      </c>
      <c r="AG54" s="3">
        <v>5.7222222222222223</v>
      </c>
      <c r="AH54" s="3">
        <v>17.652582159624416</v>
      </c>
      <c r="AI54" s="3">
        <f>K54/11.93</f>
        <v>17.166806370494552</v>
      </c>
      <c r="AK54" s="3">
        <f t="shared" si="0"/>
        <v>28.244131455399067</v>
      </c>
      <c r="AL54" s="3">
        <v>12.762128325508607</v>
      </c>
      <c r="AM54" s="3">
        <v>17.166806370494552</v>
      </c>
      <c r="AN54" s="3">
        <v>1.3599561440499284</v>
      </c>
      <c r="AP54" s="3">
        <v>2.5</v>
      </c>
      <c r="AR54" s="14">
        <v>1550</v>
      </c>
      <c r="AS54" s="4">
        <v>1.6462000000000001</v>
      </c>
      <c r="AT54" s="4">
        <f>AS54*(AE54/12)</f>
        <v>0.50129929519071315</v>
      </c>
      <c r="AU54" s="4">
        <f>AS54*AF54/12</f>
        <v>0.7506526674835835</v>
      </c>
      <c r="AV54" s="4">
        <f>(AG54/12)*$AS54</f>
        <v>0.78499351851851862</v>
      </c>
      <c r="AW54" s="4">
        <f>(AH54/12)*$AS54</f>
        <v>2.4216400625978096</v>
      </c>
      <c r="AX54" s="4">
        <f>(AI54/12)*$AS54</f>
        <v>2.3549997205923443</v>
      </c>
      <c r="AY54" s="4">
        <v>4.2617236662106697</v>
      </c>
      <c r="AZ54" s="4">
        <f>(AK54/12)*$AS54</f>
        <v>3.8746241001564958</v>
      </c>
      <c r="BA54" s="4">
        <f>(AL54/12)*$AS54</f>
        <v>1.7507513041210225</v>
      </c>
      <c r="BB54" s="4">
        <f>(AM54/12)*$AS54</f>
        <v>2.3549997205923443</v>
      </c>
      <c r="BC54" s="4">
        <v>6.7710709188805582</v>
      </c>
      <c r="BD54" s="4">
        <v>6.4118182864422151</v>
      </c>
      <c r="BE54" s="4"/>
      <c r="BF54" s="4">
        <f>AP54*AS54</f>
        <v>4.1154999999999999</v>
      </c>
      <c r="BG54" s="4"/>
      <c r="BH54" s="26">
        <v>1550</v>
      </c>
      <c r="BI54" s="6">
        <f>AU54*271</f>
        <v>203.42687288805112</v>
      </c>
      <c r="BJ54" s="6">
        <f>AV54*19.5</f>
        <v>15.307373611111114</v>
      </c>
      <c r="BK54" s="6">
        <f>AW54*5</f>
        <v>12.108200312989048</v>
      </c>
      <c r="BL54" s="6">
        <f>AX54*3</f>
        <v>7.0649991617770329</v>
      </c>
      <c r="BM54" s="6">
        <f>AY54*3</f>
        <v>12.785170998632008</v>
      </c>
      <c r="BN54" s="6">
        <f>AZ54*1.3</f>
        <v>5.0370113302034447</v>
      </c>
      <c r="BO54" s="6">
        <f>BA54*1.3</f>
        <v>2.2759766953573295</v>
      </c>
      <c r="BP54" s="6">
        <f>BB54*1.3</f>
        <v>3.0614996367700478</v>
      </c>
      <c r="BQ54" s="6">
        <f>BD54*2</f>
        <v>12.82363657288443</v>
      </c>
      <c r="BS54" s="7">
        <f t="shared" si="2"/>
        <v>273.89074120777559</v>
      </c>
      <c r="BT54" s="7"/>
      <c r="BU54" s="8">
        <v>1550</v>
      </c>
      <c r="BV54" s="9">
        <f>BF54*250</f>
        <v>1028.875</v>
      </c>
      <c r="BW54" s="9">
        <f>BS54*4.2</f>
        <v>1150.3411130726574</v>
      </c>
      <c r="BY54" s="10">
        <v>1550</v>
      </c>
      <c r="BZ54" s="11">
        <f t="shared" si="1"/>
        <v>0.89440861350403167</v>
      </c>
    </row>
    <row r="55" spans="1:78" x14ac:dyDescent="0.2">
      <c r="A55">
        <v>1551</v>
      </c>
      <c r="B55" s="1">
        <v>780</v>
      </c>
      <c r="C55" s="1"/>
      <c r="D55" s="1">
        <v>780</v>
      </c>
      <c r="E55" s="1">
        <v>743.5</v>
      </c>
      <c r="G55" s="1">
        <v>21.5</v>
      </c>
      <c r="H55" s="1"/>
      <c r="I55" s="1"/>
      <c r="J55" s="1"/>
      <c r="K55" s="1">
        <v>234</v>
      </c>
      <c r="M55" s="1">
        <v>186.2</v>
      </c>
      <c r="N55" s="1">
        <v>234</v>
      </c>
      <c r="O55" s="1">
        <v>101</v>
      </c>
      <c r="Q55" s="1">
        <v>21.5</v>
      </c>
      <c r="U55" s="1">
        <v>30</v>
      </c>
      <c r="V55" s="1">
        <f t="shared" si="3"/>
        <v>2.5</v>
      </c>
      <c r="AD55" s="17">
        <v>1551</v>
      </c>
      <c r="AE55" s="25">
        <v>3.8805970149253732</v>
      </c>
      <c r="AF55" s="3">
        <v>5.7300506000000002</v>
      </c>
      <c r="AG55" s="3">
        <v>5.8176838810641627</v>
      </c>
      <c r="AH55" s="3">
        <v>20.187793427230048</v>
      </c>
      <c r="AI55" s="3">
        <f>K55/11.93</f>
        <v>19.614417435037719</v>
      </c>
      <c r="AK55" s="3">
        <f t="shared" si="0"/>
        <v>32.300469483568079</v>
      </c>
      <c r="AL55" s="3">
        <v>14.569640062597809</v>
      </c>
      <c r="AM55" s="3">
        <v>19.614417435037719</v>
      </c>
      <c r="AN55" s="3">
        <v>1.1830798496902908</v>
      </c>
      <c r="AP55" s="3">
        <v>2.5</v>
      </c>
      <c r="AR55" s="14">
        <v>1551</v>
      </c>
      <c r="AS55" s="4">
        <v>1.6462000000000001</v>
      </c>
      <c r="AT55" s="4">
        <f>AS55*(AE55/12)</f>
        <v>0.53235323383084587</v>
      </c>
      <c r="AU55" s="4">
        <f>AS55*AF55/12</f>
        <v>0.78606744147666674</v>
      </c>
      <c r="AV55" s="4">
        <f>(AG55/12)*$AS55</f>
        <v>0.79808926708398542</v>
      </c>
      <c r="AW55" s="4">
        <f>(AH55/12)*$AS55</f>
        <v>2.7694287949921756</v>
      </c>
      <c r="AX55" s="4">
        <f>(AI55/12)*$AS55</f>
        <v>2.6907711651299246</v>
      </c>
      <c r="AY55" s="4">
        <v>4.5458385772913799</v>
      </c>
      <c r="AZ55" s="4">
        <f>(AK55/12)*$AS55</f>
        <v>4.4310860719874814</v>
      </c>
      <c r="BA55" s="4">
        <f>(AL55/12)*$AS55</f>
        <v>1.9987117892540429</v>
      </c>
      <c r="BB55" s="4">
        <f>(AM55/12)*$AS55</f>
        <v>2.6907711651299246</v>
      </c>
      <c r="BC55" s="4">
        <v>5.8904234522561278</v>
      </c>
      <c r="BD55" s="4">
        <v>6.8299803486014907</v>
      </c>
      <c r="BE55" s="4"/>
      <c r="BF55" s="4">
        <f>AP55*AS55</f>
        <v>4.1154999999999999</v>
      </c>
      <c r="BG55" s="4"/>
      <c r="BH55" s="26">
        <v>1551</v>
      </c>
      <c r="BI55" s="6">
        <f>AU55*271</f>
        <v>213.02427664017668</v>
      </c>
      <c r="BJ55" s="6">
        <f>AV55*19.5</f>
        <v>15.562740708137715</v>
      </c>
      <c r="BK55" s="6">
        <f>AW55*5</f>
        <v>13.847143974960879</v>
      </c>
      <c r="BL55" s="6">
        <f>AX55*3</f>
        <v>8.0723134953897748</v>
      </c>
      <c r="BM55" s="6">
        <f>AY55*3</f>
        <v>13.637515731874139</v>
      </c>
      <c r="BN55" s="6">
        <f>AZ55*1.3</f>
        <v>5.7604118935837256</v>
      </c>
      <c r="BO55" s="6">
        <f>BA55*1.3</f>
        <v>2.5983253260302557</v>
      </c>
      <c r="BP55" s="6">
        <f>BB55*1.3</f>
        <v>3.4980025146689022</v>
      </c>
      <c r="BQ55" s="6">
        <f>BD55*2</f>
        <v>13.659960697202981</v>
      </c>
      <c r="BS55" s="7">
        <f>SUM($BI55:$BQ55)</f>
        <v>289.66069098202502</v>
      </c>
      <c r="BT55" s="7"/>
      <c r="BU55" s="8">
        <v>1551</v>
      </c>
      <c r="BV55" s="9">
        <f>BF55*250</f>
        <v>1028.875</v>
      </c>
      <c r="BW55" s="9">
        <f>BS55*4.2</f>
        <v>1216.5749021245051</v>
      </c>
      <c r="BY55" s="10">
        <v>1551</v>
      </c>
      <c r="BZ55" s="11">
        <f t="shared" si="1"/>
        <v>0.84571447117910725</v>
      </c>
    </row>
    <row r="56" spans="1:78" x14ac:dyDescent="0.2">
      <c r="A56">
        <v>1552</v>
      </c>
      <c r="B56" s="1">
        <v>864.5</v>
      </c>
      <c r="C56" s="1"/>
      <c r="D56" s="1">
        <v>864.5</v>
      </c>
      <c r="E56" s="1">
        <v>877.6</v>
      </c>
      <c r="G56" s="1">
        <v>24</v>
      </c>
      <c r="H56" s="1"/>
      <c r="I56" s="1"/>
      <c r="J56" s="1"/>
      <c r="K56" s="1">
        <v>148</v>
      </c>
      <c r="L56" s="1">
        <v>24</v>
      </c>
      <c r="M56" s="1">
        <v>171.1</v>
      </c>
      <c r="N56" s="1">
        <v>148</v>
      </c>
      <c r="O56" s="1">
        <v>159.4</v>
      </c>
      <c r="Q56" s="1">
        <v>24</v>
      </c>
      <c r="U56" s="1">
        <v>31.5</v>
      </c>
      <c r="V56" s="1">
        <f t="shared" si="3"/>
        <v>2.625</v>
      </c>
      <c r="AD56" s="17">
        <v>1552</v>
      </c>
      <c r="AE56" s="25">
        <v>4.3009950248756219</v>
      </c>
      <c r="AF56" s="3">
        <v>6.2094841649999992</v>
      </c>
      <c r="AG56" s="3">
        <v>6.8669796557120506</v>
      </c>
      <c r="AH56" s="3">
        <v>22.535211267605636</v>
      </c>
      <c r="AI56" s="3">
        <f>K56/11.93</f>
        <v>12.405699916177703</v>
      </c>
      <c r="AJ56" s="3">
        <v>26.373626373626372</v>
      </c>
      <c r="AK56" s="3">
        <f t="shared" si="0"/>
        <v>36.056338028169016</v>
      </c>
      <c r="AL56" s="3">
        <v>13.388106416275431</v>
      </c>
      <c r="AM56" s="3">
        <v>12.405699916177703</v>
      </c>
      <c r="AN56" s="3">
        <v>1.8671577033725975</v>
      </c>
      <c r="AP56" s="3">
        <v>2.625</v>
      </c>
      <c r="AR56" s="14">
        <v>1552</v>
      </c>
      <c r="AS56" s="4">
        <v>1.6462000000000001</v>
      </c>
      <c r="AT56" s="4">
        <f>AS56*(AE56/12)</f>
        <v>0.59002483416252083</v>
      </c>
      <c r="AU56" s="4">
        <f>AS56*AF56/12</f>
        <v>0.85183773603524993</v>
      </c>
      <c r="AV56" s="4">
        <f>(AG56/12)*$AS56</f>
        <v>0.94203515910276481</v>
      </c>
      <c r="AW56" s="4">
        <f>(AH56/12)*$AS56</f>
        <v>3.0914553990610334</v>
      </c>
      <c r="AX56" s="4">
        <f>(AI56/12)*$AS56</f>
        <v>1.7018552668343112</v>
      </c>
      <c r="AY56" s="4">
        <f>(AJ56/12)*$AS56</f>
        <v>3.6180219780219778</v>
      </c>
      <c r="AZ56" s="4">
        <f>(AK56/12)*$AS56</f>
        <v>4.9463286384976533</v>
      </c>
      <c r="BA56" s="4">
        <f>(AL56/12)*$AS56</f>
        <v>1.8366250652060512</v>
      </c>
      <c r="BB56" s="4">
        <f>(AM56/12)*$AS56</f>
        <v>1.7018552668343112</v>
      </c>
      <c r="BC56" s="4">
        <v>9.2963712701943226</v>
      </c>
      <c r="BD56" s="4">
        <v>6.8299803486014907</v>
      </c>
      <c r="BE56" s="4"/>
      <c r="BF56" s="4">
        <f>AP56*AS56</f>
        <v>4.321275</v>
      </c>
      <c r="BG56" s="4"/>
      <c r="BH56" s="26">
        <v>1552</v>
      </c>
      <c r="BI56" s="6">
        <f>AU56*271</f>
        <v>230.84802646555272</v>
      </c>
      <c r="BJ56" s="6">
        <f>AV56*19.5</f>
        <v>18.369685602503914</v>
      </c>
      <c r="BK56" s="6">
        <f>AW56*5</f>
        <v>15.457276995305167</v>
      </c>
      <c r="BL56" s="6">
        <f>AX56*3</f>
        <v>5.1055658005029336</v>
      </c>
      <c r="BM56" s="6">
        <f>AY56*3</f>
        <v>10.854065934065932</v>
      </c>
      <c r="BN56" s="6">
        <f>AZ56*1.3</f>
        <v>6.4302272300469498</v>
      </c>
      <c r="BO56" s="6">
        <f>BA56*1.3</f>
        <v>2.3876125847678664</v>
      </c>
      <c r="BP56" s="6">
        <f>BB56*1.3</f>
        <v>2.2124118468846046</v>
      </c>
      <c r="BQ56" s="6">
        <f>BD56*2</f>
        <v>13.659960697202981</v>
      </c>
      <c r="BS56" s="7">
        <f t="shared" si="2"/>
        <v>305.32483315683305</v>
      </c>
      <c r="BT56" s="7"/>
      <c r="BU56" s="8">
        <v>1552</v>
      </c>
      <c r="BV56" s="9">
        <f>BF56*250</f>
        <v>1080.3187499999999</v>
      </c>
      <c r="BW56" s="9">
        <f>BS56*4.2</f>
        <v>1282.3642992586988</v>
      </c>
      <c r="BY56" s="10">
        <v>1552</v>
      </c>
      <c r="BZ56" s="11">
        <f t="shared" si="1"/>
        <v>0.84244293967361994</v>
      </c>
    </row>
    <row r="57" spans="1:78" x14ac:dyDescent="0.2">
      <c r="A57">
        <v>1553</v>
      </c>
      <c r="B57" s="1">
        <v>783.8</v>
      </c>
      <c r="C57" s="1"/>
      <c r="D57" s="1">
        <v>783.8</v>
      </c>
      <c r="E57" s="1">
        <v>1057.5</v>
      </c>
      <c r="G57" s="1">
        <v>25</v>
      </c>
      <c r="H57" s="1"/>
      <c r="I57" s="1"/>
      <c r="J57" s="1"/>
      <c r="K57" s="1">
        <v>179.1</v>
      </c>
      <c r="L57" s="1">
        <v>30</v>
      </c>
      <c r="M57" s="1">
        <v>168</v>
      </c>
      <c r="N57" s="1">
        <v>179.1</v>
      </c>
      <c r="O57" s="1">
        <v>159.4</v>
      </c>
      <c r="Q57" s="1">
        <v>25</v>
      </c>
      <c r="U57" s="1">
        <v>34.5</v>
      </c>
      <c r="V57" s="1">
        <f t="shared" si="3"/>
        <v>2.875</v>
      </c>
      <c r="AD57" s="17">
        <v>1553</v>
      </c>
      <c r="AE57" s="25">
        <v>3.8995024875621889</v>
      </c>
      <c r="AF57" s="3">
        <v>5.7516109259999997</v>
      </c>
      <c r="AG57" s="3">
        <v>8.274647887323944</v>
      </c>
      <c r="AH57" s="3">
        <v>23.474178403755868</v>
      </c>
      <c r="AI57" s="3">
        <f>K57/11.93</f>
        <v>15.01257334450964</v>
      </c>
      <c r="AJ57" s="3">
        <v>32.967032967032964</v>
      </c>
      <c r="AK57" s="3">
        <f t="shared" si="0"/>
        <v>37.558685446009392</v>
      </c>
      <c r="AL57" s="3">
        <v>13.145539906103288</v>
      </c>
      <c r="AM57" s="3">
        <v>15.01257334450964</v>
      </c>
      <c r="AN57" s="3">
        <v>1.8671577033725975</v>
      </c>
      <c r="AP57" s="3">
        <v>2.875</v>
      </c>
      <c r="AR57" s="14">
        <v>1553</v>
      </c>
      <c r="AS57" s="4">
        <v>1.6462000000000001</v>
      </c>
      <c r="AT57" s="4">
        <f>AS57*(AE57/12)</f>
        <v>0.53494674958540633</v>
      </c>
      <c r="AU57" s="4">
        <f>AS57*AF57/12</f>
        <v>0.78902515886509994</v>
      </c>
      <c r="AV57" s="4">
        <f>(AG57/12)*$AS57</f>
        <v>1.135143779342723</v>
      </c>
      <c r="AW57" s="4">
        <f>(AH57/12)*$AS57</f>
        <v>3.2202660406885761</v>
      </c>
      <c r="AX57" s="4">
        <f>(AI57/12)*$AS57</f>
        <v>2.0594748533109812</v>
      </c>
      <c r="AY57" s="4">
        <f>(AJ57/12)*$AS57</f>
        <v>4.5225274725274724</v>
      </c>
      <c r="AZ57" s="4">
        <f>(AK57/12)*$AS57</f>
        <v>5.1524256651017222</v>
      </c>
      <c r="BA57" s="4">
        <f>(AL57/12)*$AS57</f>
        <v>1.8033489827856026</v>
      </c>
      <c r="BB57" s="4">
        <f>(AM57/12)*$AS57</f>
        <v>2.0594748533109812</v>
      </c>
      <c r="BC57" s="4">
        <v>9.2963712701943226</v>
      </c>
      <c r="BD57" s="4">
        <v>7.945079181026224</v>
      </c>
      <c r="BE57" s="4"/>
      <c r="BF57" s="4">
        <f>AP57*AS57</f>
        <v>4.7328250000000001</v>
      </c>
      <c r="BG57" s="4"/>
      <c r="BH57" s="26">
        <v>1553</v>
      </c>
      <c r="BI57" s="6">
        <f>AU57*271</f>
        <v>213.82581805244209</v>
      </c>
      <c r="BJ57" s="6">
        <f>AV57*19.5</f>
        <v>22.135303697183097</v>
      </c>
      <c r="BK57" s="6">
        <f>AW57*5</f>
        <v>16.101330203442881</v>
      </c>
      <c r="BL57" s="6">
        <f>AX57*3</f>
        <v>6.1784245599329441</v>
      </c>
      <c r="BM57" s="6">
        <f>AY57*3</f>
        <v>13.567582417582418</v>
      </c>
      <c r="BN57" s="6">
        <f>AZ57*1.3</f>
        <v>6.6981533646322386</v>
      </c>
      <c r="BO57" s="6">
        <f>BA57*1.3</f>
        <v>2.3443536776212834</v>
      </c>
      <c r="BP57" s="6">
        <f>BB57*1.3</f>
        <v>2.6773173093042759</v>
      </c>
      <c r="BQ57" s="6">
        <f>BD57*2</f>
        <v>15.890158362052448</v>
      </c>
      <c r="BS57" s="7">
        <f t="shared" si="2"/>
        <v>299.41844164419359</v>
      </c>
      <c r="BT57" s="7"/>
      <c r="BU57" s="8">
        <v>1553</v>
      </c>
      <c r="BV57" s="9">
        <f>BF57*250</f>
        <v>1183.20625</v>
      </c>
      <c r="BW57" s="9">
        <f>BS57*4.2</f>
        <v>1257.5574549056132</v>
      </c>
      <c r="BY57" s="10">
        <v>1553</v>
      </c>
      <c r="BZ57" s="11">
        <f t="shared" si="1"/>
        <v>0.94087649465590917</v>
      </c>
    </row>
    <row r="58" spans="1:78" x14ac:dyDescent="0.2">
      <c r="A58">
        <v>1554</v>
      </c>
      <c r="B58" s="1">
        <v>636.29999999999995</v>
      </c>
      <c r="C58" s="1"/>
      <c r="D58" s="1">
        <v>636.29999999999995</v>
      </c>
      <c r="E58" s="1">
        <v>908.3</v>
      </c>
      <c r="G58" s="1">
        <v>26</v>
      </c>
      <c r="H58" s="1"/>
      <c r="I58" s="1"/>
      <c r="J58" s="1"/>
      <c r="K58" s="1">
        <v>155.6</v>
      </c>
      <c r="L58" s="1">
        <v>34.799999999999997</v>
      </c>
      <c r="M58" s="1">
        <v>163.69999999999999</v>
      </c>
      <c r="N58" s="1">
        <v>155.6</v>
      </c>
      <c r="O58" s="1">
        <v>123.7</v>
      </c>
      <c r="Q58" s="1">
        <v>26</v>
      </c>
      <c r="U58" s="1">
        <v>36</v>
      </c>
      <c r="V58" s="1">
        <f t="shared" si="3"/>
        <v>3</v>
      </c>
      <c r="AD58" s="17">
        <v>1554</v>
      </c>
      <c r="AE58" s="25">
        <v>3.1656716417910444</v>
      </c>
      <c r="AF58" s="3">
        <v>4.9147298509999997</v>
      </c>
      <c r="AG58" s="3">
        <v>7.1071987480438183</v>
      </c>
      <c r="AH58" s="3">
        <v>24.413145539906104</v>
      </c>
      <c r="AI58" s="3">
        <f>K58/11.93</f>
        <v>13.042749371332775</v>
      </c>
      <c r="AJ58" s="3">
        <v>38.241758241758234</v>
      </c>
      <c r="AK58" s="3">
        <f t="shared" si="0"/>
        <v>39.061032863849768</v>
      </c>
      <c r="AL58" s="3">
        <v>12.809076682316119</v>
      </c>
      <c r="AM58" s="3">
        <v>13.042749371332775</v>
      </c>
      <c r="AN58" s="3">
        <v>1.4489799743236531</v>
      </c>
      <c r="AP58" s="3">
        <v>3</v>
      </c>
      <c r="AR58" s="14">
        <v>1554</v>
      </c>
      <c r="AS58" s="4">
        <v>1.5919000000000001</v>
      </c>
      <c r="AT58" s="4">
        <f>AS58*(AE58/12)</f>
        <v>0.41995272388059701</v>
      </c>
      <c r="AU58" s="4">
        <f>AS58*AF58/12</f>
        <v>0.65197987081724162</v>
      </c>
      <c r="AV58" s="4">
        <f>(AG58/12)*$AS58</f>
        <v>0.94282914058424616</v>
      </c>
      <c r="AW58" s="4">
        <f>(AH58/12)*$AS58</f>
        <v>3.2386071987480443</v>
      </c>
      <c r="AX58" s="4">
        <f>(AI58/12)*$AS58</f>
        <v>1.7302293936853872</v>
      </c>
      <c r="AY58" s="4">
        <f>(AJ58/12)*$AS58</f>
        <v>5.0730879120879111</v>
      </c>
      <c r="AZ58" s="4">
        <f>(AK58/12)*$AS58</f>
        <v>5.1817715179968706</v>
      </c>
      <c r="BA58" s="4">
        <f>(AL58/12)*$AS58</f>
        <v>1.6992307642149191</v>
      </c>
      <c r="BB58" s="4">
        <f>(AM58/12)*$AS58</f>
        <v>1.7302293936853872</v>
      </c>
      <c r="BC58" s="4">
        <v>6.976346257291473</v>
      </c>
      <c r="BD58" s="4">
        <v>8.1547740854607902</v>
      </c>
      <c r="BE58" s="4"/>
      <c r="BF58" s="4">
        <f>AP58*AS58</f>
        <v>4.7757000000000005</v>
      </c>
      <c r="BG58" s="4"/>
      <c r="BH58" s="26">
        <v>1554</v>
      </c>
      <c r="BI58" s="6">
        <f>AU58*271</f>
        <v>176.68654499147249</v>
      </c>
      <c r="BJ58" s="6">
        <f>AV58*19.5</f>
        <v>18.385168241392801</v>
      </c>
      <c r="BK58" s="6">
        <f>AW58*5</f>
        <v>16.193035993740221</v>
      </c>
      <c r="BL58" s="6">
        <f>AX58*3</f>
        <v>5.1906881810561618</v>
      </c>
      <c r="BM58" s="6">
        <f>AY58*3</f>
        <v>15.219263736263734</v>
      </c>
      <c r="BN58" s="6">
        <f>AZ58*1.3</f>
        <v>6.7363029733959321</v>
      </c>
      <c r="BO58" s="6">
        <f>BA58*1.3</f>
        <v>2.2089999934793951</v>
      </c>
      <c r="BP58" s="6">
        <f>BB58*1.3</f>
        <v>2.2492982117910034</v>
      </c>
      <c r="BQ58" s="6">
        <f>BD58*2</f>
        <v>16.30954817092158</v>
      </c>
      <c r="BS58" s="7">
        <f t="shared" si="2"/>
        <v>259.17885049351332</v>
      </c>
      <c r="BT58" s="7"/>
      <c r="BU58" s="8">
        <v>1554</v>
      </c>
      <c r="BV58" s="9">
        <f>BF58*250</f>
        <v>1193.9250000000002</v>
      </c>
      <c r="BW58" s="9">
        <f>BS58*4.2</f>
        <v>1088.5511720727561</v>
      </c>
      <c r="BY58" s="10">
        <v>1554</v>
      </c>
      <c r="BZ58" s="11">
        <f t="shared" si="1"/>
        <v>1.096801905717117</v>
      </c>
    </row>
    <row r="59" spans="1:78" x14ac:dyDescent="0.2">
      <c r="A59">
        <v>1555</v>
      </c>
      <c r="B59" s="1">
        <v>729</v>
      </c>
      <c r="C59" s="1"/>
      <c r="D59" s="1">
        <v>729</v>
      </c>
      <c r="E59" s="1">
        <v>976.7</v>
      </c>
      <c r="G59" s="1">
        <v>26</v>
      </c>
      <c r="H59" s="1"/>
      <c r="I59" s="1"/>
      <c r="J59" s="1"/>
      <c r="K59" s="1">
        <v>211.7</v>
      </c>
      <c r="L59" s="1">
        <v>28.5</v>
      </c>
      <c r="M59" s="1">
        <v>164.5</v>
      </c>
      <c r="N59" s="1">
        <v>211.7</v>
      </c>
      <c r="O59" s="1">
        <v>163.30000000000001</v>
      </c>
      <c r="Q59" s="1">
        <v>26</v>
      </c>
      <c r="U59" s="1">
        <v>36</v>
      </c>
      <c r="V59" s="1">
        <f t="shared" si="3"/>
        <v>3</v>
      </c>
      <c r="AD59" s="17">
        <v>1555</v>
      </c>
      <c r="AE59" s="25">
        <v>3.6268656716417911</v>
      </c>
      <c r="AF59" s="3">
        <v>5.4406883300000004</v>
      </c>
      <c r="AG59" s="3">
        <v>7.6424100156494532</v>
      </c>
      <c r="AH59" s="3">
        <v>24.413145539906104</v>
      </c>
      <c r="AI59" s="3">
        <f>K59/11.93</f>
        <v>17.745180217937971</v>
      </c>
      <c r="AJ59" s="3">
        <v>31.318681318681318</v>
      </c>
      <c r="AK59" s="3">
        <f t="shared" si="0"/>
        <v>39.061032863849768</v>
      </c>
      <c r="AL59" s="3">
        <v>12.871674491392803</v>
      </c>
      <c r="AM59" s="3">
        <v>17.745180217937971</v>
      </c>
      <c r="AN59" s="3">
        <v>1.9128409846972723</v>
      </c>
      <c r="AP59" s="3">
        <v>3</v>
      </c>
      <c r="AR59" s="14">
        <v>1555</v>
      </c>
      <c r="AS59" s="4">
        <v>1.5919000000000001</v>
      </c>
      <c r="AT59" s="4">
        <f>AS59*(AE59/12)</f>
        <v>0.48113395522388058</v>
      </c>
      <c r="AU59" s="4">
        <f>AS59*AF59/12</f>
        <v>0.72175264604391687</v>
      </c>
      <c r="AV59" s="4">
        <f>(AG59/12)*$AS59</f>
        <v>1.0138293753260303</v>
      </c>
      <c r="AW59" s="4">
        <f>(AH59/12)*$AS59</f>
        <v>3.2386071987480443</v>
      </c>
      <c r="AX59" s="4">
        <f>(AI59/12)*$AS59</f>
        <v>2.3540460324112882</v>
      </c>
      <c r="AY59" s="4">
        <f>(AJ59/12)*$AS59</f>
        <v>4.1546840659340667</v>
      </c>
      <c r="AZ59" s="4">
        <f>(AK59/12)*$AS59</f>
        <v>5.1817715179968706</v>
      </c>
      <c r="BA59" s="4">
        <f>(AL59/12)*$AS59</f>
        <v>1.7075348852373504</v>
      </c>
      <c r="BB59" s="4">
        <f>(AM59/12)*$AS59</f>
        <v>2.3540460324112882</v>
      </c>
      <c r="BC59" s="4">
        <v>9.2096794164567317</v>
      </c>
      <c r="BD59" s="4">
        <v>8.2558663261896434</v>
      </c>
      <c r="BE59" s="4"/>
      <c r="BF59" s="4">
        <f>AP59*AS59</f>
        <v>4.7757000000000005</v>
      </c>
      <c r="BG59" s="4"/>
      <c r="BH59" s="26">
        <v>1555</v>
      </c>
      <c r="BI59" s="6">
        <f>AU59*271</f>
        <v>195.59496707790146</v>
      </c>
      <c r="BJ59" s="6">
        <f>AV59*19.5</f>
        <v>19.769672818857593</v>
      </c>
      <c r="BK59" s="6">
        <f>AW59*5</f>
        <v>16.193035993740221</v>
      </c>
      <c r="BL59" s="6">
        <f>AX59*3</f>
        <v>7.0621380972338645</v>
      </c>
      <c r="BM59" s="6">
        <f>AY59*3</f>
        <v>12.4640521978022</v>
      </c>
      <c r="BN59" s="6">
        <f>AZ59*1.3</f>
        <v>6.7363029733959321</v>
      </c>
      <c r="BO59" s="6">
        <f>BA59*1.3</f>
        <v>2.2197953508085555</v>
      </c>
      <c r="BP59" s="6">
        <f>BB59*1.3</f>
        <v>3.0602598421346747</v>
      </c>
      <c r="BQ59" s="6">
        <f>BD59*2</f>
        <v>16.511732652379287</v>
      </c>
      <c r="BS59" s="7">
        <f t="shared" si="2"/>
        <v>279.61195700425378</v>
      </c>
      <c r="BT59" s="7"/>
      <c r="BU59" s="8">
        <v>1555</v>
      </c>
      <c r="BV59" s="9">
        <f>BF59*250</f>
        <v>1193.9250000000002</v>
      </c>
      <c r="BW59" s="9">
        <f>BS59*4.2</f>
        <v>1174.3702194178659</v>
      </c>
      <c r="BY59" s="10">
        <v>1555</v>
      </c>
      <c r="BZ59" s="11">
        <f t="shared" si="1"/>
        <v>1.0166512912698242</v>
      </c>
    </row>
    <row r="60" spans="1:78" x14ac:dyDescent="0.2">
      <c r="A60">
        <v>1556</v>
      </c>
      <c r="B60" s="1">
        <v>756</v>
      </c>
      <c r="C60" s="1"/>
      <c r="D60" s="1">
        <v>756</v>
      </c>
      <c r="E60" s="1">
        <v>1163.3</v>
      </c>
      <c r="G60" s="1">
        <v>25</v>
      </c>
      <c r="H60" s="1"/>
      <c r="I60" s="1"/>
      <c r="J60" s="1"/>
      <c r="K60" s="1">
        <v>240.7</v>
      </c>
      <c r="M60" s="1">
        <v>162</v>
      </c>
      <c r="N60" s="1">
        <v>240.7</v>
      </c>
      <c r="O60" s="1">
        <v>164.8</v>
      </c>
      <c r="Q60" s="1">
        <v>25</v>
      </c>
      <c r="U60" s="1">
        <v>36</v>
      </c>
      <c r="V60" s="1">
        <f t="shared" si="3"/>
        <v>3</v>
      </c>
      <c r="AD60" s="17">
        <v>1556</v>
      </c>
      <c r="AE60" s="25">
        <v>3.7611940298507465</v>
      </c>
      <c r="AF60" s="3">
        <v>5.5938801199999997</v>
      </c>
      <c r="AG60" s="3">
        <v>9.1025039123630673</v>
      </c>
      <c r="AH60" s="3">
        <v>23.474178403755868</v>
      </c>
      <c r="AI60" s="3">
        <f>K60/11.93</f>
        <v>20.176026823134954</v>
      </c>
      <c r="AJ60" s="3">
        <v>34.230769230769226</v>
      </c>
      <c r="AK60" s="3">
        <f t="shared" si="0"/>
        <v>37.558685446009392</v>
      </c>
      <c r="AL60" s="3">
        <v>12.67605633802817</v>
      </c>
      <c r="AM60" s="3">
        <v>20.176026823134954</v>
      </c>
      <c r="AN60" s="3">
        <v>1.9304114775144547</v>
      </c>
      <c r="AP60" s="3">
        <v>3</v>
      </c>
      <c r="AR60" s="14">
        <v>1556</v>
      </c>
      <c r="AS60" s="4">
        <v>1.5919000000000001</v>
      </c>
      <c r="AT60" s="4">
        <f>AS60*(AE60/12)</f>
        <v>0.49895373134328364</v>
      </c>
      <c r="AU60" s="4">
        <f>AS60*AF60/12</f>
        <v>0.74207481358566663</v>
      </c>
      <c r="AV60" s="4">
        <f>(AG60/12)*$AS60</f>
        <v>1.2075229981742306</v>
      </c>
      <c r="AW60" s="4">
        <f>(AH60/12)*$AS60</f>
        <v>3.1140453834115807</v>
      </c>
      <c r="AX60" s="4">
        <f>(AI60/12)*$AS60</f>
        <v>2.6765180916457112</v>
      </c>
      <c r="AY60" s="4">
        <f>(AJ60/12)*$AS60</f>
        <v>4.5409967948717949</v>
      </c>
      <c r="AZ60" s="4">
        <f>(AK60/12)*$AS60</f>
        <v>4.9824726134585298</v>
      </c>
      <c r="BA60" s="4">
        <f>(AL60/12)*$AS60</f>
        <v>1.6815845070422539</v>
      </c>
      <c r="BB60" s="4">
        <f>(AM60/12)*$AS60</f>
        <v>2.6765180916457112</v>
      </c>
      <c r="BC60" s="4">
        <v>9.2942753694554163</v>
      </c>
      <c r="BD60" s="4">
        <v>6.4025085794940102</v>
      </c>
      <c r="BE60" s="4"/>
      <c r="BF60" s="4">
        <f>AP60*AS60</f>
        <v>4.7757000000000005</v>
      </c>
      <c r="BG60" s="4"/>
      <c r="BH60" s="26">
        <v>1556</v>
      </c>
      <c r="BI60" s="6">
        <f>AU60*271</f>
        <v>201.10227448171565</v>
      </c>
      <c r="BJ60" s="6">
        <f>AV60*19.5</f>
        <v>23.546698464397497</v>
      </c>
      <c r="BK60" s="6">
        <f>AW60*5</f>
        <v>15.570226917057903</v>
      </c>
      <c r="BL60" s="6">
        <f>AX60*3</f>
        <v>8.0295542749371336</v>
      </c>
      <c r="BM60" s="6">
        <f>AY60*3</f>
        <v>13.622990384615385</v>
      </c>
      <c r="BN60" s="6">
        <f>AZ60*1.3</f>
        <v>6.4772143974960885</v>
      </c>
      <c r="BO60" s="6">
        <f>BA60*1.3</f>
        <v>2.1860598591549301</v>
      </c>
      <c r="BP60" s="6">
        <f>BB60*1.3</f>
        <v>3.4794735191394248</v>
      </c>
      <c r="BQ60" s="6">
        <f>BD60*2</f>
        <v>12.80501715898802</v>
      </c>
      <c r="BS60" s="7">
        <f t="shared" si="2"/>
        <v>286.81950945750202</v>
      </c>
      <c r="BT60" s="7"/>
      <c r="BU60" s="8">
        <v>1556</v>
      </c>
      <c r="BV60" s="9">
        <f>BF60*250</f>
        <v>1193.9250000000002</v>
      </c>
      <c r="BW60" s="9">
        <f>BS60*4.2</f>
        <v>1204.6419397215086</v>
      </c>
      <c r="BY60" s="10">
        <v>1556</v>
      </c>
      <c r="BZ60" s="11">
        <f t="shared" si="1"/>
        <v>0.9911036305742551</v>
      </c>
    </row>
    <row r="61" spans="1:78" x14ac:dyDescent="0.2">
      <c r="A61">
        <v>1557</v>
      </c>
      <c r="B61" s="1">
        <v>1333.3</v>
      </c>
      <c r="C61" s="1"/>
      <c r="D61" s="1">
        <v>1333.3</v>
      </c>
      <c r="E61" s="1">
        <v>1849.4</v>
      </c>
      <c r="G61" s="1">
        <v>24.8</v>
      </c>
      <c r="H61" s="1"/>
      <c r="I61" s="1"/>
      <c r="J61" s="1"/>
      <c r="K61" s="1">
        <v>196.5</v>
      </c>
      <c r="L61" s="1">
        <v>33.799999999999997</v>
      </c>
      <c r="M61" s="1">
        <v>164</v>
      </c>
      <c r="N61" s="1">
        <v>196.5</v>
      </c>
      <c r="O61" s="1">
        <v>170.5</v>
      </c>
      <c r="Q61" s="1">
        <v>24.8</v>
      </c>
      <c r="U61" s="1">
        <v>35.6</v>
      </c>
      <c r="V61" s="1">
        <f t="shared" si="3"/>
        <v>2.9666666666666668</v>
      </c>
      <c r="AD61" s="17">
        <v>1557</v>
      </c>
      <c r="AE61" s="25">
        <v>6.6333333333333329</v>
      </c>
      <c r="AF61" s="3">
        <v>8.8693475409999998</v>
      </c>
      <c r="AG61" s="3">
        <v>14.471048513302035</v>
      </c>
      <c r="AH61" s="3">
        <v>23.286384976525824</v>
      </c>
      <c r="AI61" s="3">
        <f>K61/11.93</f>
        <v>16.471081307627831</v>
      </c>
      <c r="AJ61" s="3">
        <v>37.142857142857139</v>
      </c>
      <c r="AK61" s="3">
        <f t="shared" si="0"/>
        <v>37.258215962441319</v>
      </c>
      <c r="AL61" s="3">
        <v>12.832550860719875</v>
      </c>
      <c r="AM61" s="3">
        <v>16.471081307627831</v>
      </c>
      <c r="AN61" s="3">
        <v>1.9971793502197481</v>
      </c>
      <c r="AP61" s="3">
        <v>2.9666666666666668</v>
      </c>
      <c r="AR61" s="14">
        <v>1557</v>
      </c>
      <c r="AS61" s="4">
        <v>1.5919000000000001</v>
      </c>
      <c r="AT61" s="4">
        <f>AS61*(AE61/12)</f>
        <v>0.87996694444444434</v>
      </c>
      <c r="AU61" s="4">
        <f>AS61*AF61/12</f>
        <v>1.1765928625431583</v>
      </c>
      <c r="AV61" s="4">
        <f>(AG61/12)*$AS61</f>
        <v>1.9197051773604592</v>
      </c>
      <c r="AW61" s="4">
        <f>(AH61/12)*$AS61</f>
        <v>3.0891330203442884</v>
      </c>
      <c r="AX61" s="4">
        <f>(AI61/12)*$AS61</f>
        <v>2.1850261944677287</v>
      </c>
      <c r="AY61" s="4">
        <f>(AJ61/12)*$AS61</f>
        <v>4.9273095238095239</v>
      </c>
      <c r="AZ61" s="4">
        <f>(AK61/12)*$AS61</f>
        <v>4.9426128325508616</v>
      </c>
      <c r="BA61" s="4">
        <f>(AL61/12)*$AS61</f>
        <v>1.7023448095983309</v>
      </c>
      <c r="BB61" s="4">
        <f>(AM61/12)*$AS61</f>
        <v>2.1850261944677287</v>
      </c>
      <c r="BC61" s="4">
        <v>9.6157399908504146</v>
      </c>
      <c r="BD61" s="4">
        <v>5.6274680672394704</v>
      </c>
      <c r="BE61" s="4"/>
      <c r="BF61" s="4">
        <f>AP61*AS61</f>
        <v>4.7226366666666673</v>
      </c>
      <c r="BG61" s="4"/>
      <c r="BH61" s="26">
        <v>1557</v>
      </c>
      <c r="BI61" s="6">
        <f>AU61*271</f>
        <v>318.85666574919588</v>
      </c>
      <c r="BJ61" s="6">
        <f>AV61*19.5</f>
        <v>37.434250958528956</v>
      </c>
      <c r="BK61" s="6">
        <f>AW61*5</f>
        <v>15.445665101721442</v>
      </c>
      <c r="BL61" s="6">
        <f>AX61*3</f>
        <v>6.5550785834031862</v>
      </c>
      <c r="BM61" s="6">
        <f>AY61*3</f>
        <v>14.781928571428573</v>
      </c>
      <c r="BN61" s="6">
        <f>AZ61*1.3</f>
        <v>6.4253966823161202</v>
      </c>
      <c r="BO61" s="6">
        <f>BA61*1.3</f>
        <v>2.2130482524778303</v>
      </c>
      <c r="BP61" s="6">
        <f>BB61*1.3</f>
        <v>2.8405340528080476</v>
      </c>
      <c r="BQ61" s="6">
        <f>BD61*2</f>
        <v>11.254936134478941</v>
      </c>
      <c r="BS61" s="7">
        <f t="shared" si="2"/>
        <v>415.80750408635902</v>
      </c>
      <c r="BT61" s="7"/>
      <c r="BU61" s="8">
        <v>1557</v>
      </c>
      <c r="BV61" s="9">
        <f>BF61*250</f>
        <v>1180.6591666666668</v>
      </c>
      <c r="BW61" s="9">
        <f>BS61*4.2</f>
        <v>1746.3915171627079</v>
      </c>
      <c r="BY61" s="10">
        <v>1557</v>
      </c>
      <c r="BZ61" s="11">
        <f t="shared" si="1"/>
        <v>0.67605640262433031</v>
      </c>
    </row>
    <row r="62" spans="1:78" x14ac:dyDescent="0.2">
      <c r="A62">
        <v>1558</v>
      </c>
      <c r="B62" s="1">
        <v>1027.5</v>
      </c>
      <c r="C62" s="1"/>
      <c r="D62" s="1">
        <v>1027.5</v>
      </c>
      <c r="E62" s="1">
        <v>1061.7</v>
      </c>
      <c r="G62" s="1">
        <v>27.1</v>
      </c>
      <c r="H62" s="1"/>
      <c r="I62" s="1"/>
      <c r="J62" s="1"/>
      <c r="K62" s="1">
        <v>185.1</v>
      </c>
      <c r="L62" s="1">
        <v>36</v>
      </c>
      <c r="M62" s="1">
        <v>161</v>
      </c>
      <c r="N62" s="1">
        <v>185.1</v>
      </c>
      <c r="O62" s="1">
        <v>167.8</v>
      </c>
      <c r="Q62" s="1">
        <v>27.1</v>
      </c>
      <c r="U62" s="1">
        <v>36</v>
      </c>
      <c r="V62" s="1">
        <f t="shared" si="3"/>
        <v>3</v>
      </c>
      <c r="AD62" s="17">
        <v>1558</v>
      </c>
      <c r="AE62" s="25">
        <v>5.1119402985074629</v>
      </c>
      <c r="AF62" s="3">
        <v>7.1343086749999998</v>
      </c>
      <c r="AG62" s="3">
        <v>8.307511737089202</v>
      </c>
      <c r="AH62" s="3">
        <v>25.446009389671364</v>
      </c>
      <c r="AI62" s="3">
        <f>K62/11.93</f>
        <v>15.515507124895223</v>
      </c>
      <c r="AJ62" s="3">
        <v>39.560439560439562</v>
      </c>
      <c r="AK62" s="3">
        <f t="shared" si="0"/>
        <v>40.713615023474183</v>
      </c>
      <c r="AL62" s="3">
        <v>12.597809076682317</v>
      </c>
      <c r="AM62" s="3">
        <v>15.515507124895223</v>
      </c>
      <c r="AN62" s="3">
        <v>1.9655524631488197</v>
      </c>
      <c r="AP62" s="3">
        <v>3</v>
      </c>
      <c r="AR62" s="14">
        <v>1558</v>
      </c>
      <c r="AS62" s="4">
        <v>1.5919000000000001</v>
      </c>
      <c r="AT62" s="4">
        <f>AS62*(AE62/12)</f>
        <v>0.67814148009950259</v>
      </c>
      <c r="AU62" s="4">
        <f>AS62*AF62/12</f>
        <v>0.94642549831104172</v>
      </c>
      <c r="AV62" s="4">
        <f>(AG62/12)*$AS62</f>
        <v>1.1020606611893584</v>
      </c>
      <c r="AW62" s="4">
        <f>(AH62/12)*$AS62</f>
        <v>3.375625195618154</v>
      </c>
      <c r="AX62" s="4">
        <f>(AI62/12)*$AS62</f>
        <v>2.0582613160100589</v>
      </c>
      <c r="AY62" s="4">
        <f>(AJ62/12)*$AS62</f>
        <v>5.2480219780219786</v>
      </c>
      <c r="AZ62" s="4">
        <f>(AK62/12)*$AS62</f>
        <v>5.4010003129890469</v>
      </c>
      <c r="BA62" s="4">
        <f>(AL62/12)*$AS62</f>
        <v>1.6712043557642151</v>
      </c>
      <c r="BB62" s="4">
        <f>(AM62/12)*$AS62</f>
        <v>2.0582613160100589</v>
      </c>
      <c r="BC62" s="4">
        <v>9.463467275452782</v>
      </c>
      <c r="BD62" s="4">
        <v>5.8296525486971769</v>
      </c>
      <c r="BE62" s="4"/>
      <c r="BF62" s="4">
        <f>AP62*AS62</f>
        <v>4.7757000000000005</v>
      </c>
      <c r="BG62" s="4"/>
      <c r="BH62" s="26">
        <v>1558</v>
      </c>
      <c r="BI62" s="6">
        <f>AU62*271</f>
        <v>256.48131004229231</v>
      </c>
      <c r="BJ62" s="6">
        <f>AV62*19.5</f>
        <v>21.49018289319249</v>
      </c>
      <c r="BK62" s="6">
        <f>AW62*5</f>
        <v>16.878125978090772</v>
      </c>
      <c r="BL62" s="6">
        <f>AX62*3</f>
        <v>6.1747839480301767</v>
      </c>
      <c r="BM62" s="6">
        <f>AY62*3</f>
        <v>15.744065934065937</v>
      </c>
      <c r="BN62" s="6">
        <f>AZ62*1.3</f>
        <v>7.0213004068857616</v>
      </c>
      <c r="BO62" s="6">
        <f>BA62*1.3</f>
        <v>2.1725656624934797</v>
      </c>
      <c r="BP62" s="6">
        <f>BB62*1.3</f>
        <v>2.6757397108130765</v>
      </c>
      <c r="BQ62" s="6">
        <f>BD62*2</f>
        <v>11.659305097394354</v>
      </c>
      <c r="BS62" s="7">
        <f t="shared" si="2"/>
        <v>340.29737967325832</v>
      </c>
      <c r="BT62" s="7"/>
      <c r="BU62" s="8">
        <v>1558</v>
      </c>
      <c r="BV62" s="9">
        <f>BF62*250</f>
        <v>1193.9250000000002</v>
      </c>
      <c r="BW62" s="9">
        <f>BS62*4.2</f>
        <v>1429.2489946276851</v>
      </c>
      <c r="BY62" s="10">
        <v>1558</v>
      </c>
      <c r="BZ62" s="11">
        <f t="shared" si="1"/>
        <v>0.83535129602173619</v>
      </c>
    </row>
    <row r="63" spans="1:78" x14ac:dyDescent="0.2">
      <c r="A63">
        <v>1559</v>
      </c>
      <c r="B63" s="1">
        <v>910.9</v>
      </c>
      <c r="C63" s="1"/>
      <c r="D63" s="1">
        <v>910.9</v>
      </c>
      <c r="E63" s="1">
        <v>989.8</v>
      </c>
      <c r="G63" s="1">
        <v>28</v>
      </c>
      <c r="H63" s="1"/>
      <c r="I63" s="1"/>
      <c r="J63" s="1"/>
      <c r="K63" s="1">
        <v>155.9</v>
      </c>
      <c r="L63" s="1">
        <v>21</v>
      </c>
      <c r="M63" s="1">
        <v>145</v>
      </c>
      <c r="N63" s="1">
        <v>155.9</v>
      </c>
      <c r="O63" s="1">
        <v>174.4</v>
      </c>
      <c r="Q63" s="1">
        <v>28</v>
      </c>
      <c r="U63" s="1">
        <v>36</v>
      </c>
      <c r="V63" s="1">
        <f t="shared" si="3"/>
        <v>3</v>
      </c>
      <c r="AD63" s="17">
        <v>1559</v>
      </c>
      <c r="AE63" s="25">
        <v>4.5318407960199005</v>
      </c>
      <c r="AF63" s="3">
        <v>6.4727470930000006</v>
      </c>
      <c r="AG63" s="3">
        <v>7.7449139280125197</v>
      </c>
      <c r="AH63" s="3">
        <v>26.291079812206576</v>
      </c>
      <c r="AI63" s="3">
        <f>K63/11.93</f>
        <v>13.067896060352055</v>
      </c>
      <c r="AJ63" s="3">
        <v>23.076923076923077</v>
      </c>
      <c r="AK63" s="3">
        <f t="shared" si="0"/>
        <v>42.065727699530527</v>
      </c>
      <c r="AL63" s="3">
        <v>11.345852895148671</v>
      </c>
      <c r="AM63" s="3">
        <v>13.067896060352055</v>
      </c>
      <c r="AN63" s="3">
        <v>2.0428626315444229</v>
      </c>
      <c r="AP63" s="3">
        <v>3</v>
      </c>
      <c r="AR63" s="14">
        <v>1559</v>
      </c>
      <c r="AS63" s="4">
        <v>1.5919000000000001</v>
      </c>
      <c r="AT63" s="4">
        <f>AS63*(AE63/12)</f>
        <v>0.60118644693200674</v>
      </c>
      <c r="AU63" s="4">
        <f>AS63*AF63/12</f>
        <v>0.85866384144555852</v>
      </c>
      <c r="AV63" s="4">
        <f>(AG63/12)*$AS63</f>
        <v>1.0274273735002608</v>
      </c>
      <c r="AW63" s="4">
        <f>(AH63/12)*$AS63</f>
        <v>3.4877308294209706</v>
      </c>
      <c r="AX63" s="4">
        <f>(AI63/12)*$AS63</f>
        <v>1.7335653115395364</v>
      </c>
      <c r="AY63" s="4">
        <f>(AJ63/12)*$AS63</f>
        <v>3.0613461538461539</v>
      </c>
      <c r="AZ63" s="4">
        <f>(AK63/12)*$AS63</f>
        <v>5.5803693270735542</v>
      </c>
      <c r="BA63" s="4">
        <f>(AL63/12)*$AS63</f>
        <v>1.5051219353155976</v>
      </c>
      <c r="BB63" s="4">
        <f>(AM63/12)*$AS63</f>
        <v>1.7335653115395364</v>
      </c>
      <c r="BC63" s="4">
        <v>9.8356894686469918</v>
      </c>
      <c r="BD63" s="4">
        <v>5.8970473758497448</v>
      </c>
      <c r="BE63" s="4"/>
      <c r="BF63" s="4">
        <f>AP63*AS63</f>
        <v>4.7757000000000005</v>
      </c>
      <c r="BG63" s="4"/>
      <c r="BH63" s="26">
        <v>1559</v>
      </c>
      <c r="BI63" s="6">
        <f>AU63*271</f>
        <v>232.69790103174637</v>
      </c>
      <c r="BJ63" s="6">
        <f>AV63*19.5</f>
        <v>20.034833783255085</v>
      </c>
      <c r="BK63" s="6">
        <f>AW63*5</f>
        <v>17.438654147104852</v>
      </c>
      <c r="BL63" s="6">
        <f>AX63*3</f>
        <v>5.2006959346186097</v>
      </c>
      <c r="BM63" s="6">
        <f>AY63*3</f>
        <v>9.1840384615384618</v>
      </c>
      <c r="BN63" s="6">
        <f>AZ63*1.3</f>
        <v>7.254480125195621</v>
      </c>
      <c r="BO63" s="6">
        <f>BA63*1.3</f>
        <v>1.956658515910277</v>
      </c>
      <c r="BP63" s="6">
        <f>BB63*1.3</f>
        <v>2.2536349050013973</v>
      </c>
      <c r="BQ63" s="6">
        <f>BD63*2</f>
        <v>11.79409475169949</v>
      </c>
      <c r="BS63" s="7">
        <f t="shared" si="2"/>
        <v>307.81499165607022</v>
      </c>
      <c r="BT63" s="7"/>
      <c r="BU63" s="8">
        <v>1559</v>
      </c>
      <c r="BV63" s="9">
        <f>BF63*250</f>
        <v>1193.9250000000002</v>
      </c>
      <c r="BW63" s="9">
        <f>BS63*4.2</f>
        <v>1292.8229649554951</v>
      </c>
      <c r="BY63" s="10">
        <v>1559</v>
      </c>
      <c r="BZ63" s="11">
        <f t="shared" si="1"/>
        <v>0.92350231420981954</v>
      </c>
    </row>
    <row r="64" spans="1:78" x14ac:dyDescent="0.2">
      <c r="A64">
        <v>1560</v>
      </c>
      <c r="B64" s="1">
        <v>845.6</v>
      </c>
      <c r="C64" s="1"/>
      <c r="D64" s="1">
        <v>845.6</v>
      </c>
      <c r="E64" s="1">
        <v>813.8</v>
      </c>
      <c r="G64" s="1">
        <v>30.9</v>
      </c>
      <c r="H64" s="1"/>
      <c r="I64" s="1"/>
      <c r="J64" s="1"/>
      <c r="K64" s="1">
        <v>183.7</v>
      </c>
      <c r="M64" s="1">
        <v>164</v>
      </c>
      <c r="N64" s="1">
        <v>183.7</v>
      </c>
      <c r="O64" s="1">
        <v>173.8</v>
      </c>
      <c r="Q64" s="1">
        <v>30.9</v>
      </c>
      <c r="U64" s="1">
        <v>36</v>
      </c>
      <c r="V64" s="1">
        <f t="shared" si="3"/>
        <v>3</v>
      </c>
      <c r="AD64" s="17">
        <v>1560</v>
      </c>
      <c r="AE64" s="25">
        <v>4.206965174129353</v>
      </c>
      <c r="AF64" s="3">
        <v>6.1022499119999996</v>
      </c>
      <c r="AG64" s="3">
        <v>6.3677621283255084</v>
      </c>
      <c r="AH64" s="3">
        <v>29.014084507042252</v>
      </c>
      <c r="AI64" s="3">
        <f>K64/11.93</f>
        <v>15.398155909471919</v>
      </c>
      <c r="AJ64" s="3">
        <v>30.219780219780219</v>
      </c>
      <c r="AK64" s="3">
        <f t="shared" si="0"/>
        <v>46.422535211267608</v>
      </c>
      <c r="AL64" s="3">
        <v>12.832550860719875</v>
      </c>
      <c r="AM64" s="3">
        <v>15.398155909471919</v>
      </c>
      <c r="AN64" s="3">
        <v>2.0358344344175499</v>
      </c>
      <c r="AP64" s="3">
        <v>3</v>
      </c>
      <c r="AR64" s="14">
        <v>1560</v>
      </c>
      <c r="AS64" s="4">
        <v>1.5919000000000001</v>
      </c>
      <c r="AT64" s="4">
        <f>AS64*(AE64/12)</f>
        <v>0.55808898839137644</v>
      </c>
      <c r="AU64" s="4">
        <f>AS64*AF64/12</f>
        <v>0.80951430290939996</v>
      </c>
      <c r="AV64" s="4">
        <f>(AG64/12)*$AS64</f>
        <v>0.84473671100678149</v>
      </c>
      <c r="AW64" s="4">
        <f>(AH64/12)*$AS64</f>
        <v>3.8489600938967139</v>
      </c>
      <c r="AX64" s="4">
        <f>(AI64/12)*$AS64</f>
        <v>2.0426936993573626</v>
      </c>
      <c r="AY64" s="4">
        <f>(AJ64/12)*$AS64</f>
        <v>4.0089056776556777</v>
      </c>
      <c r="AZ64" s="4">
        <f>(AK64/12)*$AS64</f>
        <v>6.1583361502347422</v>
      </c>
      <c r="BA64" s="4">
        <f>(AL64/12)*$AS64</f>
        <v>1.7023448095983309</v>
      </c>
      <c r="BB64" s="4">
        <f>(AM64/12)*$AS64</f>
        <v>2.0426936993573626</v>
      </c>
      <c r="BC64" s="4">
        <v>9.8018510874475204</v>
      </c>
      <c r="BD64" s="4">
        <v>6.4025085794940102</v>
      </c>
      <c r="BE64" s="4"/>
      <c r="BF64" s="4">
        <f>AP64*AS64</f>
        <v>4.7757000000000005</v>
      </c>
      <c r="BG64" s="4"/>
      <c r="BH64" s="26">
        <v>1560</v>
      </c>
      <c r="BI64" s="6">
        <f>AU64*271</f>
        <v>219.3783760884474</v>
      </c>
      <c r="BJ64" s="6">
        <f>AV64*19.5</f>
        <v>16.472365864632238</v>
      </c>
      <c r="BK64" s="6">
        <f>AW64*5</f>
        <v>19.244800469483568</v>
      </c>
      <c r="BL64" s="6">
        <f>AX64*3</f>
        <v>6.1280810980720872</v>
      </c>
      <c r="BM64" s="6">
        <f>AY64*3</f>
        <v>12.026717032967033</v>
      </c>
      <c r="BN64" s="6">
        <f>AZ64*1.3</f>
        <v>8.0058369953051649</v>
      </c>
      <c r="BO64" s="6">
        <f>BA64*1.3</f>
        <v>2.2130482524778303</v>
      </c>
      <c r="BP64" s="6">
        <f>BB64*1.3</f>
        <v>2.6555018091645715</v>
      </c>
      <c r="BQ64" s="6">
        <f>BD64*2</f>
        <v>12.80501715898802</v>
      </c>
      <c r="BS64" s="7">
        <f t="shared" si="2"/>
        <v>298.92974476953793</v>
      </c>
      <c r="BT64" s="7"/>
      <c r="BU64" s="8">
        <v>1560</v>
      </c>
      <c r="BV64" s="9">
        <f>BF64*250</f>
        <v>1193.9250000000002</v>
      </c>
      <c r="BW64" s="9">
        <f>BS64*4.2</f>
        <v>1255.5049280320593</v>
      </c>
      <c r="BY64" s="10">
        <v>1560</v>
      </c>
      <c r="BZ64" s="11">
        <f t="shared" si="1"/>
        <v>0.95095206186997405</v>
      </c>
    </row>
    <row r="65" spans="1:78" x14ac:dyDescent="0.2">
      <c r="A65">
        <v>1561</v>
      </c>
      <c r="B65" s="1">
        <v>875.5</v>
      </c>
      <c r="C65" s="1"/>
      <c r="D65" s="1">
        <v>875.5</v>
      </c>
      <c r="G65" s="1">
        <v>33</v>
      </c>
      <c r="H65" s="1"/>
      <c r="I65" s="1"/>
      <c r="J65" s="1"/>
      <c r="K65" s="1">
        <v>235.8</v>
      </c>
      <c r="L65" s="1">
        <v>34</v>
      </c>
      <c r="M65" s="1">
        <v>195</v>
      </c>
      <c r="N65" s="1">
        <v>235.8</v>
      </c>
      <c r="O65" s="1">
        <v>205.6</v>
      </c>
      <c r="Q65" s="1">
        <v>33</v>
      </c>
      <c r="U65" s="1">
        <v>36</v>
      </c>
      <c r="V65" s="1">
        <f t="shared" si="3"/>
        <v>3</v>
      </c>
      <c r="AD65" s="17">
        <v>1561</v>
      </c>
      <c r="AE65" s="25">
        <v>4.355721393034826</v>
      </c>
      <c r="AF65" s="3">
        <v>6.2718956349999999</v>
      </c>
      <c r="AG65" s="3">
        <v>7.408450704225352</v>
      </c>
      <c r="AH65" s="3">
        <v>30.985915492957748</v>
      </c>
      <c r="AI65" s="3">
        <f>K65/11.93</f>
        <v>19.765297569153397</v>
      </c>
      <c r="AJ65" s="3">
        <v>37.362637362637365</v>
      </c>
      <c r="AK65" s="3">
        <f t="shared" si="0"/>
        <v>49.577464788732399</v>
      </c>
      <c r="AL65" s="3">
        <v>15.258215962441316</v>
      </c>
      <c r="AM65" s="3">
        <v>19.765297569153397</v>
      </c>
      <c r="AN65" s="3">
        <v>2.4083288821418196</v>
      </c>
      <c r="AP65" s="3">
        <v>3</v>
      </c>
      <c r="AR65" s="14">
        <v>1561</v>
      </c>
      <c r="AS65" s="4">
        <v>1.5919000000000001</v>
      </c>
      <c r="AT65" s="4">
        <f>AS65*(AE65/12)</f>
        <v>0.57782274046434501</v>
      </c>
      <c r="AU65" s="4">
        <f>AS65*AF65/12</f>
        <v>0.83201922177970833</v>
      </c>
      <c r="AV65" s="4">
        <f>(AG65/12)*$AS65</f>
        <v>0.98279272300469489</v>
      </c>
      <c r="AW65" s="4">
        <f>(AH65/12)*$AS65</f>
        <v>4.1105399061032868</v>
      </c>
      <c r="AX65" s="4">
        <f>(AI65/12)*$AS65</f>
        <v>2.6220314333612746</v>
      </c>
      <c r="AY65" s="4">
        <f>(AJ65/12)*$AS65</f>
        <v>4.9564652014652015</v>
      </c>
      <c r="AZ65" s="4">
        <f>(AK65/12)*$AS65</f>
        <v>6.5768638497652585</v>
      </c>
      <c r="BA65" s="4">
        <f>(AL65/12)*$AS65</f>
        <v>2.0241294992175276</v>
      </c>
      <c r="BB65" s="4">
        <f>(AM65/12)*$AS65</f>
        <v>2.6220314333612746</v>
      </c>
      <c r="BC65" s="4">
        <v>11.59528529101962</v>
      </c>
      <c r="BD65" s="4">
        <v>7.8177999496979487</v>
      </c>
      <c r="BE65" s="4"/>
      <c r="BF65" s="4">
        <f>AP65*AS65</f>
        <v>4.7757000000000005</v>
      </c>
      <c r="BG65" s="4"/>
      <c r="BH65" s="26">
        <v>1561</v>
      </c>
      <c r="BI65" s="6">
        <f>AU65*271</f>
        <v>225.47720910230095</v>
      </c>
      <c r="BJ65" s="6">
        <f>AV65*19.5</f>
        <v>19.164458098591549</v>
      </c>
      <c r="BK65" s="6">
        <f>AW65*5</f>
        <v>20.552699530516435</v>
      </c>
      <c r="BL65" s="6">
        <f>AX65*3</f>
        <v>7.8660943000838239</v>
      </c>
      <c r="BM65" s="6">
        <f>AY65*3</f>
        <v>14.869395604395605</v>
      </c>
      <c r="BN65" s="6">
        <f>AZ65*1.3</f>
        <v>8.5499230046948362</v>
      </c>
      <c r="BO65" s="6">
        <f>BA65*1.3</f>
        <v>2.6313683489827859</v>
      </c>
      <c r="BP65" s="6">
        <f>BB65*1.3</f>
        <v>3.4086408633696572</v>
      </c>
      <c r="BQ65" s="6">
        <f>BD65*2</f>
        <v>15.635599899395897</v>
      </c>
      <c r="BS65" s="7">
        <f t="shared" si="2"/>
        <v>318.15538875233159</v>
      </c>
      <c r="BT65" s="7"/>
      <c r="BU65" s="8">
        <v>1561</v>
      </c>
      <c r="BV65" s="9">
        <f>BF65*250</f>
        <v>1193.9250000000002</v>
      </c>
      <c r="BW65" s="9">
        <f>BS65*4.2</f>
        <v>1336.2526327597927</v>
      </c>
      <c r="BY65" s="10">
        <v>1561</v>
      </c>
      <c r="BZ65" s="11">
        <f t="shared" si="1"/>
        <v>0.89348748187994953</v>
      </c>
    </row>
    <row r="66" spans="1:78" x14ac:dyDescent="0.2">
      <c r="A66">
        <v>1562</v>
      </c>
      <c r="B66" s="1">
        <v>1016.3</v>
      </c>
      <c r="C66" s="1"/>
      <c r="D66" s="1">
        <v>1016.3</v>
      </c>
      <c r="G66" s="1">
        <v>32</v>
      </c>
      <c r="H66" s="1"/>
      <c r="I66" s="1"/>
      <c r="J66" s="1"/>
      <c r="K66" s="1">
        <v>314</v>
      </c>
      <c r="L66" s="1">
        <v>23</v>
      </c>
      <c r="M66" s="1">
        <v>279</v>
      </c>
      <c r="N66" s="1">
        <v>314</v>
      </c>
      <c r="O66" s="1">
        <v>154</v>
      </c>
      <c r="Q66" s="1">
        <v>32</v>
      </c>
      <c r="U66" s="1">
        <v>37.5</v>
      </c>
      <c r="V66" s="1">
        <f t="shared" si="3"/>
        <v>3.125</v>
      </c>
      <c r="AD66" s="17">
        <v>1562</v>
      </c>
      <c r="AE66" s="25">
        <v>5.0562189054726367</v>
      </c>
      <c r="AF66" s="3">
        <v>7.0707624510000002</v>
      </c>
      <c r="AG66" s="3">
        <v>8.4491392801251948</v>
      </c>
      <c r="AH66" s="3">
        <v>30.046948356807512</v>
      </c>
      <c r="AI66" s="3">
        <f>K66/11.93</f>
        <v>26.320201173512157</v>
      </c>
      <c r="AJ66" s="3">
        <v>25.274725274725274</v>
      </c>
      <c r="AK66" s="3">
        <f t="shared" si="0"/>
        <v>48.075117370892023</v>
      </c>
      <c r="AL66" s="3">
        <v>21.83098591549296</v>
      </c>
      <c r="AM66" s="3">
        <v>26.320201173512157</v>
      </c>
      <c r="AN66" s="3">
        <v>1.8039039292307404</v>
      </c>
      <c r="AP66" s="3">
        <v>3.125</v>
      </c>
      <c r="AR66" s="14">
        <v>1562</v>
      </c>
      <c r="AS66" s="4">
        <v>1.5919000000000001</v>
      </c>
      <c r="AT66" s="4">
        <f>AS66*(AE66/12)</f>
        <v>0.67074957296849091</v>
      </c>
      <c r="AU66" s="4">
        <f>AS66*AF66/12</f>
        <v>0.937995562145575</v>
      </c>
      <c r="AV66" s="4">
        <f>(AG66/12)*$AS66</f>
        <v>1.1208487350026082</v>
      </c>
      <c r="AW66" s="4">
        <f>(AH66/12)*$AS66</f>
        <v>3.9859780907668236</v>
      </c>
      <c r="AX66" s="4">
        <f>(AI66/12)*$AS66</f>
        <v>3.4915940206761671</v>
      </c>
      <c r="AY66" s="4">
        <f>(AJ66/12)*$AS66</f>
        <v>3.3529029304029305</v>
      </c>
      <c r="AZ66" s="4">
        <f>(AK66/12)*$AS66</f>
        <v>6.3775649452269176</v>
      </c>
      <c r="BA66" s="4">
        <f>(AL66/12)*$AS66</f>
        <v>2.8960622065727706</v>
      </c>
      <c r="BB66" s="4">
        <f>(AM66/12)*$AS66</f>
        <v>3.4915940206761671</v>
      </c>
      <c r="BC66" s="4">
        <v>8.6851845078648893</v>
      </c>
      <c r="BD66" s="4">
        <v>6.8068775424094206</v>
      </c>
      <c r="BE66" s="4"/>
      <c r="BF66" s="4">
        <f>AP66*AS66</f>
        <v>4.9746874999999999</v>
      </c>
      <c r="BG66" s="4"/>
      <c r="BH66" s="26">
        <v>1562</v>
      </c>
      <c r="BI66" s="6">
        <f>AU66*271</f>
        <v>254.19679734145083</v>
      </c>
      <c r="BJ66" s="6">
        <f>AV66*19.5</f>
        <v>21.85655033255086</v>
      </c>
      <c r="BK66" s="6">
        <f>AW66*5</f>
        <v>19.929890453834119</v>
      </c>
      <c r="BL66" s="6">
        <f>AX66*3</f>
        <v>10.474782062028501</v>
      </c>
      <c r="BM66" s="6">
        <f>AY66*3</f>
        <v>10.058708791208792</v>
      </c>
      <c r="BN66" s="6">
        <f>AZ66*1.3</f>
        <v>8.2908344287949927</v>
      </c>
      <c r="BO66" s="6">
        <f>BA66*1.3</f>
        <v>3.7648808685446018</v>
      </c>
      <c r="BP66" s="6">
        <f>BB66*1.3</f>
        <v>4.5390722268790178</v>
      </c>
      <c r="BQ66" s="6">
        <f>BD66*2</f>
        <v>13.613755084818841</v>
      </c>
      <c r="BS66" s="7">
        <f t="shared" si="2"/>
        <v>346.72527159011054</v>
      </c>
      <c r="BT66" s="7"/>
      <c r="BU66" s="8">
        <v>1562</v>
      </c>
      <c r="BV66" s="9">
        <f>BF66*250</f>
        <v>1243.671875</v>
      </c>
      <c r="BW66" s="9">
        <f>BS66*4.2</f>
        <v>1456.2461406784644</v>
      </c>
      <c r="BY66" s="10">
        <v>1562</v>
      </c>
      <c r="BZ66" s="11">
        <f t="shared" si="1"/>
        <v>0.85402586847067896</v>
      </c>
    </row>
    <row r="67" spans="1:78" x14ac:dyDescent="0.2">
      <c r="A67">
        <v>1563</v>
      </c>
      <c r="B67" s="1">
        <v>951.5</v>
      </c>
      <c r="C67" s="1"/>
      <c r="D67" s="1">
        <v>951.5</v>
      </c>
      <c r="G67" s="1">
        <v>29.8</v>
      </c>
      <c r="H67" s="1"/>
      <c r="I67" s="1"/>
      <c r="J67" s="1"/>
      <c r="K67" s="1">
        <v>338.1</v>
      </c>
      <c r="L67" s="1">
        <v>44</v>
      </c>
      <c r="M67" s="1">
        <v>282</v>
      </c>
      <c r="N67" s="1">
        <v>338.1</v>
      </c>
      <c r="O67" s="1">
        <v>148</v>
      </c>
      <c r="Q67" s="1">
        <v>29.8</v>
      </c>
      <c r="U67" s="1">
        <v>42</v>
      </c>
      <c r="V67" s="1">
        <f t="shared" si="3"/>
        <v>3.5</v>
      </c>
      <c r="AD67" s="17">
        <v>1563</v>
      </c>
      <c r="AE67" s="25">
        <v>4.733830845771144</v>
      </c>
      <c r="AF67" s="3">
        <v>6.7031021549999998</v>
      </c>
      <c r="AG67" s="3">
        <v>9.4898278560250375</v>
      </c>
      <c r="AH67" s="3">
        <v>27.981220657276996</v>
      </c>
      <c r="AI67" s="3">
        <f>K67/11.93</f>
        <v>28.340318524727579</v>
      </c>
      <c r="AJ67" s="3">
        <v>48.35164835164835</v>
      </c>
      <c r="AK67" s="3">
        <f t="shared" si="0"/>
        <v>44.769953051643199</v>
      </c>
      <c r="AL67" s="3">
        <v>22.065727699530516</v>
      </c>
      <c r="AM67" s="3">
        <v>28.340318524727579</v>
      </c>
      <c r="AN67" s="3">
        <v>1.7336219579620102</v>
      </c>
      <c r="AP67" s="3">
        <v>3.5</v>
      </c>
      <c r="AR67" s="14">
        <v>1563</v>
      </c>
      <c r="AS67" s="4">
        <v>1.5919000000000001</v>
      </c>
      <c r="AT67" s="4">
        <f>AS67*(AE67/12)</f>
        <v>0.62798211028192374</v>
      </c>
      <c r="AU67" s="4">
        <f>AS67*AF67/12</f>
        <v>0.88922236004537503</v>
      </c>
      <c r="AV67" s="4">
        <f>(AG67/12)*$AS67</f>
        <v>1.2589047470005215</v>
      </c>
      <c r="AW67" s="4">
        <f>(AH67/12)*$AS67</f>
        <v>3.7119420970266042</v>
      </c>
      <c r="AX67" s="4">
        <f>(AI67/12)*$AS67</f>
        <v>3.7595794216261527</v>
      </c>
      <c r="AY67" s="4">
        <f>(AJ67/12)*$AS67</f>
        <v>6.414249084249084</v>
      </c>
      <c r="AZ67" s="4">
        <f>(AK67/12)*$AS67</f>
        <v>5.9391073552425677</v>
      </c>
      <c r="BA67" s="4">
        <f>(AL67/12)*$AS67</f>
        <v>2.9272026604068859</v>
      </c>
      <c r="BB67" s="4">
        <f>(AM67/12)*$AS67</f>
        <v>3.7595794216261527</v>
      </c>
      <c r="BC67" s="4">
        <v>8.3468006958701526</v>
      </c>
      <c r="BD67" s="4">
        <v>6.7731801288331379</v>
      </c>
      <c r="BE67" s="4"/>
      <c r="BF67" s="4">
        <f>AP67*AS67</f>
        <v>5.57165</v>
      </c>
      <c r="BG67" s="4"/>
      <c r="BH67" s="26">
        <v>1563</v>
      </c>
      <c r="BI67" s="6">
        <f>AU67*271</f>
        <v>240.97925957229663</v>
      </c>
      <c r="BJ67" s="6">
        <f>AV67*19.5</f>
        <v>24.548642566510168</v>
      </c>
      <c r="BK67" s="6">
        <f>AW67*5</f>
        <v>18.559710485133021</v>
      </c>
      <c r="BL67" s="6">
        <f>AX67*3</f>
        <v>11.278738264878458</v>
      </c>
      <c r="BM67" s="6">
        <f>AY67*3</f>
        <v>19.24274725274725</v>
      </c>
      <c r="BN67" s="6">
        <f>AZ67*1.3</f>
        <v>7.720839561815338</v>
      </c>
      <c r="BO67" s="6">
        <f>BA67*1.3</f>
        <v>3.805363458528952</v>
      </c>
      <c r="BP67" s="6">
        <f>BB67*1.3</f>
        <v>4.8874532481139985</v>
      </c>
      <c r="BQ67" s="6">
        <f>BD67*2</f>
        <v>13.546360257666276</v>
      </c>
      <c r="BS67" s="7">
        <f t="shared" si="2"/>
        <v>344.56911466769009</v>
      </c>
      <c r="BT67" s="7"/>
      <c r="BU67" s="8">
        <v>1563</v>
      </c>
      <c r="BV67" s="9">
        <f>BF67*250</f>
        <v>1392.9124999999999</v>
      </c>
      <c r="BW67" s="9">
        <f>BS67*4.2</f>
        <v>1447.1902816042984</v>
      </c>
      <c r="BY67" s="10">
        <v>1563</v>
      </c>
      <c r="BZ67" s="11">
        <f t="shared" si="1"/>
        <v>0.96249437113125969</v>
      </c>
    </row>
    <row r="68" spans="1:78" x14ac:dyDescent="0.2">
      <c r="A68">
        <v>1564</v>
      </c>
      <c r="B68" s="1">
        <v>853.5</v>
      </c>
      <c r="C68" s="1"/>
      <c r="D68" s="1">
        <v>853.5</v>
      </c>
      <c r="G68" s="1">
        <v>28.5</v>
      </c>
      <c r="H68" s="1"/>
      <c r="I68" s="1"/>
      <c r="J68" s="1"/>
      <c r="K68" s="1">
        <v>223.8</v>
      </c>
      <c r="M68" s="1">
        <v>229.5</v>
      </c>
      <c r="N68" s="1">
        <v>223.8</v>
      </c>
      <c r="Q68" s="1">
        <v>28.5</v>
      </c>
      <c r="U68" s="1">
        <v>41.5</v>
      </c>
      <c r="V68" s="1">
        <f t="shared" si="3"/>
        <v>3.4583333333333335</v>
      </c>
      <c r="AD68" s="17">
        <v>1564</v>
      </c>
      <c r="AE68" s="25">
        <v>4.2462686567164178</v>
      </c>
      <c r="AF68" s="3">
        <v>6.1470726950000003</v>
      </c>
      <c r="AG68" s="3">
        <v>10.53051643192488</v>
      </c>
      <c r="AH68" s="3">
        <v>26.760563380281692</v>
      </c>
      <c r="AI68" s="3">
        <f>K68/11.93</f>
        <v>18.759430008382232</v>
      </c>
      <c r="AJ68" s="3">
        <v>40.659340659340657</v>
      </c>
      <c r="AK68" s="3">
        <f t="shared" si="0"/>
        <v>42.816901408450711</v>
      </c>
      <c r="AL68" s="3">
        <v>17.95774647887324</v>
      </c>
      <c r="AM68" s="3">
        <v>18.759430008382232</v>
      </c>
      <c r="AN68" s="3">
        <v>1.892049234863606</v>
      </c>
      <c r="AP68" s="3">
        <v>3.4583333333333335</v>
      </c>
      <c r="AR68" s="14">
        <v>1564</v>
      </c>
      <c r="AS68" s="4">
        <v>1.5919000000000001</v>
      </c>
      <c r="AT68" s="4">
        <f>AS68*(AE68/12)</f>
        <v>0.56330292288557215</v>
      </c>
      <c r="AU68" s="4">
        <f>AS68*AF68/12</f>
        <v>0.81546041859754181</v>
      </c>
      <c r="AV68" s="4">
        <f>(AG68/12)*$AS68</f>
        <v>1.396960758998435</v>
      </c>
      <c r="AW68" s="4">
        <f>(AH68/12)*$AS68</f>
        <v>3.5500117370892021</v>
      </c>
      <c r="AX68" s="4">
        <f>(AI68/12)*$AS68</f>
        <v>2.4885947191953064</v>
      </c>
      <c r="AY68" s="4">
        <f>(AJ68/12)*$AS68</f>
        <v>5.3938003663003666</v>
      </c>
      <c r="AZ68" s="4">
        <f>(AK68/12)*$AS68</f>
        <v>5.6800187793427241</v>
      </c>
      <c r="BA68" s="4">
        <f>(AL68/12)*$AS68</f>
        <v>2.3822447183098596</v>
      </c>
      <c r="BB68" s="4">
        <f>(AM68/12)*$AS68</f>
        <v>2.4885947191953064</v>
      </c>
      <c r="BC68" s="4">
        <v>9.109574205408288</v>
      </c>
      <c r="BD68" s="4">
        <v>8.2895637397659279</v>
      </c>
      <c r="BE68" s="4"/>
      <c r="BF68" s="4">
        <f>AP68*AS68</f>
        <v>5.5053208333333341</v>
      </c>
      <c r="BG68" s="4"/>
      <c r="BH68" s="26">
        <v>1564</v>
      </c>
      <c r="BI68" s="6">
        <f>AU68*271</f>
        <v>220.98977343993383</v>
      </c>
      <c r="BJ68" s="6">
        <f>AV68*19.5</f>
        <v>27.240734800469482</v>
      </c>
      <c r="BK68" s="6">
        <f>AW68*5</f>
        <v>17.75005868544601</v>
      </c>
      <c r="BL68" s="6">
        <f>AX68*3</f>
        <v>7.4657841575859187</v>
      </c>
      <c r="BM68" s="6">
        <f>AY68*3</f>
        <v>16.181401098901098</v>
      </c>
      <c r="BN68" s="6">
        <f>AZ68*1.3</f>
        <v>7.3840244131455419</v>
      </c>
      <c r="BO68" s="6">
        <f>BA68*1.3</f>
        <v>3.0969181338028178</v>
      </c>
      <c r="BP68" s="6">
        <f>BB68*1.3</f>
        <v>3.2351731349538984</v>
      </c>
      <c r="BQ68" s="6">
        <f>BD68*2</f>
        <v>16.579127479531856</v>
      </c>
      <c r="BS68" s="7">
        <f t="shared" si="2"/>
        <v>319.92299534377048</v>
      </c>
      <c r="BT68" s="7"/>
      <c r="BU68" s="8">
        <v>1564</v>
      </c>
      <c r="BV68" s="9">
        <f>BF68*250</f>
        <v>1376.3302083333335</v>
      </c>
      <c r="BW68" s="9">
        <f>BS68*4.2</f>
        <v>1343.676580443836</v>
      </c>
      <c r="BY68" s="10">
        <v>1564</v>
      </c>
      <c r="BZ68" s="11">
        <f t="shared" si="1"/>
        <v>1.0243017020351071</v>
      </c>
    </row>
    <row r="69" spans="1:78" x14ac:dyDescent="0.2">
      <c r="A69">
        <v>1565</v>
      </c>
      <c r="B69" s="1">
        <v>770.9</v>
      </c>
      <c r="C69" s="1"/>
      <c r="D69" s="1">
        <v>770.9</v>
      </c>
      <c r="G69" s="1">
        <v>30</v>
      </c>
      <c r="H69" s="1"/>
      <c r="I69" s="1"/>
      <c r="J69" s="1"/>
      <c r="K69" s="1">
        <v>224.6</v>
      </c>
      <c r="L69" s="1">
        <v>30</v>
      </c>
      <c r="M69" s="1">
        <v>192</v>
      </c>
      <c r="N69" s="1">
        <v>224.6</v>
      </c>
      <c r="Q69" s="1">
        <v>30</v>
      </c>
      <c r="U69" s="1">
        <v>42</v>
      </c>
      <c r="V69" s="1">
        <f t="shared" si="3"/>
        <v>3.5</v>
      </c>
      <c r="AD69" s="17">
        <v>1565</v>
      </c>
      <c r="AE69" s="25">
        <v>3.8353233830845772</v>
      </c>
      <c r="AF69" s="3">
        <v>5.6784192929999993</v>
      </c>
      <c r="AG69" s="3">
        <v>11.571205007824723</v>
      </c>
      <c r="AH69" s="3">
        <v>28.169014084507044</v>
      </c>
      <c r="AI69" s="3">
        <f>K69/11.93</f>
        <v>18.826487845766973</v>
      </c>
      <c r="AJ69" s="3">
        <v>32.967032967032964</v>
      </c>
      <c r="AK69" s="3">
        <f t="shared" ref="AK69:AK132" si="4">AH69*1.6</f>
        <v>45.070422535211272</v>
      </c>
      <c r="AL69" s="3">
        <v>15.023474178403756</v>
      </c>
      <c r="AM69" s="3">
        <v>18.826487845766973</v>
      </c>
      <c r="AN69" s="3">
        <v>2.050476511765202</v>
      </c>
      <c r="AP69" s="3">
        <v>3.5</v>
      </c>
      <c r="AR69" s="14">
        <v>1565</v>
      </c>
      <c r="AS69" s="4">
        <v>1.5919000000000001</v>
      </c>
      <c r="AT69" s="4">
        <f>AS69*(AE69/12)</f>
        <v>0.50878760779436161</v>
      </c>
      <c r="AU69" s="4">
        <f>AS69*AF69/12</f>
        <v>0.75328963937722493</v>
      </c>
      <c r="AV69" s="4">
        <f>(AG69/12)*$AS69</f>
        <v>1.5350167709963483</v>
      </c>
      <c r="AW69" s="4">
        <f>(AH69/12)*$AS69</f>
        <v>3.7368544600938973</v>
      </c>
      <c r="AX69" s="4">
        <f>(AI69/12)*$AS69</f>
        <v>2.4974905001397039</v>
      </c>
      <c r="AY69" s="4">
        <f>(AJ69/12)*$AS69</f>
        <v>4.3733516483516484</v>
      </c>
      <c r="AZ69" s="4">
        <f>(AK69/12)*$AS69</f>
        <v>5.9789671361502359</v>
      </c>
      <c r="BA69" s="4">
        <f>(AL69/12)*$AS69</f>
        <v>1.9929890453834118</v>
      </c>
      <c r="BB69" s="4">
        <f>(AM69/12)*$AS69</f>
        <v>2.4974905001397039</v>
      </c>
      <c r="BC69" s="4">
        <v>9.8723477149464198</v>
      </c>
      <c r="BD69" s="4">
        <v>7.6493128818165266</v>
      </c>
      <c r="BE69" s="4"/>
      <c r="BF69" s="4">
        <f>AP69*AS69</f>
        <v>5.57165</v>
      </c>
      <c r="BG69" s="4"/>
      <c r="BH69" s="26">
        <v>1565</v>
      </c>
      <c r="BI69" s="6">
        <f>AU69*271</f>
        <v>204.14149227122795</v>
      </c>
      <c r="BJ69" s="6">
        <f>AV69*19.5</f>
        <v>29.93282703442879</v>
      </c>
      <c r="BK69" s="6">
        <f>AW69*5</f>
        <v>18.684272300469488</v>
      </c>
      <c r="BL69" s="6">
        <f>AX69*3</f>
        <v>7.4924715004191116</v>
      </c>
      <c r="BM69" s="6">
        <f>AY69*3</f>
        <v>13.120054945054946</v>
      </c>
      <c r="BN69" s="6">
        <f>AZ69*1.3</f>
        <v>7.7726572769953073</v>
      </c>
      <c r="BO69" s="6">
        <f>BA69*1.3</f>
        <v>2.5908857589984353</v>
      </c>
      <c r="BP69" s="6">
        <f>BB69*1.3</f>
        <v>3.2467376501816152</v>
      </c>
      <c r="BQ69" s="6">
        <f>BD69*2</f>
        <v>15.298625763633053</v>
      </c>
      <c r="BS69" s="7">
        <f t="shared" si="2"/>
        <v>302.28002450140866</v>
      </c>
      <c r="BT69" s="7"/>
      <c r="BU69" s="8">
        <v>1565</v>
      </c>
      <c r="BV69" s="9">
        <f>BF69*250</f>
        <v>1392.9124999999999</v>
      </c>
      <c r="BW69" s="9">
        <f>BS69*4.2</f>
        <v>1269.5761029059165</v>
      </c>
      <c r="BY69" s="10">
        <v>1565</v>
      </c>
      <c r="BZ69" s="11">
        <f t="shared" ref="BZ69:BZ132" si="5">$BV69/BW69</f>
        <v>1.0971476989932154</v>
      </c>
    </row>
    <row r="70" spans="1:78" x14ac:dyDescent="0.2">
      <c r="A70">
        <v>1566</v>
      </c>
      <c r="B70" s="1">
        <v>1032.8</v>
      </c>
      <c r="C70" s="1"/>
      <c r="D70" s="1">
        <v>1032.8</v>
      </c>
      <c r="E70" s="1">
        <v>1611.8</v>
      </c>
      <c r="G70" s="1">
        <v>32</v>
      </c>
      <c r="H70" s="1"/>
      <c r="I70" s="1"/>
      <c r="J70" s="1"/>
      <c r="K70" s="1">
        <v>267</v>
      </c>
      <c r="L70" s="1">
        <v>29.5</v>
      </c>
      <c r="M70" s="1">
        <v>207.1</v>
      </c>
      <c r="N70" s="1">
        <v>267</v>
      </c>
      <c r="Q70" s="1">
        <v>32</v>
      </c>
      <c r="U70" s="1">
        <v>42</v>
      </c>
      <c r="V70" s="1">
        <f t="shared" si="3"/>
        <v>3.5</v>
      </c>
      <c r="AD70" s="17">
        <v>1566</v>
      </c>
      <c r="AE70" s="25">
        <v>5.1383084577114424</v>
      </c>
      <c r="AF70" s="3">
        <v>7.1643796559999995</v>
      </c>
      <c r="AG70" s="3">
        <v>12.611893583724569</v>
      </c>
      <c r="AH70" s="3">
        <v>30.046948356807512</v>
      </c>
      <c r="AI70" s="3">
        <f>K70/11.93</f>
        <v>22.380553227158426</v>
      </c>
      <c r="AJ70" s="3">
        <v>32.417582417582416</v>
      </c>
      <c r="AK70" s="3">
        <f t="shared" si="4"/>
        <v>48.075117370892023</v>
      </c>
      <c r="AL70" s="3">
        <v>16.205007824726135</v>
      </c>
      <c r="AM70" s="3">
        <v>22.380553227158426</v>
      </c>
      <c r="AN70" s="3">
        <v>2.2089037886667979</v>
      </c>
      <c r="AP70" s="3">
        <v>3.5</v>
      </c>
      <c r="AR70" s="14">
        <v>1566</v>
      </c>
      <c r="AS70" s="4">
        <v>1.5919000000000001</v>
      </c>
      <c r="AT70" s="4">
        <f>AS70*(AE70/12)</f>
        <v>0.68163943615257039</v>
      </c>
      <c r="AU70" s="4">
        <f>AS70*AF70/12</f>
        <v>0.95041466453219992</v>
      </c>
      <c r="AV70" s="4">
        <f>(AG70/12)*$AS70</f>
        <v>1.673072782994262</v>
      </c>
      <c r="AW70" s="4">
        <f>(AH70/12)*$AS70</f>
        <v>3.9859780907668236</v>
      </c>
      <c r="AX70" s="4">
        <f>(AI70/12)*$AS70</f>
        <v>2.9689668901927915</v>
      </c>
      <c r="AY70" s="4">
        <f>(AJ70/12)*$AS70</f>
        <v>4.3004624542124539</v>
      </c>
      <c r="AZ70" s="4">
        <f>(AK70/12)*$AS70</f>
        <v>6.3775649452269176</v>
      </c>
      <c r="BA70" s="4">
        <f>(AL70/12)*$AS70</f>
        <v>2.1497293296817945</v>
      </c>
      <c r="BB70" s="4">
        <f>(AM70/12)*$AS70</f>
        <v>2.9689668901927915</v>
      </c>
      <c r="BC70" s="4">
        <v>10.635121224484555</v>
      </c>
      <c r="BD70" s="4">
        <v>7.3460361596299686</v>
      </c>
      <c r="BE70" s="4"/>
      <c r="BF70" s="4">
        <f>AP70*AS70</f>
        <v>5.57165</v>
      </c>
      <c r="BG70" s="4"/>
      <c r="BH70" s="26">
        <v>1566</v>
      </c>
      <c r="BI70" s="6">
        <f>AU70*271</f>
        <v>257.56237408822619</v>
      </c>
      <c r="BJ70" s="6">
        <f>AV70*19.5</f>
        <v>32.624919268388112</v>
      </c>
      <c r="BK70" s="6">
        <f>AW70*5</f>
        <v>19.929890453834119</v>
      </c>
      <c r="BL70" s="6">
        <f>AX70*3</f>
        <v>8.9069006705783735</v>
      </c>
      <c r="BM70" s="6">
        <f>AY70*3</f>
        <v>12.901387362637362</v>
      </c>
      <c r="BN70" s="6">
        <f>AZ70*1.3</f>
        <v>8.2908344287949927</v>
      </c>
      <c r="BO70" s="6">
        <f>BA70*1.3</f>
        <v>2.7946481285863332</v>
      </c>
      <c r="BP70" s="6">
        <f>BB70*1.3</f>
        <v>3.8596569572506292</v>
      </c>
      <c r="BQ70" s="6">
        <f>BD70*2</f>
        <v>14.692072319259937</v>
      </c>
      <c r="BS70" s="7">
        <f t="shared" ref="BS70:BS133" si="6">SUM($BI70:$BQ70)</f>
        <v>361.56268367755604</v>
      </c>
      <c r="BT70" s="7"/>
      <c r="BU70" s="8">
        <v>1566</v>
      </c>
      <c r="BV70" s="9">
        <f>BF70*250</f>
        <v>1392.9124999999999</v>
      </c>
      <c r="BW70" s="9">
        <f>BS70*4.2</f>
        <v>1518.5632714457354</v>
      </c>
      <c r="BY70" s="10">
        <v>1566</v>
      </c>
      <c r="BZ70" s="11">
        <f t="shared" si="5"/>
        <v>0.91725680858453085</v>
      </c>
    </row>
    <row r="71" spans="1:78" x14ac:dyDescent="0.2">
      <c r="A71">
        <v>1567</v>
      </c>
      <c r="B71" s="1">
        <v>1047</v>
      </c>
      <c r="C71" s="1"/>
      <c r="D71" s="1">
        <v>1047</v>
      </c>
      <c r="E71" s="1">
        <v>1121</v>
      </c>
      <c r="G71" s="1">
        <v>33</v>
      </c>
      <c r="H71" s="1"/>
      <c r="I71" s="1"/>
      <c r="J71" s="1"/>
      <c r="K71" s="1">
        <v>313.5</v>
      </c>
      <c r="L71" s="1">
        <v>44.7</v>
      </c>
      <c r="M71" s="1">
        <v>231</v>
      </c>
      <c r="N71" s="1">
        <v>313.5</v>
      </c>
      <c r="O71" s="1">
        <v>202.1</v>
      </c>
      <c r="Q71" s="1">
        <v>33</v>
      </c>
      <c r="U71" s="1">
        <v>42</v>
      </c>
      <c r="V71" s="1">
        <f t="shared" ref="V71:V134" si="7">U71/12</f>
        <v>3.5</v>
      </c>
      <c r="AD71" s="17">
        <v>1567</v>
      </c>
      <c r="AE71" s="25">
        <v>5.2089552238805972</v>
      </c>
      <c r="AF71" s="3">
        <v>7.2449471899999995</v>
      </c>
      <c r="AG71" s="3">
        <v>8.7715179968701094</v>
      </c>
      <c r="AH71" s="3">
        <v>30.985915492957748</v>
      </c>
      <c r="AI71" s="3">
        <f>K71/11.93</f>
        <v>26.278290025146688</v>
      </c>
      <c r="AJ71" s="3">
        <v>49.120879120879124</v>
      </c>
      <c r="AK71" s="3">
        <f t="shared" si="4"/>
        <v>49.577464788732399</v>
      </c>
      <c r="AL71" s="3">
        <v>18.07511737089202</v>
      </c>
      <c r="AM71" s="3">
        <v>26.278290025146688</v>
      </c>
      <c r="AN71" s="3">
        <v>2.3673310655683935</v>
      </c>
      <c r="AP71" s="3">
        <v>3.5</v>
      </c>
      <c r="AR71" s="14">
        <v>1567</v>
      </c>
      <c r="AS71" s="4">
        <v>1.5919000000000001</v>
      </c>
      <c r="AT71" s="4">
        <f>AS71*(AE71/12)</f>
        <v>0.69101131840796026</v>
      </c>
      <c r="AU71" s="4">
        <f>AS71*AF71/12</f>
        <v>0.96110261931341656</v>
      </c>
      <c r="AV71" s="4">
        <f>(AG71/12)*$AS71</f>
        <v>1.1636149582681272</v>
      </c>
      <c r="AW71" s="4">
        <f>(AH71/12)*$AS71</f>
        <v>4.1105399061032868</v>
      </c>
      <c r="AX71" s="4">
        <f>(AI71/12)*$AS71</f>
        <v>3.4860341575859182</v>
      </c>
      <c r="AY71" s="4">
        <f>(AJ71/12)*$AS71</f>
        <v>6.516293956043957</v>
      </c>
      <c r="AZ71" s="4">
        <f>(AK71/12)*$AS71</f>
        <v>6.5768638497652585</v>
      </c>
      <c r="BA71" s="4">
        <f>(AL71/12)*$AS71</f>
        <v>2.3978149452269175</v>
      </c>
      <c r="BB71" s="4">
        <f>(AM71/12)*$AS71</f>
        <v>3.4860341575859182</v>
      </c>
      <c r="BC71" s="4">
        <v>11.397894734022689</v>
      </c>
      <c r="BD71" s="4">
        <v>7.8851947768505175</v>
      </c>
      <c r="BE71" s="4"/>
      <c r="BF71" s="4">
        <f>AP71*AS71</f>
        <v>5.57165</v>
      </c>
      <c r="BG71" s="4"/>
      <c r="BH71" s="26">
        <v>1567</v>
      </c>
      <c r="BI71" s="6">
        <f>AU71*271</f>
        <v>260.4588098339359</v>
      </c>
      <c r="BJ71" s="6">
        <f>AV71*19.5</f>
        <v>22.69049168622848</v>
      </c>
      <c r="BK71" s="6">
        <f>AW71*5</f>
        <v>20.552699530516435</v>
      </c>
      <c r="BL71" s="6">
        <f>AX71*3</f>
        <v>10.458102472757755</v>
      </c>
      <c r="BM71" s="6">
        <f>AY71*3</f>
        <v>19.548881868131872</v>
      </c>
      <c r="BN71" s="6">
        <f>AZ71*1.3</f>
        <v>8.5499230046948362</v>
      </c>
      <c r="BO71" s="6">
        <f>BA71*1.3</f>
        <v>3.1171594287949929</v>
      </c>
      <c r="BP71" s="6">
        <f>BB71*1.3</f>
        <v>4.5318444048616939</v>
      </c>
      <c r="BQ71" s="6">
        <f>BD71*2</f>
        <v>15.770389553701035</v>
      </c>
      <c r="BS71" s="7">
        <f t="shared" si="6"/>
        <v>365.678301783623</v>
      </c>
      <c r="BT71" s="7"/>
      <c r="BU71" s="8">
        <v>1567</v>
      </c>
      <c r="BV71" s="9">
        <f>BF71*250</f>
        <v>1392.9124999999999</v>
      </c>
      <c r="BW71" s="9">
        <f>BS71*4.2</f>
        <v>1535.8488674912167</v>
      </c>
      <c r="BY71" s="10">
        <v>1567</v>
      </c>
      <c r="BZ71" s="11">
        <f t="shared" si="5"/>
        <v>0.90693331191844362</v>
      </c>
    </row>
    <row r="72" spans="1:78" x14ac:dyDescent="0.2">
      <c r="A72">
        <v>1568</v>
      </c>
      <c r="B72" s="1">
        <v>950.3</v>
      </c>
      <c r="C72" s="1"/>
      <c r="D72" s="1">
        <v>950.3</v>
      </c>
      <c r="E72" s="1">
        <v>1168.8</v>
      </c>
      <c r="G72" s="1">
        <v>34.1</v>
      </c>
      <c r="H72" s="1"/>
      <c r="I72" s="1"/>
      <c r="J72" s="1"/>
      <c r="K72" s="1">
        <v>201.5</v>
      </c>
      <c r="L72" s="1">
        <v>39</v>
      </c>
      <c r="M72" s="1">
        <v>187.5</v>
      </c>
      <c r="N72" s="1">
        <v>201.5</v>
      </c>
      <c r="O72" s="1">
        <v>196.5</v>
      </c>
      <c r="Q72" s="1">
        <v>34.1</v>
      </c>
      <c r="U72" s="1">
        <v>44</v>
      </c>
      <c r="V72" s="1">
        <f t="shared" si="7"/>
        <v>3.6666666666666665</v>
      </c>
      <c r="AD72" s="17">
        <v>1568</v>
      </c>
      <c r="AE72" s="25">
        <v>4.7278606965174124</v>
      </c>
      <c r="AF72" s="3">
        <v>6.6962936309999996</v>
      </c>
      <c r="AG72" s="3">
        <v>9.145539906103286</v>
      </c>
      <c r="AH72" s="3">
        <v>32.018779342723008</v>
      </c>
      <c r="AI72" s="3">
        <f>K72/11.93</f>
        <v>16.89019279128248</v>
      </c>
      <c r="AJ72" s="3">
        <v>42.857142857142854</v>
      </c>
      <c r="AK72" s="3">
        <f t="shared" si="4"/>
        <v>51.230046948356815</v>
      </c>
      <c r="AL72" s="3">
        <v>14.671361502347418</v>
      </c>
      <c r="AM72" s="3">
        <v>16.89019279128248</v>
      </c>
      <c r="AN72" s="3">
        <v>2.301734559050912</v>
      </c>
      <c r="AP72" s="3">
        <v>3.6666666666666665</v>
      </c>
      <c r="AR72" s="14">
        <v>1568</v>
      </c>
      <c r="AS72" s="4">
        <v>1.5919000000000001</v>
      </c>
      <c r="AT72" s="4">
        <f>AS72*(AE72/12)</f>
        <v>0.62719012023217247</v>
      </c>
      <c r="AU72" s="4">
        <f>AS72*AF72/12</f>
        <v>0.8883191525990749</v>
      </c>
      <c r="AV72" s="4">
        <f>(AG72/12)*$AS72</f>
        <v>1.213232081377152</v>
      </c>
      <c r="AW72" s="4">
        <f>(AH72/12)*$AS72</f>
        <v>4.2475579029733961</v>
      </c>
      <c r="AX72" s="4">
        <f>(AI72/12)*$AS72</f>
        <v>2.2406248253702152</v>
      </c>
      <c r="AY72" s="4">
        <f>(AJ72/12)*$AS72</f>
        <v>5.6853571428571428</v>
      </c>
      <c r="AZ72" s="4">
        <f>(AK72/12)*$AS72</f>
        <v>6.7960926447574348</v>
      </c>
      <c r="BA72" s="4">
        <f>(AL72/12)*$AS72</f>
        <v>1.9462783646322379</v>
      </c>
      <c r="BB72" s="4">
        <f>(AM72/12)*$AS72</f>
        <v>2.2406248253702152</v>
      </c>
      <c r="BC72" s="4">
        <v>11.082069842827602</v>
      </c>
      <c r="BD72" s="4">
        <v>8.1210766718845075</v>
      </c>
      <c r="BE72" s="4"/>
      <c r="BF72" s="4">
        <f>AP72*AS72</f>
        <v>5.8369666666666671</v>
      </c>
      <c r="BG72" s="4"/>
      <c r="BH72" s="26">
        <v>1568</v>
      </c>
      <c r="BI72" s="6">
        <f>AU72*271</f>
        <v>240.7344903543493</v>
      </c>
      <c r="BJ72" s="6">
        <f>AV72*19.5</f>
        <v>23.658025586854464</v>
      </c>
      <c r="BK72" s="6">
        <f>AW72*5</f>
        <v>21.237789514866982</v>
      </c>
      <c r="BL72" s="6">
        <f>AX72*3</f>
        <v>6.7218744761106457</v>
      </c>
      <c r="BM72" s="6">
        <f>AY72*3</f>
        <v>17.056071428571428</v>
      </c>
      <c r="BN72" s="6">
        <f>AZ72*1.3</f>
        <v>8.8349204381846658</v>
      </c>
      <c r="BO72" s="6">
        <f>BA72*1.3</f>
        <v>2.5301618740219092</v>
      </c>
      <c r="BP72" s="6">
        <f>BB72*1.3</f>
        <v>2.91281227298128</v>
      </c>
      <c r="BQ72" s="6">
        <f>BD72*2</f>
        <v>16.242153343769015</v>
      </c>
      <c r="BS72" s="7">
        <f t="shared" si="6"/>
        <v>339.92829928970974</v>
      </c>
      <c r="BT72" s="7"/>
      <c r="BU72" s="8">
        <v>1568</v>
      </c>
      <c r="BV72" s="9">
        <f>BF72*250</f>
        <v>1459.2416666666668</v>
      </c>
      <c r="BW72" s="9">
        <f>BS72*4.2</f>
        <v>1427.6988570167809</v>
      </c>
      <c r="BY72" s="10">
        <v>1568</v>
      </c>
      <c r="BZ72" s="11">
        <f t="shared" si="5"/>
        <v>1.0220934614431194</v>
      </c>
    </row>
    <row r="73" spans="1:78" x14ac:dyDescent="0.2">
      <c r="A73">
        <v>1569</v>
      </c>
      <c r="B73" s="1">
        <v>968.6</v>
      </c>
      <c r="C73" s="1"/>
      <c r="D73" s="1">
        <v>968.6</v>
      </c>
      <c r="E73" s="1">
        <v>1268</v>
      </c>
      <c r="G73" s="1">
        <v>33.9</v>
      </c>
      <c r="H73" s="1"/>
      <c r="I73" s="1"/>
      <c r="J73" s="1"/>
      <c r="K73" s="1">
        <v>228.4</v>
      </c>
      <c r="L73" s="1">
        <v>42</v>
      </c>
      <c r="M73" s="1">
        <v>177</v>
      </c>
      <c r="N73" s="1">
        <v>228.4</v>
      </c>
      <c r="O73" s="1">
        <v>194.8</v>
      </c>
      <c r="Q73" s="1">
        <v>33.9</v>
      </c>
      <c r="U73" s="1">
        <v>46</v>
      </c>
      <c r="V73" s="1">
        <f t="shared" si="7"/>
        <v>3.8333333333333335</v>
      </c>
      <c r="AD73" s="17">
        <v>1569</v>
      </c>
      <c r="AE73" s="25">
        <v>4.8189054726368159</v>
      </c>
      <c r="AF73" s="3">
        <v>6.8001236219999992</v>
      </c>
      <c r="AG73" s="3">
        <v>9.9217527386541473</v>
      </c>
      <c r="AH73" s="3">
        <v>31.83098591549296</v>
      </c>
      <c r="AI73" s="3">
        <f>K73/11.93</f>
        <v>19.145012573344509</v>
      </c>
      <c r="AJ73" s="3">
        <v>46.153846153846153</v>
      </c>
      <c r="AK73" s="3">
        <f t="shared" si="4"/>
        <v>50.929577464788736</v>
      </c>
      <c r="AL73" s="3">
        <v>13.849765258215964</v>
      </c>
      <c r="AM73" s="3">
        <v>19.145012573344509</v>
      </c>
      <c r="AN73" s="3">
        <v>2.2818213338581055</v>
      </c>
      <c r="AP73" s="3">
        <v>3.8333333333333335</v>
      </c>
      <c r="AR73" s="14">
        <v>1569</v>
      </c>
      <c r="AS73" s="4">
        <v>1.5919000000000001</v>
      </c>
      <c r="AT73" s="4">
        <f>AS73*(AE73/12)</f>
        <v>0.63926796849087897</v>
      </c>
      <c r="AU73" s="4">
        <f>AS73*AF73/12</f>
        <v>0.90209306615514995</v>
      </c>
      <c r="AV73" s="4">
        <f>(AG73/12)*$AS73</f>
        <v>1.3162031820552949</v>
      </c>
      <c r="AW73" s="4">
        <f>(AH73/12)*$AS73</f>
        <v>4.2226455399061038</v>
      </c>
      <c r="AX73" s="4">
        <f>(AI73/12)*$AS73</f>
        <v>2.5397454596255939</v>
      </c>
      <c r="AY73" s="4">
        <f>(AJ73/12)*$AS73</f>
        <v>6.1226923076923079</v>
      </c>
      <c r="AZ73" s="4">
        <f>(AK73/12)*$AS73</f>
        <v>6.7562328638497657</v>
      </c>
      <c r="BA73" s="4">
        <f>(AL73/12)*$AS73</f>
        <v>1.8372867762128329</v>
      </c>
      <c r="BB73" s="4">
        <f>(AM73/12)*$AS73</f>
        <v>2.5397454596255939</v>
      </c>
      <c r="BC73" s="4">
        <v>10.986194429429096</v>
      </c>
      <c r="BD73" s="4">
        <v>8.0873792583082231</v>
      </c>
      <c r="BE73" s="4"/>
      <c r="BF73" s="4">
        <f>AP73*AS73</f>
        <v>6.1022833333333342</v>
      </c>
      <c r="BG73" s="4"/>
      <c r="BH73" s="26">
        <v>1569</v>
      </c>
      <c r="BI73" s="6">
        <f>AU73*271</f>
        <v>244.46722092804563</v>
      </c>
      <c r="BJ73" s="6">
        <f>AV73*19.5</f>
        <v>25.665962050078249</v>
      </c>
      <c r="BK73" s="6">
        <f>AW73*5</f>
        <v>21.113227699530519</v>
      </c>
      <c r="BL73" s="6">
        <f>AX73*3</f>
        <v>7.6192363788767814</v>
      </c>
      <c r="BM73" s="6">
        <f>AY73*3</f>
        <v>18.368076923076924</v>
      </c>
      <c r="BN73" s="6">
        <f>AZ73*1.3</f>
        <v>8.7831027230046956</v>
      </c>
      <c r="BO73" s="6">
        <f>BA73*1.3</f>
        <v>2.3884728090766827</v>
      </c>
      <c r="BP73" s="6">
        <f>BB73*1.3</f>
        <v>3.3016690975132721</v>
      </c>
      <c r="BQ73" s="6">
        <f>BD73*2</f>
        <v>16.174758516616446</v>
      </c>
      <c r="BS73" s="7">
        <f t="shared" si="6"/>
        <v>347.88172712581922</v>
      </c>
      <c r="BT73" s="7"/>
      <c r="BU73" s="8">
        <v>1569</v>
      </c>
      <c r="BV73" s="9">
        <f>BF73*250</f>
        <v>1525.5708333333334</v>
      </c>
      <c r="BW73" s="9">
        <f>BS73*4.2</f>
        <v>1461.1032539284408</v>
      </c>
      <c r="BY73" s="10">
        <v>1569</v>
      </c>
      <c r="BZ73" s="11">
        <f t="shared" si="5"/>
        <v>1.0441225349622347</v>
      </c>
    </row>
    <row r="74" spans="1:78" x14ac:dyDescent="0.2">
      <c r="A74">
        <v>1570</v>
      </c>
      <c r="B74" s="1">
        <v>1116</v>
      </c>
      <c r="C74" s="1"/>
      <c r="D74" s="1">
        <v>1116</v>
      </c>
      <c r="E74" s="1">
        <v>1290</v>
      </c>
      <c r="G74" s="1">
        <v>34</v>
      </c>
      <c r="H74" s="1"/>
      <c r="I74" s="1"/>
      <c r="J74" s="1"/>
      <c r="K74" s="1">
        <v>271.3</v>
      </c>
      <c r="L74" s="1">
        <v>23.1</v>
      </c>
      <c r="M74" s="1">
        <v>186</v>
      </c>
      <c r="N74" s="1">
        <v>271.3</v>
      </c>
      <c r="O74" s="1">
        <v>190</v>
      </c>
      <c r="Q74" s="1">
        <v>34</v>
      </c>
      <c r="U74" s="1">
        <v>46</v>
      </c>
      <c r="V74" s="1">
        <f t="shared" si="7"/>
        <v>3.8333333333333335</v>
      </c>
      <c r="AD74" s="17">
        <v>1570</v>
      </c>
      <c r="AE74" s="25">
        <v>5.5522388059701493</v>
      </c>
      <c r="AF74" s="3">
        <v>7.6364373200000006</v>
      </c>
      <c r="AG74" s="3">
        <v>10.093896713615024</v>
      </c>
      <c r="AH74" s="3">
        <v>31.924882629107984</v>
      </c>
      <c r="AI74" s="3">
        <f>K74/11.93</f>
        <v>22.740989103101427</v>
      </c>
      <c r="AJ74" s="3">
        <v>25.384615384615387</v>
      </c>
      <c r="AK74" s="3">
        <f t="shared" si="4"/>
        <v>51.079812206572775</v>
      </c>
      <c r="AL74" s="3">
        <v>14.55399061032864</v>
      </c>
      <c r="AM74" s="3">
        <v>22.740989103101427</v>
      </c>
      <c r="AN74" s="3">
        <v>2.2255957568431213</v>
      </c>
      <c r="AP74" s="3">
        <v>3.8333333333333335</v>
      </c>
      <c r="AR74" s="14">
        <v>1570</v>
      </c>
      <c r="AS74" s="4">
        <v>1.5919000000000001</v>
      </c>
      <c r="AT74" s="4">
        <f>AS74*(AE74/12)</f>
        <v>0.7365507462686568</v>
      </c>
      <c r="AU74" s="4">
        <f>AS74*AF74/12</f>
        <v>1.0130370474756669</v>
      </c>
      <c r="AV74" s="4">
        <f>(AG74/12)*$AS74</f>
        <v>1.3390395148669798</v>
      </c>
      <c r="AW74" s="4">
        <f>(AH74/12)*$AS74</f>
        <v>4.2351017214397499</v>
      </c>
      <c r="AX74" s="4">
        <f>(AI74/12)*$AS74</f>
        <v>3.01678171276893</v>
      </c>
      <c r="AY74" s="4">
        <f>(AJ74/12)*$AS74</f>
        <v>3.3674807692307693</v>
      </c>
      <c r="AZ74" s="4">
        <f>(AK74/12)*$AS74</f>
        <v>6.7761627543036003</v>
      </c>
      <c r="BA74" s="4">
        <f>(AL74/12)*$AS74</f>
        <v>1.9307081377151805</v>
      </c>
      <c r="BB74" s="4">
        <f>(AM74/12)*$AS74</f>
        <v>3.01678171276893</v>
      </c>
      <c r="BC74" s="4">
        <v>10.715487379833306</v>
      </c>
      <c r="BD74" s="4">
        <v>7.9525896040030855</v>
      </c>
      <c r="BE74" s="4"/>
      <c r="BF74" s="4">
        <f>AP74*AS74</f>
        <v>6.1022833333333342</v>
      </c>
      <c r="BG74" s="4"/>
      <c r="BH74" s="26">
        <v>1570</v>
      </c>
      <c r="BI74" s="6">
        <f>AU74*271</f>
        <v>274.53303986590572</v>
      </c>
      <c r="BJ74" s="6">
        <f>AV74*19.5</f>
        <v>26.111270539906105</v>
      </c>
      <c r="BK74" s="6">
        <f>AW74*5</f>
        <v>21.175508607198751</v>
      </c>
      <c r="BL74" s="6">
        <f>AX74*3</f>
        <v>9.0503451383067901</v>
      </c>
      <c r="BM74" s="6">
        <f>AY74*3</f>
        <v>10.102442307692307</v>
      </c>
      <c r="BN74" s="6">
        <f>AZ74*1.3</f>
        <v>8.8090115805946798</v>
      </c>
      <c r="BO74" s="6">
        <f>BA74*1.3</f>
        <v>2.5099205790297345</v>
      </c>
      <c r="BP74" s="6">
        <f>BB74*1.3</f>
        <v>3.921816226599609</v>
      </c>
      <c r="BQ74" s="6">
        <f>BD74*2</f>
        <v>15.905179208006171</v>
      </c>
      <c r="BS74" s="7">
        <f t="shared" si="6"/>
        <v>372.1185340532399</v>
      </c>
      <c r="BT74" s="7"/>
      <c r="BU74" s="8">
        <v>1570</v>
      </c>
      <c r="BV74" s="9">
        <f>BF74*250</f>
        <v>1525.5708333333334</v>
      </c>
      <c r="BW74" s="9">
        <f>BS74*4.2</f>
        <v>1562.8978430236077</v>
      </c>
      <c r="BY74" s="10">
        <v>1570</v>
      </c>
      <c r="BZ74" s="11">
        <f t="shared" si="5"/>
        <v>0.97611679492879655</v>
      </c>
    </row>
    <row r="75" spans="1:78" x14ac:dyDescent="0.2">
      <c r="A75">
        <v>1571</v>
      </c>
      <c r="B75" s="1">
        <v>1471.5</v>
      </c>
      <c r="C75" s="1"/>
      <c r="D75" s="1">
        <v>1471.5</v>
      </c>
      <c r="E75" s="1">
        <v>1536</v>
      </c>
      <c r="G75" s="1">
        <v>33.4</v>
      </c>
      <c r="H75" s="1"/>
      <c r="I75" s="1"/>
      <c r="J75" s="1"/>
      <c r="K75" s="1">
        <v>344.5</v>
      </c>
      <c r="M75" s="1">
        <v>224</v>
      </c>
      <c r="N75" s="1">
        <v>344.5</v>
      </c>
      <c r="Q75" s="1">
        <v>33.4</v>
      </c>
      <c r="U75" s="1">
        <v>45.5</v>
      </c>
      <c r="V75" s="1">
        <f t="shared" si="7"/>
        <v>3.7916666666666665</v>
      </c>
      <c r="AD75" s="17">
        <v>1571</v>
      </c>
      <c r="AE75" s="25">
        <v>7.3208955223880601</v>
      </c>
      <c r="AF75" s="3">
        <v>9.6534625550000008</v>
      </c>
      <c r="AG75" s="3">
        <v>12.018779342723004</v>
      </c>
      <c r="AH75" s="3">
        <v>31.36150234741784</v>
      </c>
      <c r="AI75" s="3">
        <f>K75/11.93</f>
        <v>28.876781223805533</v>
      </c>
      <c r="AJ75" s="3">
        <v>40.164835164835168</v>
      </c>
      <c r="AK75" s="3">
        <f t="shared" si="4"/>
        <v>50.178403755868544</v>
      </c>
      <c r="AL75" s="3">
        <v>17.527386541471049</v>
      </c>
      <c r="AM75" s="3">
        <v>28.876781223805533</v>
      </c>
      <c r="AN75" s="3">
        <v>2.2753788198251383</v>
      </c>
      <c r="AP75" s="3">
        <v>3.7916666666666665</v>
      </c>
      <c r="AR75" s="14">
        <v>1571</v>
      </c>
      <c r="AS75" s="4">
        <v>1.5919000000000001</v>
      </c>
      <c r="AT75" s="4">
        <f>AS75*(AE75/12)</f>
        <v>0.97117779850746289</v>
      </c>
      <c r="AU75" s="4">
        <f>AS75*AF75/12</f>
        <v>1.2806122534420419</v>
      </c>
      <c r="AV75" s="4">
        <f>(AG75/12)*$AS75</f>
        <v>1.5943912363067294</v>
      </c>
      <c r="AW75" s="4">
        <f>(AH75/12)*$AS75</f>
        <v>4.1603646322378722</v>
      </c>
      <c r="AX75" s="4">
        <f>(AI75/12)*$AS75</f>
        <v>3.830745669181336</v>
      </c>
      <c r="AY75" s="4">
        <f>(AJ75/12)*$AS75</f>
        <v>5.3282000915750922</v>
      </c>
      <c r="AZ75" s="4">
        <f>(AK75/12)*$AS75</f>
        <v>6.6565834115805949</v>
      </c>
      <c r="BA75" s="4">
        <f>(AL75/12)*$AS75</f>
        <v>2.3251538862806473</v>
      </c>
      <c r="BB75" s="4">
        <f>(AM75/12)*$AS75</f>
        <v>3.830745669181336</v>
      </c>
      <c r="BC75" s="4">
        <v>10.955175913329576</v>
      </c>
      <c r="BD75" s="4">
        <v>8.0199844311556543</v>
      </c>
      <c r="BE75" s="4"/>
      <c r="BF75" s="4">
        <f>AP75*AS75</f>
        <v>6.0359541666666665</v>
      </c>
      <c r="BG75" s="4"/>
      <c r="BH75" s="26">
        <v>1571</v>
      </c>
      <c r="BI75" s="6">
        <f>AU75*271</f>
        <v>347.04592068279334</v>
      </c>
      <c r="BJ75" s="6">
        <f>AV75*19.5</f>
        <v>31.090629107981222</v>
      </c>
      <c r="BK75" s="6">
        <f>AW75*5</f>
        <v>20.801823161189361</v>
      </c>
      <c r="BL75" s="6">
        <f>AX75*3</f>
        <v>11.492237007544007</v>
      </c>
      <c r="BM75" s="6">
        <f>AY75*3</f>
        <v>15.984600274725278</v>
      </c>
      <c r="BN75" s="6">
        <f>AZ75*1.3</f>
        <v>8.653558435054773</v>
      </c>
      <c r="BO75" s="6">
        <f>BA75*1.3</f>
        <v>3.0227000521648417</v>
      </c>
      <c r="BP75" s="6">
        <f>BB75*1.3</f>
        <v>4.9799693699357368</v>
      </c>
      <c r="BQ75" s="6">
        <f>BD75*2</f>
        <v>16.039968862311309</v>
      </c>
      <c r="BS75" s="7">
        <f t="shared" si="6"/>
        <v>459.11140695369988</v>
      </c>
      <c r="BT75" s="7"/>
      <c r="BU75" s="8">
        <v>1571</v>
      </c>
      <c r="BV75" s="9">
        <f>BF75*250</f>
        <v>1508.9885416666666</v>
      </c>
      <c r="BW75" s="9">
        <f>BS75*4.2</f>
        <v>1928.2679092055396</v>
      </c>
      <c r="BY75" s="10">
        <v>1571</v>
      </c>
      <c r="BZ75" s="11">
        <f t="shared" si="5"/>
        <v>0.7825616629633072</v>
      </c>
    </row>
    <row r="76" spans="1:78" x14ac:dyDescent="0.2">
      <c r="A76">
        <v>1572</v>
      </c>
      <c r="B76" s="1">
        <v>1366.5</v>
      </c>
      <c r="C76" s="1"/>
      <c r="D76" s="1">
        <v>1366.5</v>
      </c>
      <c r="E76" s="1">
        <v>1366</v>
      </c>
      <c r="G76" s="1">
        <v>33</v>
      </c>
      <c r="H76" s="1"/>
      <c r="I76" s="1"/>
      <c r="J76" s="1"/>
      <c r="K76" s="1">
        <v>276.5</v>
      </c>
      <c r="L76" s="1">
        <v>50</v>
      </c>
      <c r="M76" s="1">
        <v>243</v>
      </c>
      <c r="N76" s="1">
        <v>276.5</v>
      </c>
      <c r="O76" s="1">
        <v>198.5</v>
      </c>
      <c r="Q76" s="1">
        <v>33</v>
      </c>
      <c r="U76" s="1">
        <v>45.5</v>
      </c>
      <c r="V76" s="1">
        <f t="shared" si="7"/>
        <v>3.7916666666666665</v>
      </c>
      <c r="AD76" s="17">
        <v>1572</v>
      </c>
      <c r="AE76" s="25">
        <v>6.7985074626865671</v>
      </c>
      <c r="AF76" s="3">
        <v>9.0577167050000007</v>
      </c>
      <c r="AG76" s="3">
        <v>10.688575899843507</v>
      </c>
      <c r="AH76" s="3">
        <v>30.985915492957748</v>
      </c>
      <c r="AI76" s="3">
        <f>K76/11.93</f>
        <v>23.176865046102265</v>
      </c>
      <c r="AJ76" s="3">
        <v>54.945054945054942</v>
      </c>
      <c r="AK76" s="3">
        <f t="shared" si="4"/>
        <v>49.577464788732399</v>
      </c>
      <c r="AL76" s="3">
        <v>19.014084507042256</v>
      </c>
      <c r="AM76" s="3">
        <v>23.176865046102265</v>
      </c>
      <c r="AN76" s="3">
        <v>2.3251618828071554</v>
      </c>
      <c r="AP76" s="3">
        <v>3.7916666666666665</v>
      </c>
      <c r="AR76" s="14">
        <v>1572</v>
      </c>
      <c r="AS76" s="4">
        <v>1.5919000000000001</v>
      </c>
      <c r="AT76" s="4">
        <f>AS76*(AE76/12)</f>
        <v>0.90187866915422887</v>
      </c>
      <c r="AU76" s="4">
        <f>AS76*AF76/12</f>
        <v>1.2015816018907919</v>
      </c>
      <c r="AV76" s="4">
        <f>(AG76/12)*$AS76</f>
        <v>1.4179286645800733</v>
      </c>
      <c r="AW76" s="4">
        <f>(AH76/12)*$AS76</f>
        <v>4.1105399061032868</v>
      </c>
      <c r="AX76" s="4">
        <f>(AI76/12)*$AS76</f>
        <v>3.0746042889075165</v>
      </c>
      <c r="AY76" s="4">
        <f>(AJ76/12)*$AS76</f>
        <v>7.2889194139194142</v>
      </c>
      <c r="AZ76" s="4">
        <f>(AK76/12)*$AS76</f>
        <v>6.5768638497652585</v>
      </c>
      <c r="BA76" s="4">
        <f>(AL76/12)*$AS76</f>
        <v>2.5223767605633807</v>
      </c>
      <c r="BB76" s="4">
        <f>(AM76/12)*$AS76</f>
        <v>3.0746042889075165</v>
      </c>
      <c r="BC76" s="4">
        <v>11.194864446825846</v>
      </c>
      <c r="BD76" s="4">
        <v>8.3569585669184967</v>
      </c>
      <c r="BE76" s="4"/>
      <c r="BF76" s="4">
        <f>AP76*AS76</f>
        <v>6.0359541666666665</v>
      </c>
      <c r="BG76" s="4"/>
      <c r="BH76" s="26">
        <v>1572</v>
      </c>
      <c r="BI76" s="6">
        <f>AU76*271</f>
        <v>325.62861411240459</v>
      </c>
      <c r="BJ76" s="6">
        <f>AV76*19.5</f>
        <v>27.649608959311429</v>
      </c>
      <c r="BK76" s="6">
        <f>AW76*5</f>
        <v>20.552699530516435</v>
      </c>
      <c r="BL76" s="6">
        <f>AX76*3</f>
        <v>9.2238128667225503</v>
      </c>
      <c r="BM76" s="6">
        <f>AY76*3</f>
        <v>21.866758241758241</v>
      </c>
      <c r="BN76" s="6">
        <f>AZ76*1.3</f>
        <v>8.5499230046948362</v>
      </c>
      <c r="BO76" s="6">
        <f>BA76*1.3</f>
        <v>3.2790897887323949</v>
      </c>
      <c r="BP76" s="6">
        <f>BB76*1.3</f>
        <v>3.9969855755797714</v>
      </c>
      <c r="BQ76" s="6">
        <f>BD76*2</f>
        <v>16.713917133836993</v>
      </c>
      <c r="BS76" s="7">
        <f t="shared" si="6"/>
        <v>437.46140921355732</v>
      </c>
      <c r="BT76" s="7"/>
      <c r="BU76" s="8">
        <v>1572</v>
      </c>
      <c r="BV76" s="9">
        <f>BF76*250</f>
        <v>1508.9885416666666</v>
      </c>
      <c r="BW76" s="9">
        <f>BS76*4.2</f>
        <v>1837.3379186969407</v>
      </c>
      <c r="BY76" s="10">
        <v>1572</v>
      </c>
      <c r="BZ76" s="11">
        <f t="shared" si="5"/>
        <v>0.82129069797724363</v>
      </c>
    </row>
    <row r="77" spans="1:78" x14ac:dyDescent="0.2">
      <c r="A77">
        <v>1573</v>
      </c>
      <c r="B77" s="1">
        <v>1090.9000000000001</v>
      </c>
      <c r="C77" s="1"/>
      <c r="D77" s="1">
        <v>1090.9000000000001</v>
      </c>
      <c r="E77" s="1">
        <v>1421.5</v>
      </c>
      <c r="G77" s="1">
        <v>33.700000000000003</v>
      </c>
      <c r="H77" s="1"/>
      <c r="I77" s="1"/>
      <c r="J77" s="1"/>
      <c r="K77" s="1">
        <v>304.5</v>
      </c>
      <c r="M77" s="1">
        <v>240</v>
      </c>
      <c r="N77" s="1">
        <v>304.5</v>
      </c>
      <c r="O77" s="1">
        <v>213</v>
      </c>
      <c r="Q77" s="1">
        <v>33.700000000000003</v>
      </c>
      <c r="U77" s="1">
        <v>45.5</v>
      </c>
      <c r="V77" s="1">
        <f t="shared" si="7"/>
        <v>3.7916666666666665</v>
      </c>
      <c r="AD77" s="17">
        <v>1573</v>
      </c>
      <c r="AE77" s="25">
        <v>5.4273631840796028</v>
      </c>
      <c r="AF77" s="3">
        <v>7.4940256930000011</v>
      </c>
      <c r="AG77" s="3">
        <v>11.122848200312989</v>
      </c>
      <c r="AH77" s="3">
        <v>31.643192488262915</v>
      </c>
      <c r="AI77" s="3">
        <f>K77/11.93</f>
        <v>25.523889354568315</v>
      </c>
      <c r="AJ77" s="3">
        <v>50.109890109890109</v>
      </c>
      <c r="AK77" s="3">
        <f t="shared" si="4"/>
        <v>50.62910798122067</v>
      </c>
      <c r="AL77" s="3">
        <v>18.779342723004696</v>
      </c>
      <c r="AM77" s="3">
        <v>25.523889354568315</v>
      </c>
      <c r="AN77" s="3">
        <v>2.4950099800399199</v>
      </c>
      <c r="AP77" s="3">
        <v>3.7916666666666665</v>
      </c>
      <c r="AR77" s="14">
        <v>1573</v>
      </c>
      <c r="AS77" s="4">
        <v>1.5919000000000001</v>
      </c>
      <c r="AT77" s="4">
        <f>AS77*(AE77/12)</f>
        <v>0.71998495439469334</v>
      </c>
      <c r="AU77" s="4">
        <f>AS77*AF77/12</f>
        <v>0.9941449583905585</v>
      </c>
      <c r="AV77" s="4">
        <f>(AG77/12)*$AS77</f>
        <v>1.4755385041731872</v>
      </c>
      <c r="AW77" s="4">
        <f>(AH77/12)*$AS77</f>
        <v>4.1977331768388115</v>
      </c>
      <c r="AX77" s="4">
        <f>(AI77/12)*$AS77</f>
        <v>3.3859566219614421</v>
      </c>
      <c r="AY77" s="4">
        <f>(AJ77/12)*$AS77</f>
        <v>6.6474945054945067</v>
      </c>
      <c r="AZ77" s="4">
        <f>(AK77/12)*$AS77</f>
        <v>6.7163730829420993</v>
      </c>
      <c r="BA77" s="4">
        <f>(AL77/12)*$AS77</f>
        <v>2.4912363067292649</v>
      </c>
      <c r="BB77" s="4">
        <f>(AM77/12)*$AS77</f>
        <v>3.3859566219614421</v>
      </c>
      <c r="BC77" s="4">
        <v>12.012625325813126</v>
      </c>
      <c r="BD77" s="4">
        <v>8.0536818447319369</v>
      </c>
      <c r="BE77" s="4"/>
      <c r="BF77" s="4">
        <f>AP77*AS77</f>
        <v>6.0359541666666665</v>
      </c>
      <c r="BG77" s="4"/>
      <c r="BH77" s="26">
        <v>1573</v>
      </c>
      <c r="BI77" s="6">
        <f>AU77*271</f>
        <v>269.41328372384135</v>
      </c>
      <c r="BJ77" s="6">
        <f>AV77*19.5</f>
        <v>28.77300083137715</v>
      </c>
      <c r="BK77" s="6">
        <f>AW77*5</f>
        <v>20.988665884194056</v>
      </c>
      <c r="BL77" s="6">
        <f>AX77*3</f>
        <v>10.157869865884326</v>
      </c>
      <c r="BM77" s="6">
        <f>AY77*3</f>
        <v>19.94248351648352</v>
      </c>
      <c r="BN77" s="6">
        <f>AZ77*1.3</f>
        <v>8.731285007824729</v>
      </c>
      <c r="BO77" s="6">
        <f>BA77*1.3</f>
        <v>3.2386071987480443</v>
      </c>
      <c r="BP77" s="6">
        <f>BB77*1.3</f>
        <v>4.4017436085498751</v>
      </c>
      <c r="BQ77" s="6">
        <f>BD77*2</f>
        <v>16.107363689463874</v>
      </c>
      <c r="BS77" s="7">
        <f t="shared" si="6"/>
        <v>381.75430332636694</v>
      </c>
      <c r="BT77" s="7"/>
      <c r="BU77" s="8">
        <v>1573</v>
      </c>
      <c r="BV77" s="9">
        <f>BF77*250</f>
        <v>1508.9885416666666</v>
      </c>
      <c r="BW77" s="9">
        <f>BS77*4.2</f>
        <v>1603.3680739707413</v>
      </c>
      <c r="BY77" s="10">
        <v>1573</v>
      </c>
      <c r="BZ77" s="11">
        <f t="shared" si="5"/>
        <v>0.94113670227301971</v>
      </c>
    </row>
    <row r="78" spans="1:78" x14ac:dyDescent="0.2">
      <c r="A78">
        <v>1574</v>
      </c>
      <c r="B78" s="1">
        <v>1173</v>
      </c>
      <c r="C78" s="1"/>
      <c r="D78" s="1">
        <v>1173</v>
      </c>
      <c r="E78" s="1">
        <v>1282.8</v>
      </c>
      <c r="G78" s="1">
        <v>37</v>
      </c>
      <c r="H78" s="1"/>
      <c r="I78" s="1"/>
      <c r="J78" s="1"/>
      <c r="K78" s="1">
        <v>219.2</v>
      </c>
      <c r="M78" s="1">
        <v>213.7</v>
      </c>
      <c r="N78" s="1">
        <v>219.2</v>
      </c>
      <c r="O78" s="1">
        <v>198</v>
      </c>
      <c r="Q78" s="1">
        <v>37</v>
      </c>
      <c r="U78" s="1">
        <v>45.5</v>
      </c>
      <c r="V78" s="1">
        <f t="shared" si="7"/>
        <v>3.7916666666666665</v>
      </c>
      <c r="AD78" s="17">
        <v>1574</v>
      </c>
      <c r="AE78" s="25">
        <v>5.8358208955223878</v>
      </c>
      <c r="AF78" s="3">
        <v>7.9598422099999997</v>
      </c>
      <c r="AG78" s="3">
        <v>10.03755868544601</v>
      </c>
      <c r="AH78" s="3">
        <v>34.741784037558688</v>
      </c>
      <c r="AI78" s="3">
        <f>K78/11.93</f>
        <v>18.373847443419947</v>
      </c>
      <c r="AJ78" s="3">
        <v>45.274725274725277</v>
      </c>
      <c r="AK78" s="3">
        <f t="shared" si="4"/>
        <v>55.586854460093903</v>
      </c>
      <c r="AL78" s="3">
        <v>16.721439749608763</v>
      </c>
      <c r="AM78" s="3">
        <v>18.373847443419947</v>
      </c>
      <c r="AN78" s="3">
        <v>2.3193050518680947</v>
      </c>
      <c r="AP78" s="3">
        <v>3.7916666666666665</v>
      </c>
      <c r="AR78" s="14">
        <v>1574</v>
      </c>
      <c r="AS78" s="4">
        <v>1.5919000000000001</v>
      </c>
      <c r="AT78" s="4">
        <f>AS78*(AE78/12)</f>
        <v>0.77417027363184077</v>
      </c>
      <c r="AU78" s="4">
        <f>AS78*AF78/12</f>
        <v>1.0559394011749166</v>
      </c>
      <c r="AV78" s="4">
        <f>(AG78/12)*$AS78</f>
        <v>1.3315658059467921</v>
      </c>
      <c r="AW78" s="4">
        <f>(AH78/12)*$AS78</f>
        <v>4.6087871674491394</v>
      </c>
      <c r="AX78" s="4">
        <f>(AI78/12)*$AS78</f>
        <v>2.4374439787650179</v>
      </c>
      <c r="AY78" s="4">
        <f>(AJ78/12)*$AS78</f>
        <v>6.0060695970695983</v>
      </c>
      <c r="AZ78" s="4">
        <f>(AK78/12)*$AS78</f>
        <v>7.3740594679186238</v>
      </c>
      <c r="BA78" s="4">
        <f>(AL78/12)*$AS78</f>
        <v>2.2182383281168492</v>
      </c>
      <c r="BB78" s="4">
        <f>(AM78/12)*$AS78</f>
        <v>2.4374439787650179</v>
      </c>
      <c r="BC78" s="4">
        <v>11.166665795826287</v>
      </c>
      <c r="BD78" s="4">
        <v>7.986287017579369</v>
      </c>
      <c r="BE78" s="4"/>
      <c r="BF78" s="4">
        <f>AP78*AS78</f>
        <v>6.0359541666666665</v>
      </c>
      <c r="BG78" s="4"/>
      <c r="BH78" s="26">
        <v>1574</v>
      </c>
      <c r="BI78" s="6">
        <f>AU78*271</f>
        <v>286.15957771840237</v>
      </c>
      <c r="BJ78" s="6">
        <f>AV78*19.5</f>
        <v>25.965533215962445</v>
      </c>
      <c r="BK78" s="6">
        <f>AW78*5</f>
        <v>23.043935837245698</v>
      </c>
      <c r="BL78" s="6">
        <f>AX78*3</f>
        <v>7.3123319362950543</v>
      </c>
      <c r="BM78" s="6">
        <f>AY78*3</f>
        <v>18.018208791208796</v>
      </c>
      <c r="BN78" s="6">
        <f>AZ78*1.3</f>
        <v>9.5862773082942105</v>
      </c>
      <c r="BO78" s="6">
        <f>BA78*1.3</f>
        <v>2.8837098265519039</v>
      </c>
      <c r="BP78" s="6">
        <f>BB78*1.3</f>
        <v>3.1686771723945233</v>
      </c>
      <c r="BQ78" s="6">
        <f>BD78*2</f>
        <v>15.972574035158738</v>
      </c>
      <c r="BS78" s="7">
        <f t="shared" si="6"/>
        <v>392.1108258415137</v>
      </c>
      <c r="BT78" s="7"/>
      <c r="BU78" s="8">
        <v>1574</v>
      </c>
      <c r="BV78" s="9">
        <f>BF78*250</f>
        <v>1508.9885416666666</v>
      </c>
      <c r="BW78" s="9">
        <f>BS78*4.2</f>
        <v>1646.8654685343577</v>
      </c>
      <c r="BY78" s="10">
        <v>1574</v>
      </c>
      <c r="BZ78" s="11">
        <f t="shared" si="5"/>
        <v>0.91627918035685341</v>
      </c>
    </row>
    <row r="79" spans="1:78" x14ac:dyDescent="0.2">
      <c r="A79">
        <v>1575</v>
      </c>
      <c r="B79" s="1">
        <v>1179</v>
      </c>
      <c r="C79" s="1"/>
      <c r="D79" s="1">
        <v>1179</v>
      </c>
      <c r="E79" s="1">
        <v>1545.5</v>
      </c>
      <c r="G79" s="1">
        <v>39.799999999999997</v>
      </c>
      <c r="H79" s="1"/>
      <c r="I79" s="1"/>
      <c r="J79" s="1"/>
      <c r="K79" s="1">
        <v>234.5</v>
      </c>
      <c r="M79" s="1">
        <v>204</v>
      </c>
      <c r="N79" s="1">
        <v>234.5</v>
      </c>
      <c r="O79" s="1">
        <v>184</v>
      </c>
      <c r="Q79" s="1">
        <v>39.799999999999997</v>
      </c>
      <c r="U79" s="1">
        <v>46</v>
      </c>
      <c r="V79" s="1">
        <f t="shared" si="7"/>
        <v>3.8333333333333335</v>
      </c>
      <c r="AD79" s="17">
        <v>1575</v>
      </c>
      <c r="AE79" s="25">
        <v>5.8656716417910451</v>
      </c>
      <c r="AF79" s="3">
        <v>7.9938848300000007</v>
      </c>
      <c r="AG79" s="3">
        <v>12.093114241001565</v>
      </c>
      <c r="AH79" s="3">
        <v>37.370892018779344</v>
      </c>
      <c r="AI79" s="3">
        <f>K79/11.93</f>
        <v>19.656328583403187</v>
      </c>
      <c r="AJ79" s="3">
        <v>40.439560439560445</v>
      </c>
      <c r="AK79" s="3">
        <f t="shared" si="4"/>
        <v>59.793427230046952</v>
      </c>
      <c r="AL79" s="3">
        <v>15.962441314553992</v>
      </c>
      <c r="AM79" s="3">
        <v>19.656328583403187</v>
      </c>
      <c r="AN79" s="3">
        <v>2.1553137855743909</v>
      </c>
      <c r="AP79" s="3">
        <v>3.8333333333333335</v>
      </c>
      <c r="AR79" s="14">
        <v>1575</v>
      </c>
      <c r="AS79" s="4">
        <v>1.5919000000000001</v>
      </c>
      <c r="AT79" s="4">
        <f>AS79*(AE79/12)</f>
        <v>0.77813022388059705</v>
      </c>
      <c r="AU79" s="4">
        <f>AS79*AF79/12</f>
        <v>1.0604554384064169</v>
      </c>
      <c r="AV79" s="4">
        <f>(AG79/12)*$AS79</f>
        <v>1.6042523800208659</v>
      </c>
      <c r="AW79" s="4">
        <f>(AH79/12)*$AS79</f>
        <v>4.9575602503912366</v>
      </c>
      <c r="AX79" s="4">
        <f>(AI79/12)*$AS79</f>
        <v>2.6075757893266278</v>
      </c>
      <c r="AY79" s="4">
        <f>(AJ79/12)*$AS79</f>
        <v>5.3646446886446899</v>
      </c>
      <c r="AZ79" s="4">
        <f>(AK79/12)*$AS79</f>
        <v>7.9320964006259782</v>
      </c>
      <c r="BA79" s="4">
        <f>(AL79/12)*$AS79</f>
        <v>2.117550860719875</v>
      </c>
      <c r="BB79" s="4">
        <f>(AM79/12)*$AS79</f>
        <v>2.6075757893266278</v>
      </c>
      <c r="BC79" s="4">
        <v>10.377103567838569</v>
      </c>
      <c r="BD79" s="4">
        <v>7.3797335732062521</v>
      </c>
      <c r="BE79" s="4"/>
      <c r="BF79" s="4">
        <f>AP79*AS79</f>
        <v>6.1022833333333342</v>
      </c>
      <c r="BG79" s="4"/>
      <c r="BH79" s="26">
        <v>1575</v>
      </c>
      <c r="BI79" s="6">
        <f>AU79*271</f>
        <v>287.38342380813896</v>
      </c>
      <c r="BJ79" s="6">
        <f>AV79*19.5</f>
        <v>31.282921410406885</v>
      </c>
      <c r="BK79" s="6">
        <f>AW79*5</f>
        <v>24.787801251956182</v>
      </c>
      <c r="BL79" s="6">
        <f>AX79*3</f>
        <v>7.8227273679798834</v>
      </c>
      <c r="BM79" s="6">
        <f>AY79*3</f>
        <v>16.093934065934071</v>
      </c>
      <c r="BN79" s="6">
        <f>AZ79*1.3</f>
        <v>10.311725320813771</v>
      </c>
      <c r="BO79" s="6">
        <f>BA79*1.3</f>
        <v>2.7528161189358378</v>
      </c>
      <c r="BP79" s="6">
        <f>BB79*1.3</f>
        <v>3.3898485261246161</v>
      </c>
      <c r="BQ79" s="6">
        <f>BD79*2</f>
        <v>14.759467146412504</v>
      </c>
      <c r="BS79" s="7">
        <f t="shared" si="6"/>
        <v>398.58466501670273</v>
      </c>
      <c r="BT79" s="7"/>
      <c r="BU79" s="8">
        <v>1575</v>
      </c>
      <c r="BV79" s="9">
        <f>BF79*250</f>
        <v>1525.5708333333334</v>
      </c>
      <c r="BW79" s="9">
        <f>BS79*4.2</f>
        <v>1674.0555930701516</v>
      </c>
      <c r="BY79" s="10">
        <v>1575</v>
      </c>
      <c r="BZ79" s="11">
        <f t="shared" si="5"/>
        <v>0.91130237230383548</v>
      </c>
    </row>
    <row r="80" spans="1:78" x14ac:dyDescent="0.2">
      <c r="A80">
        <v>1576</v>
      </c>
      <c r="B80" s="1">
        <v>1507.1</v>
      </c>
      <c r="C80" s="1"/>
      <c r="D80" s="1">
        <v>1507.1</v>
      </c>
      <c r="E80" s="1">
        <v>1392.7</v>
      </c>
      <c r="G80" s="1">
        <v>37.9</v>
      </c>
      <c r="H80" s="1"/>
      <c r="I80" s="1"/>
      <c r="J80" s="1"/>
      <c r="K80" s="1">
        <v>250.1</v>
      </c>
      <c r="M80" s="1">
        <v>234</v>
      </c>
      <c r="N80" s="1">
        <v>250.1</v>
      </c>
      <c r="O80" s="1">
        <v>196.6</v>
      </c>
      <c r="Q80" s="1">
        <v>37.9</v>
      </c>
      <c r="U80" s="1">
        <v>46</v>
      </c>
      <c r="V80" s="1">
        <f t="shared" si="7"/>
        <v>3.8333333333333335</v>
      </c>
      <c r="AD80" s="17">
        <v>1576</v>
      </c>
      <c r="AE80" s="25">
        <v>7.4980099502487558</v>
      </c>
      <c r="AF80" s="3">
        <v>9.8554487670000004</v>
      </c>
      <c r="AG80" s="3">
        <v>10.897496087636933</v>
      </c>
      <c r="AH80" s="3">
        <v>35.586854460093896</v>
      </c>
      <c r="AI80" s="3">
        <f>K80/11.93</f>
        <v>20.9639564124057</v>
      </c>
      <c r="AJ80" s="3">
        <v>35.604395604395613</v>
      </c>
      <c r="AK80" s="3">
        <f t="shared" si="4"/>
        <v>56.938967136150239</v>
      </c>
      <c r="AL80" s="3">
        <v>18.30985915492958</v>
      </c>
      <c r="AM80" s="3">
        <v>20.9639564124057</v>
      </c>
      <c r="AN80" s="3">
        <v>2.3029059252387243</v>
      </c>
      <c r="AP80" s="3">
        <v>3.8333333333333335</v>
      </c>
      <c r="AR80" s="14">
        <v>1576</v>
      </c>
      <c r="AS80" s="4">
        <v>1.5919000000000001</v>
      </c>
      <c r="AT80" s="4">
        <f>AS80*(AE80/12)</f>
        <v>0.99467350331674964</v>
      </c>
      <c r="AU80" s="4">
        <f>AS80*AF80/12</f>
        <v>1.3074074076822753</v>
      </c>
      <c r="AV80" s="4">
        <f>(AG80/12)*$AS80</f>
        <v>1.4456436684924361</v>
      </c>
      <c r="AW80" s="4">
        <f>(AH80/12)*$AS80</f>
        <v>4.7208928012519564</v>
      </c>
      <c r="AX80" s="4">
        <f>(AI80/12)*$AS80</f>
        <v>2.7810435177423862</v>
      </c>
      <c r="AY80" s="4">
        <f>(AJ80/12)*$AS80</f>
        <v>4.7232197802197815</v>
      </c>
      <c r="AZ80" s="4">
        <f>(AK80/12)*$AS80</f>
        <v>7.5534284820031301</v>
      </c>
      <c r="BA80" s="4">
        <f>(AL80/12)*$AS80</f>
        <v>2.4289553990610333</v>
      </c>
      <c r="BB80" s="4">
        <f>(AM80/12)*$AS80</f>
        <v>2.7810435177423862</v>
      </c>
      <c r="BC80" s="4">
        <v>11.087709573027515</v>
      </c>
      <c r="BD80" s="4">
        <v>7.5819180546639586</v>
      </c>
      <c r="BE80" s="4"/>
      <c r="BF80" s="4">
        <f>AP80*AS80</f>
        <v>6.1022833333333342</v>
      </c>
      <c r="BG80" s="4"/>
      <c r="BH80" s="26">
        <v>1576</v>
      </c>
      <c r="BI80" s="6">
        <f>AU80*271</f>
        <v>354.30740748189658</v>
      </c>
      <c r="BJ80" s="6">
        <f>AV80*19.5</f>
        <v>28.190051535602503</v>
      </c>
      <c r="BK80" s="6">
        <f>AW80*5</f>
        <v>23.604464006259782</v>
      </c>
      <c r="BL80" s="6">
        <f>AX80*3</f>
        <v>8.3431305532271587</v>
      </c>
      <c r="BM80" s="6">
        <f>AY80*3</f>
        <v>14.169659340659344</v>
      </c>
      <c r="BN80" s="6">
        <f>AZ80*1.3</f>
        <v>9.8194570266040699</v>
      </c>
      <c r="BO80" s="6">
        <f>BA80*1.3</f>
        <v>3.1576420187793435</v>
      </c>
      <c r="BP80" s="6">
        <f>BB80*1.3</f>
        <v>3.6153565730651023</v>
      </c>
      <c r="BQ80" s="6">
        <f>BD80*2</f>
        <v>15.163836109327917</v>
      </c>
      <c r="BS80" s="7">
        <f t="shared" si="6"/>
        <v>460.37100464542186</v>
      </c>
      <c r="BT80" s="7"/>
      <c r="BU80" s="8">
        <v>1576</v>
      </c>
      <c r="BV80" s="9">
        <f>BF80*250</f>
        <v>1525.5708333333334</v>
      </c>
      <c r="BW80" s="9">
        <f>BS80*4.2</f>
        <v>1933.558219510772</v>
      </c>
      <c r="BY80" s="10">
        <v>1576</v>
      </c>
      <c r="BZ80" s="11">
        <f t="shared" si="5"/>
        <v>0.78899658564164288</v>
      </c>
    </row>
    <row r="81" spans="1:78" x14ac:dyDescent="0.2">
      <c r="A81">
        <v>1577</v>
      </c>
      <c r="B81" s="1">
        <v>1429.3</v>
      </c>
      <c r="C81" s="1"/>
      <c r="D81" s="1">
        <v>1429.3</v>
      </c>
      <c r="E81" s="1">
        <v>1422.5</v>
      </c>
      <c r="G81" s="1">
        <v>32.1</v>
      </c>
      <c r="H81" s="1"/>
      <c r="I81" s="1"/>
      <c r="J81" s="1"/>
      <c r="K81" s="1">
        <v>361.3</v>
      </c>
      <c r="L81" s="1">
        <v>28</v>
      </c>
      <c r="M81" s="1">
        <v>270</v>
      </c>
      <c r="N81" s="1">
        <v>361.3</v>
      </c>
      <c r="O81" s="1">
        <v>173.7</v>
      </c>
      <c r="Q81" s="1">
        <v>32.1</v>
      </c>
      <c r="U81" s="1">
        <v>46</v>
      </c>
      <c r="V81" s="1">
        <f t="shared" si="7"/>
        <v>3.8333333333333335</v>
      </c>
      <c r="AD81" s="17">
        <v>1577</v>
      </c>
      <c r="AE81" s="25">
        <v>7.1109452736318408</v>
      </c>
      <c r="AF81" s="3">
        <v>9.4140294610000002</v>
      </c>
      <c r="AG81" s="3">
        <v>11.130672926447575</v>
      </c>
      <c r="AH81" s="3">
        <v>30.140845070422539</v>
      </c>
      <c r="AI81" s="3">
        <f>K81/11.93</f>
        <v>30.284995808885164</v>
      </c>
      <c r="AJ81" s="3">
        <v>30.769230769230766</v>
      </c>
      <c r="AK81" s="3">
        <f t="shared" si="4"/>
        <v>48.225352112676063</v>
      </c>
      <c r="AL81" s="3">
        <v>21.126760563380284</v>
      </c>
      <c r="AM81" s="3">
        <v>30.284995808885164</v>
      </c>
      <c r="AN81" s="3">
        <v>2.0346630682297375</v>
      </c>
      <c r="AP81" s="3">
        <v>3.8333333333333335</v>
      </c>
      <c r="AR81" s="14">
        <v>1577</v>
      </c>
      <c r="AS81" s="4">
        <v>1.5919000000000001</v>
      </c>
      <c r="AT81" s="4">
        <f>AS81*(AE81/12)</f>
        <v>0.94332614842454399</v>
      </c>
      <c r="AU81" s="4">
        <f>AS81*AF81/12</f>
        <v>1.2488494582471585</v>
      </c>
      <c r="AV81" s="4">
        <f>(AG81/12)*$AS81</f>
        <v>1.4765765193009914</v>
      </c>
      <c r="AW81" s="4">
        <f>(AH81/12)*$AS81</f>
        <v>3.9984342723004707</v>
      </c>
      <c r="AX81" s="4">
        <f>(AI81/12)*$AS81</f>
        <v>4.0175570690136917</v>
      </c>
      <c r="AY81" s="4">
        <f>(AJ81/12)*$AS81</f>
        <v>4.0817948717948713</v>
      </c>
      <c r="AZ81" s="4">
        <f>(AK81/12)*$AS81</f>
        <v>6.3974948356807522</v>
      </c>
      <c r="BA81" s="4">
        <f>(AL81/12)*$AS81</f>
        <v>2.8026408450704228</v>
      </c>
      <c r="BB81" s="4">
        <f>(AM81/12)*$AS81</f>
        <v>4.0175570690136917</v>
      </c>
      <c r="BC81" s="4">
        <v>9.7962113572476053</v>
      </c>
      <c r="BD81" s="4">
        <v>6.1666266844600193</v>
      </c>
      <c r="BE81" s="4"/>
      <c r="BF81" s="4">
        <f>AP81*AS81</f>
        <v>6.1022833333333342</v>
      </c>
      <c r="BG81" s="4"/>
      <c r="BH81" s="26">
        <v>1577</v>
      </c>
      <c r="BI81" s="6">
        <f>AU81*271</f>
        <v>338.43820318497995</v>
      </c>
      <c r="BJ81" s="6">
        <f>AV81*19.5</f>
        <v>28.793242126369332</v>
      </c>
      <c r="BK81" s="6">
        <f>AW81*5</f>
        <v>19.992171361502354</v>
      </c>
      <c r="BL81" s="6">
        <f>AX81*3</f>
        <v>12.052671207041076</v>
      </c>
      <c r="BM81" s="6">
        <f>AY81*3</f>
        <v>12.245384615384614</v>
      </c>
      <c r="BN81" s="6">
        <f>AZ81*1.3</f>
        <v>8.3167432863849786</v>
      </c>
      <c r="BO81" s="6">
        <f>BA81*1.3</f>
        <v>3.6434330985915495</v>
      </c>
      <c r="BP81" s="6">
        <f>BB81*1.3</f>
        <v>5.2228241897177998</v>
      </c>
      <c r="BQ81" s="6">
        <f>BD81*2</f>
        <v>12.333253368920039</v>
      </c>
      <c r="BS81" s="7">
        <f t="shared" si="6"/>
        <v>441.03792643889176</v>
      </c>
      <c r="BT81" s="7"/>
      <c r="BU81" s="8">
        <v>1577</v>
      </c>
      <c r="BV81" s="9">
        <f>BF81*250</f>
        <v>1525.5708333333334</v>
      </c>
      <c r="BW81" s="9">
        <f>BS81*4.2</f>
        <v>1852.3592910433454</v>
      </c>
      <c r="BY81" s="10">
        <v>1577</v>
      </c>
      <c r="BZ81" s="11">
        <f t="shared" si="5"/>
        <v>0.82358257423917602</v>
      </c>
    </row>
    <row r="82" spans="1:78" x14ac:dyDescent="0.2">
      <c r="A82">
        <v>1578</v>
      </c>
      <c r="B82" s="1">
        <v>1773.8</v>
      </c>
      <c r="C82" s="1"/>
      <c r="D82" s="1">
        <v>1773.8</v>
      </c>
      <c r="E82" s="1">
        <v>1649.7</v>
      </c>
      <c r="G82" s="1">
        <v>27.3</v>
      </c>
      <c r="H82" s="1"/>
      <c r="I82" s="1"/>
      <c r="J82" s="1"/>
      <c r="K82" s="1">
        <v>304.5</v>
      </c>
      <c r="M82" s="1">
        <v>257.7</v>
      </c>
      <c r="N82" s="1">
        <v>304.5</v>
      </c>
      <c r="Q82" s="1">
        <v>27.3</v>
      </c>
      <c r="U82" s="1">
        <v>46.5</v>
      </c>
      <c r="V82" s="1">
        <f t="shared" si="7"/>
        <v>3.875</v>
      </c>
      <c r="AD82" s="17">
        <v>1578</v>
      </c>
      <c r="AE82" s="25">
        <v>8.8248756218905466</v>
      </c>
      <c r="AF82" s="3">
        <v>11.368643226</v>
      </c>
      <c r="AG82" s="3">
        <v>12.908450704225352</v>
      </c>
      <c r="AH82" s="3">
        <v>25.633802816901412</v>
      </c>
      <c r="AI82" s="3">
        <f>K82/11.93</f>
        <v>25.523889354568315</v>
      </c>
      <c r="AJ82" s="3">
        <v>40.476190476190474</v>
      </c>
      <c r="AK82" s="3">
        <f t="shared" si="4"/>
        <v>41.014084507042263</v>
      </c>
      <c r="AL82" s="3">
        <v>20.164319248826292</v>
      </c>
      <c r="AM82" s="3">
        <v>25.523889354568315</v>
      </c>
      <c r="AN82" s="3">
        <v>2.5102377404814784</v>
      </c>
      <c r="AP82" s="3">
        <v>3.875</v>
      </c>
      <c r="AR82" s="14">
        <v>1578</v>
      </c>
      <c r="AS82" s="4">
        <v>1.5919000000000001</v>
      </c>
      <c r="AT82" s="4">
        <f>AS82*(AE82/12)</f>
        <v>1.1706932918739634</v>
      </c>
      <c r="AU82" s="4">
        <f>AS82*AF82/12</f>
        <v>1.5081452626224501</v>
      </c>
      <c r="AV82" s="4">
        <f>(AG82/12)*$AS82</f>
        <v>1.7124135563380283</v>
      </c>
      <c r="AW82" s="4">
        <f>(AH82/12)*$AS82</f>
        <v>3.4005375586854467</v>
      </c>
      <c r="AX82" s="4">
        <f>(AI82/12)*$AS82</f>
        <v>3.3859566219614421</v>
      </c>
      <c r="AY82" s="4">
        <f>(AJ82/12)*$AS82</f>
        <v>5.3695039682539685</v>
      </c>
      <c r="AZ82" s="4">
        <f>(AK82/12)*$AS82</f>
        <v>5.4408600938967151</v>
      </c>
      <c r="BA82" s="4">
        <f>(AL82/12)*$AS82</f>
        <v>2.6749649843505479</v>
      </c>
      <c r="BB82" s="4">
        <f>(AM82/12)*$AS82</f>
        <v>3.3859566219614421</v>
      </c>
      <c r="BC82" s="4">
        <v>12.085941818411985</v>
      </c>
      <c r="BD82" s="4">
        <v>6.6720878881042829</v>
      </c>
      <c r="BE82" s="4"/>
      <c r="BF82" s="4">
        <f>AP82*AS82</f>
        <v>6.1686125000000001</v>
      </c>
      <c r="BG82" s="4"/>
      <c r="BH82" s="26">
        <v>1578</v>
      </c>
      <c r="BI82" s="6">
        <f>AU82*271</f>
        <v>408.707366170684</v>
      </c>
      <c r="BJ82" s="6">
        <f>AV82*19.5</f>
        <v>33.392064348591553</v>
      </c>
      <c r="BK82" s="6">
        <f>AW82*5</f>
        <v>17.002687793427235</v>
      </c>
      <c r="BL82" s="6">
        <f>AX82*3</f>
        <v>10.157869865884326</v>
      </c>
      <c r="BM82" s="6">
        <f>AY82*3</f>
        <v>16.108511904761905</v>
      </c>
      <c r="BN82" s="6">
        <f>AZ82*1.3</f>
        <v>7.07311812206573</v>
      </c>
      <c r="BO82" s="6">
        <f>BA82*1.3</f>
        <v>3.4774544796557123</v>
      </c>
      <c r="BP82" s="6">
        <f>BB82*1.3</f>
        <v>4.4017436085498751</v>
      </c>
      <c r="BQ82" s="6">
        <f>BD82*2</f>
        <v>13.344175776208566</v>
      </c>
      <c r="BS82" s="7">
        <f t="shared" si="6"/>
        <v>513.66499206982883</v>
      </c>
      <c r="BT82" s="7"/>
      <c r="BU82" s="8">
        <v>1578</v>
      </c>
      <c r="BV82" s="9">
        <f>BF82*250</f>
        <v>1542.153125</v>
      </c>
      <c r="BW82" s="9">
        <f>BS82*4.2</f>
        <v>2157.3929666932813</v>
      </c>
      <c r="BY82" s="10">
        <v>1578</v>
      </c>
      <c r="BZ82" s="11">
        <f t="shared" si="5"/>
        <v>0.71482254221108221</v>
      </c>
    </row>
    <row r="83" spans="1:78" x14ac:dyDescent="0.2">
      <c r="A83">
        <v>1579</v>
      </c>
      <c r="B83" s="1">
        <v>1729</v>
      </c>
      <c r="C83" s="1"/>
      <c r="D83" s="1">
        <v>1729</v>
      </c>
      <c r="E83" s="1">
        <v>1638</v>
      </c>
      <c r="G83" s="1">
        <v>28.5</v>
      </c>
      <c r="H83" s="1"/>
      <c r="I83" s="1"/>
      <c r="J83" s="1"/>
      <c r="K83" s="1">
        <v>358.6</v>
      </c>
      <c r="M83" s="1">
        <v>270</v>
      </c>
      <c r="N83" s="1">
        <v>358.6</v>
      </c>
      <c r="Q83" s="1">
        <v>28.5</v>
      </c>
      <c r="U83" s="1">
        <v>52.1</v>
      </c>
      <c r="V83" s="1">
        <f t="shared" si="7"/>
        <v>4.3416666666666668</v>
      </c>
      <c r="AD83" s="17">
        <v>1579</v>
      </c>
      <c r="AE83" s="25">
        <v>8.6019900497512438</v>
      </c>
      <c r="AF83" s="3">
        <v>11.11445833</v>
      </c>
      <c r="AG83" s="3">
        <v>12.816901408450704</v>
      </c>
      <c r="AH83" s="3">
        <v>26.760563380281692</v>
      </c>
      <c r="AI83" s="3">
        <f>K83/11.93</f>
        <v>30.058675607711653</v>
      </c>
      <c r="AJ83" s="3">
        <v>50.183150183150182</v>
      </c>
      <c r="AK83" s="3">
        <f t="shared" si="4"/>
        <v>42.816901408450711</v>
      </c>
      <c r="AL83" s="3">
        <v>21.126760563380284</v>
      </c>
      <c r="AM83" s="3">
        <v>30.058675607711653</v>
      </c>
      <c r="AN83" s="3">
        <v>2.9858124127332193</v>
      </c>
      <c r="AP83" s="3">
        <v>4.3416666666666668</v>
      </c>
      <c r="AR83" s="14">
        <v>1579</v>
      </c>
      <c r="AS83" s="4">
        <v>1.5919000000000001</v>
      </c>
      <c r="AT83" s="4">
        <f>AS83*(AE83/12)</f>
        <v>1.1411256633499172</v>
      </c>
      <c r="AU83" s="4">
        <f>AS83*AF83/12</f>
        <v>1.4744255179605832</v>
      </c>
      <c r="AV83" s="4">
        <f>(AG83/12)*$AS83</f>
        <v>1.7002687793427231</v>
      </c>
      <c r="AW83" s="4">
        <f>(AH83/12)*$AS83</f>
        <v>3.5500117370892021</v>
      </c>
      <c r="AX83" s="4">
        <f>(AI83/12)*$AS83</f>
        <v>3.987533808326349</v>
      </c>
      <c r="AY83" s="4">
        <f>(AJ83/12)*$AS83</f>
        <v>6.6572130647130656</v>
      </c>
      <c r="AZ83" s="4">
        <f>(AK83/12)*$AS83</f>
        <v>5.6800187793427241</v>
      </c>
      <c r="BA83" s="4">
        <f>(AL83/12)*$AS83</f>
        <v>2.8026408450704228</v>
      </c>
      <c r="BB83" s="4">
        <f>(AM83/12)*$AS83</f>
        <v>3.987533808326349</v>
      </c>
      <c r="BC83" s="4">
        <v>14.375672279576367</v>
      </c>
      <c r="BD83" s="4">
        <v>7.6493128818165266</v>
      </c>
      <c r="BE83" s="4"/>
      <c r="BF83" s="4">
        <f>AP83*AS83</f>
        <v>6.9114991666666672</v>
      </c>
      <c r="BG83" s="4"/>
      <c r="BH83" s="26">
        <v>1579</v>
      </c>
      <c r="BI83" s="6">
        <f>AU83*271</f>
        <v>399.56931536731804</v>
      </c>
      <c r="BJ83" s="6">
        <f>AV83*19.5</f>
        <v>33.155241197183102</v>
      </c>
      <c r="BK83" s="6">
        <f>AW83*5</f>
        <v>17.75005868544601</v>
      </c>
      <c r="BL83" s="6">
        <f>AX83*3</f>
        <v>11.962601424979047</v>
      </c>
      <c r="BM83" s="6">
        <f>AY83*3</f>
        <v>19.971639194139197</v>
      </c>
      <c r="BN83" s="6">
        <f>AZ83*1.3</f>
        <v>7.3840244131455419</v>
      </c>
      <c r="BO83" s="6">
        <f>BA83*1.3</f>
        <v>3.6434330985915495</v>
      </c>
      <c r="BP83" s="6">
        <f>BB83*1.3</f>
        <v>5.1837939508242536</v>
      </c>
      <c r="BQ83" s="6">
        <f>BD83*2</f>
        <v>15.298625763633053</v>
      </c>
      <c r="BS83" s="7">
        <f t="shared" si="6"/>
        <v>513.91873309525977</v>
      </c>
      <c r="BT83" s="7"/>
      <c r="BU83" s="8">
        <v>1579</v>
      </c>
      <c r="BV83" s="9">
        <f>BF83*250</f>
        <v>1727.8747916666669</v>
      </c>
      <c r="BW83" s="9">
        <f>BS83*4.2</f>
        <v>2158.4586790000913</v>
      </c>
      <c r="BY83" s="10">
        <v>1579</v>
      </c>
      <c r="BZ83" s="11">
        <f t="shared" si="5"/>
        <v>0.80051325905720239</v>
      </c>
    </row>
    <row r="84" spans="1:78" x14ac:dyDescent="0.2">
      <c r="A84">
        <v>1580</v>
      </c>
      <c r="B84" s="1">
        <v>1579.9</v>
      </c>
      <c r="C84" s="1"/>
      <c r="D84" s="1">
        <v>1579.9</v>
      </c>
      <c r="G84" s="1">
        <v>31.3</v>
      </c>
      <c r="H84" s="1"/>
      <c r="I84" s="1"/>
      <c r="J84" s="1"/>
      <c r="K84" s="1">
        <v>367</v>
      </c>
      <c r="L84" s="1">
        <v>54.5</v>
      </c>
      <c r="M84" s="1">
        <v>276</v>
      </c>
      <c r="N84" s="1">
        <v>367</v>
      </c>
      <c r="O84" s="1">
        <v>295.5</v>
      </c>
      <c r="Q84" s="1">
        <v>31.3</v>
      </c>
      <c r="U84" s="1">
        <v>48</v>
      </c>
      <c r="V84" s="1">
        <f t="shared" si="7"/>
        <v>4</v>
      </c>
      <c r="AD84" s="17">
        <v>1580</v>
      </c>
      <c r="AE84" s="25">
        <v>7.8601990049751249</v>
      </c>
      <c r="AF84" s="3">
        <v>10.268499223000001</v>
      </c>
      <c r="AG84" s="3">
        <v>13.221178925404278</v>
      </c>
      <c r="AH84" s="3">
        <v>29.389671361502348</v>
      </c>
      <c r="AI84" s="3">
        <f>K84/11.93</f>
        <v>30.762782900251466</v>
      </c>
      <c r="AJ84" s="3">
        <v>59.890109890109891</v>
      </c>
      <c r="AK84" s="3">
        <f t="shared" si="4"/>
        <v>47.02347417840376</v>
      </c>
      <c r="AL84" s="3">
        <v>21.5962441314554</v>
      </c>
      <c r="AM84" s="3">
        <v>30.762782900251466</v>
      </c>
      <c r="AN84" s="3">
        <v>3.4613870849849597</v>
      </c>
      <c r="AP84" s="3">
        <v>4</v>
      </c>
      <c r="AR84" s="14">
        <v>1580</v>
      </c>
      <c r="AS84" s="4">
        <v>1.5919000000000001</v>
      </c>
      <c r="AT84" s="4">
        <f>AS84*(AE84/12)</f>
        <v>1.042720899668325</v>
      </c>
      <c r="AU84" s="4">
        <f>AS84*AF84/12</f>
        <v>1.3622019927578084</v>
      </c>
      <c r="AV84" s="4">
        <f>(AG84/12)*$AS84</f>
        <v>1.7538995609459225</v>
      </c>
      <c r="AW84" s="4">
        <f>(AH84/12)*$AS84</f>
        <v>3.8987848200312993</v>
      </c>
      <c r="AX84" s="4">
        <f>(AI84/12)*$AS84</f>
        <v>4.0809395082425253</v>
      </c>
      <c r="AY84" s="4">
        <f>(AJ84/12)*$AS84</f>
        <v>7.9449221611721619</v>
      </c>
      <c r="AZ84" s="4">
        <f>(AK84/12)*$AS84</f>
        <v>6.2380557120500786</v>
      </c>
      <c r="BA84" s="4">
        <f>(AL84/12)*$AS84</f>
        <v>2.8649217527386543</v>
      </c>
      <c r="BB84" s="4">
        <f>(AM84/12)*$AS84</f>
        <v>4.0809395082425253</v>
      </c>
      <c r="BC84" s="4">
        <v>16.665402740740745</v>
      </c>
      <c r="BD84" s="4">
        <v>7.986287017579369</v>
      </c>
      <c r="BE84" s="4"/>
      <c r="BF84" s="4">
        <f>AP84*AS84</f>
        <v>6.3676000000000004</v>
      </c>
      <c r="BG84" s="4"/>
      <c r="BH84" s="26">
        <v>1580</v>
      </c>
      <c r="BI84" s="6">
        <f>AU84*271</f>
        <v>369.15674003736609</v>
      </c>
      <c r="BJ84" s="6">
        <f>AV84*19.5</f>
        <v>34.201041438445486</v>
      </c>
      <c r="BK84" s="6">
        <f>AW84*5</f>
        <v>19.493924100156498</v>
      </c>
      <c r="BL84" s="6">
        <f>AX84*3</f>
        <v>12.242818524727575</v>
      </c>
      <c r="BM84" s="6">
        <f>AY84*3</f>
        <v>23.834766483516486</v>
      </c>
      <c r="BN84" s="6">
        <f>AZ84*1.3</f>
        <v>8.1094724256651016</v>
      </c>
      <c r="BO84" s="6">
        <f>BA84*1.3</f>
        <v>3.7243982785602507</v>
      </c>
      <c r="BP84" s="6">
        <f>BB84*1.3</f>
        <v>5.3052213607152829</v>
      </c>
      <c r="BQ84" s="6">
        <f>BD84*2</f>
        <v>15.972574035158738</v>
      </c>
      <c r="BS84" s="7">
        <f t="shared" si="6"/>
        <v>492.04095668431154</v>
      </c>
      <c r="BT84" s="7"/>
      <c r="BU84" s="8">
        <v>1580</v>
      </c>
      <c r="BV84" s="9">
        <f>BF84*250</f>
        <v>1591.9</v>
      </c>
      <c r="BW84" s="9">
        <f>BS84*4.2</f>
        <v>2066.5720180741087</v>
      </c>
      <c r="BY84" s="10">
        <v>1580</v>
      </c>
      <c r="BZ84" s="11">
        <f t="shared" si="5"/>
        <v>0.77030947195517163</v>
      </c>
    </row>
    <row r="85" spans="1:78" x14ac:dyDescent="0.2">
      <c r="A85">
        <v>1581</v>
      </c>
      <c r="B85" s="1">
        <v>1363.3</v>
      </c>
      <c r="C85" s="1"/>
      <c r="D85" s="1">
        <v>1363.3</v>
      </c>
      <c r="G85" s="1"/>
      <c r="H85" s="1"/>
      <c r="I85" s="1"/>
      <c r="J85" s="1"/>
      <c r="K85" s="1">
        <v>330.3</v>
      </c>
      <c r="M85" s="1">
        <v>276</v>
      </c>
      <c r="N85" s="1">
        <v>330.3</v>
      </c>
      <c r="O85" s="1">
        <v>197.2</v>
      </c>
      <c r="U85" s="1">
        <v>49.5</v>
      </c>
      <c r="V85" s="1">
        <f t="shared" si="7"/>
        <v>4.125</v>
      </c>
      <c r="AD85" s="17">
        <v>1581</v>
      </c>
      <c r="AE85" s="25">
        <v>6.7825870646766164</v>
      </c>
      <c r="AF85" s="3">
        <v>9.0395606409999996</v>
      </c>
      <c r="AG85" s="3">
        <v>13.625456442357851</v>
      </c>
      <c r="AH85" s="3">
        <v>30.187793427230048</v>
      </c>
      <c r="AI85" s="3">
        <f>K85/11.93</f>
        <v>27.686504610226322</v>
      </c>
      <c r="AJ85" s="3">
        <v>58.928571428571431</v>
      </c>
      <c r="AK85" s="3">
        <f t="shared" si="4"/>
        <v>48.300469483568079</v>
      </c>
      <c r="AL85" s="3">
        <v>21.5962441314554</v>
      </c>
      <c r="AM85" s="3">
        <v>27.686504610226322</v>
      </c>
      <c r="AN85" s="3">
        <v>2.3099341223655974</v>
      </c>
      <c r="AP85" s="3">
        <v>4.125</v>
      </c>
      <c r="AR85" s="14">
        <v>1581</v>
      </c>
      <c r="AS85" s="4">
        <v>1.5919000000000001</v>
      </c>
      <c r="AT85" s="4">
        <f>AS85*(AE85/12)</f>
        <v>0.89976669568822543</v>
      </c>
      <c r="AU85" s="4">
        <f>AS85*AF85/12</f>
        <v>1.1991730487006584</v>
      </c>
      <c r="AV85" s="4">
        <f>(AG85/12)*$AS85</f>
        <v>1.8075303425491223</v>
      </c>
      <c r="AW85" s="4">
        <f>(AH85/12)*$AS85</f>
        <v>4.0046623630672933</v>
      </c>
      <c r="AX85" s="4">
        <f>(AI85/12)*$AS85</f>
        <v>3.6728455574182735</v>
      </c>
      <c r="AY85" s="4">
        <f>(AJ85/12)*$AS85</f>
        <v>7.8173660714285713</v>
      </c>
      <c r="AZ85" s="4">
        <f>(AK85/12)*$AS85</f>
        <v>6.4074597809076694</v>
      </c>
      <c r="BA85" s="4">
        <f>(AL85/12)*$AS85</f>
        <v>2.8649217527386543</v>
      </c>
      <c r="BB85" s="4">
        <f>(AM85/12)*$AS85</f>
        <v>3.6728455574182735</v>
      </c>
      <c r="BC85" s="4">
        <v>11.121547954226989</v>
      </c>
      <c r="BD85" s="4">
        <v>8.6939327026813391</v>
      </c>
      <c r="BE85" s="4"/>
      <c r="BF85" s="4">
        <f>AP85*AS85</f>
        <v>6.5665875000000007</v>
      </c>
      <c r="BG85" s="4"/>
      <c r="BH85" s="26">
        <v>1581</v>
      </c>
      <c r="BI85" s="6">
        <f>AU85*271</f>
        <v>324.97589619787846</v>
      </c>
      <c r="BJ85" s="6">
        <f>AV85*19.5</f>
        <v>35.246841679707885</v>
      </c>
      <c r="BK85" s="6">
        <f>AW85*5</f>
        <v>20.023311815336466</v>
      </c>
      <c r="BL85" s="6">
        <f>AX85*3</f>
        <v>11.01853667225482</v>
      </c>
      <c r="BM85" s="6">
        <f>AY85*3</f>
        <v>23.452098214285712</v>
      </c>
      <c r="BN85" s="6">
        <f>AZ85*1.3</f>
        <v>8.3296977151799698</v>
      </c>
      <c r="BO85" s="6">
        <f>BA85*1.3</f>
        <v>3.7243982785602507</v>
      </c>
      <c r="BP85" s="6">
        <f>BB85*1.3</f>
        <v>4.7746992246437561</v>
      </c>
      <c r="BQ85" s="6">
        <f>BD85*2</f>
        <v>17.387865405362678</v>
      </c>
      <c r="BS85" s="7">
        <f t="shared" si="6"/>
        <v>448.93334520320997</v>
      </c>
      <c r="BT85" s="7"/>
      <c r="BU85" s="8">
        <v>1581</v>
      </c>
      <c r="BV85" s="9">
        <f>BF85*250</f>
        <v>1641.6468750000001</v>
      </c>
      <c r="BW85" s="9">
        <f>BS85*4.2</f>
        <v>1885.5200498534819</v>
      </c>
      <c r="BY85" s="10">
        <v>1581</v>
      </c>
      <c r="BZ85" s="11">
        <f t="shared" si="5"/>
        <v>0.87065999384497006</v>
      </c>
    </row>
    <row r="86" spans="1:78" x14ac:dyDescent="0.2">
      <c r="A86">
        <v>1582</v>
      </c>
      <c r="B86" s="1">
        <v>1715.1</v>
      </c>
      <c r="C86" s="1"/>
      <c r="D86" s="1">
        <v>1715.1</v>
      </c>
      <c r="E86" s="1">
        <v>1793</v>
      </c>
      <c r="G86" s="1">
        <v>33</v>
      </c>
      <c r="H86" s="1"/>
      <c r="I86" s="1"/>
      <c r="J86" s="1"/>
      <c r="K86" s="1">
        <v>278.60000000000002</v>
      </c>
      <c r="M86" s="1">
        <v>266</v>
      </c>
      <c r="N86" s="1">
        <v>278.60000000000002</v>
      </c>
      <c r="O86" s="1">
        <v>203.1</v>
      </c>
      <c r="Q86" s="1">
        <v>33</v>
      </c>
      <c r="U86" s="1">
        <v>54</v>
      </c>
      <c r="V86" s="1">
        <f t="shared" si="7"/>
        <v>4.5</v>
      </c>
      <c r="AD86" s="17">
        <v>1582</v>
      </c>
      <c r="AE86" s="25">
        <v>8.5328358208955226</v>
      </c>
      <c r="AF86" s="3">
        <v>11.035592927</v>
      </c>
      <c r="AG86" s="3">
        <v>14.029733959311425</v>
      </c>
      <c r="AH86" s="3">
        <v>30.985915492957748</v>
      </c>
      <c r="AI86" s="3">
        <f>K86/11.93</f>
        <v>23.352891869237219</v>
      </c>
      <c r="AJ86" s="3">
        <v>57.967032967032971</v>
      </c>
      <c r="AK86" s="3">
        <f t="shared" si="4"/>
        <v>49.577464788732399</v>
      </c>
      <c r="AL86" s="3">
        <v>20.813771517996869</v>
      </c>
      <c r="AM86" s="3">
        <v>23.352891869237219</v>
      </c>
      <c r="AN86" s="3">
        <v>2.3790447274465154</v>
      </c>
      <c r="AP86" s="3">
        <v>4.5</v>
      </c>
      <c r="AR86" s="14">
        <v>1582</v>
      </c>
      <c r="AS86" s="4">
        <v>1.5919000000000001</v>
      </c>
      <c r="AT86" s="4">
        <f>AS86*(AE86/12)</f>
        <v>1.1319517786069653</v>
      </c>
      <c r="AU86" s="4">
        <f>AS86*AF86/12</f>
        <v>1.4639633650409418</v>
      </c>
      <c r="AV86" s="4">
        <f>(AG86/12)*$AS86</f>
        <v>1.8611611241523216</v>
      </c>
      <c r="AW86" s="4">
        <f>(AH86/12)*$AS86</f>
        <v>4.1105399061032868</v>
      </c>
      <c r="AX86" s="4">
        <f>(AI86/12)*$AS86</f>
        <v>3.0979557138865612</v>
      </c>
      <c r="AY86" s="4">
        <f>(AJ86/12)*$AS86</f>
        <v>7.6898099816849834</v>
      </c>
      <c r="AZ86" s="4">
        <f>(AK86/12)*$AS86</f>
        <v>6.5768638497652585</v>
      </c>
      <c r="BA86" s="4">
        <f>(AL86/12)*$AS86</f>
        <v>2.7611202399582679</v>
      </c>
      <c r="BB86" s="4">
        <f>(AM86/12)*$AS86</f>
        <v>3.0979557138865612</v>
      </c>
      <c r="BC86" s="4">
        <v>11.454292036021814</v>
      </c>
      <c r="BD86" s="4">
        <v>10.176618900037845</v>
      </c>
      <c r="BE86" s="4"/>
      <c r="BF86" s="4">
        <f>AP86*AS86</f>
        <v>7.1635500000000008</v>
      </c>
      <c r="BG86" s="4"/>
      <c r="BH86" s="26">
        <v>1582</v>
      </c>
      <c r="BI86" s="6">
        <f>AU86*271</f>
        <v>396.73407192609523</v>
      </c>
      <c r="BJ86" s="6">
        <f>AV86*19.5</f>
        <v>36.292641920970269</v>
      </c>
      <c r="BK86" s="6">
        <f>AW86*5</f>
        <v>20.552699530516435</v>
      </c>
      <c r="BL86" s="6">
        <f>AX86*3</f>
        <v>9.2938671416596836</v>
      </c>
      <c r="BM86" s="6">
        <f>AY86*3</f>
        <v>23.069429945054949</v>
      </c>
      <c r="BN86" s="6">
        <f>AZ86*1.3</f>
        <v>8.5499230046948362</v>
      </c>
      <c r="BO86" s="6">
        <f>BA86*1.3</f>
        <v>3.5894563119457485</v>
      </c>
      <c r="BP86" s="6">
        <f>BB86*1.3</f>
        <v>4.0273424280525294</v>
      </c>
      <c r="BQ86" s="6">
        <f>BD86*2</f>
        <v>20.353237800075689</v>
      </c>
      <c r="BS86" s="7">
        <f t="shared" si="6"/>
        <v>522.46267000906528</v>
      </c>
      <c r="BT86" s="7"/>
      <c r="BU86" s="8">
        <v>1582</v>
      </c>
      <c r="BV86" s="9">
        <f>BF86*250</f>
        <v>1790.8875000000003</v>
      </c>
      <c r="BW86" s="9">
        <f>BS86*4.2</f>
        <v>2194.3432140380742</v>
      </c>
      <c r="BY86" s="10">
        <v>1582</v>
      </c>
      <c r="BZ86" s="11">
        <f t="shared" si="5"/>
        <v>0.81613828162476609</v>
      </c>
    </row>
    <row r="87" spans="1:78" x14ac:dyDescent="0.2">
      <c r="A87">
        <v>1583</v>
      </c>
      <c r="B87" s="1">
        <v>1974.3</v>
      </c>
      <c r="C87" s="1"/>
      <c r="D87" s="1">
        <v>1974.3</v>
      </c>
      <c r="E87" s="1">
        <v>1929</v>
      </c>
      <c r="G87" s="1">
        <v>34.299999999999997</v>
      </c>
      <c r="H87" s="1"/>
      <c r="I87" s="1"/>
      <c r="J87" s="1"/>
      <c r="K87" s="1">
        <v>303.60000000000002</v>
      </c>
      <c r="M87" s="1">
        <v>252</v>
      </c>
      <c r="N87" s="1">
        <v>303.60000000000002</v>
      </c>
      <c r="O87" s="1">
        <v>217.1</v>
      </c>
      <c r="Q87" s="1">
        <v>34.299999999999997</v>
      </c>
      <c r="U87" s="1">
        <v>54</v>
      </c>
      <c r="V87" s="1">
        <f t="shared" si="7"/>
        <v>4.5</v>
      </c>
      <c r="AD87" s="17">
        <v>1583</v>
      </c>
      <c r="AE87" s="25">
        <v>9.8223880597014919</v>
      </c>
      <c r="AF87" s="3">
        <v>12.506234110999999</v>
      </c>
      <c r="AG87" s="3">
        <v>15.093896713615024</v>
      </c>
      <c r="AH87" s="3">
        <v>32.206572769953048</v>
      </c>
      <c r="AI87" s="3">
        <f>K87/11.93</f>
        <v>25.448449287510481</v>
      </c>
      <c r="AJ87" s="3">
        <v>57.005494505494511</v>
      </c>
      <c r="AK87" s="3">
        <f t="shared" si="4"/>
        <v>51.53051643192488</v>
      </c>
      <c r="AL87" s="3">
        <v>19.718309859154932</v>
      </c>
      <c r="AM87" s="3">
        <v>25.448449287510481</v>
      </c>
      <c r="AN87" s="3">
        <v>2.5430359937402187</v>
      </c>
      <c r="AP87" s="3">
        <v>4.5</v>
      </c>
      <c r="AR87" s="14">
        <v>1583</v>
      </c>
      <c r="AS87" s="4">
        <v>1.5919000000000001</v>
      </c>
      <c r="AT87" s="4">
        <f>AS87*(AE87/12)</f>
        <v>1.3030216293532337</v>
      </c>
      <c r="AU87" s="4">
        <f>AS87*AF87/12</f>
        <v>1.6590561734417417</v>
      </c>
      <c r="AV87" s="4">
        <f>(AG87/12)*$AS87</f>
        <v>2.0023311815336466</v>
      </c>
      <c r="AW87" s="4">
        <f>(AH87/12)*$AS87</f>
        <v>4.2724702660406884</v>
      </c>
      <c r="AX87" s="4">
        <f>(AI87/12)*$AS87</f>
        <v>3.3759488683989947</v>
      </c>
      <c r="AY87" s="4">
        <f>(AJ87/12)*$AS87</f>
        <v>7.5622538919413929</v>
      </c>
      <c r="AZ87" s="4">
        <f>(AK87/12)*$AS87</f>
        <v>6.8359524256651021</v>
      </c>
      <c r="BA87" s="4">
        <f>(AL87/12)*$AS87</f>
        <v>2.615798122065728</v>
      </c>
      <c r="BB87" s="4">
        <f>(AM87/12)*$AS87</f>
        <v>3.3759488683989947</v>
      </c>
      <c r="BC87" s="4">
        <v>12.243854264009528</v>
      </c>
      <c r="BD87" s="4">
        <v>8.3906559804947793</v>
      </c>
      <c r="BE87" s="4"/>
      <c r="BF87" s="4">
        <f>AP87*AS87</f>
        <v>7.1635500000000008</v>
      </c>
      <c r="BG87" s="4"/>
      <c r="BH87" s="26">
        <v>1583</v>
      </c>
      <c r="BI87" s="6">
        <f>AU87*271</f>
        <v>449.60422300271199</v>
      </c>
      <c r="BJ87" s="6">
        <f>AV87*19.5</f>
        <v>39.045458039906109</v>
      </c>
      <c r="BK87" s="6">
        <f>AW87*5</f>
        <v>21.362351330203442</v>
      </c>
      <c r="BL87" s="6">
        <f>AX87*3</f>
        <v>10.127846605196984</v>
      </c>
      <c r="BM87" s="6">
        <f>AY87*3</f>
        <v>22.686761675824179</v>
      </c>
      <c r="BN87" s="6">
        <f>AZ87*1.3</f>
        <v>8.8867381533646324</v>
      </c>
      <c r="BO87" s="6">
        <f>BA87*1.3</f>
        <v>3.4005375586854467</v>
      </c>
      <c r="BP87" s="6">
        <f>BB87*1.3</f>
        <v>4.3887335289186931</v>
      </c>
      <c r="BQ87" s="6">
        <f>BD87*2</f>
        <v>16.781311960989559</v>
      </c>
      <c r="BS87" s="7">
        <f t="shared" si="6"/>
        <v>576.28396185580107</v>
      </c>
      <c r="BT87" s="7"/>
      <c r="BU87" s="8">
        <v>1583</v>
      </c>
      <c r="BV87" s="9">
        <f>BF87*250</f>
        <v>1790.8875000000003</v>
      </c>
      <c r="BW87" s="9">
        <f>BS87*4.2</f>
        <v>2420.3926397943646</v>
      </c>
      <c r="BY87" s="10">
        <v>1583</v>
      </c>
      <c r="BZ87" s="11">
        <f t="shared" si="5"/>
        <v>0.73991610722802115</v>
      </c>
    </row>
    <row r="88" spans="1:78" x14ac:dyDescent="0.2">
      <c r="A88">
        <v>1584</v>
      </c>
      <c r="B88" s="1">
        <v>2154.5</v>
      </c>
      <c r="C88" s="1"/>
      <c r="D88" s="1">
        <v>2154.5</v>
      </c>
      <c r="G88" s="1">
        <v>33</v>
      </c>
      <c r="H88" s="1"/>
      <c r="I88" s="1"/>
      <c r="J88" s="1"/>
      <c r="K88" s="1">
        <v>233.9</v>
      </c>
      <c r="L88" s="1">
        <v>51</v>
      </c>
      <c r="M88" s="1">
        <v>224.5</v>
      </c>
      <c r="N88" s="1">
        <v>233.9</v>
      </c>
      <c r="O88" s="1">
        <v>216.2</v>
      </c>
      <c r="Q88" s="1">
        <v>33</v>
      </c>
      <c r="U88" s="1">
        <v>58.5</v>
      </c>
      <c r="V88" s="1">
        <f t="shared" si="7"/>
        <v>4.875</v>
      </c>
      <c r="AD88" s="17">
        <v>1584</v>
      </c>
      <c r="AE88" s="25">
        <v>10.718905472636816</v>
      </c>
      <c r="AF88" s="3">
        <v>13.528647465000001</v>
      </c>
      <c r="AG88" s="3">
        <v>13.763693270735525</v>
      </c>
      <c r="AH88" s="3">
        <v>30.985915492957748</v>
      </c>
      <c r="AI88" s="3">
        <f>K88/11.93</f>
        <v>19.606035205364627</v>
      </c>
      <c r="AJ88" s="3">
        <v>56.043956043956044</v>
      </c>
      <c r="AK88" s="3">
        <f t="shared" si="4"/>
        <v>49.577464788732399</v>
      </c>
      <c r="AL88" s="3">
        <v>17.566510172143975</v>
      </c>
      <c r="AM88" s="3">
        <v>19.606035205364627</v>
      </c>
      <c r="AN88" s="3">
        <v>2.5324936980499095</v>
      </c>
      <c r="AP88" s="3">
        <v>4.875</v>
      </c>
      <c r="AR88" s="14">
        <v>1584</v>
      </c>
      <c r="AS88" s="4">
        <v>1.5919000000000001</v>
      </c>
      <c r="AT88" s="4">
        <f>AS88*(AE88/12)</f>
        <v>1.4219521351575457</v>
      </c>
      <c r="AU88" s="4">
        <f>AS88*AF88/12</f>
        <v>1.7946878249611251</v>
      </c>
      <c r="AV88" s="4">
        <f>(AG88/12)*$AS88</f>
        <v>1.8258686098069903</v>
      </c>
      <c r="AW88" s="4">
        <f>(AH88/12)*$AS88</f>
        <v>4.1105399061032868</v>
      </c>
      <c r="AX88" s="4">
        <f>(AI88/12)*$AS88</f>
        <v>2.6009039536183294</v>
      </c>
      <c r="AY88" s="4">
        <f>(AJ88/12)*$AS88</f>
        <v>7.4346978021978032</v>
      </c>
      <c r="AZ88" s="4">
        <f>(AK88/12)*$AS88</f>
        <v>6.5768638497652585</v>
      </c>
      <c r="BA88" s="4">
        <f>(AL88/12)*$AS88</f>
        <v>2.3303439619196662</v>
      </c>
      <c r="BB88" s="4">
        <f>(AM88/12)*$AS88</f>
        <v>2.6009039536183294</v>
      </c>
      <c r="BC88" s="4">
        <v>12.193096692210318</v>
      </c>
      <c r="BD88" s="4">
        <v>8.5928404619524859</v>
      </c>
      <c r="BE88" s="4"/>
      <c r="BF88" s="4">
        <f>AP88*AS88</f>
        <v>7.7605125000000008</v>
      </c>
      <c r="BG88" s="4"/>
      <c r="BH88" s="26">
        <v>1584</v>
      </c>
      <c r="BI88" s="6">
        <f>AU88*271</f>
        <v>486.3604005644649</v>
      </c>
      <c r="BJ88" s="6">
        <f>AV88*19.5</f>
        <v>35.604437891236309</v>
      </c>
      <c r="BK88" s="6">
        <f>AW88*5</f>
        <v>20.552699530516435</v>
      </c>
      <c r="BL88" s="6">
        <f>AX88*3</f>
        <v>7.8027118608549877</v>
      </c>
      <c r="BM88" s="6">
        <f>AY88*3</f>
        <v>22.30409340659341</v>
      </c>
      <c r="BN88" s="6">
        <f>AZ88*1.3</f>
        <v>8.5499230046948362</v>
      </c>
      <c r="BO88" s="6">
        <f>BA88*1.3</f>
        <v>3.029447150495566</v>
      </c>
      <c r="BP88" s="6">
        <f>BB88*1.3</f>
        <v>3.3811751397038283</v>
      </c>
      <c r="BQ88" s="6">
        <f>BD88*2</f>
        <v>17.185680923904972</v>
      </c>
      <c r="BS88" s="7">
        <f t="shared" si="6"/>
        <v>604.77056947246524</v>
      </c>
      <c r="BT88" s="7"/>
      <c r="BU88" s="8">
        <v>1584</v>
      </c>
      <c r="BV88" s="9">
        <f>BF88*250</f>
        <v>1940.1281250000002</v>
      </c>
      <c r="BW88" s="9">
        <f>BS88*4.2</f>
        <v>2540.0363917843542</v>
      </c>
      <c r="BY88" s="10">
        <v>1584</v>
      </c>
      <c r="BZ88" s="11">
        <f t="shared" si="5"/>
        <v>0.76381902687507419</v>
      </c>
    </row>
    <row r="89" spans="1:78" x14ac:dyDescent="0.2">
      <c r="A89">
        <v>1585</v>
      </c>
      <c r="B89" s="1">
        <v>1538</v>
      </c>
      <c r="C89" s="1"/>
      <c r="D89" s="1">
        <v>1538</v>
      </c>
      <c r="E89" s="1">
        <v>1589</v>
      </c>
      <c r="G89" s="1">
        <v>36</v>
      </c>
      <c r="H89" s="1"/>
      <c r="I89" s="1"/>
      <c r="J89" s="1"/>
      <c r="K89" s="1">
        <v>259.10000000000002</v>
      </c>
      <c r="M89" s="1">
        <v>226</v>
      </c>
      <c r="N89" s="1">
        <v>259.10000000000002</v>
      </c>
      <c r="O89" s="1">
        <v>197.6</v>
      </c>
      <c r="Q89" s="1">
        <v>36</v>
      </c>
      <c r="U89" s="1">
        <v>58.5</v>
      </c>
      <c r="V89" s="1">
        <f t="shared" si="7"/>
        <v>4.875</v>
      </c>
      <c r="AD89" s="17">
        <v>1585</v>
      </c>
      <c r="AE89" s="25">
        <v>7.6517412935323383</v>
      </c>
      <c r="AF89" s="3">
        <v>10.03076826</v>
      </c>
      <c r="AG89" s="3">
        <v>12.433489827856025</v>
      </c>
      <c r="AH89" s="3">
        <v>33.802816901408455</v>
      </c>
      <c r="AI89" s="3">
        <f>K89/11.93</f>
        <v>21.718357082984078</v>
      </c>
      <c r="AJ89" s="3">
        <v>61.721611721611723</v>
      </c>
      <c r="AK89" s="3">
        <f t="shared" si="4"/>
        <v>54.084507042253534</v>
      </c>
      <c r="AL89" s="3">
        <v>17.683881064162755</v>
      </c>
      <c r="AM89" s="3">
        <v>21.718357082984078</v>
      </c>
      <c r="AN89" s="3">
        <v>2.3146195871168458</v>
      </c>
      <c r="AP89" s="3">
        <v>4.875</v>
      </c>
      <c r="AR89" s="14">
        <v>1585</v>
      </c>
      <c r="AS89" s="4">
        <v>1.5919000000000001</v>
      </c>
      <c r="AT89" s="4">
        <f>AS89*(AE89/12)</f>
        <v>1.0150672470978441</v>
      </c>
      <c r="AU89" s="4">
        <f>AS89*AF89/12</f>
        <v>1.3306649994245001</v>
      </c>
      <c r="AV89" s="4">
        <f>(AG89/12)*$AS89</f>
        <v>1.6494060380803339</v>
      </c>
      <c r="AW89" s="4">
        <f>(AH89/12)*$AS89</f>
        <v>4.4842253521126771</v>
      </c>
      <c r="AX89" s="4">
        <f>(AI89/12)*$AS89</f>
        <v>2.8811210533668632</v>
      </c>
      <c r="AY89" s="4">
        <f>(AJ89/12)*$AS89</f>
        <v>8.1878861416361435</v>
      </c>
      <c r="AZ89" s="4">
        <f>(AK89/12)*$AS89</f>
        <v>7.1747605633802838</v>
      </c>
      <c r="BA89" s="4">
        <f>(AL89/12)*$AS89</f>
        <v>2.3459141888367241</v>
      </c>
      <c r="BB89" s="4">
        <f>(AM89/12)*$AS89</f>
        <v>2.8811210533668632</v>
      </c>
      <c r="BC89" s="4">
        <v>11.144106875026635</v>
      </c>
      <c r="BD89" s="4">
        <v>9.8059473506987196</v>
      </c>
      <c r="BE89" s="4"/>
      <c r="BF89" s="4">
        <f>AP89*AS89</f>
        <v>7.7605125000000008</v>
      </c>
      <c r="BG89" s="4"/>
      <c r="BH89" s="26">
        <v>1585</v>
      </c>
      <c r="BI89" s="6">
        <f>AU89*271</f>
        <v>360.61021484403955</v>
      </c>
      <c r="BJ89" s="6">
        <f>AV89*19.5</f>
        <v>32.163417742566509</v>
      </c>
      <c r="BK89" s="6">
        <f>AW89*5</f>
        <v>22.421126760563386</v>
      </c>
      <c r="BL89" s="6">
        <f>AX89*3</f>
        <v>8.6433631601005896</v>
      </c>
      <c r="BM89" s="6">
        <f>AY89*3</f>
        <v>24.563658424908432</v>
      </c>
      <c r="BN89" s="6">
        <f>AZ89*1.3</f>
        <v>9.3271887323943687</v>
      </c>
      <c r="BO89" s="6">
        <f>BA89*1.3</f>
        <v>3.0496884454877415</v>
      </c>
      <c r="BP89" s="6">
        <f>BB89*1.3</f>
        <v>3.7454573693769224</v>
      </c>
      <c r="BQ89" s="6">
        <f>BD89*2</f>
        <v>19.611894701397439</v>
      </c>
      <c r="BS89" s="7">
        <f t="shared" si="6"/>
        <v>484.13601018083489</v>
      </c>
      <c r="BT89" s="7"/>
      <c r="BU89" s="8">
        <v>1585</v>
      </c>
      <c r="BV89" s="9">
        <f>BF89*250</f>
        <v>1940.1281250000002</v>
      </c>
      <c r="BW89" s="9">
        <f>BS89*4.2</f>
        <v>2033.3712427595067</v>
      </c>
      <c r="BY89" s="10">
        <v>1585</v>
      </c>
      <c r="BZ89" s="11">
        <f t="shared" si="5"/>
        <v>0.95414358391684273</v>
      </c>
    </row>
    <row r="90" spans="1:78" x14ac:dyDescent="0.2">
      <c r="A90">
        <v>1586</v>
      </c>
      <c r="B90" s="1">
        <v>1359.8</v>
      </c>
      <c r="C90" s="1"/>
      <c r="D90" s="1">
        <v>1359.8</v>
      </c>
      <c r="E90" s="1">
        <v>1259</v>
      </c>
      <c r="G90" s="1">
        <v>36</v>
      </c>
      <c r="H90" s="1"/>
      <c r="I90" s="1"/>
      <c r="J90" s="1"/>
      <c r="K90" s="1">
        <v>198.8</v>
      </c>
      <c r="M90" s="1">
        <v>216</v>
      </c>
      <c r="N90" s="1">
        <v>198.8</v>
      </c>
      <c r="O90" s="1">
        <v>228.3</v>
      </c>
      <c r="Q90" s="1">
        <v>36</v>
      </c>
      <c r="U90" s="1">
        <v>48.2</v>
      </c>
      <c r="V90" s="1">
        <f t="shared" si="7"/>
        <v>4.0166666666666666</v>
      </c>
      <c r="AD90" s="17">
        <v>1586</v>
      </c>
      <c r="AE90" s="25">
        <v>6.7651741293532339</v>
      </c>
      <c r="AF90" s="3">
        <v>9.0197024460000002</v>
      </c>
      <c r="AG90" s="3">
        <v>9.8513302034428794</v>
      </c>
      <c r="AH90" s="3">
        <v>33.802816901408455</v>
      </c>
      <c r="AI90" s="3">
        <f>K90/11.93</f>
        <v>16.663872590108969</v>
      </c>
      <c r="AJ90" s="3">
        <v>67.399267399267401</v>
      </c>
      <c r="AK90" s="3">
        <f t="shared" si="4"/>
        <v>54.084507042253534</v>
      </c>
      <c r="AL90" s="3">
        <v>16.901408450704228</v>
      </c>
      <c r="AM90" s="3">
        <v>16.663872590108969</v>
      </c>
      <c r="AN90" s="3">
        <v>2.6742290067751822</v>
      </c>
      <c r="AP90" s="3">
        <v>4.0166666666666666</v>
      </c>
      <c r="AR90" s="14">
        <v>1586</v>
      </c>
      <c r="AS90" s="4">
        <v>1.5919000000000001</v>
      </c>
      <c r="AT90" s="4">
        <f>AS90*(AE90/12)</f>
        <v>0.89745672470978444</v>
      </c>
      <c r="AU90" s="4">
        <f>AS90*AF90/12</f>
        <v>1.1965386936489502</v>
      </c>
      <c r="AV90" s="4">
        <f>(AG90/12)*$AS90</f>
        <v>1.30686104590506</v>
      </c>
      <c r="AW90" s="4">
        <f>(AH90/12)*$AS90</f>
        <v>4.4842253521126771</v>
      </c>
      <c r="AX90" s="4">
        <f>(AI90/12)*$AS90</f>
        <v>2.2106015646828725</v>
      </c>
      <c r="AY90" s="4">
        <f>(AJ90/12)*$AS90</f>
        <v>8.941074481074482</v>
      </c>
      <c r="AZ90" s="4">
        <f>(AK90/12)*$AS90</f>
        <v>7.1747605633802838</v>
      </c>
      <c r="BA90" s="4">
        <f>(AL90/12)*$AS90</f>
        <v>2.2421126760563386</v>
      </c>
      <c r="BB90" s="4">
        <f>(AM90/12)*$AS90</f>
        <v>2.2106015646828725</v>
      </c>
      <c r="BC90" s="4">
        <v>12.875504046399703</v>
      </c>
      <c r="BD90" s="4">
        <v>9.3341835606307395</v>
      </c>
      <c r="BE90" s="4"/>
      <c r="BF90" s="4">
        <f>AP90*AS90</f>
        <v>6.3941316666666665</v>
      </c>
      <c r="BG90" s="4"/>
      <c r="BH90" s="26">
        <v>1586</v>
      </c>
      <c r="BI90" s="6">
        <f>AU90*271</f>
        <v>324.26198597886548</v>
      </c>
      <c r="BJ90" s="6">
        <f>AV90*19.5</f>
        <v>25.48379039514867</v>
      </c>
      <c r="BK90" s="6">
        <f>AW90*5</f>
        <v>22.421126760563386</v>
      </c>
      <c r="BL90" s="6">
        <f>AX90*3</f>
        <v>6.6318046940486175</v>
      </c>
      <c r="BM90" s="6">
        <f>AY90*3</f>
        <v>26.823223443223448</v>
      </c>
      <c r="BN90" s="6">
        <f>AZ90*1.3</f>
        <v>9.3271887323943687</v>
      </c>
      <c r="BO90" s="6">
        <f>BA90*1.3</f>
        <v>2.9147464788732402</v>
      </c>
      <c r="BP90" s="6">
        <f>BB90*1.3</f>
        <v>2.8737820340877342</v>
      </c>
      <c r="BQ90" s="6">
        <f>BD90*2</f>
        <v>18.668367121261479</v>
      </c>
      <c r="BS90" s="7">
        <f t="shared" si="6"/>
        <v>439.40601563846644</v>
      </c>
      <c r="BT90" s="7"/>
      <c r="BU90" s="8">
        <v>1586</v>
      </c>
      <c r="BV90" s="9">
        <f>BF90*250</f>
        <v>1598.5329166666666</v>
      </c>
      <c r="BW90" s="9">
        <f>BS90*4.2</f>
        <v>1845.5052656815592</v>
      </c>
      <c r="BY90" s="10">
        <v>1586</v>
      </c>
      <c r="BZ90" s="11">
        <f t="shared" si="5"/>
        <v>0.86617629675324503</v>
      </c>
    </row>
    <row r="91" spans="1:78" x14ac:dyDescent="0.2">
      <c r="A91">
        <v>1587</v>
      </c>
      <c r="B91" s="1"/>
      <c r="C91" s="1"/>
      <c r="D91" s="1">
        <v>1441.55</v>
      </c>
      <c r="E91" s="1">
        <v>1672.5</v>
      </c>
      <c r="G91" s="1">
        <v>36</v>
      </c>
      <c r="H91" s="1"/>
      <c r="I91" s="1"/>
      <c r="J91" s="1"/>
      <c r="K91" s="1">
        <v>236.1</v>
      </c>
      <c r="L91" s="1">
        <v>66.5</v>
      </c>
      <c r="M91" s="1">
        <v>216</v>
      </c>
      <c r="N91" s="1">
        <v>236.1</v>
      </c>
      <c r="O91" s="1">
        <v>194.5</v>
      </c>
      <c r="Q91" s="1">
        <v>36</v>
      </c>
      <c r="U91" s="1">
        <v>56.8</v>
      </c>
      <c r="V91" s="1">
        <f t="shared" si="7"/>
        <v>4.7333333333333334</v>
      </c>
      <c r="AD91" s="17">
        <v>1587</v>
      </c>
      <c r="AE91" s="25">
        <v>7.1718905472636818</v>
      </c>
      <c r="AF91" s="3">
        <v>9.4835331435000008</v>
      </c>
      <c r="AG91" s="3">
        <v>13.086854460093898</v>
      </c>
      <c r="AH91" s="3">
        <v>33.802816901408455</v>
      </c>
      <c r="AI91" s="3">
        <f>K91/11.93</f>
        <v>19.790444258172673</v>
      </c>
      <c r="AJ91" s="3">
        <v>73.07692307692308</v>
      </c>
      <c r="AK91" s="3">
        <f t="shared" si="4"/>
        <v>54.084507042253534</v>
      </c>
      <c r="AL91" s="3">
        <v>16.901408450704228</v>
      </c>
      <c r="AM91" s="3">
        <v>19.790444258172673</v>
      </c>
      <c r="AN91" s="3">
        <v>2.2783072352946689</v>
      </c>
      <c r="AP91" s="3">
        <v>4.7333333333333334</v>
      </c>
      <c r="AR91" s="14">
        <v>1587</v>
      </c>
      <c r="AS91" s="4">
        <v>1.5919000000000001</v>
      </c>
      <c r="AT91" s="4">
        <f>AS91*(AE91/12)</f>
        <v>0.95141104684908795</v>
      </c>
      <c r="AU91" s="4">
        <f>AS91*AF91/12</f>
        <v>1.2580697009281376</v>
      </c>
      <c r="AV91" s="4">
        <f>(AG91/12)*$AS91</f>
        <v>1.7360803012519566</v>
      </c>
      <c r="AW91" s="4">
        <f>(AH91/12)*$AS91</f>
        <v>4.4842253521126771</v>
      </c>
      <c r="AX91" s="4">
        <f>(AI91/12)*$AS91</f>
        <v>2.6253673512154232</v>
      </c>
      <c r="AY91" s="4">
        <f>(AJ91/12)*$AS91</f>
        <v>9.6942628205128223</v>
      </c>
      <c r="AZ91" s="4">
        <f>(AK91/12)*$AS91</f>
        <v>7.1747605633802838</v>
      </c>
      <c r="BA91" s="4">
        <f>(AL91/12)*$AS91</f>
        <v>2.2421126760563386</v>
      </c>
      <c r="BB91" s="4">
        <f>(AM91/12)*$AS91</f>
        <v>2.6253673512154232</v>
      </c>
      <c r="BC91" s="4">
        <v>10.969275238829358</v>
      </c>
      <c r="BD91" s="4">
        <v>8.4917482212236326</v>
      </c>
      <c r="BE91" s="4"/>
      <c r="BF91" s="4">
        <f>AP91*AS91</f>
        <v>7.5349933333333334</v>
      </c>
      <c r="BG91" s="4"/>
      <c r="BH91" s="26">
        <v>1587</v>
      </c>
      <c r="BI91" s="6">
        <f>AU91*271</f>
        <v>340.9368889515253</v>
      </c>
      <c r="BJ91" s="6">
        <f>AV91*19.5</f>
        <v>33.85356587441315</v>
      </c>
      <c r="BK91" s="6">
        <f>AW91*5</f>
        <v>22.421126760563386</v>
      </c>
      <c r="BL91" s="6">
        <f>AX91*3</f>
        <v>7.8761020536462691</v>
      </c>
      <c r="BM91" s="6">
        <f>AY91*3</f>
        <v>29.082788461538467</v>
      </c>
      <c r="BN91" s="6">
        <f>AZ91*1.3</f>
        <v>9.3271887323943687</v>
      </c>
      <c r="BO91" s="6">
        <f>BA91*1.3</f>
        <v>2.9147464788732402</v>
      </c>
      <c r="BP91" s="6">
        <f>BB91*1.3</f>
        <v>3.4129775565800502</v>
      </c>
      <c r="BQ91" s="6">
        <f>BD91*2</f>
        <v>16.983496442447265</v>
      </c>
      <c r="BS91" s="7">
        <f t="shared" si="6"/>
        <v>466.80888131198151</v>
      </c>
      <c r="BT91" s="7"/>
      <c r="BU91" s="8">
        <v>1587</v>
      </c>
      <c r="BV91" s="9">
        <f>BF91*250</f>
        <v>1883.7483333333334</v>
      </c>
      <c r="BW91" s="9">
        <f>BS91*4.2</f>
        <v>1960.5973015103225</v>
      </c>
      <c r="BY91" s="10">
        <v>1587</v>
      </c>
      <c r="BZ91" s="11">
        <f t="shared" si="5"/>
        <v>0.96080328779510749</v>
      </c>
    </row>
    <row r="92" spans="1:78" x14ac:dyDescent="0.2">
      <c r="A92">
        <v>1588</v>
      </c>
      <c r="B92" s="1">
        <v>1523.3</v>
      </c>
      <c r="C92" s="1"/>
      <c r="D92" s="1">
        <v>1523.3</v>
      </c>
      <c r="E92" s="1">
        <v>1589.3</v>
      </c>
      <c r="G92" s="1">
        <v>37</v>
      </c>
      <c r="H92" s="1"/>
      <c r="I92" s="1"/>
      <c r="J92" s="1"/>
      <c r="K92" s="1">
        <v>256.8</v>
      </c>
      <c r="L92" s="1">
        <v>46.2</v>
      </c>
      <c r="M92" s="1">
        <v>223</v>
      </c>
      <c r="N92" s="1">
        <v>256.8</v>
      </c>
      <c r="O92" s="1">
        <v>208.9</v>
      </c>
      <c r="Q92" s="1">
        <v>37</v>
      </c>
      <c r="U92" s="1">
        <v>58.3</v>
      </c>
      <c r="V92" s="1">
        <f t="shared" si="7"/>
        <v>4.8583333333333334</v>
      </c>
      <c r="AD92" s="17">
        <v>1588</v>
      </c>
      <c r="AE92" s="25">
        <v>7.5786069651741288</v>
      </c>
      <c r="AF92" s="3">
        <v>9.9473638409999996</v>
      </c>
      <c r="AG92" s="3">
        <v>12.435837245696401</v>
      </c>
      <c r="AH92" s="3">
        <v>34.741784037558688</v>
      </c>
      <c r="AI92" s="3">
        <f>K92/11.93</f>
        <v>21.525565800502935</v>
      </c>
      <c r="AJ92" s="3">
        <v>50.769230769230774</v>
      </c>
      <c r="AK92" s="3">
        <f t="shared" si="4"/>
        <v>55.586854460093903</v>
      </c>
      <c r="AL92" s="3">
        <v>17.449139280125195</v>
      </c>
      <c r="AM92" s="3">
        <v>21.525565800502935</v>
      </c>
      <c r="AN92" s="3">
        <v>2.4469839663396211</v>
      </c>
      <c r="AP92" s="3">
        <v>4.8583333333333334</v>
      </c>
      <c r="AR92" s="14">
        <v>1588</v>
      </c>
      <c r="AS92" s="4">
        <v>1.5919000000000001</v>
      </c>
      <c r="AT92" s="4">
        <f>AS92*(AE92/12)</f>
        <v>1.0053653689883915</v>
      </c>
      <c r="AU92" s="4">
        <f>AS92*AF92/12</f>
        <v>1.3196007082073249</v>
      </c>
      <c r="AV92" s="4">
        <f>(AG92/12)*$AS92</f>
        <v>1.6497174426186751</v>
      </c>
      <c r="AW92" s="4">
        <f>(AH92/12)*$AS92</f>
        <v>4.6087871674491394</v>
      </c>
      <c r="AX92" s="4">
        <f>(AI92/12)*$AS92</f>
        <v>2.8555456831517185</v>
      </c>
      <c r="AY92" s="4">
        <f>(AJ92/12)*$AS92</f>
        <v>6.7349615384615387</v>
      </c>
      <c r="AZ92" s="4">
        <f>(AK92/12)*$AS92</f>
        <v>7.3740594679186238</v>
      </c>
      <c r="BA92" s="4">
        <f>(AL92/12)*$AS92</f>
        <v>2.3147737350026083</v>
      </c>
      <c r="BB92" s="4">
        <f>(AM92/12)*$AS92</f>
        <v>2.8555456831517185</v>
      </c>
      <c r="BC92" s="4">
        <v>11.781396387616725</v>
      </c>
      <c r="BD92" s="4">
        <v>11.019054239444955</v>
      </c>
      <c r="BE92" s="4"/>
      <c r="BF92" s="4">
        <f>AP92*AS92</f>
        <v>7.7339808333333337</v>
      </c>
      <c r="BG92" s="4"/>
      <c r="BH92" s="26">
        <v>1588</v>
      </c>
      <c r="BI92" s="6">
        <f>AU92*271</f>
        <v>357.61179192418507</v>
      </c>
      <c r="BJ92" s="6">
        <f>AV92*19.5</f>
        <v>32.169490131064165</v>
      </c>
      <c r="BK92" s="6">
        <f>AW92*5</f>
        <v>23.043935837245698</v>
      </c>
      <c r="BL92" s="6">
        <f>AX92*3</f>
        <v>8.5666370494551565</v>
      </c>
      <c r="BM92" s="6">
        <f>AY92*3</f>
        <v>20.204884615384614</v>
      </c>
      <c r="BN92" s="6">
        <f>AZ92*1.3</f>
        <v>9.5862773082942105</v>
      </c>
      <c r="BO92" s="6">
        <f>BA92*1.3</f>
        <v>3.0092058555033909</v>
      </c>
      <c r="BP92" s="6">
        <f>BB92*1.3</f>
        <v>3.712209388097234</v>
      </c>
      <c r="BQ92" s="6">
        <f>BD92*2</f>
        <v>22.03810847888991</v>
      </c>
      <c r="BS92" s="7">
        <f t="shared" si="6"/>
        <v>479.94254058811947</v>
      </c>
      <c r="BT92" s="7"/>
      <c r="BU92" s="8">
        <v>1588</v>
      </c>
      <c r="BV92" s="9">
        <f>BF92*250</f>
        <v>1933.4952083333335</v>
      </c>
      <c r="BW92" s="9">
        <f>BS92*4.2</f>
        <v>2015.7586704701018</v>
      </c>
      <c r="BY92" s="10">
        <v>1588</v>
      </c>
      <c r="BZ92" s="11">
        <f t="shared" si="5"/>
        <v>0.95918982597376923</v>
      </c>
    </row>
    <row r="93" spans="1:78" x14ac:dyDescent="0.2">
      <c r="A93">
        <v>1589</v>
      </c>
      <c r="B93" s="1">
        <v>1620</v>
      </c>
      <c r="C93" s="1"/>
      <c r="D93" s="1">
        <v>1620</v>
      </c>
      <c r="E93" s="1">
        <v>1617</v>
      </c>
      <c r="G93" s="1">
        <v>37</v>
      </c>
      <c r="H93" s="1"/>
      <c r="I93" s="1"/>
      <c r="J93" s="1"/>
      <c r="K93" s="1">
        <v>326</v>
      </c>
      <c r="M93" s="1">
        <v>313.5</v>
      </c>
      <c r="N93" s="1">
        <v>326</v>
      </c>
      <c r="O93" s="1">
        <v>193.6</v>
      </c>
      <c r="Q93" s="1">
        <v>37</v>
      </c>
      <c r="U93" s="1">
        <v>60</v>
      </c>
      <c r="V93" s="1">
        <f t="shared" si="7"/>
        <v>5</v>
      </c>
      <c r="AD93" s="17">
        <v>1589</v>
      </c>
      <c r="AE93" s="25">
        <v>8.0597014925373127</v>
      </c>
      <c r="AF93" s="3">
        <v>10.496017399999999</v>
      </c>
      <c r="AG93" s="3">
        <v>12.652582159624414</v>
      </c>
      <c r="AH93" s="3">
        <v>34.741784037558688</v>
      </c>
      <c r="AI93" s="3">
        <f>K93/11.93</f>
        <v>27.326068734283322</v>
      </c>
      <c r="AJ93" s="3">
        <v>61.098901098901102</v>
      </c>
      <c r="AK93" s="3">
        <f t="shared" si="4"/>
        <v>55.586854460093903</v>
      </c>
      <c r="AL93" s="3">
        <v>24.530516431924884</v>
      </c>
      <c r="AM93" s="3">
        <v>27.326068734283322</v>
      </c>
      <c r="AN93" s="3">
        <v>2.2677649396043593</v>
      </c>
      <c r="AP93" s="3">
        <v>5</v>
      </c>
      <c r="AR93" s="14">
        <v>1589</v>
      </c>
      <c r="AS93" s="4">
        <v>1.5919000000000001</v>
      </c>
      <c r="AT93" s="4">
        <f>AS93*(AE93/12)</f>
        <v>1.0691865671641791</v>
      </c>
      <c r="AU93" s="4">
        <f>AS93*AF93/12</f>
        <v>1.3923841749216666</v>
      </c>
      <c r="AV93" s="4">
        <f>(AG93/12)*$AS93</f>
        <v>1.6784704616588422</v>
      </c>
      <c r="AW93" s="4">
        <f>(AH93/12)*$AS93</f>
        <v>4.6087871674491394</v>
      </c>
      <c r="AX93" s="4">
        <f>(AI93/12)*$AS93</f>
        <v>3.6250307348421349</v>
      </c>
      <c r="AY93" s="4">
        <f>(AJ93/12)*$AS93</f>
        <v>8.1052783882783892</v>
      </c>
      <c r="AZ93" s="4">
        <f>(AK93/12)*$AS93</f>
        <v>7.3740594679186238</v>
      </c>
      <c r="BA93" s="4">
        <f>(AL93/12)*$AS93</f>
        <v>3.2541774256651022</v>
      </c>
      <c r="BB93" s="4">
        <f>(AM93/12)*$AS93</f>
        <v>3.6250307348421349</v>
      </c>
      <c r="BC93" s="4">
        <v>10.918517667030146</v>
      </c>
      <c r="BD93" s="4">
        <v>10.580987862953256</v>
      </c>
      <c r="BE93" s="4"/>
      <c r="BF93" s="4">
        <f>AP93*AS93</f>
        <v>7.9595000000000002</v>
      </c>
      <c r="BG93" s="4"/>
      <c r="BH93" s="26">
        <v>1589</v>
      </c>
      <c r="BI93" s="6">
        <f>AU93*271</f>
        <v>377.33611140377161</v>
      </c>
      <c r="BJ93" s="6">
        <f>AV93*19.5</f>
        <v>32.730174002347425</v>
      </c>
      <c r="BK93" s="6">
        <f>AW93*5</f>
        <v>23.043935837245698</v>
      </c>
      <c r="BL93" s="6">
        <f>AX93*3</f>
        <v>10.875092204526405</v>
      </c>
      <c r="BM93" s="6">
        <f>AY93*3</f>
        <v>24.315835164835168</v>
      </c>
      <c r="BN93" s="6">
        <f>AZ93*1.3</f>
        <v>9.5862773082942105</v>
      </c>
      <c r="BO93" s="6">
        <f>BA93*1.3</f>
        <v>4.2304306533646328</v>
      </c>
      <c r="BP93" s="6">
        <f>BB93*1.3</f>
        <v>4.7125399552947753</v>
      </c>
      <c r="BQ93" s="6">
        <f>BD93*2</f>
        <v>21.161975725906512</v>
      </c>
      <c r="BS93" s="7">
        <f t="shared" si="6"/>
        <v>507.99237225558653</v>
      </c>
      <c r="BT93" s="7"/>
      <c r="BU93" s="8">
        <v>1589</v>
      </c>
      <c r="BV93" s="9">
        <f>BF93*250</f>
        <v>1989.875</v>
      </c>
      <c r="BW93" s="9">
        <f>BS93*4.2</f>
        <v>2133.5679634734634</v>
      </c>
      <c r="BY93" s="10">
        <v>1589</v>
      </c>
      <c r="BZ93" s="11">
        <f t="shared" si="5"/>
        <v>0.93265133057231975</v>
      </c>
    </row>
    <row r="94" spans="1:78" x14ac:dyDescent="0.2">
      <c r="A94">
        <v>1590</v>
      </c>
      <c r="B94" s="1">
        <v>1594</v>
      </c>
      <c r="C94" s="1"/>
      <c r="D94" s="1">
        <v>1594</v>
      </c>
      <c r="E94" s="1">
        <v>1639.5</v>
      </c>
      <c r="G94" s="1">
        <v>36.4</v>
      </c>
      <c r="H94" s="1"/>
      <c r="I94" s="1"/>
      <c r="J94" s="1"/>
      <c r="K94" s="1">
        <v>337</v>
      </c>
      <c r="L94" s="1">
        <v>65</v>
      </c>
      <c r="M94" s="1">
        <v>303</v>
      </c>
      <c r="N94" s="1">
        <v>337</v>
      </c>
      <c r="O94" s="1">
        <v>196.5</v>
      </c>
      <c r="Q94" s="1">
        <v>36.4</v>
      </c>
      <c r="U94" s="1">
        <v>60</v>
      </c>
      <c r="V94" s="1">
        <f t="shared" si="7"/>
        <v>5</v>
      </c>
      <c r="AD94" s="17">
        <v>1590</v>
      </c>
      <c r="AE94" s="25">
        <v>7.9303482587064673</v>
      </c>
      <c r="AF94" s="3">
        <v>10.34849938</v>
      </c>
      <c r="AG94" s="3">
        <v>12.828638497652582</v>
      </c>
      <c r="AH94" s="3">
        <v>34.178403755868544</v>
      </c>
      <c r="AI94" s="3">
        <f>K94/11.93</f>
        <v>28.248113998323554</v>
      </c>
      <c r="AJ94" s="3">
        <v>71.428571428571431</v>
      </c>
      <c r="AK94" s="3">
        <f t="shared" si="4"/>
        <v>54.685446009389672</v>
      </c>
      <c r="AL94" s="3">
        <v>23.708920187793428</v>
      </c>
      <c r="AM94" s="3">
        <v>28.248113998323554</v>
      </c>
      <c r="AN94" s="3">
        <v>2.301734559050912</v>
      </c>
      <c r="AP94" s="3">
        <v>5</v>
      </c>
      <c r="AR94" s="14">
        <v>1590</v>
      </c>
      <c r="AS94" s="4">
        <v>1.5919000000000001</v>
      </c>
      <c r="AT94" s="4">
        <f>AS94*(AE94/12)</f>
        <v>1.0520267827529022</v>
      </c>
      <c r="AU94" s="4">
        <f>AS94*AF94/12</f>
        <v>1.3728146802518335</v>
      </c>
      <c r="AV94" s="4">
        <f>(AG94/12)*$AS94</f>
        <v>1.7018258020344288</v>
      </c>
      <c r="AW94" s="4">
        <f>(AH94/12)*$AS94</f>
        <v>4.5340500782472617</v>
      </c>
      <c r="AX94" s="4">
        <f>(AI94/12)*$AS94</f>
        <v>3.7473477228276058</v>
      </c>
      <c r="AY94" s="4">
        <f>(AJ94/12)*$AS94</f>
        <v>9.4755952380952397</v>
      </c>
      <c r="AZ94" s="4">
        <f>(AK94/12)*$AS94</f>
        <v>7.2544801251956184</v>
      </c>
      <c r="BA94" s="4">
        <f>(AL94/12)*$AS94</f>
        <v>3.1451858372456964</v>
      </c>
      <c r="BB94" s="4">
        <f>(AM94/12)*$AS94</f>
        <v>3.7473477228276058</v>
      </c>
      <c r="BC94" s="4">
        <v>11.082069842827602</v>
      </c>
      <c r="BD94" s="4">
        <v>10.277711140766696</v>
      </c>
      <c r="BE94" s="4"/>
      <c r="BF94" s="4">
        <f>AP94*AS94</f>
        <v>7.9595000000000002</v>
      </c>
      <c r="BG94" s="4"/>
      <c r="BH94" s="26">
        <v>1590</v>
      </c>
      <c r="BI94" s="6">
        <f>AU94*271</f>
        <v>372.03277834824689</v>
      </c>
      <c r="BJ94" s="6">
        <f>AV94*19.5</f>
        <v>33.185603139671365</v>
      </c>
      <c r="BK94" s="6">
        <f>AW94*5</f>
        <v>22.670250391236308</v>
      </c>
      <c r="BL94" s="6">
        <f>AX94*3</f>
        <v>11.242043168482818</v>
      </c>
      <c r="BM94" s="6">
        <f>AY94*3</f>
        <v>28.426785714285721</v>
      </c>
      <c r="BN94" s="6">
        <f>AZ94*1.3</f>
        <v>9.4308241627543037</v>
      </c>
      <c r="BO94" s="6">
        <f>BA94*1.3</f>
        <v>4.0887415884194054</v>
      </c>
      <c r="BP94" s="6">
        <f>BB94*1.3</f>
        <v>4.8715520396758878</v>
      </c>
      <c r="BQ94" s="6">
        <f>BD94*2</f>
        <v>20.555422281533392</v>
      </c>
      <c r="BS94" s="7">
        <f t="shared" si="6"/>
        <v>506.504000834306</v>
      </c>
      <c r="BT94" s="7"/>
      <c r="BU94" s="8">
        <v>1590</v>
      </c>
      <c r="BV94" s="9">
        <f>BF94*250</f>
        <v>1989.875</v>
      </c>
      <c r="BW94" s="9">
        <f>BS94*4.2</f>
        <v>2127.3168035040853</v>
      </c>
      <c r="BY94" s="10">
        <v>1590</v>
      </c>
      <c r="BZ94" s="11">
        <f t="shared" si="5"/>
        <v>0.93539194384320512</v>
      </c>
    </row>
    <row r="95" spans="1:78" x14ac:dyDescent="0.2">
      <c r="A95">
        <v>1591</v>
      </c>
      <c r="B95" s="1">
        <v>1621.5</v>
      </c>
      <c r="C95" s="1"/>
      <c r="D95" s="1">
        <v>1621.5</v>
      </c>
      <c r="E95" s="1">
        <v>1917.8</v>
      </c>
      <c r="G95" s="1">
        <v>36</v>
      </c>
      <c r="H95" s="1"/>
      <c r="I95" s="1"/>
      <c r="J95" s="1"/>
      <c r="K95" s="1">
        <v>316.10000000000002</v>
      </c>
      <c r="L95" s="1">
        <v>54.2</v>
      </c>
      <c r="M95" s="1">
        <v>239.7</v>
      </c>
      <c r="N95" s="1">
        <v>316.10000000000002</v>
      </c>
      <c r="O95" s="1">
        <v>204.7</v>
      </c>
      <c r="Q95" s="1">
        <v>36</v>
      </c>
      <c r="U95" s="1">
        <v>60</v>
      </c>
      <c r="V95" s="1">
        <f t="shared" si="7"/>
        <v>5</v>
      </c>
      <c r="AD95" s="17">
        <v>1591</v>
      </c>
      <c r="AE95" s="25">
        <v>8.067164179104477</v>
      </c>
      <c r="AF95" s="3">
        <v>10.504528055</v>
      </c>
      <c r="AG95" s="3">
        <v>15.006259780907667</v>
      </c>
      <c r="AH95" s="3">
        <v>33.802816901408455</v>
      </c>
      <c r="AI95" s="3">
        <f>K95/11.93</f>
        <v>26.496227996647111</v>
      </c>
      <c r="AJ95" s="3">
        <v>59.560439560439562</v>
      </c>
      <c r="AK95" s="3">
        <f t="shared" si="4"/>
        <v>54.084507042253534</v>
      </c>
      <c r="AL95" s="3">
        <v>18.75586854460094</v>
      </c>
      <c r="AM95" s="3">
        <v>26.496227996647111</v>
      </c>
      <c r="AN95" s="3">
        <v>2.39778658645151</v>
      </c>
      <c r="AP95" s="3">
        <v>5</v>
      </c>
      <c r="AR95" s="14">
        <v>1591</v>
      </c>
      <c r="AS95" s="4">
        <v>1.5919000000000001</v>
      </c>
      <c r="AT95" s="4">
        <f>AS95*(AE95/12)</f>
        <v>1.0701765547263682</v>
      </c>
      <c r="AU95" s="4">
        <f>AS95*AF95/12</f>
        <v>1.3935131842295416</v>
      </c>
      <c r="AV95" s="4">
        <f>(AG95/12)*$AS95</f>
        <v>1.9907054121022432</v>
      </c>
      <c r="AW95" s="4">
        <f>(AH95/12)*$AS95</f>
        <v>4.4842253521126771</v>
      </c>
      <c r="AX95" s="4">
        <f>(AI95/12)*$AS95</f>
        <v>3.5149454456552114</v>
      </c>
      <c r="AY95" s="4">
        <f>(AJ95/12)*$AS95</f>
        <v>7.901188644688645</v>
      </c>
      <c r="AZ95" s="4">
        <f>(AK95/12)*$AS95</f>
        <v>7.1747605633802838</v>
      </c>
      <c r="BA95" s="4">
        <f>(AL95/12)*$AS95</f>
        <v>2.4881222613458531</v>
      </c>
      <c r="BB95" s="4">
        <f>(AM95/12)*$AS95</f>
        <v>3.5149454456552114</v>
      </c>
      <c r="BC95" s="4">
        <v>11.544527719220408</v>
      </c>
      <c r="BD95" s="4">
        <v>10.277711140766696</v>
      </c>
      <c r="BE95" s="4"/>
      <c r="BF95" s="4">
        <f>AP95*AS95</f>
        <v>7.9595000000000002</v>
      </c>
      <c r="BG95" s="4"/>
      <c r="BH95" s="26">
        <v>1591</v>
      </c>
      <c r="BI95" s="6">
        <f>AU95*271</f>
        <v>377.6420729262058</v>
      </c>
      <c r="BJ95" s="6">
        <f>AV95*19.5</f>
        <v>38.818755535993745</v>
      </c>
      <c r="BK95" s="6">
        <f>AW95*5</f>
        <v>22.421126760563386</v>
      </c>
      <c r="BL95" s="6">
        <f>AX95*3</f>
        <v>10.544836336965634</v>
      </c>
      <c r="BM95" s="6">
        <f>AY95*3</f>
        <v>23.703565934065935</v>
      </c>
      <c r="BN95" s="6">
        <f>AZ95*1.3</f>
        <v>9.3271887323943687</v>
      </c>
      <c r="BO95" s="6">
        <f>BA95*1.3</f>
        <v>3.2345589397496091</v>
      </c>
      <c r="BP95" s="6">
        <f>BB95*1.3</f>
        <v>4.5694290793517753</v>
      </c>
      <c r="BQ95" s="6">
        <f>BD95*2</f>
        <v>20.555422281533392</v>
      </c>
      <c r="BS95" s="7">
        <f t="shared" si="6"/>
        <v>510.81695652682356</v>
      </c>
      <c r="BT95" s="7"/>
      <c r="BU95" s="8">
        <v>1591</v>
      </c>
      <c r="BV95" s="9">
        <f>BF95*250</f>
        <v>1989.875</v>
      </c>
      <c r="BW95" s="9">
        <f>BS95*4.2</f>
        <v>2145.431217412659</v>
      </c>
      <c r="BY95" s="10">
        <v>1591</v>
      </c>
      <c r="BZ95" s="11">
        <f t="shared" si="5"/>
        <v>0.92749419503634511</v>
      </c>
    </row>
    <row r="96" spans="1:78" x14ac:dyDescent="0.2">
      <c r="A96">
        <v>1592</v>
      </c>
      <c r="B96" s="1">
        <v>1822.3</v>
      </c>
      <c r="C96" s="1"/>
      <c r="D96" s="1">
        <v>1822.3</v>
      </c>
      <c r="E96" s="1">
        <v>2435.5</v>
      </c>
      <c r="G96" s="1">
        <v>34</v>
      </c>
      <c r="H96" s="1"/>
      <c r="I96" s="1"/>
      <c r="J96" s="1"/>
      <c r="K96" s="1">
        <v>353.3</v>
      </c>
      <c r="L96" s="1">
        <v>69</v>
      </c>
      <c r="M96" s="1">
        <v>258.10000000000002</v>
      </c>
      <c r="N96" s="1">
        <v>353.3</v>
      </c>
      <c r="O96" s="1">
        <v>218.3</v>
      </c>
      <c r="Q96" s="1">
        <v>34</v>
      </c>
      <c r="U96" s="1">
        <v>60</v>
      </c>
      <c r="V96" s="1">
        <f t="shared" si="7"/>
        <v>5</v>
      </c>
      <c r="AD96" s="17">
        <v>1592</v>
      </c>
      <c r="AE96" s="25">
        <v>9.0661691542288558</v>
      </c>
      <c r="AF96" s="3">
        <v>11.643821071</v>
      </c>
      <c r="AG96" s="3">
        <v>19.057120500782474</v>
      </c>
      <c r="AH96" s="3">
        <v>31.924882629107984</v>
      </c>
      <c r="AI96" s="3">
        <f>K96/11.93</f>
        <v>29.614417435037723</v>
      </c>
      <c r="AJ96" s="3">
        <v>75.824175824175825</v>
      </c>
      <c r="AK96" s="3">
        <f t="shared" si="4"/>
        <v>51.079812206572775</v>
      </c>
      <c r="AL96" s="3">
        <v>20.195618153364634</v>
      </c>
      <c r="AM96" s="3">
        <v>29.614417435037723</v>
      </c>
      <c r="AN96" s="3">
        <v>2.5570923879939653</v>
      </c>
      <c r="AP96" s="3">
        <v>5</v>
      </c>
      <c r="AR96" s="14">
        <v>1592</v>
      </c>
      <c r="AS96" s="4">
        <v>1.5919000000000001</v>
      </c>
      <c r="AT96" s="4">
        <f>AS96*(AE96/12)</f>
        <v>1.2027028897180763</v>
      </c>
      <c r="AU96" s="4">
        <f>AS96*AF96/12</f>
        <v>1.5446498969104085</v>
      </c>
      <c r="AV96" s="4">
        <f>(AG96/12)*$AS96</f>
        <v>2.5280858437663021</v>
      </c>
      <c r="AW96" s="4">
        <f>(AH96/12)*$AS96</f>
        <v>4.2351017214397499</v>
      </c>
      <c r="AX96" s="4">
        <f>(AI96/12)*$AS96</f>
        <v>3.928599259569713</v>
      </c>
      <c r="AY96" s="4">
        <f>(AJ96/12)*$AS96</f>
        <v>10.058708791208792</v>
      </c>
      <c r="AZ96" s="4">
        <f>(AK96/12)*$AS96</f>
        <v>6.7761627543036003</v>
      </c>
      <c r="BA96" s="4">
        <f>(AL96/12)*$AS96</f>
        <v>2.6791170448617634</v>
      </c>
      <c r="BB96" s="4">
        <f>(AM96/12)*$AS96</f>
        <v>3.928599259569713</v>
      </c>
      <c r="BC96" s="4">
        <v>12.311531026408478</v>
      </c>
      <c r="BD96" s="4">
        <v>9.7722499371224352</v>
      </c>
      <c r="BE96" s="4"/>
      <c r="BF96" s="4">
        <f>AP96*AS96</f>
        <v>7.9595000000000002</v>
      </c>
      <c r="BG96" s="4"/>
      <c r="BH96" s="26">
        <v>1592</v>
      </c>
      <c r="BI96" s="6">
        <f>AU96*271</f>
        <v>418.60012206272074</v>
      </c>
      <c r="BJ96" s="6">
        <f>AV96*19.5</f>
        <v>49.297673953442889</v>
      </c>
      <c r="BK96" s="6">
        <f>AW96*5</f>
        <v>21.175508607198751</v>
      </c>
      <c r="BL96" s="6">
        <f>AX96*3</f>
        <v>11.785797778709139</v>
      </c>
      <c r="BM96" s="6">
        <f>AY96*3</f>
        <v>30.176126373626374</v>
      </c>
      <c r="BN96" s="6">
        <f>AZ96*1.3</f>
        <v>8.8090115805946798</v>
      </c>
      <c r="BO96" s="6">
        <f>BA96*1.3</f>
        <v>3.4828521583202927</v>
      </c>
      <c r="BP96" s="6">
        <f>BB96*1.3</f>
        <v>5.107179037440627</v>
      </c>
      <c r="BQ96" s="6">
        <f>BD96*2</f>
        <v>19.54449987424487</v>
      </c>
      <c r="BS96" s="7">
        <f t="shared" si="6"/>
        <v>567.97877142629818</v>
      </c>
      <c r="BT96" s="7"/>
      <c r="BU96" s="8">
        <v>1592</v>
      </c>
      <c r="BV96" s="9">
        <f>BF96*250</f>
        <v>1989.875</v>
      </c>
      <c r="BW96" s="9">
        <f>BS96*4.2</f>
        <v>2385.5108399904525</v>
      </c>
      <c r="BY96" s="10">
        <v>1592</v>
      </c>
      <c r="BZ96" s="11">
        <f t="shared" si="5"/>
        <v>0.83415047487604965</v>
      </c>
    </row>
    <row r="97" spans="1:78" x14ac:dyDescent="0.2">
      <c r="A97">
        <v>1593</v>
      </c>
      <c r="B97" s="1">
        <v>1957.5</v>
      </c>
      <c r="C97" s="1"/>
      <c r="D97" s="1">
        <v>1957.5</v>
      </c>
      <c r="G97" s="1">
        <v>35</v>
      </c>
      <c r="H97" s="1"/>
      <c r="I97" s="1"/>
      <c r="J97" s="1"/>
      <c r="K97" s="1">
        <v>394</v>
      </c>
      <c r="L97" s="1">
        <v>56</v>
      </c>
      <c r="M97" s="1">
        <v>283</v>
      </c>
      <c r="N97" s="1">
        <v>394</v>
      </c>
      <c r="O97" s="1">
        <v>223.3</v>
      </c>
      <c r="Q97" s="1">
        <v>35</v>
      </c>
      <c r="U97" s="1">
        <v>60</v>
      </c>
      <c r="V97" s="1">
        <f t="shared" si="7"/>
        <v>5</v>
      </c>
      <c r="AD97" s="17">
        <v>1593</v>
      </c>
      <c r="AE97" s="25">
        <v>9.7388059701492544</v>
      </c>
      <c r="AF97" s="3">
        <v>12.410914775</v>
      </c>
      <c r="AG97" s="3">
        <v>16.752347417840376</v>
      </c>
      <c r="AH97" s="3">
        <v>32.863849765258216</v>
      </c>
      <c r="AI97" s="3">
        <f>K97/11.93</f>
        <v>33.02598491198659</v>
      </c>
      <c r="AJ97" s="3">
        <v>61.538461538461533</v>
      </c>
      <c r="AK97" s="3">
        <f t="shared" si="4"/>
        <v>52.582159624413151</v>
      </c>
      <c r="AL97" s="3">
        <v>22.143974960876371</v>
      </c>
      <c r="AM97" s="3">
        <v>33.02598491198659</v>
      </c>
      <c r="AN97" s="3">
        <v>2.6156606973845737</v>
      </c>
      <c r="AP97" s="3">
        <v>5</v>
      </c>
      <c r="AR97" s="14">
        <v>1593</v>
      </c>
      <c r="AS97" s="4">
        <v>1.5919000000000001</v>
      </c>
      <c r="AT97" s="4">
        <f>AS97*(AE97/12)</f>
        <v>1.2919337686567167</v>
      </c>
      <c r="AU97" s="4">
        <f>AS97*AF97/12</f>
        <v>1.6464112691935417</v>
      </c>
      <c r="AV97" s="4">
        <f>(AG97/12)*$AS97</f>
        <v>2.2223384878716748</v>
      </c>
      <c r="AW97" s="4">
        <f>(AH97/12)*$AS97</f>
        <v>4.3596635367762131</v>
      </c>
      <c r="AX97" s="4">
        <f>(AI97/12)*$AS97</f>
        <v>4.3811721151159544</v>
      </c>
      <c r="AY97" s="4">
        <f>(AJ97/12)*$AS97</f>
        <v>8.1635897435897427</v>
      </c>
      <c r="AZ97" s="4">
        <f>(AK97/12)*$AS97</f>
        <v>6.9754616588419411</v>
      </c>
      <c r="BA97" s="4">
        <f>(AL97/12)*$AS97</f>
        <v>2.937582811684925</v>
      </c>
      <c r="BB97" s="4">
        <f>(AM97/12)*$AS97</f>
        <v>4.3811721151159544</v>
      </c>
      <c r="BC97" s="4">
        <v>12.593517536404093</v>
      </c>
      <c r="BD97" s="4">
        <v>8.7613275298339079</v>
      </c>
      <c r="BE97" s="4"/>
      <c r="BF97" s="4">
        <f>AP97*AS97</f>
        <v>7.9595000000000002</v>
      </c>
      <c r="BG97" s="4"/>
      <c r="BH97" s="26">
        <v>1593</v>
      </c>
      <c r="BI97" s="6">
        <f>AU97*271</f>
        <v>446.17745395144982</v>
      </c>
      <c r="BJ97" s="6">
        <f>AV97*19.5</f>
        <v>43.33560051349766</v>
      </c>
      <c r="BK97" s="6">
        <f>AW97*5</f>
        <v>21.798317683881066</v>
      </c>
      <c r="BL97" s="6">
        <f>AX97*3</f>
        <v>13.143516345347862</v>
      </c>
      <c r="BM97" s="6">
        <f>AY97*3</f>
        <v>24.490769230769228</v>
      </c>
      <c r="BN97" s="6">
        <f>AZ97*1.3</f>
        <v>9.0681001564945234</v>
      </c>
      <c r="BO97" s="6">
        <f>BA97*1.3</f>
        <v>3.8188576551904028</v>
      </c>
      <c r="BP97" s="6">
        <f>BB97*1.3</f>
        <v>5.6955237496507412</v>
      </c>
      <c r="BQ97" s="6">
        <f>BD97*2</f>
        <v>17.522655059667816</v>
      </c>
      <c r="BS97" s="7">
        <f t="shared" si="6"/>
        <v>585.05079434594927</v>
      </c>
      <c r="BT97" s="7"/>
      <c r="BU97" s="8">
        <v>1593</v>
      </c>
      <c r="BV97" s="9">
        <f>BF97*250</f>
        <v>1989.875</v>
      </c>
      <c r="BW97" s="9">
        <f>BS97*4.2</f>
        <v>2457.2133362529871</v>
      </c>
      <c r="BY97" s="10">
        <v>1593</v>
      </c>
      <c r="BZ97" s="11">
        <f t="shared" si="5"/>
        <v>0.809809620777318</v>
      </c>
    </row>
    <row r="98" spans="1:78" x14ac:dyDescent="0.2">
      <c r="A98">
        <v>1594</v>
      </c>
      <c r="B98" s="1">
        <v>1983.1</v>
      </c>
      <c r="C98" s="1"/>
      <c r="D98" s="1">
        <v>1983.1</v>
      </c>
      <c r="E98" s="1">
        <v>1846.4</v>
      </c>
      <c r="G98" s="1">
        <v>35</v>
      </c>
      <c r="H98" s="1"/>
      <c r="I98" s="1"/>
      <c r="J98" s="1"/>
      <c r="K98" s="1">
        <v>284.10000000000002</v>
      </c>
      <c r="L98" s="1">
        <v>52</v>
      </c>
      <c r="M98" s="1">
        <v>254.1</v>
      </c>
      <c r="N98" s="1">
        <v>284.10000000000002</v>
      </c>
      <c r="O98" s="1">
        <v>208.7</v>
      </c>
      <c r="Q98" s="1">
        <v>35</v>
      </c>
      <c r="U98" s="1">
        <v>60</v>
      </c>
      <c r="V98" s="1">
        <f t="shared" si="7"/>
        <v>5</v>
      </c>
      <c r="AD98" s="17">
        <v>1594</v>
      </c>
      <c r="AE98" s="25">
        <v>9.8661691542288548</v>
      </c>
      <c r="AF98" s="3">
        <v>12.556163287</v>
      </c>
      <c r="AG98" s="3">
        <v>14.447574334898279</v>
      </c>
      <c r="AH98" s="3">
        <v>32.863849765258216</v>
      </c>
      <c r="AI98" s="3">
        <f>K98/11.93</f>
        <v>23.813914501257337</v>
      </c>
      <c r="AJ98" s="3">
        <v>57.142857142857139</v>
      </c>
      <c r="AK98" s="3">
        <f t="shared" si="4"/>
        <v>52.582159624413151</v>
      </c>
      <c r="AL98" s="3">
        <v>19.88262910798122</v>
      </c>
      <c r="AM98" s="3">
        <v>23.813914501257337</v>
      </c>
      <c r="AN98" s="3">
        <v>2.4446412339639965</v>
      </c>
      <c r="AP98" s="3">
        <v>5</v>
      </c>
      <c r="AR98" s="14">
        <v>1594</v>
      </c>
      <c r="AS98" s="4">
        <v>1.5919000000000001</v>
      </c>
      <c r="AT98" s="4">
        <f>AS98*(AE98/12)</f>
        <v>1.308829556384743</v>
      </c>
      <c r="AU98" s="4">
        <f>AS98*AF98/12</f>
        <v>1.6656796947146084</v>
      </c>
      <c r="AV98" s="4">
        <f>(AG98/12)*$AS98</f>
        <v>1.9165911319770474</v>
      </c>
      <c r="AW98" s="4">
        <f>(AH98/12)*$AS98</f>
        <v>4.3596635367762131</v>
      </c>
      <c r="AX98" s="4">
        <f>(AI98/12)*$AS98</f>
        <v>3.1591142078792966</v>
      </c>
      <c r="AY98" s="4">
        <f>(AJ98/12)*$AS98</f>
        <v>7.5804761904761913</v>
      </c>
      <c r="AZ98" s="4">
        <f>(AK98/12)*$AS98</f>
        <v>6.9754616588419411</v>
      </c>
      <c r="BA98" s="4">
        <f>(AL98/12)*$AS98</f>
        <v>2.6375964397496086</v>
      </c>
      <c r="BB98" s="4">
        <f>(AM98/12)*$AS98</f>
        <v>3.1591142078792966</v>
      </c>
      <c r="BC98" s="4">
        <v>11.770116927216897</v>
      </c>
      <c r="BD98" s="4">
        <v>10.412500795071836</v>
      </c>
      <c r="BE98" s="4"/>
      <c r="BF98" s="4">
        <f>AP98*AS98</f>
        <v>7.9595000000000002</v>
      </c>
      <c r="BG98" s="4"/>
      <c r="BH98" s="26">
        <v>1594</v>
      </c>
      <c r="BI98" s="6">
        <f>AU98*271</f>
        <v>451.39919726765891</v>
      </c>
      <c r="BJ98" s="6">
        <f>AV98*19.5</f>
        <v>37.373527073552424</v>
      </c>
      <c r="BK98" s="6">
        <f>AW98*5</f>
        <v>21.798317683881066</v>
      </c>
      <c r="BL98" s="6">
        <f>AX98*3</f>
        <v>9.4773426236378899</v>
      </c>
      <c r="BM98" s="6">
        <f>AY98*3</f>
        <v>22.741428571428575</v>
      </c>
      <c r="BN98" s="6">
        <f>AZ98*1.3</f>
        <v>9.0681001564945234</v>
      </c>
      <c r="BO98" s="6">
        <f>BA98*1.3</f>
        <v>3.4288753716744913</v>
      </c>
      <c r="BP98" s="6">
        <f>BB98*1.3</f>
        <v>4.1068484702430856</v>
      </c>
      <c r="BQ98" s="6">
        <f>BD98*2</f>
        <v>20.825001590143671</v>
      </c>
      <c r="BS98" s="7">
        <f t="shared" si="6"/>
        <v>580.21863880871467</v>
      </c>
      <c r="BT98" s="7"/>
      <c r="BU98" s="8">
        <v>1594</v>
      </c>
      <c r="BV98" s="9">
        <f>BF98*250</f>
        <v>1989.875</v>
      </c>
      <c r="BW98" s="9">
        <f>BS98*4.2</f>
        <v>2436.9182829966016</v>
      </c>
      <c r="BY98" s="10">
        <v>1594</v>
      </c>
      <c r="BZ98" s="11">
        <f t="shared" si="5"/>
        <v>0.81655384749016424</v>
      </c>
    </row>
    <row r="99" spans="1:78" x14ac:dyDescent="0.2">
      <c r="A99">
        <v>1595</v>
      </c>
      <c r="B99" s="1"/>
      <c r="C99" s="1"/>
      <c r="D99" s="1">
        <v>1734.55</v>
      </c>
      <c r="G99" s="1">
        <v>33</v>
      </c>
      <c r="H99" s="1"/>
      <c r="I99" s="1"/>
      <c r="J99" s="1"/>
      <c r="K99" s="1">
        <v>304.5</v>
      </c>
      <c r="L99" s="1">
        <v>54.8</v>
      </c>
      <c r="M99" s="1">
        <v>270</v>
      </c>
      <c r="N99" s="1">
        <v>304.5</v>
      </c>
      <c r="O99" s="1">
        <v>209.2</v>
      </c>
      <c r="Q99" s="1">
        <v>33</v>
      </c>
      <c r="U99" s="1">
        <v>60</v>
      </c>
      <c r="V99" s="1">
        <f t="shared" si="7"/>
        <v>5</v>
      </c>
      <c r="AD99" s="17">
        <v>1595</v>
      </c>
      <c r="AE99" s="25">
        <v>8.6296019900497516</v>
      </c>
      <c r="AF99" s="3">
        <v>11.1459477535</v>
      </c>
      <c r="AG99" s="3">
        <v>13.503912363067293</v>
      </c>
      <c r="AH99" s="3">
        <v>30.985915492957748</v>
      </c>
      <c r="AI99" s="3">
        <f>K99/11.93</f>
        <v>25.523889354568315</v>
      </c>
      <c r="AJ99" s="3">
        <v>60.219780219780212</v>
      </c>
      <c r="AK99" s="3">
        <f t="shared" si="4"/>
        <v>49.577464788732399</v>
      </c>
      <c r="AL99" s="3">
        <v>21.126760563380284</v>
      </c>
      <c r="AM99" s="3">
        <v>25.523889354568315</v>
      </c>
      <c r="AN99" s="3">
        <v>2.4504980649030577</v>
      </c>
      <c r="AP99" s="3">
        <v>5</v>
      </c>
      <c r="AR99" s="14">
        <v>1595</v>
      </c>
      <c r="AS99" s="4">
        <v>1.5919000000000001</v>
      </c>
      <c r="AT99" s="4">
        <f>AS99*(AE99/12)</f>
        <v>1.1447886173300166</v>
      </c>
      <c r="AU99" s="4">
        <f>AS99*AF99/12</f>
        <v>1.478602852399721</v>
      </c>
      <c r="AV99" s="4">
        <f>(AG99/12)*$AS99</f>
        <v>1.7914065075639023</v>
      </c>
      <c r="AW99" s="4">
        <f>(AH99/12)*$AS99</f>
        <v>4.1105399061032868</v>
      </c>
      <c r="AX99" s="4">
        <f>(AI99/12)*$AS99</f>
        <v>3.3859566219614421</v>
      </c>
      <c r="AY99" s="4">
        <f>(AJ99/12)*$AS99</f>
        <v>7.988655677655677</v>
      </c>
      <c r="AZ99" s="4">
        <f>(AK99/12)*$AS99</f>
        <v>6.5768638497652585</v>
      </c>
      <c r="BA99" s="4">
        <f>(AL99/12)*$AS99</f>
        <v>2.8026408450704228</v>
      </c>
      <c r="BB99" s="4">
        <f>(AM99/12)*$AS99</f>
        <v>3.3859566219614421</v>
      </c>
      <c r="BC99" s="4">
        <v>11.798315578216458</v>
      </c>
      <c r="BD99" s="4">
        <v>9.7722499371224352</v>
      </c>
      <c r="BE99" s="4"/>
      <c r="BF99" s="4">
        <f>AP99*AS99</f>
        <v>7.9595000000000002</v>
      </c>
      <c r="BG99" s="4"/>
      <c r="BH99" s="26">
        <v>1595</v>
      </c>
      <c r="BI99" s="6">
        <f>AU99*271</f>
        <v>400.70137300032439</v>
      </c>
      <c r="BJ99" s="6">
        <f>AV99*19.5</f>
        <v>34.932426897496093</v>
      </c>
      <c r="BK99" s="6">
        <f>AW99*5</f>
        <v>20.552699530516435</v>
      </c>
      <c r="BL99" s="6">
        <f>AX99*3</f>
        <v>10.157869865884326</v>
      </c>
      <c r="BM99" s="6">
        <f>AY99*3</f>
        <v>23.965967032967029</v>
      </c>
      <c r="BN99" s="6">
        <f>AZ99*1.3</f>
        <v>8.5499230046948362</v>
      </c>
      <c r="BO99" s="6">
        <f>BA99*1.3</f>
        <v>3.6434330985915495</v>
      </c>
      <c r="BP99" s="6">
        <f>BB99*1.3</f>
        <v>4.4017436085498751</v>
      </c>
      <c r="BQ99" s="6">
        <f>BD99*2</f>
        <v>19.54449987424487</v>
      </c>
      <c r="BS99" s="7">
        <f t="shared" si="6"/>
        <v>526.44993591326931</v>
      </c>
      <c r="BT99" s="7"/>
      <c r="BU99" s="8">
        <v>1595</v>
      </c>
      <c r="BV99" s="9">
        <f>BF99*250</f>
        <v>1989.875</v>
      </c>
      <c r="BW99" s="9">
        <f>BS99*4.2</f>
        <v>2211.0897308357312</v>
      </c>
      <c r="BY99" s="10">
        <v>1595</v>
      </c>
      <c r="BZ99" s="11">
        <f t="shared" si="5"/>
        <v>0.89995216939833644</v>
      </c>
    </row>
    <row r="100" spans="1:78" x14ac:dyDescent="0.2">
      <c r="A100">
        <v>1596</v>
      </c>
      <c r="B100" s="1">
        <v>1486</v>
      </c>
      <c r="C100" s="1"/>
      <c r="D100" s="1">
        <v>1486</v>
      </c>
      <c r="E100" s="1">
        <v>1605.2</v>
      </c>
      <c r="G100" s="1">
        <v>32</v>
      </c>
      <c r="H100" s="1"/>
      <c r="I100" s="1"/>
      <c r="J100" s="1"/>
      <c r="K100" s="1">
        <v>287.3</v>
      </c>
      <c r="L100" s="1">
        <v>54</v>
      </c>
      <c r="M100" s="1">
        <v>280.89999999999998</v>
      </c>
      <c r="N100" s="1">
        <v>287.3</v>
      </c>
      <c r="O100" s="1">
        <v>199.5</v>
      </c>
      <c r="Q100" s="1">
        <v>32</v>
      </c>
      <c r="U100" s="1">
        <v>60</v>
      </c>
      <c r="V100" s="1">
        <f t="shared" si="7"/>
        <v>5</v>
      </c>
      <c r="AD100" s="17">
        <v>1596</v>
      </c>
      <c r="AE100" s="25">
        <v>7.3930348258706466</v>
      </c>
      <c r="AF100" s="3">
        <v>9.7357322200000009</v>
      </c>
      <c r="AG100" s="3">
        <v>12.560250391236307</v>
      </c>
      <c r="AH100" s="3">
        <v>30.046948356807512</v>
      </c>
      <c r="AI100" s="3">
        <f>K100/11.93</f>
        <v>24.082145850796312</v>
      </c>
      <c r="AJ100" s="3">
        <v>59.340659340659336</v>
      </c>
      <c r="AK100" s="3">
        <f t="shared" si="4"/>
        <v>48.075117370892023</v>
      </c>
      <c r="AL100" s="3">
        <v>21.979655712050079</v>
      </c>
      <c r="AM100" s="3">
        <v>24.082145850796312</v>
      </c>
      <c r="AN100" s="3">
        <v>2.3368755446852774</v>
      </c>
      <c r="AP100" s="3">
        <v>5</v>
      </c>
      <c r="AR100" s="14">
        <v>1596</v>
      </c>
      <c r="AS100" s="4">
        <v>1.5919000000000001</v>
      </c>
      <c r="AT100" s="4">
        <f>AS100*(AE100/12)</f>
        <v>0.9807476782752903</v>
      </c>
      <c r="AU100" s="4">
        <f>AS100*AF100/12</f>
        <v>1.2915260100848336</v>
      </c>
      <c r="AV100" s="4">
        <f>(AG100/12)*$AS100</f>
        <v>1.6662218831507565</v>
      </c>
      <c r="AW100" s="4">
        <f>(AH100/12)*$AS100</f>
        <v>3.9859780907668236</v>
      </c>
      <c r="AX100" s="4">
        <f>(AI100/12)*$AS100</f>
        <v>3.1946973316568879</v>
      </c>
      <c r="AY100" s="4">
        <f>(AJ100/12)*$AS100</f>
        <v>7.8720329670329665</v>
      </c>
      <c r="AZ100" s="4">
        <f>(AK100/12)*$AS100</f>
        <v>6.3775649452269176</v>
      </c>
      <c r="BA100" s="4">
        <f>(AL100/12)*$AS100</f>
        <v>2.9157844940010436</v>
      </c>
      <c r="BB100" s="4">
        <f>(AM100/12)*$AS100</f>
        <v>3.1946973316568879</v>
      </c>
      <c r="BC100" s="4">
        <v>11.251261748824971</v>
      </c>
      <c r="BD100" s="4">
        <v>9.6037628692410113</v>
      </c>
      <c r="BE100" s="4"/>
      <c r="BF100" s="4">
        <f>AP100*AS100</f>
        <v>7.9595000000000002</v>
      </c>
      <c r="BG100" s="4"/>
      <c r="BH100" s="26">
        <v>1596</v>
      </c>
      <c r="BI100" s="6">
        <f>AU100*271</f>
        <v>350.00354873298988</v>
      </c>
      <c r="BJ100" s="6">
        <f>AV100*19.5</f>
        <v>32.491326721439748</v>
      </c>
      <c r="BK100" s="6">
        <f>AW100*5</f>
        <v>19.929890453834119</v>
      </c>
      <c r="BL100" s="6">
        <f>AX100*3</f>
        <v>9.5840919949706631</v>
      </c>
      <c r="BM100" s="6">
        <f>AY100*3</f>
        <v>23.616098901098901</v>
      </c>
      <c r="BN100" s="6">
        <f>AZ100*1.3</f>
        <v>8.2908344287949927</v>
      </c>
      <c r="BO100" s="6">
        <f>BA100*1.3</f>
        <v>3.7905198422013568</v>
      </c>
      <c r="BP100" s="6">
        <f>BB100*1.3</f>
        <v>4.1531065311539548</v>
      </c>
      <c r="BQ100" s="6">
        <f>BD100*2</f>
        <v>19.207525738482023</v>
      </c>
      <c r="BS100" s="7">
        <f t="shared" si="6"/>
        <v>471.06694334496569</v>
      </c>
      <c r="BT100" s="7"/>
      <c r="BU100" s="8">
        <v>1596</v>
      </c>
      <c r="BV100" s="9">
        <f>BF100*250</f>
        <v>1989.875</v>
      </c>
      <c r="BW100" s="9">
        <f>BS100*4.2</f>
        <v>1978.481162048856</v>
      </c>
      <c r="BY100" s="10">
        <v>1596</v>
      </c>
      <c r="BZ100" s="11">
        <f t="shared" si="5"/>
        <v>1.005758881191138</v>
      </c>
    </row>
    <row r="101" spans="1:78" x14ac:dyDescent="0.2">
      <c r="A101">
        <v>1597</v>
      </c>
      <c r="B101" s="1">
        <v>1488.7</v>
      </c>
      <c r="C101" s="1"/>
      <c r="D101" s="1">
        <v>1488.7</v>
      </c>
      <c r="E101" s="1">
        <v>2078.1</v>
      </c>
      <c r="G101" s="1">
        <v>34.4</v>
      </c>
      <c r="H101" s="1"/>
      <c r="I101" s="1"/>
      <c r="J101" s="1"/>
      <c r="K101" s="1">
        <v>339.1</v>
      </c>
      <c r="M101" s="1">
        <v>328.1</v>
      </c>
      <c r="N101" s="1">
        <v>339.1</v>
      </c>
      <c r="O101" s="1">
        <v>206.4</v>
      </c>
      <c r="Q101" s="1">
        <v>34.4</v>
      </c>
      <c r="U101" s="1">
        <v>60</v>
      </c>
      <c r="V101" s="1">
        <f t="shared" si="7"/>
        <v>5</v>
      </c>
      <c r="AD101" s="17">
        <v>1597</v>
      </c>
      <c r="AE101" s="25">
        <v>7.4064676616915426</v>
      </c>
      <c r="AF101" s="3">
        <v>9.7510513990000014</v>
      </c>
      <c r="AG101" s="3">
        <v>16.260563380281688</v>
      </c>
      <c r="AH101" s="3">
        <v>32.300469483568072</v>
      </c>
      <c r="AI101" s="3">
        <f>K101/11.93</f>
        <v>28.424140821458511</v>
      </c>
      <c r="AJ101" s="3">
        <v>59.340659340659336</v>
      </c>
      <c r="AK101" s="3">
        <f t="shared" si="4"/>
        <v>51.68075117370892</v>
      </c>
      <c r="AL101" s="3">
        <v>25.672926447574337</v>
      </c>
      <c r="AM101" s="3">
        <v>28.424140821458511</v>
      </c>
      <c r="AN101" s="3">
        <v>2.4176998116443169</v>
      </c>
      <c r="AP101" s="3">
        <v>5</v>
      </c>
      <c r="AR101" s="14">
        <v>1597</v>
      </c>
      <c r="AS101" s="4">
        <v>1.5919000000000001</v>
      </c>
      <c r="AT101" s="4">
        <f>AS101*(AE101/12)</f>
        <v>0.98252965588723062</v>
      </c>
      <c r="AU101" s="4">
        <f>AS101*AF101/12</f>
        <v>1.2935582268390087</v>
      </c>
      <c r="AV101" s="4">
        <f>(AG101/12)*$AS101</f>
        <v>2.1570992370892017</v>
      </c>
      <c r="AW101" s="4">
        <f>(AH101/12)*$AS101</f>
        <v>4.2849264475743345</v>
      </c>
      <c r="AX101" s="4">
        <f>(AI101/12)*$AS101</f>
        <v>3.7706991478066509</v>
      </c>
      <c r="AY101" s="4">
        <f>(AJ101/12)*$AS101</f>
        <v>7.8720329670329665</v>
      </c>
      <c r="AZ101" s="4">
        <f>(AK101/12)*$AS101</f>
        <v>6.8558823161189366</v>
      </c>
      <c r="BA101" s="4">
        <f>(AL101/12)*$AS101</f>
        <v>3.405727634324466</v>
      </c>
      <c r="BB101" s="4">
        <f>(AM101/12)*$AS101</f>
        <v>3.7706991478066509</v>
      </c>
      <c r="BC101" s="4">
        <v>11.640403132618916</v>
      </c>
      <c r="BD101" s="4">
        <v>9.6711576963935837</v>
      </c>
      <c r="BE101" s="4"/>
      <c r="BF101" s="4">
        <f>AP101*AS101</f>
        <v>7.9595000000000002</v>
      </c>
      <c r="BG101" s="4"/>
      <c r="BH101" s="26">
        <v>1597</v>
      </c>
      <c r="BI101" s="6">
        <f>AU101*271</f>
        <v>350.55427947337137</v>
      </c>
      <c r="BJ101" s="6">
        <f>AV101*19.5</f>
        <v>42.063435123239437</v>
      </c>
      <c r="BK101" s="6">
        <f>AW101*5</f>
        <v>21.424632237871673</v>
      </c>
      <c r="BL101" s="6">
        <f>AX101*3</f>
        <v>11.312097443419953</v>
      </c>
      <c r="BM101" s="6">
        <f>AY101*3</f>
        <v>23.616098901098901</v>
      </c>
      <c r="BN101" s="6">
        <f>AZ101*1.3</f>
        <v>8.9126470109546183</v>
      </c>
      <c r="BO101" s="6">
        <f>BA101*1.3</f>
        <v>4.4274459246218063</v>
      </c>
      <c r="BP101" s="6">
        <f>BB101*1.3</f>
        <v>4.9019088921486462</v>
      </c>
      <c r="BQ101" s="6">
        <f>BD101*2</f>
        <v>19.342315392787167</v>
      </c>
      <c r="BS101" s="7">
        <f t="shared" si="6"/>
        <v>486.55486039951353</v>
      </c>
      <c r="BT101" s="7"/>
      <c r="BU101" s="8">
        <v>1597</v>
      </c>
      <c r="BV101" s="9">
        <f>BF101*250</f>
        <v>1989.875</v>
      </c>
      <c r="BW101" s="9">
        <f>BS101*4.2</f>
        <v>2043.5304136779569</v>
      </c>
      <c r="BY101" s="10">
        <v>1597</v>
      </c>
      <c r="BZ101" s="11">
        <f t="shared" si="5"/>
        <v>0.97374376553496578</v>
      </c>
    </row>
    <row r="102" spans="1:78" x14ac:dyDescent="0.2">
      <c r="A102">
        <v>1598</v>
      </c>
      <c r="B102" s="1">
        <v>1800</v>
      </c>
      <c r="C102" s="1"/>
      <c r="D102" s="1">
        <v>1800</v>
      </c>
      <c r="E102" s="1">
        <v>2448.3000000000002</v>
      </c>
      <c r="G102" s="1">
        <v>36</v>
      </c>
      <c r="H102" s="1"/>
      <c r="I102" s="1"/>
      <c r="J102" s="1"/>
      <c r="K102" s="1">
        <v>387.1</v>
      </c>
      <c r="L102" s="1">
        <v>54</v>
      </c>
      <c r="M102" s="1">
        <v>329.3</v>
      </c>
      <c r="N102" s="1">
        <v>387.1</v>
      </c>
      <c r="O102" s="1">
        <v>198.3</v>
      </c>
      <c r="Q102" s="1">
        <v>36</v>
      </c>
      <c r="U102" s="1">
        <v>60</v>
      </c>
      <c r="V102" s="1">
        <f t="shared" si="7"/>
        <v>5</v>
      </c>
      <c r="AD102" s="17">
        <v>1598</v>
      </c>
      <c r="AE102" s="25">
        <v>8.9552238805970141</v>
      </c>
      <c r="AF102" s="3">
        <v>11.517296</v>
      </c>
      <c r="AG102" s="3">
        <v>19.157276995305168</v>
      </c>
      <c r="AH102" s="3">
        <v>33.802816901408455</v>
      </c>
      <c r="AI102" s="3">
        <f>K102/11.93</f>
        <v>32.447611064543175</v>
      </c>
      <c r="AJ102" s="3">
        <v>59.340659340659336</v>
      </c>
      <c r="AK102" s="3">
        <f t="shared" si="4"/>
        <v>54.084507042253534</v>
      </c>
      <c r="AL102" s="3">
        <v>25.766823161189361</v>
      </c>
      <c r="AM102" s="3">
        <v>32.447611064543175</v>
      </c>
      <c r="AN102" s="3">
        <v>2.3228191504315312</v>
      </c>
      <c r="AP102" s="3">
        <v>5</v>
      </c>
      <c r="AR102" s="14">
        <v>1598</v>
      </c>
      <c r="AS102" s="4">
        <v>1.5919000000000001</v>
      </c>
      <c r="AT102" s="4">
        <f>AS102*(AE102/12)</f>
        <v>1.1879850746268656</v>
      </c>
      <c r="AU102" s="4">
        <f>AS102*AF102/12</f>
        <v>1.5278652918666669</v>
      </c>
      <c r="AV102" s="4">
        <f>(AG102/12)*$AS102</f>
        <v>2.5413724374021913</v>
      </c>
      <c r="AW102" s="4">
        <f>(AH102/12)*$AS102</f>
        <v>4.4842253521126771</v>
      </c>
      <c r="AX102" s="4">
        <f>(AI102/12)*$AS102</f>
        <v>4.3044460044705239</v>
      </c>
      <c r="AY102" s="4">
        <f>(AJ102/12)*$AS102</f>
        <v>7.8720329670329665</v>
      </c>
      <c r="AZ102" s="4">
        <f>(AK102/12)*$AS102</f>
        <v>7.1747605633802838</v>
      </c>
      <c r="BA102" s="4">
        <f>(AL102/12)*$AS102</f>
        <v>3.4181838158581122</v>
      </c>
      <c r="BB102" s="4">
        <f>(AM102/12)*$AS102</f>
        <v>4.3044460044705239</v>
      </c>
      <c r="BC102" s="4">
        <v>11.183584986426025</v>
      </c>
      <c r="BD102" s="4">
        <v>10.917961998716102</v>
      </c>
      <c r="BE102" s="4"/>
      <c r="BF102" s="4">
        <f>AP102*AS102</f>
        <v>7.9595000000000002</v>
      </c>
      <c r="BG102" s="4"/>
      <c r="BH102" s="26">
        <v>1598</v>
      </c>
      <c r="BI102" s="6">
        <f>AU102*271</f>
        <v>414.0514940958667</v>
      </c>
      <c r="BJ102" s="6">
        <f>AV102*19.5</f>
        <v>49.556762529342734</v>
      </c>
      <c r="BK102" s="6">
        <f>AW102*5</f>
        <v>22.421126760563386</v>
      </c>
      <c r="BL102" s="6">
        <f>AX102*3</f>
        <v>12.913338013411572</v>
      </c>
      <c r="BM102" s="6">
        <f>AY102*3</f>
        <v>23.616098901098901</v>
      </c>
      <c r="BN102" s="6">
        <f>AZ102*1.3</f>
        <v>9.3271887323943687</v>
      </c>
      <c r="BO102" s="6">
        <f>BA102*1.3</f>
        <v>4.4436389606155462</v>
      </c>
      <c r="BP102" s="6">
        <f>BB102*1.3</f>
        <v>5.5957798058116817</v>
      </c>
      <c r="BQ102" s="6">
        <f>BD102*2</f>
        <v>21.835923997432204</v>
      </c>
      <c r="BS102" s="7">
        <f t="shared" si="6"/>
        <v>563.76135179653716</v>
      </c>
      <c r="BT102" s="7"/>
      <c r="BU102" s="8">
        <v>1598</v>
      </c>
      <c r="BV102" s="9">
        <f>BF102*250</f>
        <v>1989.875</v>
      </c>
      <c r="BW102" s="9">
        <f>BS102*4.2</f>
        <v>2367.7976775454563</v>
      </c>
      <c r="BY102" s="10">
        <v>1598</v>
      </c>
      <c r="BZ102" s="11">
        <f t="shared" si="5"/>
        <v>0.84039063762524491</v>
      </c>
    </row>
    <row r="103" spans="1:78" x14ac:dyDescent="0.2">
      <c r="A103">
        <v>1599</v>
      </c>
      <c r="B103" s="1">
        <v>1895</v>
      </c>
      <c r="C103" s="1"/>
      <c r="D103" s="1">
        <v>1895</v>
      </c>
      <c r="E103" s="1">
        <v>2305</v>
      </c>
      <c r="G103" s="1">
        <v>36</v>
      </c>
      <c r="H103" s="1"/>
      <c r="I103" s="1"/>
      <c r="J103" s="1"/>
      <c r="K103" s="1">
        <v>463.3</v>
      </c>
      <c r="M103" s="1">
        <v>359.5</v>
      </c>
      <c r="N103" s="1">
        <v>463.3</v>
      </c>
      <c r="O103" s="1">
        <v>212</v>
      </c>
      <c r="Q103" s="1">
        <v>36</v>
      </c>
      <c r="U103" s="1">
        <v>60</v>
      </c>
      <c r="V103" s="1">
        <f t="shared" si="7"/>
        <v>5</v>
      </c>
      <c r="AD103" s="17">
        <v>1599</v>
      </c>
      <c r="AE103" s="25">
        <v>9.4278606965174134</v>
      </c>
      <c r="AF103" s="3">
        <v>12.056304150000001</v>
      </c>
      <c r="AG103" s="3">
        <v>18.035993740219094</v>
      </c>
      <c r="AH103" s="3">
        <v>33.802816901408455</v>
      </c>
      <c r="AI103" s="3">
        <f>K103/11.93</f>
        <v>38.834870075440072</v>
      </c>
      <c r="AJ103" s="3">
        <v>61.538461538461533</v>
      </c>
      <c r="AK103" s="3">
        <f t="shared" si="4"/>
        <v>54.084507042253534</v>
      </c>
      <c r="AL103" s="3">
        <v>28.129890453834118</v>
      </c>
      <c r="AM103" s="3">
        <v>38.834870075440072</v>
      </c>
      <c r="AN103" s="3">
        <v>2.4832963181617984</v>
      </c>
      <c r="AP103" s="3">
        <v>5</v>
      </c>
      <c r="AR103" s="14">
        <v>1599</v>
      </c>
      <c r="AS103" s="4">
        <v>1.5919000000000001</v>
      </c>
      <c r="AT103" s="4">
        <f>AS103*(AE103/12)</f>
        <v>1.2506842868988393</v>
      </c>
      <c r="AU103" s="4">
        <f>AS103*AF103/12</f>
        <v>1.5993692146987504</v>
      </c>
      <c r="AV103" s="4">
        <f>(AG103/12)*$AS103</f>
        <v>2.3926248695878982</v>
      </c>
      <c r="AW103" s="4">
        <f>(AH103/12)*$AS103</f>
        <v>4.4842253521126771</v>
      </c>
      <c r="AX103" s="4">
        <f>(AI103/12)*$AS103</f>
        <v>5.1517691394244212</v>
      </c>
      <c r="AY103" s="4">
        <f>(AJ103/12)*$AS103</f>
        <v>8.1635897435897427</v>
      </c>
      <c r="AZ103" s="4">
        <f>(AK103/12)*$AS103</f>
        <v>7.1747605633802838</v>
      </c>
      <c r="BA103" s="4">
        <f>(AL103/12)*$AS103</f>
        <v>3.731664384454878</v>
      </c>
      <c r="BB103" s="4">
        <f>(AM103/12)*$AS103</f>
        <v>5.1517691394244212</v>
      </c>
      <c r="BC103" s="4">
        <v>11.956228023814004</v>
      </c>
      <c r="BD103" s="4">
        <v>11.052751653021236</v>
      </c>
      <c r="BE103" s="4"/>
      <c r="BF103" s="4">
        <f>AP103*AS103</f>
        <v>7.9595000000000002</v>
      </c>
      <c r="BG103" s="4"/>
      <c r="BH103" s="26">
        <v>1599</v>
      </c>
      <c r="BI103" s="6">
        <f>AU103*271</f>
        <v>433.42905718336135</v>
      </c>
      <c r="BJ103" s="6">
        <f>AV103*19.5</f>
        <v>46.656184956964012</v>
      </c>
      <c r="BK103" s="6">
        <f>AW103*5</f>
        <v>22.421126760563386</v>
      </c>
      <c r="BL103" s="6">
        <f>AX103*3</f>
        <v>15.455307418273264</v>
      </c>
      <c r="BM103" s="6">
        <f>AY103*3</f>
        <v>24.490769230769228</v>
      </c>
      <c r="BN103" s="6">
        <f>AZ103*1.3</f>
        <v>9.3271887323943687</v>
      </c>
      <c r="BO103" s="6">
        <f>BA103*1.3</f>
        <v>4.8511636997913419</v>
      </c>
      <c r="BP103" s="6">
        <f>BB103*1.3</f>
        <v>6.6972998812517481</v>
      </c>
      <c r="BQ103" s="6">
        <f>BD103*2</f>
        <v>22.105503306042472</v>
      </c>
      <c r="BS103" s="7">
        <f t="shared" si="6"/>
        <v>585.43360116941119</v>
      </c>
      <c r="BT103" s="7"/>
      <c r="BU103" s="8">
        <v>1599</v>
      </c>
      <c r="BV103" s="9">
        <f>BF103*250</f>
        <v>1989.875</v>
      </c>
      <c r="BW103" s="9">
        <f>BS103*4.2</f>
        <v>2458.821124911527</v>
      </c>
      <c r="BY103" s="10">
        <v>1599</v>
      </c>
      <c r="BZ103" s="11">
        <f t="shared" si="5"/>
        <v>0.80928009762060238</v>
      </c>
    </row>
    <row r="104" spans="1:78" x14ac:dyDescent="0.2">
      <c r="A104">
        <v>1600</v>
      </c>
      <c r="B104" s="1">
        <v>1684.1</v>
      </c>
      <c r="C104" s="1"/>
      <c r="D104" s="1">
        <v>1684.1</v>
      </c>
      <c r="E104" s="1">
        <v>2039.3</v>
      </c>
      <c r="G104" s="1">
        <v>41.1</v>
      </c>
      <c r="H104" s="1"/>
      <c r="I104" s="1"/>
      <c r="J104" s="1"/>
      <c r="K104" s="1">
        <v>455.1</v>
      </c>
      <c r="M104" s="1">
        <v>353</v>
      </c>
      <c r="N104" s="1">
        <v>455.1</v>
      </c>
      <c r="O104" s="1">
        <v>209.5</v>
      </c>
      <c r="Q104" s="1">
        <v>41.1</v>
      </c>
      <c r="U104" s="1">
        <v>60</v>
      </c>
      <c r="V104" s="1">
        <f t="shared" si="7"/>
        <v>5</v>
      </c>
      <c r="AD104" s="17">
        <v>1600</v>
      </c>
      <c r="AE104" s="25">
        <v>8.3786069651741286</v>
      </c>
      <c r="AF104" s="3">
        <v>10.859706057</v>
      </c>
      <c r="AG104" s="3">
        <v>15.956964006259781</v>
      </c>
      <c r="AH104" s="3">
        <v>38.591549295774648</v>
      </c>
      <c r="AI104" s="3">
        <f>K104/11.93</f>
        <v>38.14752724224644</v>
      </c>
      <c r="AJ104" s="3">
        <v>63.73626373626373</v>
      </c>
      <c r="AK104" s="3">
        <f t="shared" si="4"/>
        <v>61.74647887323944</v>
      </c>
      <c r="AL104" s="3">
        <v>27.621283255086073</v>
      </c>
      <c r="AM104" s="3">
        <v>38.14752724224644</v>
      </c>
      <c r="AN104" s="3">
        <v>2.4540121634664942</v>
      </c>
      <c r="AP104" s="3">
        <v>5</v>
      </c>
      <c r="AR104" s="14">
        <v>1600</v>
      </c>
      <c r="AS104" s="4">
        <v>1.5919000000000001</v>
      </c>
      <c r="AT104" s="4">
        <f>AS104*(AE104/12)</f>
        <v>1.1114920356550579</v>
      </c>
      <c r="AU104" s="4">
        <f>AS104*AF104/12</f>
        <v>1.440630506011525</v>
      </c>
      <c r="AV104" s="4">
        <f>(AG104/12)*$AS104</f>
        <v>2.1168242501304122</v>
      </c>
      <c r="AW104" s="4">
        <f>(AH104/12)*$AS104</f>
        <v>5.1194906103286391</v>
      </c>
      <c r="AX104" s="4">
        <f>(AI104/12)*$AS104</f>
        <v>5.060587384744343</v>
      </c>
      <c r="AY104" s="4">
        <f>(AJ104/12)*$AS104</f>
        <v>8.4551465201465206</v>
      </c>
      <c r="AZ104" s="4">
        <f>(AK104/12)*$AS104</f>
        <v>8.1911849765258236</v>
      </c>
      <c r="BA104" s="4">
        <f>(AL104/12)*$AS104</f>
        <v>3.6641934011476267</v>
      </c>
      <c r="BB104" s="4">
        <f>(AM104/12)*$AS104</f>
        <v>5.060587384744343</v>
      </c>
      <c r="BC104" s="4">
        <v>11.815234768816198</v>
      </c>
      <c r="BD104" s="4">
        <v>12.636530091106597</v>
      </c>
      <c r="BE104" s="4"/>
      <c r="BF104" s="4">
        <f>AP104*AS104</f>
        <v>7.9595000000000002</v>
      </c>
      <c r="BG104" s="4"/>
      <c r="BH104" s="26">
        <v>1600</v>
      </c>
      <c r="BI104" s="6">
        <f>AU104*271</f>
        <v>390.41086712912329</v>
      </c>
      <c r="BJ104" s="6">
        <f>AV104*19.5</f>
        <v>41.278072877543039</v>
      </c>
      <c r="BK104" s="6">
        <f>AW104*5</f>
        <v>25.597453051643196</v>
      </c>
      <c r="BL104" s="6">
        <f>AX104*3</f>
        <v>15.181762154233029</v>
      </c>
      <c r="BM104" s="6">
        <f>AY104*3</f>
        <v>25.365439560439562</v>
      </c>
      <c r="BN104" s="6">
        <f>AZ104*1.3</f>
        <v>10.648540469483571</v>
      </c>
      <c r="BO104" s="6">
        <f>BA104*1.3</f>
        <v>4.763451421491915</v>
      </c>
      <c r="BP104" s="6">
        <f>BB104*1.3</f>
        <v>6.5787636001676457</v>
      </c>
      <c r="BQ104" s="6">
        <f>BD104*2</f>
        <v>25.273060182213193</v>
      </c>
      <c r="BS104" s="7">
        <f t="shared" si="6"/>
        <v>545.09741044633836</v>
      </c>
      <c r="BT104" s="7"/>
      <c r="BU104" s="8">
        <v>1600</v>
      </c>
      <c r="BV104" s="9">
        <f>BF104*250</f>
        <v>1989.875</v>
      </c>
      <c r="BW104" s="9">
        <f>BS104*4.2</f>
        <v>2289.4091238746214</v>
      </c>
      <c r="BY104" s="10">
        <v>1600</v>
      </c>
      <c r="BZ104" s="11">
        <f t="shared" si="5"/>
        <v>0.86916531398822827</v>
      </c>
    </row>
    <row r="105" spans="1:78" x14ac:dyDescent="0.2">
      <c r="A105">
        <v>1601</v>
      </c>
      <c r="B105" s="1">
        <v>1828.6</v>
      </c>
      <c r="C105" s="1"/>
      <c r="D105" s="1">
        <v>1828.6</v>
      </c>
      <c r="E105" s="1">
        <v>1809.3</v>
      </c>
      <c r="G105" s="1">
        <v>54</v>
      </c>
      <c r="H105" s="1"/>
      <c r="I105" s="1"/>
      <c r="J105" s="1"/>
      <c r="K105" s="1">
        <v>325.10000000000002</v>
      </c>
      <c r="L105" s="1">
        <v>60</v>
      </c>
      <c r="M105" s="1">
        <v>309.8</v>
      </c>
      <c r="N105" s="1">
        <v>325.10000000000002</v>
      </c>
      <c r="O105" s="1">
        <v>206</v>
      </c>
      <c r="Q105" s="1">
        <v>54</v>
      </c>
      <c r="AD105" s="17">
        <v>1601</v>
      </c>
      <c r="AE105" s="25">
        <v>9.0975124378109449</v>
      </c>
      <c r="AF105" s="3">
        <v>11.679565821999999</v>
      </c>
      <c r="AG105" s="3">
        <v>14.157276995305164</v>
      </c>
      <c r="AH105" s="3">
        <v>50.70422535211268</v>
      </c>
      <c r="AI105" s="3">
        <f>K105/11.93</f>
        <v>27.250628667225484</v>
      </c>
      <c r="AJ105" s="3">
        <v>65.934065934065927</v>
      </c>
      <c r="AK105" s="3">
        <f t="shared" si="4"/>
        <v>81.126760563380287</v>
      </c>
      <c r="AL105" s="3">
        <v>24.241001564945229</v>
      </c>
      <c r="AM105" s="3">
        <v>27.250628667225484</v>
      </c>
      <c r="AN105" s="3">
        <v>2.413014346893068</v>
      </c>
      <c r="AP105" s="3">
        <v>5</v>
      </c>
      <c r="AR105" s="14">
        <v>1601</v>
      </c>
      <c r="AS105" s="4">
        <v>1.5919000000000001</v>
      </c>
      <c r="AT105" s="4">
        <f>AS105*(AE105/12)</f>
        <v>1.2068608374792702</v>
      </c>
      <c r="AU105" s="4">
        <f>AS105*AF105/12</f>
        <v>1.5493917360034832</v>
      </c>
      <c r="AV105" s="4">
        <f>(AG105/12)*$AS105</f>
        <v>1.8780807707355243</v>
      </c>
      <c r="AW105" s="4">
        <f>(AH105/12)*$AS105</f>
        <v>6.7263380281690157</v>
      </c>
      <c r="AX105" s="4">
        <f>(AI105/12)*$AS105</f>
        <v>3.6150229812796875</v>
      </c>
      <c r="AY105" s="4">
        <f>(AJ105/12)*$AS105</f>
        <v>8.7467032967032967</v>
      </c>
      <c r="AZ105" s="4">
        <f>(AK105/12)*$AS105</f>
        <v>10.762140845070425</v>
      </c>
      <c r="BA105" s="4">
        <f>(AL105/12)*$AS105</f>
        <v>3.2157708659363595</v>
      </c>
      <c r="BB105" s="4">
        <f>(AM105/12)*$AS105</f>
        <v>3.6150229812796875</v>
      </c>
      <c r="BC105" s="4">
        <v>11.617844211819266</v>
      </c>
      <c r="BD105" s="4">
        <v>12.737622331835448</v>
      </c>
      <c r="BE105" s="4"/>
      <c r="BF105" s="4">
        <f>AP105*AS105</f>
        <v>7.9595000000000002</v>
      </c>
      <c r="BG105" s="4"/>
      <c r="BH105" s="26">
        <v>1601</v>
      </c>
      <c r="BI105" s="6">
        <f>AU105*271</f>
        <v>419.88516045694394</v>
      </c>
      <c r="BJ105" s="6">
        <f>AV105*19.5</f>
        <v>36.62257502934272</v>
      </c>
      <c r="BK105" s="6">
        <f>AW105*5</f>
        <v>33.63169014084508</v>
      </c>
      <c r="BL105" s="6">
        <f>AX105*3</f>
        <v>10.845068943839063</v>
      </c>
      <c r="BM105" s="6">
        <f>AY105*3</f>
        <v>26.240109890109892</v>
      </c>
      <c r="BN105" s="6">
        <f>AZ105*1.3</f>
        <v>13.990783098591553</v>
      </c>
      <c r="BO105" s="6">
        <f>BA105*1.3</f>
        <v>4.1805021257172674</v>
      </c>
      <c r="BP105" s="6">
        <f>BB105*1.3</f>
        <v>4.6995298756635941</v>
      </c>
      <c r="BQ105" s="6">
        <f>BD105*2</f>
        <v>25.475244663670896</v>
      </c>
      <c r="BS105" s="7">
        <f t="shared" si="6"/>
        <v>575.57066422472406</v>
      </c>
      <c r="BT105" s="7"/>
      <c r="BU105" s="8">
        <v>1601</v>
      </c>
      <c r="BV105" s="9">
        <f>BF105*250</f>
        <v>1989.875</v>
      </c>
      <c r="BW105" s="9">
        <f>BS105*4.2</f>
        <v>2417.3967897438411</v>
      </c>
      <c r="BY105" s="10">
        <v>1601</v>
      </c>
      <c r="BZ105" s="11">
        <f t="shared" si="5"/>
        <v>0.82314786237920701</v>
      </c>
    </row>
    <row r="106" spans="1:78" x14ac:dyDescent="0.2">
      <c r="A106">
        <v>1602</v>
      </c>
      <c r="B106" s="1">
        <v>1347.2</v>
      </c>
      <c r="C106" s="1"/>
      <c r="D106" s="1">
        <v>1347.2</v>
      </c>
      <c r="G106" s="1">
        <v>51</v>
      </c>
      <c r="H106" s="1"/>
      <c r="I106" s="1"/>
      <c r="J106" s="1"/>
      <c r="K106" s="1">
        <v>436.2</v>
      </c>
      <c r="L106" s="1">
        <v>69</v>
      </c>
      <c r="M106" s="1">
        <v>327.39999999999998</v>
      </c>
      <c r="N106" s="1">
        <v>436.2</v>
      </c>
      <c r="O106" s="1">
        <v>201.8</v>
      </c>
      <c r="Q106" s="1">
        <v>51</v>
      </c>
      <c r="U106" s="1">
        <v>60</v>
      </c>
      <c r="V106" s="1">
        <f t="shared" si="7"/>
        <v>5</v>
      </c>
      <c r="AD106" s="17">
        <v>1602</v>
      </c>
      <c r="AE106" s="25">
        <v>6.7024875621890549</v>
      </c>
      <c r="AF106" s="3">
        <v>8.9482129439999998</v>
      </c>
      <c r="AG106" s="3">
        <v>16.146322378716746</v>
      </c>
      <c r="AH106" s="3">
        <v>47.887323943661976</v>
      </c>
      <c r="AI106" s="3">
        <f>K106/11.93</f>
        <v>36.563285834031852</v>
      </c>
      <c r="AJ106" s="3">
        <v>75.824175824175825</v>
      </c>
      <c r="AK106" s="3">
        <f t="shared" si="4"/>
        <v>76.619718309859167</v>
      </c>
      <c r="AL106" s="3">
        <v>25.618153364632239</v>
      </c>
      <c r="AM106" s="3">
        <v>36.563285834031852</v>
      </c>
      <c r="AN106" s="3">
        <v>2.3638169670049574</v>
      </c>
      <c r="AP106" s="3">
        <v>5</v>
      </c>
      <c r="AR106" s="14">
        <v>1602</v>
      </c>
      <c r="AS106" s="4">
        <v>1.5919000000000001</v>
      </c>
      <c r="AT106" s="4">
        <f>AS106*(AE106/12)</f>
        <v>0.88914082918739645</v>
      </c>
      <c r="AU106" s="4">
        <f>AS106*AF106/12</f>
        <v>1.1870550154628001</v>
      </c>
      <c r="AV106" s="4">
        <f>(AG106/12)*$AS106</f>
        <v>2.141944216223266</v>
      </c>
      <c r="AW106" s="4">
        <f>(AH106/12)*$AS106</f>
        <v>6.3526525821596254</v>
      </c>
      <c r="AX106" s="4">
        <f>(AI106/12)*$AS106</f>
        <v>4.8504245599329421</v>
      </c>
      <c r="AY106" s="4">
        <f>(AJ106/12)*$AS106</f>
        <v>10.058708791208792</v>
      </c>
      <c r="AZ106" s="4">
        <f>(AK106/12)*$AS106</f>
        <v>10.164244131455401</v>
      </c>
      <c r="BA106" s="4">
        <f>(AL106/12)*$AS106</f>
        <v>3.3984615284298383</v>
      </c>
      <c r="BB106" s="4">
        <f>(AM106/12)*$AS106</f>
        <v>4.8504245599329421</v>
      </c>
      <c r="BC106" s="4">
        <v>11.380975543422954</v>
      </c>
      <c r="BD106" s="4">
        <v>11.457120615936651</v>
      </c>
      <c r="BE106" s="4"/>
      <c r="BF106" s="4">
        <f>AP106*AS106</f>
        <v>7.9595000000000002</v>
      </c>
      <c r="BG106" s="4"/>
      <c r="BH106" s="26">
        <v>1602</v>
      </c>
      <c r="BI106" s="6">
        <f>AU106*271</f>
        <v>321.69190919041881</v>
      </c>
      <c r="BJ106" s="6">
        <f>AV106*19.5</f>
        <v>41.767912216353686</v>
      </c>
      <c r="BK106" s="6">
        <f>AW106*5</f>
        <v>31.763262910798126</v>
      </c>
      <c r="BL106" s="6">
        <f>AX106*3</f>
        <v>14.551273679798825</v>
      </c>
      <c r="BM106" s="6">
        <f>AY106*3</f>
        <v>30.176126373626374</v>
      </c>
      <c r="BN106" s="6">
        <f>AZ106*1.3</f>
        <v>13.213517370892022</v>
      </c>
      <c r="BO106" s="6">
        <f>BA106*1.3</f>
        <v>4.4179999869587903</v>
      </c>
      <c r="BP106" s="6">
        <f>BB106*1.3</f>
        <v>6.3055519279128251</v>
      </c>
      <c r="BQ106" s="6">
        <f>BD106*2</f>
        <v>22.914241231873302</v>
      </c>
      <c r="BS106" s="7">
        <f t="shared" si="6"/>
        <v>486.80179488863274</v>
      </c>
      <c r="BT106" s="7"/>
      <c r="BU106" s="8">
        <v>1602</v>
      </c>
      <c r="BV106" s="9">
        <f>BF106*250</f>
        <v>1989.875</v>
      </c>
      <c r="BW106" s="9">
        <f>BS106*4.2</f>
        <v>2044.5675385322577</v>
      </c>
      <c r="BY106" s="10">
        <v>1602</v>
      </c>
      <c r="BZ106" s="11">
        <f t="shared" si="5"/>
        <v>0.97324982545134209</v>
      </c>
    </row>
    <row r="107" spans="1:78" x14ac:dyDescent="0.2">
      <c r="A107">
        <v>1603</v>
      </c>
      <c r="B107" s="1">
        <v>1920</v>
      </c>
      <c r="C107" s="1"/>
      <c r="D107" s="1">
        <v>1920</v>
      </c>
      <c r="E107" s="1">
        <v>2317.6999999999998</v>
      </c>
      <c r="G107" s="1">
        <v>48</v>
      </c>
      <c r="H107" s="1"/>
      <c r="I107" s="1"/>
      <c r="J107" s="1"/>
      <c r="K107" s="1">
        <v>488.3</v>
      </c>
      <c r="L107" s="1">
        <v>60</v>
      </c>
      <c r="M107" s="1">
        <v>393</v>
      </c>
      <c r="N107" s="1">
        <v>488.3</v>
      </c>
      <c r="O107" s="1">
        <v>219.7</v>
      </c>
      <c r="Q107" s="1">
        <v>48</v>
      </c>
      <c r="U107" s="1">
        <v>60</v>
      </c>
      <c r="V107" s="1">
        <f t="shared" si="7"/>
        <v>5</v>
      </c>
      <c r="AD107" s="17">
        <v>1603</v>
      </c>
      <c r="AE107" s="25">
        <v>9.5522388059701484</v>
      </c>
      <c r="AF107" s="3">
        <v>12.198148400000001</v>
      </c>
      <c r="AG107" s="3">
        <v>18.135367762128325</v>
      </c>
      <c r="AH107" s="3">
        <v>45.070422535211272</v>
      </c>
      <c r="AI107" s="3">
        <f>K107/11.93</f>
        <v>40.930427493713331</v>
      </c>
      <c r="AJ107" s="3">
        <v>65.934065934065927</v>
      </c>
      <c r="AK107" s="3">
        <f t="shared" si="4"/>
        <v>72.112676056338032</v>
      </c>
      <c r="AL107" s="3">
        <v>30.751173708920188</v>
      </c>
      <c r="AM107" s="3">
        <v>40.930427493713331</v>
      </c>
      <c r="AN107" s="3">
        <v>2.5734915146233353</v>
      </c>
      <c r="AP107" s="3">
        <v>5</v>
      </c>
      <c r="AR107" s="14">
        <v>1603</v>
      </c>
      <c r="AS107" s="4">
        <v>1.5919000000000001</v>
      </c>
      <c r="AT107" s="4">
        <f>AS107*(AE107/12)</f>
        <v>1.26718407960199</v>
      </c>
      <c r="AU107" s="4">
        <f>AS107*AF107/12</f>
        <v>1.6181860364966669</v>
      </c>
      <c r="AV107" s="4">
        <f>(AG107/12)*$AS107</f>
        <v>2.4058076617110071</v>
      </c>
      <c r="AW107" s="4">
        <f>(AH107/12)*$AS107</f>
        <v>5.9789671361502359</v>
      </c>
      <c r="AX107" s="4">
        <f>(AI107/12)*$AS107</f>
        <v>5.4297622939368546</v>
      </c>
      <c r="AY107" s="4">
        <f>(AJ107/12)*$AS107</f>
        <v>8.7467032967032967</v>
      </c>
      <c r="AZ107" s="4">
        <f>(AK107/12)*$AS107</f>
        <v>9.5663474178403778</v>
      </c>
      <c r="BA107" s="4">
        <f>(AL107/12)*$AS107</f>
        <v>4.079399452269171</v>
      </c>
      <c r="BB107" s="4">
        <f>(AM107/12)*$AS107</f>
        <v>5.4297622939368546</v>
      </c>
      <c r="BC107" s="4">
        <v>12.390487249207249</v>
      </c>
      <c r="BD107" s="4">
        <v>11.5582128566655</v>
      </c>
      <c r="BE107" s="4"/>
      <c r="BF107" s="4">
        <f>AP107*AS107</f>
        <v>7.9595000000000002</v>
      </c>
      <c r="BG107" s="4"/>
      <c r="BH107" s="26">
        <v>1603</v>
      </c>
      <c r="BI107" s="6">
        <f>AU107*271</f>
        <v>438.52841589059676</v>
      </c>
      <c r="BJ107" s="6">
        <f>AV107*19.5</f>
        <v>46.913249403364638</v>
      </c>
      <c r="BK107" s="6">
        <f>AW107*5</f>
        <v>29.894835680751179</v>
      </c>
      <c r="BL107" s="6">
        <f>AX107*3</f>
        <v>16.289286881810565</v>
      </c>
      <c r="BM107" s="6">
        <f>AY107*3</f>
        <v>26.240109890109892</v>
      </c>
      <c r="BN107" s="6">
        <f>AZ107*1.3</f>
        <v>12.436251643192492</v>
      </c>
      <c r="BO107" s="6">
        <f>BA107*1.3</f>
        <v>5.3032192879499229</v>
      </c>
      <c r="BP107" s="6">
        <f>BB107*1.3</f>
        <v>7.0586909821179109</v>
      </c>
      <c r="BQ107" s="6">
        <f>BD107*2</f>
        <v>23.116425713331001</v>
      </c>
      <c r="BS107" s="7">
        <f t="shared" si="6"/>
        <v>605.78048537322434</v>
      </c>
      <c r="BT107" s="7"/>
      <c r="BU107" s="8">
        <v>1603</v>
      </c>
      <c r="BV107" s="9">
        <f>BF107*250</f>
        <v>1989.875</v>
      </c>
      <c r="BW107" s="9">
        <f>BS107*4.2</f>
        <v>2544.2780385675424</v>
      </c>
      <c r="BY107" s="10">
        <v>1603</v>
      </c>
      <c r="BZ107" s="11">
        <f t="shared" si="5"/>
        <v>0.78209809220391746</v>
      </c>
    </row>
    <row r="108" spans="1:78" x14ac:dyDescent="0.2">
      <c r="A108">
        <v>1604</v>
      </c>
      <c r="B108" s="1">
        <v>1462.5</v>
      </c>
      <c r="C108" s="1"/>
      <c r="D108" s="1">
        <v>1462.5</v>
      </c>
      <c r="E108" s="1">
        <v>2139.1999999999998</v>
      </c>
      <c r="G108" s="1">
        <v>49.5</v>
      </c>
      <c r="H108" s="1"/>
      <c r="I108" s="1"/>
      <c r="J108" s="1"/>
      <c r="K108" s="1">
        <v>307.3</v>
      </c>
      <c r="L108" s="1">
        <v>58</v>
      </c>
      <c r="M108" s="1">
        <v>294</v>
      </c>
      <c r="N108" s="1">
        <v>307.3</v>
      </c>
      <c r="O108" s="1">
        <v>210.6</v>
      </c>
      <c r="Q108" s="1">
        <v>49.5</v>
      </c>
      <c r="U108" s="1">
        <v>60</v>
      </c>
      <c r="V108" s="1">
        <f t="shared" si="7"/>
        <v>5</v>
      </c>
      <c r="AD108" s="17">
        <v>1604</v>
      </c>
      <c r="AE108" s="25">
        <v>7.2761194029850742</v>
      </c>
      <c r="AF108" s="3">
        <v>9.6023986250000011</v>
      </c>
      <c r="AG108" s="3">
        <v>16.73865414710485</v>
      </c>
      <c r="AH108" s="3">
        <v>46.478873239436624</v>
      </c>
      <c r="AI108" s="3">
        <f>K108/11.93</f>
        <v>25.758591785414922</v>
      </c>
      <c r="AJ108" s="3">
        <v>63.736263736263737</v>
      </c>
      <c r="AK108" s="3">
        <f t="shared" si="4"/>
        <v>74.366197183098606</v>
      </c>
      <c r="AL108" s="3">
        <v>23.004694835680752</v>
      </c>
      <c r="AM108" s="3">
        <v>25.758591785414922</v>
      </c>
      <c r="AN108" s="3">
        <v>2.466897191532428</v>
      </c>
      <c r="AP108" s="3">
        <v>5</v>
      </c>
      <c r="AR108" s="14">
        <v>1604</v>
      </c>
      <c r="AS108" s="4">
        <v>1.5919000000000001</v>
      </c>
      <c r="AT108" s="4">
        <f>AS108*(AE108/12)</f>
        <v>0.96523787313432841</v>
      </c>
      <c r="AU108" s="4">
        <f>AS108*AF108/12</f>
        <v>1.2738381975947919</v>
      </c>
      <c r="AV108" s="4">
        <f>(AG108/12)*$AS108</f>
        <v>2.2205219613980178</v>
      </c>
      <c r="AW108" s="4">
        <f>(AH108/12)*$AS108</f>
        <v>6.1658098591549306</v>
      </c>
      <c r="AX108" s="4">
        <f>(AI108/12)*$AS108</f>
        <v>3.4170918552668348</v>
      </c>
      <c r="AY108" s="4">
        <f>(AJ108/12)*$AS108</f>
        <v>8.4551465201465206</v>
      </c>
      <c r="AZ108" s="4">
        <f>(AK108/12)*$AS108</f>
        <v>9.8652957746478904</v>
      </c>
      <c r="BA108" s="4">
        <f>(AL108/12)*$AS108</f>
        <v>3.0517644757433495</v>
      </c>
      <c r="BB108" s="4">
        <f>(AM108/12)*$AS108</f>
        <v>3.4170918552668348</v>
      </c>
      <c r="BC108" s="4">
        <v>11.877271801015231</v>
      </c>
      <c r="BD108" s="4">
        <v>13.007201640445723</v>
      </c>
      <c r="BE108" s="4"/>
      <c r="BF108" s="4">
        <f>AP108*AS108</f>
        <v>7.9595000000000002</v>
      </c>
      <c r="BG108" s="4"/>
      <c r="BH108" s="26">
        <v>1604</v>
      </c>
      <c r="BI108" s="6">
        <f>AU108*271</f>
        <v>345.21015154818861</v>
      </c>
      <c r="BJ108" s="6">
        <f>AV108*19.5</f>
        <v>43.30017824726135</v>
      </c>
      <c r="BK108" s="6">
        <f>AW108*5</f>
        <v>30.829049295774652</v>
      </c>
      <c r="BL108" s="6">
        <f>AX108*3</f>
        <v>10.251275565800505</v>
      </c>
      <c r="BM108" s="6">
        <f>AY108*3</f>
        <v>25.365439560439562</v>
      </c>
      <c r="BN108" s="6">
        <f>AZ108*1.3</f>
        <v>12.824884507042258</v>
      </c>
      <c r="BO108" s="6">
        <f>BA108*1.3</f>
        <v>3.9672938184663544</v>
      </c>
      <c r="BP108" s="6">
        <f>BB108*1.3</f>
        <v>4.4422194118468852</v>
      </c>
      <c r="BQ108" s="6">
        <f>BD108*2</f>
        <v>26.014403280891447</v>
      </c>
      <c r="BS108" s="7">
        <f t="shared" si="6"/>
        <v>502.2048952357116</v>
      </c>
      <c r="BT108" s="7"/>
      <c r="BU108" s="8">
        <v>1604</v>
      </c>
      <c r="BV108" s="9">
        <f>BF108*250</f>
        <v>1989.875</v>
      </c>
      <c r="BW108" s="9">
        <f>BS108*4.2</f>
        <v>2109.2605599899889</v>
      </c>
      <c r="BY108" s="10">
        <v>1604</v>
      </c>
      <c r="BZ108" s="11">
        <f t="shared" si="5"/>
        <v>0.94339933043144009</v>
      </c>
    </row>
    <row r="109" spans="1:78" x14ac:dyDescent="0.2">
      <c r="A109">
        <v>1605</v>
      </c>
      <c r="B109" s="1">
        <v>1820.3</v>
      </c>
      <c r="C109" s="1"/>
      <c r="D109" s="1">
        <v>1820.3</v>
      </c>
      <c r="E109" s="1">
        <v>2096</v>
      </c>
      <c r="G109" s="1">
        <v>47</v>
      </c>
      <c r="H109" s="1"/>
      <c r="I109" s="1"/>
      <c r="J109" s="1"/>
      <c r="K109" s="1">
        <v>371.3</v>
      </c>
      <c r="L109" s="1">
        <v>72</v>
      </c>
      <c r="M109" s="1">
        <v>288.3</v>
      </c>
      <c r="N109" s="1">
        <v>371.3</v>
      </c>
      <c r="O109" s="1">
        <v>208.6</v>
      </c>
      <c r="Q109" s="1">
        <v>47</v>
      </c>
      <c r="U109" s="1">
        <v>60</v>
      </c>
      <c r="V109" s="1">
        <f t="shared" si="7"/>
        <v>5</v>
      </c>
      <c r="AD109" s="17">
        <v>1605</v>
      </c>
      <c r="AE109" s="25">
        <v>9.0562189054726367</v>
      </c>
      <c r="AF109" s="3">
        <v>11.632473531</v>
      </c>
      <c r="AG109" s="3">
        <v>16.400625978090765</v>
      </c>
      <c r="AH109" s="3">
        <v>44.131455399061032</v>
      </c>
      <c r="AI109" s="3">
        <f>K109/11.93</f>
        <v>31.12321877619447</v>
      </c>
      <c r="AJ109" s="3">
        <v>79.120879120879124</v>
      </c>
      <c r="AK109" s="3">
        <f t="shared" si="4"/>
        <v>70.610328638497649</v>
      </c>
      <c r="AL109" s="3">
        <v>22.558685446009392</v>
      </c>
      <c r="AM109" s="3">
        <v>31.12321877619447</v>
      </c>
      <c r="AN109" s="3">
        <v>2.4434698677761846</v>
      </c>
      <c r="AP109" s="3">
        <v>5</v>
      </c>
      <c r="AR109" s="14">
        <v>1605</v>
      </c>
      <c r="AS109" s="4">
        <v>1.5919000000000001</v>
      </c>
      <c r="AT109" s="4">
        <f>AS109*(AE109/12)</f>
        <v>1.2013829063018244</v>
      </c>
      <c r="AU109" s="4">
        <f>AS109*AF109/12</f>
        <v>1.5431445511665751</v>
      </c>
      <c r="AV109" s="4">
        <f>(AG109/12)*$AS109</f>
        <v>2.175679707876891</v>
      </c>
      <c r="AW109" s="4">
        <f>(AH109/12)*$AS109</f>
        <v>5.8544053208137719</v>
      </c>
      <c r="AX109" s="4">
        <f>(AI109/12)*$AS109</f>
        <v>4.1287543308186647</v>
      </c>
      <c r="AY109" s="4">
        <f>(AJ109/12)*$AS109</f>
        <v>10.496043956043957</v>
      </c>
      <c r="AZ109" s="4">
        <f>(AK109/12)*$AS109</f>
        <v>9.3670485133020343</v>
      </c>
      <c r="BA109" s="4">
        <f>(AL109/12)*$AS109</f>
        <v>2.9925976134585293</v>
      </c>
      <c r="BB109" s="4">
        <f>(AM109/12)*$AS109</f>
        <v>4.1287543308186647</v>
      </c>
      <c r="BC109" s="4">
        <v>11.764477197016987</v>
      </c>
      <c r="BD109" s="4">
        <v>11.08644906659752</v>
      </c>
      <c r="BE109" s="4"/>
      <c r="BF109" s="4">
        <f>AP109*AS109</f>
        <v>7.9595000000000002</v>
      </c>
      <c r="BG109" s="4"/>
      <c r="BH109" s="26">
        <v>1605</v>
      </c>
      <c r="BI109" s="6">
        <f>AU109*271</f>
        <v>418.19217336614184</v>
      </c>
      <c r="BJ109" s="6">
        <f>AV109*19.5</f>
        <v>42.425754303599376</v>
      </c>
      <c r="BK109" s="6">
        <f>AW109*5</f>
        <v>29.272026604068859</v>
      </c>
      <c r="BL109" s="6">
        <f>AX109*3</f>
        <v>12.386262992455993</v>
      </c>
      <c r="BM109" s="6">
        <f>AY109*3</f>
        <v>31.488131868131873</v>
      </c>
      <c r="BN109" s="6">
        <f>AZ109*1.3</f>
        <v>12.177163067292645</v>
      </c>
      <c r="BO109" s="6">
        <f>BA109*1.3</f>
        <v>3.8903768974960879</v>
      </c>
      <c r="BP109" s="6">
        <f>BB109*1.3</f>
        <v>5.3673806300642646</v>
      </c>
      <c r="BQ109" s="6">
        <f>BD109*2</f>
        <v>22.172898133195041</v>
      </c>
      <c r="BS109" s="7">
        <f t="shared" si="6"/>
        <v>577.37216786244619</v>
      </c>
      <c r="BT109" s="7"/>
      <c r="BU109" s="8">
        <v>1605</v>
      </c>
      <c r="BV109" s="9">
        <f>BF109*250</f>
        <v>1989.875</v>
      </c>
      <c r="BW109" s="9">
        <f>BS109*4.2</f>
        <v>2424.9631050222742</v>
      </c>
      <c r="BY109" s="10">
        <v>1605</v>
      </c>
      <c r="BZ109" s="11">
        <f t="shared" si="5"/>
        <v>0.82057949495347982</v>
      </c>
    </row>
    <row r="110" spans="1:78" x14ac:dyDescent="0.2">
      <c r="A110">
        <v>1606</v>
      </c>
      <c r="B110" s="1">
        <v>1512</v>
      </c>
      <c r="C110" s="1"/>
      <c r="D110" s="1">
        <v>1512</v>
      </c>
      <c r="E110" s="1">
        <v>2341.5</v>
      </c>
      <c r="G110" s="1">
        <v>41</v>
      </c>
      <c r="H110" s="1"/>
      <c r="I110" s="1"/>
      <c r="J110" s="1"/>
      <c r="K110" s="1">
        <v>441</v>
      </c>
      <c r="M110" s="1">
        <v>274.5</v>
      </c>
      <c r="N110" s="1">
        <v>441</v>
      </c>
      <c r="O110" s="1">
        <v>192.5</v>
      </c>
      <c r="Q110" s="1">
        <v>41</v>
      </c>
      <c r="U110" s="1">
        <v>60</v>
      </c>
      <c r="V110" s="1">
        <f t="shared" si="7"/>
        <v>5</v>
      </c>
      <c r="AD110" s="17">
        <v>1606</v>
      </c>
      <c r="AE110" s="25">
        <v>7.5223880597014929</v>
      </c>
      <c r="AF110" s="3">
        <v>9.8832502400000006</v>
      </c>
      <c r="AG110" s="3">
        <v>18.321596244131456</v>
      </c>
      <c r="AH110" s="3">
        <v>38.497652582159624</v>
      </c>
      <c r="AI110" s="3">
        <f>K110/11.93</f>
        <v>36.965632858340321</v>
      </c>
      <c r="AJ110" s="3">
        <v>62.637362637362642</v>
      </c>
      <c r="AK110" s="3">
        <f t="shared" si="4"/>
        <v>61.5962441314554</v>
      </c>
      <c r="AL110" s="3">
        <v>21.47887323943662</v>
      </c>
      <c r="AM110" s="3">
        <v>36.965632858340321</v>
      </c>
      <c r="AN110" s="3">
        <v>2.2548799115384255</v>
      </c>
      <c r="AP110" s="3">
        <v>5</v>
      </c>
      <c r="AR110" s="14">
        <v>1606</v>
      </c>
      <c r="AS110" s="4">
        <v>1.5919000000000001</v>
      </c>
      <c r="AT110" s="4">
        <f>AS110*(AE110/12)</f>
        <v>0.99790746268656727</v>
      </c>
      <c r="AU110" s="4">
        <f>AS110*AF110/12</f>
        <v>1.3110955047546669</v>
      </c>
      <c r="AV110" s="4">
        <f>(AG110/12)*$AS110</f>
        <v>2.4305124217527387</v>
      </c>
      <c r="AW110" s="4">
        <f>(AH110/12)*$AS110</f>
        <v>5.1070344287949929</v>
      </c>
      <c r="AX110" s="4">
        <f>(AI110/12)*$AS110</f>
        <v>4.9037992455993304</v>
      </c>
      <c r="AY110" s="4">
        <f>(AJ110/12)*$AS110</f>
        <v>8.3093681318681334</v>
      </c>
      <c r="AZ110" s="4">
        <f>(AK110/12)*$AS110</f>
        <v>8.171255086071989</v>
      </c>
      <c r="BA110" s="4">
        <f>(AL110/12)*$AS110</f>
        <v>2.8493515258215965</v>
      </c>
      <c r="BB110" s="4">
        <f>(AM110/12)*$AS110</f>
        <v>4.9037992455993304</v>
      </c>
      <c r="BC110" s="4">
        <v>10.856480634831113</v>
      </c>
      <c r="BD110" s="4">
        <v>10.513593035800689</v>
      </c>
      <c r="BE110" s="4"/>
      <c r="BF110" s="4">
        <f>AP110*AS110</f>
        <v>7.9595000000000002</v>
      </c>
      <c r="BG110" s="4"/>
      <c r="BH110" s="26">
        <v>1606</v>
      </c>
      <c r="BI110" s="6">
        <f>AU110*271</f>
        <v>355.30688178851472</v>
      </c>
      <c r="BJ110" s="6">
        <f>AV110*19.5</f>
        <v>47.394992224178402</v>
      </c>
      <c r="BK110" s="6">
        <f>AW110*5</f>
        <v>25.535172143974965</v>
      </c>
      <c r="BL110" s="6">
        <f>AX110*3</f>
        <v>14.711397736797991</v>
      </c>
      <c r="BM110" s="6">
        <f>AY110*3</f>
        <v>24.9281043956044</v>
      </c>
      <c r="BN110" s="6">
        <f>AZ110*1.3</f>
        <v>10.622631611893587</v>
      </c>
      <c r="BO110" s="6">
        <f>BA110*1.3</f>
        <v>3.7041569835680757</v>
      </c>
      <c r="BP110" s="6">
        <f>BB110*1.3</f>
        <v>6.3749390192791298</v>
      </c>
      <c r="BQ110" s="6">
        <f>BD110*2</f>
        <v>21.027186071601378</v>
      </c>
      <c r="BS110" s="7">
        <f t="shared" si="6"/>
        <v>509.60546197541265</v>
      </c>
      <c r="BT110" s="7"/>
      <c r="BU110" s="8">
        <v>1606</v>
      </c>
      <c r="BV110" s="9">
        <f>BF110*250</f>
        <v>1989.875</v>
      </c>
      <c r="BW110" s="9">
        <f>BS110*4.2</f>
        <v>2140.3429402967331</v>
      </c>
      <c r="BY110" s="10">
        <v>1606</v>
      </c>
      <c r="BZ110" s="11">
        <f t="shared" si="5"/>
        <v>0.92969914425214839</v>
      </c>
    </row>
    <row r="111" spans="1:78" x14ac:dyDescent="0.2">
      <c r="A111">
        <v>1607</v>
      </c>
      <c r="B111" s="1">
        <v>2043.5</v>
      </c>
      <c r="C111" s="1"/>
      <c r="D111" s="1">
        <v>2043.5</v>
      </c>
      <c r="E111" s="1">
        <v>2132</v>
      </c>
      <c r="G111" s="1">
        <v>38</v>
      </c>
      <c r="H111" s="1"/>
      <c r="I111" s="1"/>
      <c r="J111" s="1"/>
      <c r="K111" s="1">
        <v>408.5</v>
      </c>
      <c r="L111" s="1">
        <v>42</v>
      </c>
      <c r="M111" s="1">
        <v>295.39999999999998</v>
      </c>
      <c r="N111" s="1">
        <v>408.5</v>
      </c>
      <c r="O111" s="1">
        <v>201.1</v>
      </c>
      <c r="Q111" s="1">
        <v>38</v>
      </c>
      <c r="U111" s="1">
        <v>60</v>
      </c>
      <c r="V111" s="1">
        <f t="shared" si="7"/>
        <v>5</v>
      </c>
      <c r="AD111" s="17">
        <v>1607</v>
      </c>
      <c r="AE111" s="25">
        <v>10.166666666666666</v>
      </c>
      <c r="AF111" s="3">
        <v>12.898858994999999</v>
      </c>
      <c r="AG111" s="3">
        <v>16.682316118935837</v>
      </c>
      <c r="AH111" s="3">
        <v>35.68075117370892</v>
      </c>
      <c r="AI111" s="3">
        <f>K111/11.93</f>
        <v>34.241408214585078</v>
      </c>
      <c r="AJ111" s="3">
        <v>46.153846153846153</v>
      </c>
      <c r="AK111" s="3">
        <f t="shared" si="4"/>
        <v>57.089201877934272</v>
      </c>
      <c r="AL111" s="3">
        <v>23.114241001564945</v>
      </c>
      <c r="AM111" s="3">
        <v>34.241408214585078</v>
      </c>
      <c r="AN111" s="3">
        <v>2.3556174036902719</v>
      </c>
      <c r="AP111" s="3">
        <v>5</v>
      </c>
      <c r="AR111" s="14">
        <v>1607</v>
      </c>
      <c r="AS111" s="4">
        <v>1.5919000000000001</v>
      </c>
      <c r="AT111" s="4">
        <f>AS111*(AE111/12)</f>
        <v>1.3486930555555556</v>
      </c>
      <c r="AU111" s="4">
        <f>AS111*AF111/12</f>
        <v>1.711141136178375</v>
      </c>
      <c r="AV111" s="4">
        <f>(AG111/12)*$AS111</f>
        <v>2.2130482524778299</v>
      </c>
      <c r="AW111" s="4">
        <f>(AH111/12)*$AS111</f>
        <v>4.7333489827856026</v>
      </c>
      <c r="AX111" s="4">
        <f>(AI111/12)*$AS111</f>
        <v>4.5424081447331659</v>
      </c>
      <c r="AY111" s="4">
        <f>(AJ111/12)*$AS111</f>
        <v>6.1226923076923079</v>
      </c>
      <c r="AZ111" s="4">
        <f>(AK111/12)*$AS111</f>
        <v>7.5733583724569646</v>
      </c>
      <c r="BA111" s="4">
        <f>(AL111/12)*$AS111</f>
        <v>3.0662966875326032</v>
      </c>
      <c r="BB111" s="4">
        <f>(AM111/12)*$AS111</f>
        <v>4.5424081447331659</v>
      </c>
      <c r="BC111" s="4">
        <v>11.341497432023568</v>
      </c>
      <c r="BD111" s="4">
        <v>10.109224072885279</v>
      </c>
      <c r="BE111" s="4"/>
      <c r="BF111" s="4">
        <f>AP111*AS111</f>
        <v>7.9595000000000002</v>
      </c>
      <c r="BG111" s="4"/>
      <c r="BH111" s="26">
        <v>1607</v>
      </c>
      <c r="BI111" s="6">
        <f>AU111*271</f>
        <v>463.71924790433962</v>
      </c>
      <c r="BJ111" s="6">
        <f>AV111*19.5</f>
        <v>43.154440923317679</v>
      </c>
      <c r="BK111" s="6">
        <f>AW111*5</f>
        <v>23.666744913928014</v>
      </c>
      <c r="BL111" s="6">
        <f>AX111*3</f>
        <v>13.627224434199498</v>
      </c>
      <c r="BM111" s="6">
        <f>AY111*3</f>
        <v>18.368076923076924</v>
      </c>
      <c r="BN111" s="6">
        <f>AZ111*1.3</f>
        <v>9.8453658841940541</v>
      </c>
      <c r="BO111" s="6">
        <f>BA111*1.3</f>
        <v>3.9861856937923843</v>
      </c>
      <c r="BP111" s="6">
        <f>BB111*1.3</f>
        <v>5.9051305881531162</v>
      </c>
      <c r="BQ111" s="6">
        <f>BD111*2</f>
        <v>20.218448145770559</v>
      </c>
      <c r="BS111" s="7">
        <f t="shared" si="6"/>
        <v>602.49086541077202</v>
      </c>
      <c r="BT111" s="7"/>
      <c r="BU111" s="8">
        <v>1607</v>
      </c>
      <c r="BV111" s="9">
        <f>BF111*250</f>
        <v>1989.875</v>
      </c>
      <c r="BW111" s="9">
        <f>BS111*4.2</f>
        <v>2530.4616347252427</v>
      </c>
      <c r="BY111" s="10">
        <v>1607</v>
      </c>
      <c r="BZ111" s="11">
        <f t="shared" si="5"/>
        <v>0.78636837353831701</v>
      </c>
    </row>
    <row r="112" spans="1:78" x14ac:dyDescent="0.2">
      <c r="A112">
        <v>1608</v>
      </c>
      <c r="B112" s="1">
        <v>1738.6</v>
      </c>
      <c r="C112" s="1"/>
      <c r="D112" s="1">
        <v>1738.6</v>
      </c>
      <c r="E112" s="1">
        <v>1838.3</v>
      </c>
      <c r="G112" s="1">
        <v>35</v>
      </c>
      <c r="H112" s="1"/>
      <c r="I112" s="1"/>
      <c r="J112" s="1"/>
      <c r="K112" s="1">
        <v>402</v>
      </c>
      <c r="L112" s="1">
        <v>50</v>
      </c>
      <c r="M112" s="1">
        <v>308.7</v>
      </c>
      <c r="N112" s="1">
        <v>402</v>
      </c>
      <c r="O112" s="1">
        <v>180.2</v>
      </c>
      <c r="Q112" s="1">
        <v>35</v>
      </c>
      <c r="U112" s="1">
        <v>60</v>
      </c>
      <c r="V112" s="1">
        <f t="shared" si="7"/>
        <v>5</v>
      </c>
      <c r="AD112" s="17">
        <v>1608</v>
      </c>
      <c r="AE112" s="25">
        <v>8.6497512437810933</v>
      </c>
      <c r="AF112" s="3">
        <v>11.168926522</v>
      </c>
      <c r="AG112" s="3">
        <v>14.384194053208137</v>
      </c>
      <c r="AH112" s="3">
        <v>32.863849765258216</v>
      </c>
      <c r="AI112" s="3">
        <f>K112/11.93</f>
        <v>33.696563285834031</v>
      </c>
      <c r="AJ112" s="3">
        <v>54.945054945054942</v>
      </c>
      <c r="AK112" s="3">
        <f t="shared" si="4"/>
        <v>52.582159624413151</v>
      </c>
      <c r="AL112" s="3">
        <v>24.154929577464788</v>
      </c>
      <c r="AM112" s="3">
        <v>33.696563285834031</v>
      </c>
      <c r="AN112" s="3">
        <v>2.1108018704375286</v>
      </c>
      <c r="AP112" s="3">
        <v>6</v>
      </c>
      <c r="AR112" s="14">
        <v>1608</v>
      </c>
      <c r="AS112" s="4">
        <v>1.5919000000000001</v>
      </c>
      <c r="AT112" s="4">
        <f>AS112*(AE112/12)</f>
        <v>1.1474615837479269</v>
      </c>
      <c r="AU112" s="4">
        <f>AS112*AF112/12</f>
        <v>1.4816511775309833</v>
      </c>
      <c r="AV112" s="4">
        <f>(AG112/12)*$AS112</f>
        <v>1.9081832094418363</v>
      </c>
      <c r="AW112" s="4">
        <f>(AH112/12)*$AS112</f>
        <v>4.3596635367762131</v>
      </c>
      <c r="AX112" s="4">
        <f>(AI112/12)*$AS112</f>
        <v>4.4701299245599335</v>
      </c>
      <c r="AY112" s="4">
        <f>(AJ112/12)*$AS112</f>
        <v>7.2889194139194142</v>
      </c>
      <c r="AZ112" s="4">
        <f>(AK112/12)*$AS112</f>
        <v>6.9754616588419411</v>
      </c>
      <c r="BA112" s="4">
        <f>(AL112/12)*$AS112</f>
        <v>3.2043526995305163</v>
      </c>
      <c r="BB112" s="4">
        <f>(AM112/12)*$AS112</f>
        <v>4.4701299245599335</v>
      </c>
      <c r="BC112" s="4">
        <v>10.162793820241903</v>
      </c>
      <c r="BD112" s="4">
        <v>9.6711576963935837</v>
      </c>
      <c r="BE112" s="4"/>
      <c r="BF112" s="4">
        <f>AP112*AS112</f>
        <v>9.551400000000001</v>
      </c>
      <c r="BG112" s="4"/>
      <c r="BH112" s="26">
        <v>1608</v>
      </c>
      <c r="BI112" s="6">
        <f>AU112*271</f>
        <v>401.52746911089645</v>
      </c>
      <c r="BJ112" s="6">
        <f>AV112*19.5</f>
        <v>37.209572584115804</v>
      </c>
      <c r="BK112" s="6">
        <f>AW112*5</f>
        <v>21.798317683881066</v>
      </c>
      <c r="BL112" s="6">
        <f>AX112*3</f>
        <v>13.4103897736798</v>
      </c>
      <c r="BM112" s="6">
        <f>AY112*3</f>
        <v>21.866758241758241</v>
      </c>
      <c r="BN112" s="6">
        <f>AZ112*1.3</f>
        <v>9.0681001564945234</v>
      </c>
      <c r="BO112" s="6">
        <f>BA112*1.3</f>
        <v>4.1656585093896714</v>
      </c>
      <c r="BP112" s="6">
        <f>BB112*1.3</f>
        <v>5.811168901927914</v>
      </c>
      <c r="BQ112" s="6">
        <f>BD112*2</f>
        <v>19.342315392787167</v>
      </c>
      <c r="BS112" s="7">
        <f t="shared" si="6"/>
        <v>534.19975035493064</v>
      </c>
      <c r="BT112" s="7"/>
      <c r="BU112" s="8">
        <v>1608</v>
      </c>
      <c r="BV112" s="9">
        <f>BF112*250</f>
        <v>2387.8500000000004</v>
      </c>
      <c r="BW112" s="9">
        <f>BS112*4.2</f>
        <v>2243.6389514907087</v>
      </c>
      <c r="BY112" s="10">
        <v>1608</v>
      </c>
      <c r="BZ112" s="11">
        <f t="shared" si="5"/>
        <v>1.0642755147451313</v>
      </c>
    </row>
    <row r="113" spans="1:78" x14ac:dyDescent="0.2">
      <c r="A113">
        <v>1609</v>
      </c>
      <c r="B113" s="1">
        <v>1698.6</v>
      </c>
      <c r="C113" s="1"/>
      <c r="D113" s="1">
        <v>1698.6</v>
      </c>
      <c r="E113" s="1">
        <v>1813.7</v>
      </c>
      <c r="G113" s="1">
        <v>37</v>
      </c>
      <c r="H113" s="1"/>
      <c r="I113" s="1"/>
      <c r="J113" s="1"/>
      <c r="K113" s="1">
        <v>320.39999999999998</v>
      </c>
      <c r="L113" s="1">
        <v>53</v>
      </c>
      <c r="M113" s="1">
        <v>276.60000000000002</v>
      </c>
      <c r="N113" s="1">
        <v>320.39999999999998</v>
      </c>
      <c r="O113" s="1">
        <v>216.3</v>
      </c>
      <c r="Q113" s="1">
        <v>37</v>
      </c>
      <c r="U113" s="1">
        <v>60</v>
      </c>
      <c r="V113" s="1">
        <f t="shared" si="7"/>
        <v>5</v>
      </c>
      <c r="AD113" s="17">
        <v>1609</v>
      </c>
      <c r="AE113" s="25">
        <v>8.4507462686567152</v>
      </c>
      <c r="AF113" s="3">
        <v>10.941975722</v>
      </c>
      <c r="AG113" s="3">
        <v>14.191705790297341</v>
      </c>
      <c r="AH113" s="3">
        <v>34.741784037558688</v>
      </c>
      <c r="AI113" s="3">
        <f>K113/11.93</f>
        <v>26.856663872590108</v>
      </c>
      <c r="AJ113" s="3">
        <v>58.241758241758241</v>
      </c>
      <c r="AK113" s="3">
        <f t="shared" si="4"/>
        <v>55.586854460093903</v>
      </c>
      <c r="AL113" s="3">
        <v>21.643192488262915</v>
      </c>
      <c r="AM113" s="3">
        <v>26.856663872590108</v>
      </c>
      <c r="AN113" s="3">
        <v>2.5336650642377219</v>
      </c>
      <c r="AP113" s="3">
        <v>6</v>
      </c>
      <c r="AR113" s="14">
        <v>1609</v>
      </c>
      <c r="AS113" s="4">
        <v>1.5919000000000001</v>
      </c>
      <c r="AT113" s="4">
        <f>AS113*(AE113/12)</f>
        <v>1.1210619154228856</v>
      </c>
      <c r="AU113" s="4">
        <f>AS113*AF113/12</f>
        <v>1.4515442626543169</v>
      </c>
      <c r="AV113" s="4">
        <f>(AG113/12)*$AS113</f>
        <v>1.8826480372978616</v>
      </c>
      <c r="AW113" s="4">
        <f>(AH113/12)*$AS113</f>
        <v>4.6087871674491394</v>
      </c>
      <c r="AX113" s="4">
        <f>(AI113/12)*$AS113</f>
        <v>3.5627602682313495</v>
      </c>
      <c r="AY113" s="4">
        <f>(AJ113/12)*$AS113</f>
        <v>7.7262545787545784</v>
      </c>
      <c r="AZ113" s="4">
        <f>(AK113/12)*$AS113</f>
        <v>7.3740594679186238</v>
      </c>
      <c r="BA113" s="4">
        <f>(AL113/12)*$AS113</f>
        <v>2.8711498435054783</v>
      </c>
      <c r="BB113" s="4">
        <f>(AM113/12)*$AS113</f>
        <v>3.5627602682313495</v>
      </c>
      <c r="BC113" s="4">
        <v>12.198736422410233</v>
      </c>
      <c r="BD113" s="4">
        <v>10.075526659308993</v>
      </c>
      <c r="BE113" s="4"/>
      <c r="BF113" s="4">
        <f>AP113*AS113</f>
        <v>9.551400000000001</v>
      </c>
      <c r="BG113" s="4"/>
      <c r="BH113" s="26">
        <v>1609</v>
      </c>
      <c r="BI113" s="6">
        <f>AU113*271</f>
        <v>393.36849517931989</v>
      </c>
      <c r="BJ113" s="6">
        <f>AV113*19.5</f>
        <v>36.711636727308303</v>
      </c>
      <c r="BK113" s="6">
        <f>AW113*5</f>
        <v>23.043935837245698</v>
      </c>
      <c r="BL113" s="6">
        <f>AX113*3</f>
        <v>10.688280804694049</v>
      </c>
      <c r="BM113" s="6">
        <f>AY113*3</f>
        <v>23.178763736263736</v>
      </c>
      <c r="BN113" s="6">
        <f>AZ113*1.3</f>
        <v>9.5862773082942105</v>
      </c>
      <c r="BO113" s="6">
        <f>BA113*1.3</f>
        <v>3.732494796557122</v>
      </c>
      <c r="BP113" s="6">
        <f>BB113*1.3</f>
        <v>4.6315883487007543</v>
      </c>
      <c r="BQ113" s="6">
        <f>BD113*2</f>
        <v>20.151053318617986</v>
      </c>
      <c r="BS113" s="7">
        <f t="shared" si="6"/>
        <v>525.09252605700181</v>
      </c>
      <c r="BT113" s="7"/>
      <c r="BU113" s="8">
        <v>1609</v>
      </c>
      <c r="BV113" s="9">
        <f>BF113*250</f>
        <v>2387.8500000000004</v>
      </c>
      <c r="BW113" s="9">
        <f>BS113*4.2</f>
        <v>2205.3886094394079</v>
      </c>
      <c r="BY113" s="10">
        <v>1609</v>
      </c>
      <c r="BZ113" s="11">
        <f t="shared" si="5"/>
        <v>1.0827343488488284</v>
      </c>
    </row>
    <row r="114" spans="1:78" x14ac:dyDescent="0.2">
      <c r="A114">
        <v>1610</v>
      </c>
      <c r="B114" s="1">
        <v>1581</v>
      </c>
      <c r="C114" s="1"/>
      <c r="D114" s="1">
        <v>1581</v>
      </c>
      <c r="E114" s="1">
        <v>1773.8</v>
      </c>
      <c r="G114" s="1">
        <v>40</v>
      </c>
      <c r="H114" s="1"/>
      <c r="I114" s="1"/>
      <c r="J114" s="1"/>
      <c r="K114" s="1">
        <v>373.5</v>
      </c>
      <c r="L114" s="1">
        <v>53</v>
      </c>
      <c r="M114" s="1">
        <v>309.89999999999998</v>
      </c>
      <c r="N114" s="1">
        <v>373.5</v>
      </c>
      <c r="O114" s="1">
        <v>232.6</v>
      </c>
      <c r="Q114" s="1">
        <v>40</v>
      </c>
      <c r="U114" s="1">
        <v>60</v>
      </c>
      <c r="V114" s="1">
        <f t="shared" si="7"/>
        <v>5</v>
      </c>
      <c r="AD114" s="17">
        <v>1610</v>
      </c>
      <c r="AE114" s="25">
        <v>7.8656716417910451</v>
      </c>
      <c r="AF114" s="3">
        <v>10.27474037</v>
      </c>
      <c r="AG114" s="3">
        <v>13.879499217527387</v>
      </c>
      <c r="AH114" s="3">
        <v>37.558685446009392</v>
      </c>
      <c r="AI114" s="3">
        <f>K114/11.93</f>
        <v>31.307627829002517</v>
      </c>
      <c r="AJ114" s="3">
        <v>58.241758241758241</v>
      </c>
      <c r="AK114" s="3">
        <f t="shared" si="4"/>
        <v>60.093896713615031</v>
      </c>
      <c r="AL114" s="3">
        <v>24.248826291079812</v>
      </c>
      <c r="AM114" s="3">
        <v>31.307627829002517</v>
      </c>
      <c r="AN114" s="3">
        <v>2.7245977528511052</v>
      </c>
      <c r="AP114" s="3">
        <v>6</v>
      </c>
      <c r="AR114" s="14">
        <v>1610</v>
      </c>
      <c r="AS114" s="4">
        <v>1.4064000000000001</v>
      </c>
      <c r="AT114" s="4">
        <f>AS114*(AE114/12)</f>
        <v>0.92185671641791045</v>
      </c>
      <c r="AU114" s="4">
        <f>AS114*AF114/12</f>
        <v>1.2041995713640001</v>
      </c>
      <c r="AV114" s="4">
        <f>(AG114/12)*$AS114</f>
        <v>1.6266773082942101</v>
      </c>
      <c r="AW114" s="4">
        <f>(AH114/12)*$AS114</f>
        <v>4.4018779342723011</v>
      </c>
      <c r="AX114" s="4">
        <f>(AI114/12)*$AS114</f>
        <v>3.6692539815590952</v>
      </c>
      <c r="AY114" s="4">
        <f>(AJ114/12)*$AS114</f>
        <v>6.8259340659340655</v>
      </c>
      <c r="AZ114" s="4">
        <f>(AK114/12)*$AS114</f>
        <v>7.0430046948356813</v>
      </c>
      <c r="BA114" s="4">
        <f>(AL114/12)*$AS114</f>
        <v>2.8419624413145543</v>
      </c>
      <c r="BB114" s="4">
        <f>(AM114/12)*$AS114</f>
        <v>3.6692539815590952</v>
      </c>
      <c r="BC114" s="4">
        <v>11.589404298412132</v>
      </c>
      <c r="BD114" s="4">
        <v>12.325086736494804</v>
      </c>
      <c r="BE114" s="4"/>
      <c r="BF114" s="4">
        <f>AP114*AS114</f>
        <v>8.4384000000000015</v>
      </c>
      <c r="BG114" s="4"/>
      <c r="BH114" s="26">
        <v>1610</v>
      </c>
      <c r="BI114" s="6">
        <f>AU114*271</f>
        <v>326.33808383964401</v>
      </c>
      <c r="BJ114" s="6">
        <f>AV114*19.5</f>
        <v>31.720207511737097</v>
      </c>
      <c r="BK114" s="6">
        <f>AW114*5</f>
        <v>22.009389671361504</v>
      </c>
      <c r="BL114" s="6">
        <f>AX114*3</f>
        <v>11.007761944677286</v>
      </c>
      <c r="BM114" s="6">
        <f>AY114*3</f>
        <v>20.477802197802198</v>
      </c>
      <c r="BN114" s="6">
        <f>AZ114*1.3</f>
        <v>9.1559061032863855</v>
      </c>
      <c r="BO114" s="6">
        <f>BA114*1.3</f>
        <v>3.6945511737089207</v>
      </c>
      <c r="BP114" s="6">
        <f>BB114*1.3</f>
        <v>4.7700301760268236</v>
      </c>
      <c r="BQ114" s="6">
        <f>BD114*2</f>
        <v>24.650173472989607</v>
      </c>
      <c r="BS114" s="7">
        <f t="shared" si="6"/>
        <v>453.82390609123377</v>
      </c>
      <c r="BT114" s="7"/>
      <c r="BU114" s="8">
        <v>1610</v>
      </c>
      <c r="BV114" s="9">
        <f>BF114*250</f>
        <v>2109.6000000000004</v>
      </c>
      <c r="BW114" s="9">
        <f>BS114*4.2</f>
        <v>1906.0604055831818</v>
      </c>
      <c r="BY114" s="10">
        <v>1610</v>
      </c>
      <c r="BZ114" s="11">
        <f t="shared" si="5"/>
        <v>1.1067854900194221</v>
      </c>
    </row>
    <row r="115" spans="1:78" x14ac:dyDescent="0.2">
      <c r="A115">
        <v>1611</v>
      </c>
      <c r="B115" s="1">
        <v>1479</v>
      </c>
      <c r="C115" s="1"/>
      <c r="D115" s="1">
        <v>1479</v>
      </c>
      <c r="E115" s="1">
        <v>1551.5</v>
      </c>
      <c r="G115" s="1">
        <v>40.6</v>
      </c>
      <c r="H115" s="1"/>
      <c r="I115" s="1"/>
      <c r="J115" s="1"/>
      <c r="K115" s="1">
        <v>311.3</v>
      </c>
      <c r="M115" s="1">
        <v>282.60000000000002</v>
      </c>
      <c r="N115" s="1">
        <v>311.3</v>
      </c>
      <c r="O115" s="1">
        <v>230</v>
      </c>
      <c r="Q115" s="1">
        <v>40.6</v>
      </c>
      <c r="U115" s="1">
        <v>60</v>
      </c>
      <c r="V115" s="1">
        <f t="shared" si="7"/>
        <v>5</v>
      </c>
      <c r="AD115" s="17">
        <v>1611</v>
      </c>
      <c r="AE115" s="25">
        <v>7.3582089552238807</v>
      </c>
      <c r="AF115" s="3">
        <v>9.6960158300000003</v>
      </c>
      <c r="AG115" s="3">
        <v>12.140062597809077</v>
      </c>
      <c r="AH115" s="3">
        <v>38.122065727699535</v>
      </c>
      <c r="AI115" s="3">
        <f>K115/11.93</f>
        <v>26.093880972338642</v>
      </c>
      <c r="AJ115" s="3">
        <v>64.285714285714278</v>
      </c>
      <c r="AK115" s="3">
        <f t="shared" si="4"/>
        <v>60.995305164319262</v>
      </c>
      <c r="AL115" s="3">
        <v>22.112676056338032</v>
      </c>
      <c r="AM115" s="3">
        <v>26.093880972338642</v>
      </c>
      <c r="AN115" s="3">
        <v>2.6941422319679886</v>
      </c>
      <c r="AP115" s="3">
        <v>6</v>
      </c>
      <c r="AR115" s="14">
        <v>1611</v>
      </c>
      <c r="AS115" s="4">
        <v>1.4064000000000001</v>
      </c>
      <c r="AT115" s="4">
        <f>AS115*(AE115/12)</f>
        <v>0.86238208955223883</v>
      </c>
      <c r="AU115" s="4">
        <f>AS115*AF115/12</f>
        <v>1.1363730552760001</v>
      </c>
      <c r="AV115" s="4">
        <f>(AG115/12)*$AS115</f>
        <v>1.4228153364632241</v>
      </c>
      <c r="AW115" s="4">
        <f>(AH115/12)*$AS115</f>
        <v>4.4679061032863858</v>
      </c>
      <c r="AX115" s="4">
        <f>(AI115/12)*$AS115</f>
        <v>3.0582028499580889</v>
      </c>
      <c r="AY115" s="4">
        <f>(AJ115/12)*$AS115</f>
        <v>7.5342857142857147</v>
      </c>
      <c r="AZ115" s="4">
        <f>(AK115/12)*$AS115</f>
        <v>7.1486497652582184</v>
      </c>
      <c r="BA115" s="4">
        <f>(AL115/12)*$AS115</f>
        <v>2.5916056338028173</v>
      </c>
      <c r="BB115" s="4">
        <f>(AM115/12)*$AS115</f>
        <v>3.0582028499580889</v>
      </c>
      <c r="BC115" s="4">
        <v>11.459858076675799</v>
      </c>
      <c r="BD115" s="4">
        <v>11.34265228648435</v>
      </c>
      <c r="BE115" s="4"/>
      <c r="BF115" s="4">
        <f>AP115*AS115</f>
        <v>8.4384000000000015</v>
      </c>
      <c r="BG115" s="4"/>
      <c r="BH115" s="26">
        <v>1611</v>
      </c>
      <c r="BI115" s="6">
        <f>AU115*271</f>
        <v>307.957097979796</v>
      </c>
      <c r="BJ115" s="6">
        <f>AV115*19.5</f>
        <v>27.744899061032871</v>
      </c>
      <c r="BK115" s="6">
        <f>AW115*5</f>
        <v>22.339530516431928</v>
      </c>
      <c r="BL115" s="6">
        <f>AX115*3</f>
        <v>9.1746085498742662</v>
      </c>
      <c r="BM115" s="6">
        <f>AY115*3</f>
        <v>22.602857142857143</v>
      </c>
      <c r="BN115" s="6">
        <f>AZ115*1.3</f>
        <v>9.2932446948356837</v>
      </c>
      <c r="BO115" s="6">
        <f>BA115*1.3</f>
        <v>3.3690873239436625</v>
      </c>
      <c r="BP115" s="6">
        <f>BB115*1.3</f>
        <v>3.9756637049455157</v>
      </c>
      <c r="BQ115" s="6">
        <f>BD115*2</f>
        <v>22.6853045729687</v>
      </c>
      <c r="BS115" s="7">
        <f t="shared" si="6"/>
        <v>429.14229354668578</v>
      </c>
      <c r="BT115" s="7"/>
      <c r="BU115" s="8">
        <v>1611</v>
      </c>
      <c r="BV115" s="9">
        <f>BF115*250</f>
        <v>2109.6000000000004</v>
      </c>
      <c r="BW115" s="9">
        <f>BS115*4.2</f>
        <v>1802.3976328960803</v>
      </c>
      <c r="BY115" s="10">
        <v>1611</v>
      </c>
      <c r="BZ115" s="11">
        <f t="shared" si="5"/>
        <v>1.1704409512624079</v>
      </c>
    </row>
    <row r="116" spans="1:78" x14ac:dyDescent="0.2">
      <c r="A116">
        <v>1612</v>
      </c>
      <c r="B116" s="1">
        <v>1560</v>
      </c>
      <c r="C116" s="1"/>
      <c r="D116" s="1">
        <v>1560</v>
      </c>
      <c r="E116" s="1">
        <v>2032.4</v>
      </c>
      <c r="G116" s="1">
        <v>42</v>
      </c>
      <c r="H116" s="1"/>
      <c r="I116" s="1"/>
      <c r="J116" s="1"/>
      <c r="K116" s="1">
        <v>330.5</v>
      </c>
      <c r="L116" s="1">
        <v>64</v>
      </c>
      <c r="M116" s="1">
        <v>271.60000000000002</v>
      </c>
      <c r="N116" s="1">
        <v>330.5</v>
      </c>
      <c r="O116" s="1">
        <v>230</v>
      </c>
      <c r="Q116" s="1">
        <v>42</v>
      </c>
      <c r="AD116" s="17">
        <v>1612</v>
      </c>
      <c r="AE116" s="25">
        <v>7.7611940298507465</v>
      </c>
      <c r="AF116" s="3">
        <v>10.1555912</v>
      </c>
      <c r="AG116" s="3">
        <v>15.902973395931143</v>
      </c>
      <c r="AH116" s="3">
        <v>39.436619718309863</v>
      </c>
      <c r="AI116" s="3">
        <f>K116/11.93</f>
        <v>27.703269069572507</v>
      </c>
      <c r="AJ116" s="3">
        <v>70.329670329670321</v>
      </c>
      <c r="AK116" s="3">
        <f t="shared" si="4"/>
        <v>63.098591549295783</v>
      </c>
      <c r="AL116" s="3">
        <v>21.25195618153365</v>
      </c>
      <c r="AM116" s="3">
        <v>27.703269069572507</v>
      </c>
      <c r="AN116" s="3">
        <v>2.6941422319679886</v>
      </c>
      <c r="AP116" s="3">
        <v>6</v>
      </c>
      <c r="AR116" s="14">
        <v>1612</v>
      </c>
      <c r="AS116" s="4">
        <v>1.4064000000000001</v>
      </c>
      <c r="AT116" s="4">
        <f>AS116*(AE116/12)</f>
        <v>0.90961194029850756</v>
      </c>
      <c r="AU116" s="4">
        <f>AS116*AF116/12</f>
        <v>1.1902352886400001</v>
      </c>
      <c r="AV116" s="4">
        <f>(AG116/12)*$AS116</f>
        <v>1.8638284820031301</v>
      </c>
      <c r="AW116" s="4">
        <f>(AH116/12)*$AS116</f>
        <v>4.6219718309859159</v>
      </c>
      <c r="AX116" s="4">
        <f>(AI116/12)*$AS116</f>
        <v>3.2468231349538978</v>
      </c>
      <c r="AY116" s="4">
        <f>(AJ116/12)*$AS116</f>
        <v>8.2426373626373621</v>
      </c>
      <c r="AZ116" s="4">
        <f>(AK116/12)*$AS116</f>
        <v>7.3951549295774655</v>
      </c>
      <c r="BA116" s="4">
        <f>(AL116/12)*$AS116</f>
        <v>2.4907292644757439</v>
      </c>
      <c r="BB116" s="4">
        <f>(AM116/12)*$AS116</f>
        <v>3.2468231349538978</v>
      </c>
      <c r="BC116" s="4">
        <v>11.459858076675799</v>
      </c>
      <c r="BD116" s="4">
        <v>11.908296363763098</v>
      </c>
      <c r="BE116" s="4"/>
      <c r="BF116" s="4">
        <f>AP116*AS116</f>
        <v>8.4384000000000015</v>
      </c>
      <c r="BG116" s="4"/>
      <c r="BH116" s="26">
        <v>1612</v>
      </c>
      <c r="BI116" s="6">
        <f>AU116*271</f>
        <v>322.55376322144002</v>
      </c>
      <c r="BJ116" s="6">
        <f>AV116*19.5</f>
        <v>36.34465539906104</v>
      </c>
      <c r="BK116" s="6">
        <f>AW116*5</f>
        <v>23.10985915492958</v>
      </c>
      <c r="BL116" s="6">
        <f>AX116*3</f>
        <v>9.7404694048616935</v>
      </c>
      <c r="BM116" s="6">
        <f>AY116*3</f>
        <v>24.727912087912088</v>
      </c>
      <c r="BN116" s="6">
        <f>AZ116*1.3</f>
        <v>9.6137014084507051</v>
      </c>
      <c r="BO116" s="6">
        <f>BA116*1.3</f>
        <v>3.2379480438184673</v>
      </c>
      <c r="BP116" s="6">
        <f>BB116*1.3</f>
        <v>4.2208700754400672</v>
      </c>
      <c r="BQ116" s="6">
        <f>BD116*2</f>
        <v>23.816592727526196</v>
      </c>
      <c r="BS116" s="7">
        <f t="shared" si="6"/>
        <v>457.36577152343989</v>
      </c>
      <c r="BT116" s="7"/>
      <c r="BU116" s="8">
        <v>1612</v>
      </c>
      <c r="BV116" s="9">
        <f>BF116*250</f>
        <v>2109.6000000000004</v>
      </c>
      <c r="BW116" s="9">
        <f>BS116*4.2</f>
        <v>1920.9362403984476</v>
      </c>
      <c r="BY116" s="10">
        <v>1612</v>
      </c>
      <c r="BZ116" s="11">
        <f t="shared" si="5"/>
        <v>1.0982144829348524</v>
      </c>
    </row>
    <row r="117" spans="1:78" x14ac:dyDescent="0.2">
      <c r="A117">
        <v>1613</v>
      </c>
      <c r="B117" s="1">
        <v>1621.5</v>
      </c>
      <c r="C117" s="1"/>
      <c r="D117" s="1">
        <v>1621.5</v>
      </c>
      <c r="E117" s="1">
        <v>2256.8000000000002</v>
      </c>
      <c r="G117" s="1">
        <v>43</v>
      </c>
      <c r="H117" s="1"/>
      <c r="I117" s="1"/>
      <c r="J117" s="1"/>
      <c r="K117" s="1">
        <v>303.39999999999998</v>
      </c>
      <c r="M117" s="1">
        <v>244.5</v>
      </c>
      <c r="N117" s="1">
        <v>303.39999999999998</v>
      </c>
      <c r="O117" s="1">
        <v>229.1</v>
      </c>
      <c r="Q117" s="1">
        <v>43</v>
      </c>
      <c r="AD117" s="17">
        <v>1613</v>
      </c>
      <c r="AE117" s="25">
        <v>8.067164179104477</v>
      </c>
      <c r="AF117" s="3">
        <v>10.504528055</v>
      </c>
      <c r="AG117" s="3">
        <v>17.658841940532085</v>
      </c>
      <c r="AH117" s="3">
        <v>40.375586854460096</v>
      </c>
      <c r="AI117" s="3">
        <f>K117/11.93</f>
        <v>25.43168482816429</v>
      </c>
      <c r="AJ117" s="3">
        <v>68.131868131868117</v>
      </c>
      <c r="AK117" s="3">
        <f t="shared" si="4"/>
        <v>64.600938967136159</v>
      </c>
      <c r="AL117" s="3">
        <v>19.131455399061032</v>
      </c>
      <c r="AM117" s="3">
        <v>25.43168482816429</v>
      </c>
      <c r="AN117" s="3">
        <v>2.683599936277679</v>
      </c>
      <c r="AP117" s="3">
        <v>6</v>
      </c>
      <c r="AR117" s="14">
        <v>1613</v>
      </c>
      <c r="AS117" s="4">
        <v>1.4064000000000001</v>
      </c>
      <c r="AT117" s="4">
        <f>AS117*(AE117/12)</f>
        <v>0.94547164179104481</v>
      </c>
      <c r="AU117" s="4">
        <f>AS117*AF117/12</f>
        <v>1.231130688046</v>
      </c>
      <c r="AV117" s="4">
        <f>(AG117/12)*$AS117</f>
        <v>2.0696162754303606</v>
      </c>
      <c r="AW117" s="4">
        <f>(AH117/12)*$AS117</f>
        <v>4.7320187793427237</v>
      </c>
      <c r="AX117" s="4">
        <f>(AI117/12)*$AS117</f>
        <v>2.9805934618608552</v>
      </c>
      <c r="AY117" s="4">
        <f>(AJ117/12)*$AS117</f>
        <v>7.9850549450549435</v>
      </c>
      <c r="AZ117" s="4">
        <f>(AK117/12)*$AS117</f>
        <v>7.571230046948358</v>
      </c>
      <c r="BA117" s="4">
        <f>(AL117/12)*$AS117</f>
        <v>2.2422065727699532</v>
      </c>
      <c r="BB117" s="4">
        <f>(AM117/12)*$AS117</f>
        <v>2.9805934618608552</v>
      </c>
      <c r="BC117" s="4">
        <v>11.415015153767069</v>
      </c>
      <c r="BD117" s="4">
        <v>11.431964509212573</v>
      </c>
      <c r="BE117" s="4"/>
      <c r="BF117" s="4">
        <f>AP117*AS117</f>
        <v>8.4384000000000015</v>
      </c>
      <c r="BG117" s="4"/>
      <c r="BH117" s="26">
        <v>1613</v>
      </c>
      <c r="BI117" s="6">
        <f>AU117*271</f>
        <v>333.63641646046602</v>
      </c>
      <c r="BJ117" s="6">
        <f>AV117*19.5</f>
        <v>40.357517370892033</v>
      </c>
      <c r="BK117" s="6">
        <f>AW117*5</f>
        <v>23.660093896713619</v>
      </c>
      <c r="BL117" s="6">
        <f>AX117*3</f>
        <v>8.9417803855825646</v>
      </c>
      <c r="BM117" s="6">
        <f>AY117*3</f>
        <v>23.95516483516483</v>
      </c>
      <c r="BN117" s="6">
        <f>AZ117*1.3</f>
        <v>9.8425990610328657</v>
      </c>
      <c r="BO117" s="6">
        <f>BA117*1.3</f>
        <v>2.9148685446009392</v>
      </c>
      <c r="BP117" s="6">
        <f>BB117*1.3</f>
        <v>3.8747715004191119</v>
      </c>
      <c r="BQ117" s="6">
        <f>BD117*2</f>
        <v>22.863929018425146</v>
      </c>
      <c r="BS117" s="7">
        <f t="shared" si="6"/>
        <v>470.04714107329715</v>
      </c>
      <c r="BT117" s="7"/>
      <c r="BU117" s="8">
        <v>1613</v>
      </c>
      <c r="BV117" s="9">
        <f>BF117*250</f>
        <v>2109.6000000000004</v>
      </c>
      <c r="BW117" s="9">
        <f>BS117*4.2</f>
        <v>1974.1979925078481</v>
      </c>
      <c r="BY117" s="10">
        <v>1613</v>
      </c>
      <c r="BZ117" s="11">
        <f t="shared" si="5"/>
        <v>1.0685858297931654</v>
      </c>
    </row>
    <row r="118" spans="1:78" x14ac:dyDescent="0.2">
      <c r="A118">
        <v>1614</v>
      </c>
      <c r="B118" s="1">
        <v>1900</v>
      </c>
      <c r="C118" s="1"/>
      <c r="D118" s="1">
        <v>1900</v>
      </c>
      <c r="E118" s="1">
        <v>2195.5</v>
      </c>
      <c r="G118" s="1">
        <v>44</v>
      </c>
      <c r="H118" s="1"/>
      <c r="I118" s="1"/>
      <c r="J118" s="1"/>
      <c r="K118" s="1">
        <v>379.9</v>
      </c>
      <c r="L118" s="1">
        <v>60</v>
      </c>
      <c r="M118" s="1">
        <v>270.60000000000002</v>
      </c>
      <c r="N118" s="1">
        <v>379.9</v>
      </c>
      <c r="O118" s="1">
        <v>228.8</v>
      </c>
      <c r="Q118" s="1">
        <v>44</v>
      </c>
      <c r="U118" s="1">
        <v>60</v>
      </c>
      <c r="V118" s="1">
        <f t="shared" si="7"/>
        <v>5</v>
      </c>
      <c r="AD118" s="17">
        <v>1614</v>
      </c>
      <c r="AE118" s="25">
        <v>9.4527363184079594</v>
      </c>
      <c r="AF118" s="3">
        <v>12.084673</v>
      </c>
      <c r="AG118" s="3">
        <v>17.179186228482003</v>
      </c>
      <c r="AH118" s="3">
        <v>41.314553990610328</v>
      </c>
      <c r="AI118" s="3">
        <f>K118/11.93</f>
        <v>31.844090528080468</v>
      </c>
      <c r="AJ118" s="3">
        <v>65.934065934065927</v>
      </c>
      <c r="AK118" s="3">
        <f t="shared" si="4"/>
        <v>66.103286384976528</v>
      </c>
      <c r="AL118" s="3">
        <v>21.173708920187796</v>
      </c>
      <c r="AM118" s="3">
        <v>31.844090528080468</v>
      </c>
      <c r="AN118" s="3">
        <v>2.6800858377142429</v>
      </c>
      <c r="AP118" s="3">
        <v>6</v>
      </c>
      <c r="AR118" s="14">
        <v>1614</v>
      </c>
      <c r="AS118" s="4">
        <v>1.4064000000000001</v>
      </c>
      <c r="AT118" s="4">
        <f>AS118*(AE118/12)</f>
        <v>1.1078606965174129</v>
      </c>
      <c r="AU118" s="4">
        <f>AS118*AF118/12</f>
        <v>1.4163236756000002</v>
      </c>
      <c r="AV118" s="4">
        <f>(AG118/12)*$AS118</f>
        <v>2.0134006259780906</v>
      </c>
      <c r="AW118" s="4">
        <f>(AH118/12)*$AS118</f>
        <v>4.8420657276995307</v>
      </c>
      <c r="AX118" s="4">
        <f>(AI118/12)*$AS118</f>
        <v>3.7321274098910311</v>
      </c>
      <c r="AY118" s="4">
        <f>(AJ118/12)*$AS118</f>
        <v>7.7274725274725267</v>
      </c>
      <c r="AZ118" s="4">
        <f>(AK118/12)*$AS118</f>
        <v>7.7473051643192496</v>
      </c>
      <c r="BA118" s="4">
        <f>(AL118/12)*$AS118</f>
        <v>2.4815586854460099</v>
      </c>
      <c r="BB118" s="4">
        <f>(AM118/12)*$AS118</f>
        <v>3.7321274098910311</v>
      </c>
      <c r="BC118" s="4">
        <v>11.400067512797492</v>
      </c>
      <c r="BD118" s="4">
        <v>10.419759318292709</v>
      </c>
      <c r="BE118" s="4"/>
      <c r="BF118" s="4">
        <f>AP118*AS118</f>
        <v>8.4384000000000015</v>
      </c>
      <c r="BG118" s="4"/>
      <c r="BH118" s="26">
        <v>1614</v>
      </c>
      <c r="BI118" s="6">
        <f>AU118*271</f>
        <v>383.82371608760002</v>
      </c>
      <c r="BJ118" s="6">
        <f>AV118*19.5</f>
        <v>39.261312206572768</v>
      </c>
      <c r="BK118" s="6">
        <f>AW118*5</f>
        <v>24.210328638497653</v>
      </c>
      <c r="BL118" s="6">
        <f>AX118*3</f>
        <v>11.196382229673093</v>
      </c>
      <c r="BM118" s="6">
        <f>AY118*3</f>
        <v>23.182417582417578</v>
      </c>
      <c r="BN118" s="6">
        <f>AZ118*1.3</f>
        <v>10.071496713615025</v>
      </c>
      <c r="BO118" s="6">
        <f>BA118*1.3</f>
        <v>3.2260262910798128</v>
      </c>
      <c r="BP118" s="6">
        <f>BB118*1.3</f>
        <v>4.8517656328583403</v>
      </c>
      <c r="BQ118" s="6">
        <f>BD118*2</f>
        <v>20.839518636585417</v>
      </c>
      <c r="BS118" s="7">
        <f t="shared" si="6"/>
        <v>520.66296401889974</v>
      </c>
      <c r="BT118" s="7"/>
      <c r="BU118" s="8">
        <v>1614</v>
      </c>
      <c r="BV118" s="9">
        <f>BF118*250</f>
        <v>2109.6000000000004</v>
      </c>
      <c r="BW118" s="9">
        <f>BS118*4.2</f>
        <v>2186.7844488793789</v>
      </c>
      <c r="BY118" s="10">
        <v>1614</v>
      </c>
      <c r="BZ118" s="11">
        <f t="shared" si="5"/>
        <v>0.96470413491419704</v>
      </c>
    </row>
    <row r="119" spans="1:78" x14ac:dyDescent="0.2">
      <c r="A119">
        <v>1615</v>
      </c>
      <c r="B119" s="1">
        <v>1530</v>
      </c>
      <c r="C119" s="1"/>
      <c r="D119" s="1">
        <v>1530</v>
      </c>
      <c r="E119" s="1">
        <v>1940</v>
      </c>
      <c r="G119" s="1">
        <v>44</v>
      </c>
      <c r="H119" s="1"/>
      <c r="I119" s="1"/>
      <c r="J119" s="1"/>
      <c r="K119" s="1">
        <v>291.8</v>
      </c>
      <c r="L119" s="1">
        <v>48</v>
      </c>
      <c r="M119" s="1">
        <v>287.60000000000002</v>
      </c>
      <c r="N119" s="1">
        <v>291.8</v>
      </c>
      <c r="O119" s="1">
        <v>216</v>
      </c>
      <c r="Q119" s="1">
        <v>44</v>
      </c>
      <c r="AD119" s="17">
        <v>1615</v>
      </c>
      <c r="AE119" s="25">
        <v>7.6119402985074629</v>
      </c>
      <c r="AF119" s="3">
        <v>9.9853781000000001</v>
      </c>
      <c r="AG119" s="3">
        <v>15.179968701095461</v>
      </c>
      <c r="AH119" s="3">
        <v>41.314553990610328</v>
      </c>
      <c r="AI119" s="3">
        <f>K119/11.93</f>
        <v>24.459346186085501</v>
      </c>
      <c r="AJ119" s="3">
        <v>52.747252747252745</v>
      </c>
      <c r="AK119" s="3">
        <f t="shared" si="4"/>
        <v>66.103286384976528</v>
      </c>
      <c r="AL119" s="3">
        <v>22.503912363067297</v>
      </c>
      <c r="AM119" s="3">
        <v>24.459346186085501</v>
      </c>
      <c r="AN119" s="3">
        <v>2.5301509656742853</v>
      </c>
      <c r="AP119" s="3">
        <v>6</v>
      </c>
      <c r="AR119" s="14">
        <v>1615</v>
      </c>
      <c r="AS119" s="4">
        <v>1.4064000000000001</v>
      </c>
      <c r="AT119" s="4">
        <f>AS119*(AE119/12)</f>
        <v>0.89211940298507475</v>
      </c>
      <c r="AU119" s="4">
        <f>AS119*AF119/12</f>
        <v>1.1702863133200001</v>
      </c>
      <c r="AV119" s="4">
        <f>(AG119/12)*$AS119</f>
        <v>1.7790923317683882</v>
      </c>
      <c r="AW119" s="4">
        <f>(AH119/12)*$AS119</f>
        <v>4.8420657276995307</v>
      </c>
      <c r="AX119" s="4">
        <f>(AI119/12)*$AS119</f>
        <v>2.8666353730092209</v>
      </c>
      <c r="AY119" s="4">
        <f>(AJ119/12)*$AS119</f>
        <v>6.181978021978022</v>
      </c>
      <c r="AZ119" s="4">
        <f>(AK119/12)*$AS119</f>
        <v>7.7473051643192496</v>
      </c>
      <c r="BA119" s="4">
        <f>(AL119/12)*$AS119</f>
        <v>2.6374585289514876</v>
      </c>
      <c r="BB119" s="4">
        <f>(AM119/12)*$AS119</f>
        <v>2.8666353730092209</v>
      </c>
      <c r="BC119" s="4">
        <v>10.762301498095535</v>
      </c>
      <c r="BD119" s="4">
        <v>9.2884711637352169</v>
      </c>
      <c r="BE119" s="4"/>
      <c r="BF119" s="4">
        <f>AP119*AS119</f>
        <v>8.4384000000000015</v>
      </c>
      <c r="BG119" s="4"/>
      <c r="BH119" s="26">
        <v>1615</v>
      </c>
      <c r="BI119" s="6">
        <f>AU119*271</f>
        <v>317.14759090972001</v>
      </c>
      <c r="BJ119" s="6">
        <f>AV119*19.5</f>
        <v>34.69230046948357</v>
      </c>
      <c r="BK119" s="6">
        <f>AW119*5</f>
        <v>24.210328638497653</v>
      </c>
      <c r="BL119" s="6">
        <f>AX119*3</f>
        <v>8.5999061190276631</v>
      </c>
      <c r="BM119" s="6">
        <f>AY119*3</f>
        <v>18.545934065934066</v>
      </c>
      <c r="BN119" s="6">
        <f>AZ119*1.3</f>
        <v>10.071496713615025</v>
      </c>
      <c r="BO119" s="6">
        <f>BA119*1.3</f>
        <v>3.4286960876369341</v>
      </c>
      <c r="BP119" s="6">
        <f>BB119*1.3</f>
        <v>3.7266259849119874</v>
      </c>
      <c r="BQ119" s="6">
        <f>BD119*2</f>
        <v>18.576942327470434</v>
      </c>
      <c r="BS119" s="7">
        <f t="shared" si="6"/>
        <v>438.9998213162973</v>
      </c>
      <c r="BT119" s="7"/>
      <c r="BU119" s="8">
        <v>1615</v>
      </c>
      <c r="BV119" s="9">
        <f>BF119*250</f>
        <v>2109.6000000000004</v>
      </c>
      <c r="BW119" s="9">
        <f>BS119*4.2</f>
        <v>1843.7992495284486</v>
      </c>
      <c r="BY119" s="10">
        <v>1615</v>
      </c>
      <c r="BZ119" s="11">
        <f t="shared" si="5"/>
        <v>1.1441592681738699</v>
      </c>
    </row>
    <row r="120" spans="1:78" x14ac:dyDescent="0.2">
      <c r="A120">
        <v>1616</v>
      </c>
      <c r="B120" s="1">
        <v>1500</v>
      </c>
      <c r="C120" s="1"/>
      <c r="D120" s="1">
        <v>1500</v>
      </c>
      <c r="E120" s="1">
        <v>1875</v>
      </c>
      <c r="G120" s="1">
        <v>43</v>
      </c>
      <c r="H120" s="1"/>
      <c r="I120" s="1"/>
      <c r="J120" s="1"/>
      <c r="K120" s="1">
        <v>351.6</v>
      </c>
      <c r="L120" s="1">
        <v>63.7</v>
      </c>
      <c r="M120" s="1">
        <v>287.5</v>
      </c>
      <c r="N120" s="1">
        <v>351.6</v>
      </c>
      <c r="O120" s="1">
        <v>224.2</v>
      </c>
      <c r="Q120" s="1">
        <v>43</v>
      </c>
      <c r="U120" s="1">
        <v>72</v>
      </c>
      <c r="V120" s="1">
        <f t="shared" si="7"/>
        <v>6</v>
      </c>
      <c r="AD120" s="17">
        <v>1616</v>
      </c>
      <c r="AE120" s="25">
        <v>7.4626865671641793</v>
      </c>
      <c r="AF120" s="3">
        <v>9.8151650000000004</v>
      </c>
      <c r="AG120" s="3">
        <v>14.671361502347418</v>
      </c>
      <c r="AH120" s="3">
        <v>40.375586854460096</v>
      </c>
      <c r="AI120" s="3">
        <f>K120/11.93</f>
        <v>29.471919530595141</v>
      </c>
      <c r="AJ120" s="3">
        <v>70</v>
      </c>
      <c r="AK120" s="3">
        <f t="shared" si="4"/>
        <v>64.600938967136159</v>
      </c>
      <c r="AL120" s="3">
        <v>22.496087636932707</v>
      </c>
      <c r="AM120" s="3">
        <v>29.471919530595141</v>
      </c>
      <c r="AN120" s="3">
        <v>2.6262029930748829</v>
      </c>
      <c r="AP120" s="3">
        <v>6</v>
      </c>
      <c r="AR120" s="14">
        <v>1616</v>
      </c>
      <c r="AS120" s="4">
        <v>1.4064000000000001</v>
      </c>
      <c r="AT120" s="4">
        <f>AS120*(AE120/12)</f>
        <v>0.87462686567164194</v>
      </c>
      <c r="AU120" s="4">
        <f>AS120*AF120/12</f>
        <v>1.1503373380000002</v>
      </c>
      <c r="AV120" s="4">
        <f>(AG120/12)*$AS120</f>
        <v>1.7194835680751175</v>
      </c>
      <c r="AW120" s="4">
        <f>(AH120/12)*$AS120</f>
        <v>4.7320187793427237</v>
      </c>
      <c r="AX120" s="4">
        <f>(AI120/12)*$AS120</f>
        <v>3.4541089689857509</v>
      </c>
      <c r="AY120" s="4">
        <f>(AJ120/12)*$AS120</f>
        <v>8.2040000000000006</v>
      </c>
      <c r="AZ120" s="4">
        <f>(AK120/12)*$AS120</f>
        <v>7.571230046948358</v>
      </c>
      <c r="BA120" s="4">
        <f>(AL120/12)*$AS120</f>
        <v>2.6365414710485133</v>
      </c>
      <c r="BB120" s="4">
        <f>(AM120/12)*$AS120</f>
        <v>3.4541089689857509</v>
      </c>
      <c r="BC120" s="4">
        <v>11.170870351263975</v>
      </c>
      <c r="BD120" s="4">
        <v>9.3182419046446228</v>
      </c>
      <c r="BE120" s="4"/>
      <c r="BF120" s="4">
        <f>AP120*AS120</f>
        <v>8.4384000000000015</v>
      </c>
      <c r="BG120" s="4"/>
      <c r="BH120" s="26">
        <v>1616</v>
      </c>
      <c r="BI120" s="6">
        <f>AU120*271</f>
        <v>311.74141859800005</v>
      </c>
      <c r="BJ120" s="6">
        <f>AV120*19.5</f>
        <v>33.529929577464792</v>
      </c>
      <c r="BK120" s="6">
        <f>AW120*5</f>
        <v>23.660093896713619</v>
      </c>
      <c r="BL120" s="6">
        <f>AX120*3</f>
        <v>10.362326906957254</v>
      </c>
      <c r="BM120" s="6">
        <f>AY120*3</f>
        <v>24.612000000000002</v>
      </c>
      <c r="BN120" s="6">
        <f>AZ120*1.3</f>
        <v>9.8425990610328657</v>
      </c>
      <c r="BO120" s="6">
        <f>BA120*1.3</f>
        <v>3.4275039123630675</v>
      </c>
      <c r="BP120" s="6">
        <f>BB120*1.3</f>
        <v>4.4903416596814765</v>
      </c>
      <c r="BQ120" s="6">
        <f>BD120*2</f>
        <v>18.636483809289246</v>
      </c>
      <c r="BS120" s="7">
        <f t="shared" si="6"/>
        <v>440.30269742150239</v>
      </c>
      <c r="BT120" s="7"/>
      <c r="BU120" s="8">
        <v>1616</v>
      </c>
      <c r="BV120" s="9">
        <f>BF120*250</f>
        <v>2109.6000000000004</v>
      </c>
      <c r="BW120" s="9">
        <f>BS120*4.2</f>
        <v>1849.2713291703101</v>
      </c>
      <c r="BY120" s="10">
        <v>1616</v>
      </c>
      <c r="BZ120" s="11">
        <f t="shared" si="5"/>
        <v>1.1407736478272708</v>
      </c>
    </row>
    <row r="121" spans="1:78" x14ac:dyDescent="0.2">
      <c r="A121">
        <v>1617</v>
      </c>
      <c r="B121" s="1">
        <v>1878</v>
      </c>
      <c r="C121" s="1"/>
      <c r="D121" s="1">
        <v>1878</v>
      </c>
      <c r="E121" s="1">
        <v>2094</v>
      </c>
      <c r="G121" s="1">
        <v>39</v>
      </c>
      <c r="H121" s="1"/>
      <c r="I121" s="1"/>
      <c r="J121" s="1"/>
      <c r="K121" s="1">
        <v>423.8</v>
      </c>
      <c r="L121" s="1">
        <v>48</v>
      </c>
      <c r="M121" s="1">
        <v>322.10000000000002</v>
      </c>
      <c r="N121" s="1">
        <v>423.8</v>
      </c>
      <c r="O121" s="1">
        <v>221.8</v>
      </c>
      <c r="Q121" s="1">
        <v>39</v>
      </c>
      <c r="U121" s="1">
        <v>69</v>
      </c>
      <c r="V121" s="1">
        <f t="shared" si="7"/>
        <v>5.75</v>
      </c>
      <c r="AD121" s="17">
        <v>1617</v>
      </c>
      <c r="AE121" s="25">
        <v>9.343283582089553</v>
      </c>
      <c r="AF121" s="3">
        <v>11.959850060000001</v>
      </c>
      <c r="AG121" s="3">
        <v>16.384976525821596</v>
      </c>
      <c r="AH121" s="3">
        <v>36.619718309859159</v>
      </c>
      <c r="AI121" s="3">
        <f>K121/11.93</f>
        <v>35.523889354568318</v>
      </c>
      <c r="AJ121" s="3">
        <v>52.747252747252745</v>
      </c>
      <c r="AK121" s="3">
        <f t="shared" si="4"/>
        <v>58.591549295774655</v>
      </c>
      <c r="AL121" s="3">
        <v>25.203442879499221</v>
      </c>
      <c r="AM121" s="3">
        <v>35.523889354568318</v>
      </c>
      <c r="AN121" s="3">
        <v>2.598090204567391</v>
      </c>
      <c r="AP121" s="3">
        <v>6</v>
      </c>
      <c r="AR121" s="14">
        <v>1617</v>
      </c>
      <c r="AS121" s="4">
        <v>1.4064000000000001</v>
      </c>
      <c r="AT121" s="4">
        <f>AS121*(AE121/12)</f>
        <v>1.0950328358208956</v>
      </c>
      <c r="AU121" s="4">
        <f>AS121*AF121/12</f>
        <v>1.4016944270320002</v>
      </c>
      <c r="AV121" s="4">
        <f>(AG121/12)*$AS121</f>
        <v>1.9203192488262912</v>
      </c>
      <c r="AW121" s="4">
        <f>(AH121/12)*$AS121</f>
        <v>4.2918309859154942</v>
      </c>
      <c r="AX121" s="4">
        <f>(AI121/12)*$AS121</f>
        <v>4.1633998323554069</v>
      </c>
      <c r="AY121" s="4">
        <f>(AJ121/12)*$AS121</f>
        <v>6.181978021978022</v>
      </c>
      <c r="AZ121" s="4">
        <f>(AK121/12)*$AS121</f>
        <v>6.8669295774647896</v>
      </c>
      <c r="BA121" s="4">
        <f>(AL121/12)*$AS121</f>
        <v>2.9538435054773089</v>
      </c>
      <c r="BB121" s="4">
        <f>(AM121/12)*$AS121</f>
        <v>4.1633998323554069</v>
      </c>
      <c r="BC121" s="4">
        <v>11.051289223507357</v>
      </c>
      <c r="BD121" s="4">
        <v>9.9731982046515935</v>
      </c>
      <c r="BE121" s="4"/>
      <c r="BF121" s="4">
        <f>AP121*AS121</f>
        <v>8.4384000000000015</v>
      </c>
      <c r="BG121" s="4"/>
      <c r="BH121" s="26">
        <v>1617</v>
      </c>
      <c r="BI121" s="6">
        <f>AU121*271</f>
        <v>379.85918972567208</v>
      </c>
      <c r="BJ121" s="6">
        <f>AV121*19.5</f>
        <v>37.446225352112677</v>
      </c>
      <c r="BK121" s="6">
        <f>AW121*5</f>
        <v>21.459154929577473</v>
      </c>
      <c r="BL121" s="6">
        <f>AX121*3</f>
        <v>12.490199497066222</v>
      </c>
      <c r="BM121" s="6">
        <f>AY121*3</f>
        <v>18.545934065934066</v>
      </c>
      <c r="BN121" s="6">
        <f>AZ121*1.3</f>
        <v>8.9270084507042267</v>
      </c>
      <c r="BO121" s="6">
        <f>BA121*1.3</f>
        <v>3.8399965571205015</v>
      </c>
      <c r="BP121" s="6">
        <f>BB121*1.3</f>
        <v>5.4124197820620292</v>
      </c>
      <c r="BQ121" s="6">
        <f>BD121*2</f>
        <v>19.946396409303187</v>
      </c>
      <c r="BS121" s="7">
        <f t="shared" si="6"/>
        <v>507.92652476955254</v>
      </c>
      <c r="BT121" s="7"/>
      <c r="BU121" s="8">
        <v>1617</v>
      </c>
      <c r="BV121" s="9">
        <f>BF121*250</f>
        <v>2109.6000000000004</v>
      </c>
      <c r="BW121" s="9">
        <f>BS121*4.2</f>
        <v>2133.2914040321207</v>
      </c>
      <c r="BY121" s="10">
        <v>1617</v>
      </c>
      <c r="BZ121" s="11">
        <f t="shared" si="5"/>
        <v>0.98889443608719307</v>
      </c>
    </row>
    <row r="122" spans="1:78" x14ac:dyDescent="0.2">
      <c r="A122">
        <v>1618</v>
      </c>
      <c r="B122" s="1">
        <v>1755</v>
      </c>
      <c r="C122" s="1"/>
      <c r="D122" s="1">
        <v>1755</v>
      </c>
      <c r="E122" s="1">
        <v>2097</v>
      </c>
      <c r="G122" s="1">
        <v>38</v>
      </c>
      <c r="H122" s="1"/>
      <c r="I122" s="1"/>
      <c r="J122" s="1"/>
      <c r="K122" s="1">
        <v>482</v>
      </c>
      <c r="L122" s="1">
        <v>45.9</v>
      </c>
      <c r="M122" s="1">
        <v>358.5</v>
      </c>
      <c r="N122" s="1">
        <v>482</v>
      </c>
      <c r="O122" s="1">
        <v>220.9</v>
      </c>
      <c r="Q122" s="1">
        <v>38</v>
      </c>
      <c r="U122" s="1">
        <v>72</v>
      </c>
      <c r="V122" s="1">
        <f t="shared" si="7"/>
        <v>6</v>
      </c>
      <c r="AD122" s="17">
        <v>1618</v>
      </c>
      <c r="AE122" s="25">
        <v>8.7313432835820901</v>
      </c>
      <c r="AF122" s="3">
        <v>11.261976349999999</v>
      </c>
      <c r="AG122" s="3">
        <v>16.408450704225352</v>
      </c>
      <c r="AH122" s="3">
        <v>35.68075117370892</v>
      </c>
      <c r="AI122" s="3">
        <f>K122/11.93</f>
        <v>40.402347024308469</v>
      </c>
      <c r="AJ122" s="3">
        <v>50.439560439560438</v>
      </c>
      <c r="AK122" s="3">
        <f t="shared" si="4"/>
        <v>57.089201877934272</v>
      </c>
      <c r="AL122" s="3">
        <v>28.051643192488264</v>
      </c>
      <c r="AM122" s="3">
        <v>40.402347024308469</v>
      </c>
      <c r="AN122" s="3">
        <v>2.5875479088770814</v>
      </c>
      <c r="AP122" s="3">
        <v>6</v>
      </c>
      <c r="AR122" s="14">
        <v>1618</v>
      </c>
      <c r="AS122" s="4">
        <v>1.4064000000000001</v>
      </c>
      <c r="AT122" s="4">
        <f>AS122*(AE122/12)</f>
        <v>1.0233134328358211</v>
      </c>
      <c r="AU122" s="4">
        <f>AS122*AF122/12</f>
        <v>1.3199036282200001</v>
      </c>
      <c r="AV122" s="4">
        <f>(AG122/12)*$AS122</f>
        <v>1.9230704225352113</v>
      </c>
      <c r="AW122" s="4">
        <f>(AH122/12)*$AS122</f>
        <v>4.1817840375586854</v>
      </c>
      <c r="AX122" s="4">
        <f>(AI122/12)*$AS122</f>
        <v>4.7351550712489532</v>
      </c>
      <c r="AY122" s="4">
        <f>(AJ122/12)*$AS122</f>
        <v>5.9115164835164844</v>
      </c>
      <c r="AZ122" s="4">
        <f>(AK122/12)*$AS122</f>
        <v>6.6908544600938979</v>
      </c>
      <c r="BA122" s="4">
        <f>(AL122/12)*$AS122</f>
        <v>3.2876525821596245</v>
      </c>
      <c r="BB122" s="4">
        <f>(AM122/12)*$AS122</f>
        <v>4.7351550712489532</v>
      </c>
      <c r="BC122" s="4">
        <v>11.006446300598627</v>
      </c>
      <c r="BD122" s="4">
        <v>9.8838859819233704</v>
      </c>
      <c r="BE122" s="4"/>
      <c r="BF122" s="4">
        <f>AP122*AS122</f>
        <v>8.4384000000000015</v>
      </c>
      <c r="BG122" s="4"/>
      <c r="BH122" s="26">
        <v>1618</v>
      </c>
      <c r="BI122" s="6">
        <f>AU122*271</f>
        <v>357.69388324762002</v>
      </c>
      <c r="BJ122" s="6">
        <f>AV122*19.5</f>
        <v>37.499873239436624</v>
      </c>
      <c r="BK122" s="6">
        <f>AW122*5</f>
        <v>20.908920187793427</v>
      </c>
      <c r="BL122" s="6">
        <f>AX122*3</f>
        <v>14.205465213746859</v>
      </c>
      <c r="BM122" s="6">
        <f>AY122*3</f>
        <v>17.734549450549451</v>
      </c>
      <c r="BN122" s="6">
        <f>AZ122*1.3</f>
        <v>8.6981107981220678</v>
      </c>
      <c r="BO122" s="6">
        <f>BA122*1.3</f>
        <v>4.2739483568075123</v>
      </c>
      <c r="BP122" s="6">
        <f>BB122*1.3</f>
        <v>6.1557015926236396</v>
      </c>
      <c r="BQ122" s="6">
        <f>BD122*2</f>
        <v>19.767771963846741</v>
      </c>
      <c r="BS122" s="7">
        <f t="shared" si="6"/>
        <v>486.9382240505463</v>
      </c>
      <c r="BT122" s="7"/>
      <c r="BU122" s="8">
        <v>1618</v>
      </c>
      <c r="BV122" s="9">
        <f>BF122*250</f>
        <v>2109.6000000000004</v>
      </c>
      <c r="BW122" s="9">
        <f>BS122*4.2</f>
        <v>2045.1405410122945</v>
      </c>
      <c r="BY122" s="10">
        <v>1618</v>
      </c>
      <c r="BZ122" s="11">
        <f t="shared" si="5"/>
        <v>1.0315183517685294</v>
      </c>
    </row>
    <row r="123" spans="1:78" x14ac:dyDescent="0.2">
      <c r="A123">
        <v>1619</v>
      </c>
      <c r="B123" s="1">
        <v>1656</v>
      </c>
      <c r="C123" s="1"/>
      <c r="D123" s="1">
        <v>1656</v>
      </c>
      <c r="E123" s="1">
        <v>2025.8</v>
      </c>
      <c r="G123" s="1">
        <v>38</v>
      </c>
      <c r="H123" s="1"/>
      <c r="I123" s="1"/>
      <c r="J123" s="1"/>
      <c r="K123" s="1">
        <v>375</v>
      </c>
      <c r="L123" s="1">
        <v>45</v>
      </c>
      <c r="M123" s="1">
        <v>312.7</v>
      </c>
      <c r="N123" s="1">
        <v>375</v>
      </c>
      <c r="O123" s="1">
        <v>230</v>
      </c>
      <c r="Q123" s="1">
        <v>38</v>
      </c>
      <c r="U123" s="1">
        <v>72</v>
      </c>
      <c r="V123" s="1">
        <f t="shared" si="7"/>
        <v>6</v>
      </c>
      <c r="Z123" s="1">
        <v>6</v>
      </c>
      <c r="AA123" s="1">
        <v>6</v>
      </c>
      <c r="AD123" s="17">
        <v>1619</v>
      </c>
      <c r="AE123" s="25">
        <v>8.2388059701492544</v>
      </c>
      <c r="AF123" s="3">
        <v>10.70027312</v>
      </c>
      <c r="AG123" s="3">
        <v>15.851330203442879</v>
      </c>
      <c r="AH123" s="3">
        <v>35.68075117370892</v>
      </c>
      <c r="AI123" s="3">
        <f>K123/11.93</f>
        <v>31.43336127409891</v>
      </c>
      <c r="AJ123" s="3">
        <v>49.450549450549445</v>
      </c>
      <c r="AK123" s="3">
        <f t="shared" si="4"/>
        <v>57.089201877934272</v>
      </c>
      <c r="AL123" s="3">
        <v>24.467918622848202</v>
      </c>
      <c r="AM123" s="3">
        <v>31.43336127409891</v>
      </c>
      <c r="AN123" s="3">
        <v>2.6941422319679886</v>
      </c>
      <c r="AP123" s="3">
        <v>6</v>
      </c>
      <c r="AR123" s="14">
        <v>1619</v>
      </c>
      <c r="AS123" s="4">
        <v>1.4064000000000001</v>
      </c>
      <c r="AT123" s="4">
        <f>AS123*(AE123/12)</f>
        <v>0.96558805970149275</v>
      </c>
      <c r="AU123" s="4">
        <f>AS123*AF123/12</f>
        <v>1.2540720096640001</v>
      </c>
      <c r="AV123" s="4">
        <f>(AG123/12)*$AS123</f>
        <v>1.8577758998435057</v>
      </c>
      <c r="AW123" s="4">
        <f>(AH123/12)*$AS123</f>
        <v>4.1817840375586854</v>
      </c>
      <c r="AX123" s="4">
        <f>(AI123/12)*$AS123</f>
        <v>3.6839899413243926</v>
      </c>
      <c r="AY123" s="4">
        <f>(AJ123/12)*$AS123</f>
        <v>5.7956043956043954</v>
      </c>
      <c r="AZ123" s="4">
        <f>(AK123/12)*$AS123</f>
        <v>6.6908544600938979</v>
      </c>
      <c r="BA123" s="4">
        <f>(AL123/12)*$AS123</f>
        <v>2.8676400625978093</v>
      </c>
      <c r="BB123" s="4">
        <f>(AM123/12)*$AS123</f>
        <v>3.6839899413243926</v>
      </c>
      <c r="BC123" s="4">
        <v>11.459858076675799</v>
      </c>
      <c r="BD123" s="4">
        <v>10.360217836473893</v>
      </c>
      <c r="BE123" s="4"/>
      <c r="BF123" s="4">
        <f>AP123*AS123</f>
        <v>8.4384000000000015</v>
      </c>
      <c r="BG123" s="4"/>
      <c r="BH123" s="26">
        <v>1619</v>
      </c>
      <c r="BI123" s="6">
        <f>AU123*271</f>
        <v>339.85351461894402</v>
      </c>
      <c r="BJ123" s="6">
        <f>AV123*19.5</f>
        <v>36.226630046948358</v>
      </c>
      <c r="BK123" s="6">
        <f>AW123*5</f>
        <v>20.908920187793427</v>
      </c>
      <c r="BL123" s="6">
        <f>AX123*3</f>
        <v>11.051969823973177</v>
      </c>
      <c r="BM123" s="6">
        <f>AY123*3</f>
        <v>17.386813186813185</v>
      </c>
      <c r="BN123" s="6">
        <f>AZ123*1.3</f>
        <v>8.6981107981220678</v>
      </c>
      <c r="BO123" s="6">
        <f>BA123*1.3</f>
        <v>3.7279320813771522</v>
      </c>
      <c r="BP123" s="6">
        <f>BB123*1.3</f>
        <v>4.7891869237217106</v>
      </c>
      <c r="BQ123" s="6">
        <f>BD123*2</f>
        <v>20.720435672947787</v>
      </c>
      <c r="BS123" s="7">
        <f t="shared" si="6"/>
        <v>463.36351334064091</v>
      </c>
      <c r="BT123" s="7"/>
      <c r="BU123" s="8">
        <v>1619</v>
      </c>
      <c r="BV123" s="9">
        <f>BF123*250</f>
        <v>2109.6000000000004</v>
      </c>
      <c r="BW123" s="9">
        <f>BS123*4.2</f>
        <v>1946.1267560306919</v>
      </c>
      <c r="BY123" s="10">
        <v>1619</v>
      </c>
      <c r="BZ123" s="11">
        <f t="shared" si="5"/>
        <v>1.0839992788048027</v>
      </c>
    </row>
    <row r="124" spans="1:78" x14ac:dyDescent="0.2">
      <c r="A124">
        <v>1620</v>
      </c>
      <c r="B124" s="1">
        <v>1272</v>
      </c>
      <c r="C124" s="1"/>
      <c r="D124" s="1">
        <v>1272</v>
      </c>
      <c r="E124" s="1">
        <v>2181</v>
      </c>
      <c r="G124" s="1">
        <v>37</v>
      </c>
      <c r="H124" s="1"/>
      <c r="I124" s="1"/>
      <c r="J124" s="1"/>
      <c r="K124" s="1">
        <v>281.8</v>
      </c>
      <c r="L124" s="1">
        <v>48</v>
      </c>
      <c r="M124" s="1">
        <v>262.5</v>
      </c>
      <c r="N124" s="1">
        <v>281.8</v>
      </c>
      <c r="O124" s="1">
        <v>230.8</v>
      </c>
      <c r="Q124" s="1">
        <v>37</v>
      </c>
      <c r="U124" s="1">
        <v>66</v>
      </c>
      <c r="V124" s="1">
        <f t="shared" si="7"/>
        <v>5.5</v>
      </c>
      <c r="AD124" s="17">
        <v>1620</v>
      </c>
      <c r="AE124" s="25">
        <v>6.3283582089552235</v>
      </c>
      <c r="AF124" s="3">
        <v>8.5215454400000006</v>
      </c>
      <c r="AG124" s="3">
        <v>17.065727699530516</v>
      </c>
      <c r="AH124" s="3">
        <v>34.741784037558688</v>
      </c>
      <c r="AI124" s="3">
        <f>K124/11.93</f>
        <v>23.621123218776194</v>
      </c>
      <c r="AJ124" s="3">
        <v>52.747252747252745</v>
      </c>
      <c r="AK124" s="3">
        <f t="shared" si="4"/>
        <v>55.586854460093903</v>
      </c>
      <c r="AL124" s="3">
        <v>20.539906103286388</v>
      </c>
      <c r="AM124" s="3">
        <v>23.621123218776194</v>
      </c>
      <c r="AN124" s="3">
        <v>2.7035131614704864</v>
      </c>
      <c r="AP124" s="3">
        <v>6</v>
      </c>
      <c r="AR124" s="14">
        <v>1620</v>
      </c>
      <c r="AS124" s="4">
        <v>1.4064000000000001</v>
      </c>
      <c r="AT124" s="4">
        <f>AS124*(AE124/12)</f>
        <v>0.74168358208955221</v>
      </c>
      <c r="AU124" s="4">
        <f>AS124*AF124/12</f>
        <v>0.99872512556800019</v>
      </c>
      <c r="AV124" s="4">
        <f>(AG124/12)*$AS124</f>
        <v>2.0001032863849768</v>
      </c>
      <c r="AW124" s="4">
        <f>(AH124/12)*$AS124</f>
        <v>4.0717370892018785</v>
      </c>
      <c r="AX124" s="4">
        <f>(AI124/12)*$AS124</f>
        <v>2.7683956412405699</v>
      </c>
      <c r="AY124" s="4">
        <f>(AJ124/12)*$AS124</f>
        <v>6.181978021978022</v>
      </c>
      <c r="AZ124" s="4">
        <f>(AK124/12)*$AS124</f>
        <v>6.5147793427230054</v>
      </c>
      <c r="BA124" s="4">
        <f>(AL124/12)*$AS124</f>
        <v>2.4072769953051649</v>
      </c>
      <c r="BB124" s="4">
        <f>(AM124/12)*$AS124</f>
        <v>2.7683956412405699</v>
      </c>
      <c r="BC124" s="4">
        <v>11.499718452594673</v>
      </c>
      <c r="BD124" s="4">
        <v>10.985403395571455</v>
      </c>
      <c r="BE124" s="4"/>
      <c r="BF124" s="4">
        <f>AP124*AS124</f>
        <v>8.4384000000000015</v>
      </c>
      <c r="BG124" s="4"/>
      <c r="BH124" s="26">
        <v>1620</v>
      </c>
      <c r="BI124" s="6">
        <f>AU124*271</f>
        <v>270.65450902892803</v>
      </c>
      <c r="BJ124" s="6">
        <f>AV124*19.5</f>
        <v>39.002014084507046</v>
      </c>
      <c r="BK124" s="6">
        <f>AW124*5</f>
        <v>20.358685446009392</v>
      </c>
      <c r="BL124" s="6">
        <f>AX124*3</f>
        <v>8.3051869237217097</v>
      </c>
      <c r="BM124" s="6">
        <f>AY124*3</f>
        <v>18.545934065934066</v>
      </c>
      <c r="BN124" s="6">
        <f>AZ124*1.3</f>
        <v>8.4692131455399071</v>
      </c>
      <c r="BO124" s="6">
        <f>BA124*1.3</f>
        <v>3.1294600938967143</v>
      </c>
      <c r="BP124" s="6">
        <f>BB124*1.3</f>
        <v>3.5989143336127412</v>
      </c>
      <c r="BQ124" s="6">
        <f>BD124*2</f>
        <v>21.970806791142909</v>
      </c>
      <c r="BS124" s="7">
        <f t="shared" si="6"/>
        <v>394.03472391329262</v>
      </c>
      <c r="BT124" s="7"/>
      <c r="BU124" s="8">
        <v>1620</v>
      </c>
      <c r="BV124" s="9">
        <f>BF124*250</f>
        <v>2109.6000000000004</v>
      </c>
      <c r="BW124" s="9">
        <f>BS124*4.2</f>
        <v>1654.945840435829</v>
      </c>
      <c r="BY124" s="10">
        <v>1620</v>
      </c>
      <c r="BZ124" s="11">
        <f t="shared" si="5"/>
        <v>1.2747244945758698</v>
      </c>
    </row>
    <row r="125" spans="1:78" x14ac:dyDescent="0.2">
      <c r="A125">
        <v>1621</v>
      </c>
      <c r="B125" s="1">
        <v>1371.8</v>
      </c>
      <c r="C125" s="1"/>
      <c r="D125" s="1">
        <v>1371.8</v>
      </c>
      <c r="E125" s="1">
        <v>2127.1999999999998</v>
      </c>
      <c r="G125" s="1">
        <v>40</v>
      </c>
      <c r="H125" s="1"/>
      <c r="I125" s="1"/>
      <c r="J125" s="1"/>
      <c r="K125" s="1">
        <v>363.7</v>
      </c>
      <c r="L125" s="1">
        <v>53.3</v>
      </c>
      <c r="M125" s="1">
        <v>284.5</v>
      </c>
      <c r="N125" s="1">
        <v>363.7</v>
      </c>
      <c r="O125" s="1">
        <v>228.9</v>
      </c>
      <c r="Q125" s="1">
        <v>40</v>
      </c>
      <c r="U125" s="1">
        <v>66</v>
      </c>
      <c r="V125" s="1">
        <f t="shared" si="7"/>
        <v>5.5</v>
      </c>
      <c r="AD125" s="17">
        <v>1621</v>
      </c>
      <c r="AE125" s="25">
        <v>6.8248756218905466</v>
      </c>
      <c r="AF125" s="3">
        <v>9.0877876860000004</v>
      </c>
      <c r="AG125" s="3">
        <v>16.644757433489826</v>
      </c>
      <c r="AH125" s="3">
        <v>37.558685446009392</v>
      </c>
      <c r="AI125" s="3">
        <f>K125/11.93</f>
        <v>30.486169321039398</v>
      </c>
      <c r="AJ125" s="3">
        <v>58.571428571428569</v>
      </c>
      <c r="AK125" s="3">
        <f t="shared" si="4"/>
        <v>60.093896713615031</v>
      </c>
      <c r="AL125" s="3">
        <v>22.26134585289515</v>
      </c>
      <c r="AM125" s="3">
        <v>30.486169321039398</v>
      </c>
      <c r="AN125" s="3">
        <v>2.6812572039020548</v>
      </c>
      <c r="AP125" s="3">
        <v>6</v>
      </c>
      <c r="AR125" s="14">
        <v>1621</v>
      </c>
      <c r="AS125" s="4">
        <v>1.4064000000000001</v>
      </c>
      <c r="AT125" s="4">
        <f>AS125*(AE125/12)</f>
        <v>0.79987542288557212</v>
      </c>
      <c r="AU125" s="4">
        <f>AS125*AF125/12</f>
        <v>1.0650887167992</v>
      </c>
      <c r="AV125" s="4">
        <f>(AG125/12)*$AS125</f>
        <v>1.9507655712050076</v>
      </c>
      <c r="AW125" s="4">
        <f>(AH125/12)*$AS125</f>
        <v>4.4018779342723011</v>
      </c>
      <c r="AX125" s="4">
        <f>(AI125/12)*$AS125</f>
        <v>3.5729790444258178</v>
      </c>
      <c r="AY125" s="4">
        <f>(AJ125/12)*$AS125</f>
        <v>6.8645714285714288</v>
      </c>
      <c r="AZ125" s="4">
        <f>(AK125/12)*$AS125</f>
        <v>7.0430046948356813</v>
      </c>
      <c r="BA125" s="4">
        <f>(AL125/12)*$AS125</f>
        <v>2.6090297339593116</v>
      </c>
      <c r="BB125" s="4">
        <f>(AM125/12)*$AS125</f>
        <v>3.5729790444258178</v>
      </c>
      <c r="BC125" s="4">
        <v>11.405050059787351</v>
      </c>
      <c r="BD125" s="4">
        <v>11.044944877390273</v>
      </c>
      <c r="BE125" s="4"/>
      <c r="BF125" s="4">
        <f>AP125*AS125</f>
        <v>8.4384000000000015</v>
      </c>
      <c r="BG125" s="4"/>
      <c r="BH125" s="26">
        <v>1621</v>
      </c>
      <c r="BI125" s="6">
        <f>AU125*271</f>
        <v>288.63904225258318</v>
      </c>
      <c r="BJ125" s="6">
        <f>AV125*19.5</f>
        <v>38.039928638497649</v>
      </c>
      <c r="BK125" s="6">
        <f>AW125*5</f>
        <v>22.009389671361504</v>
      </c>
      <c r="BL125" s="6">
        <f>AX125*3</f>
        <v>10.718937133277453</v>
      </c>
      <c r="BM125" s="6">
        <f>AY125*3</f>
        <v>20.593714285714285</v>
      </c>
      <c r="BN125" s="6">
        <f>AZ125*1.3</f>
        <v>9.1559061032863855</v>
      </c>
      <c r="BO125" s="6">
        <f>BA125*1.3</f>
        <v>3.3917386541471051</v>
      </c>
      <c r="BP125" s="6">
        <f>BB125*1.3</f>
        <v>4.6448727577535633</v>
      </c>
      <c r="BQ125" s="6">
        <f>BD125*2</f>
        <v>22.089889754780547</v>
      </c>
      <c r="BS125" s="7">
        <f t="shared" si="6"/>
        <v>419.2834192514016</v>
      </c>
      <c r="BT125" s="7"/>
      <c r="BU125" s="8">
        <v>1621</v>
      </c>
      <c r="BV125" s="9">
        <f>BF125*250</f>
        <v>2109.6000000000004</v>
      </c>
      <c r="BW125" s="9">
        <f>BS125*4.2</f>
        <v>1760.9903608558868</v>
      </c>
      <c r="BY125" s="10">
        <v>1621</v>
      </c>
      <c r="BZ125" s="11">
        <f t="shared" si="5"/>
        <v>1.1979622642424235</v>
      </c>
    </row>
    <row r="126" spans="1:78" x14ac:dyDescent="0.2">
      <c r="A126">
        <v>1622</v>
      </c>
      <c r="B126" s="1">
        <v>1756.5</v>
      </c>
      <c r="C126" s="1"/>
      <c r="D126" s="1">
        <v>1756.5</v>
      </c>
      <c r="E126" s="1">
        <v>2125.5</v>
      </c>
      <c r="G126" s="1">
        <v>41</v>
      </c>
      <c r="H126" s="1"/>
      <c r="I126" s="1"/>
      <c r="J126" s="1"/>
      <c r="K126" s="1">
        <v>321.5</v>
      </c>
      <c r="M126" s="1">
        <v>274.3</v>
      </c>
      <c r="N126" s="1">
        <v>321.5</v>
      </c>
      <c r="O126" s="1">
        <v>223.1</v>
      </c>
      <c r="Q126" s="1">
        <v>41</v>
      </c>
      <c r="AD126" s="17">
        <v>1622</v>
      </c>
      <c r="AE126" s="25">
        <v>8.7388059701492544</v>
      </c>
      <c r="AF126" s="3">
        <v>11.270487005</v>
      </c>
      <c r="AG126" s="3">
        <v>16.631455399061032</v>
      </c>
      <c r="AH126" s="3">
        <v>38.497652582159624</v>
      </c>
      <c r="AI126" s="3">
        <f>K126/11.93</f>
        <v>26.948868398994133</v>
      </c>
      <c r="AJ126" s="3">
        <v>60.604395604395606</v>
      </c>
      <c r="AK126" s="3">
        <f t="shared" si="4"/>
        <v>61.5962441314554</v>
      </c>
      <c r="AL126" s="3">
        <v>21.46322378716745</v>
      </c>
      <c r="AM126" s="3">
        <v>26.948868398994133</v>
      </c>
      <c r="AN126" s="3">
        <v>2.6133179650089491</v>
      </c>
      <c r="AP126" s="3">
        <v>6</v>
      </c>
      <c r="AR126" s="14">
        <v>1622</v>
      </c>
      <c r="AS126" s="4">
        <v>1.4064000000000001</v>
      </c>
      <c r="AT126" s="4">
        <f>AS126*(AE126/12)</f>
        <v>1.0241880597014927</v>
      </c>
      <c r="AU126" s="4">
        <f>AS126*AF126/12</f>
        <v>1.3209010769860001</v>
      </c>
      <c r="AV126" s="4">
        <f>(AG126/12)*$AS126</f>
        <v>1.949206572769953</v>
      </c>
      <c r="AW126" s="4">
        <f>(AH126/12)*$AS126</f>
        <v>4.5119248826291081</v>
      </c>
      <c r="AX126" s="4">
        <f>(AI126/12)*$AS126</f>
        <v>3.1584073763621126</v>
      </c>
      <c r="AY126" s="4">
        <f>(AJ126/12)*$AS126</f>
        <v>7.1028351648351649</v>
      </c>
      <c r="AZ126" s="4">
        <f>(AK126/12)*$AS126</f>
        <v>7.2190798122065738</v>
      </c>
      <c r="BA126" s="4">
        <f>(AL126/12)*$AS126</f>
        <v>2.5154898278560256</v>
      </c>
      <c r="BB126" s="4">
        <f>(AM126/12)*$AS126</f>
        <v>3.1584073763621126</v>
      </c>
      <c r="BC126" s="4">
        <v>11.116062334375524</v>
      </c>
      <c r="BD126" s="4">
        <v>11.818984141034877</v>
      </c>
      <c r="BE126" s="4"/>
      <c r="BF126" s="4">
        <f>AP126*AS126</f>
        <v>8.4384000000000015</v>
      </c>
      <c r="BG126" s="4"/>
      <c r="BH126" s="26">
        <v>1622</v>
      </c>
      <c r="BI126" s="6">
        <f>AU126*271</f>
        <v>357.96419186320605</v>
      </c>
      <c r="BJ126" s="6">
        <f>AV126*19.5</f>
        <v>38.009528169014082</v>
      </c>
      <c r="BK126" s="6">
        <f>AW126*5</f>
        <v>22.559624413145542</v>
      </c>
      <c r="BL126" s="6">
        <f>AX126*3</f>
        <v>9.4752221290863368</v>
      </c>
      <c r="BM126" s="6">
        <f>AY126*3</f>
        <v>21.308505494505496</v>
      </c>
      <c r="BN126" s="6">
        <f>AZ126*1.3</f>
        <v>9.3848037558685462</v>
      </c>
      <c r="BO126" s="6">
        <f>BA126*1.3</f>
        <v>3.2701367762128335</v>
      </c>
      <c r="BP126" s="6">
        <f>BB126*1.3</f>
        <v>4.1059295892707466</v>
      </c>
      <c r="BQ126" s="6">
        <f>BD126*2</f>
        <v>23.637968282069753</v>
      </c>
      <c r="BS126" s="7">
        <f t="shared" si="6"/>
        <v>489.71591047237933</v>
      </c>
      <c r="BT126" s="7"/>
      <c r="BU126" s="8">
        <v>1622</v>
      </c>
      <c r="BV126" s="9">
        <f>BF126*250</f>
        <v>2109.6000000000004</v>
      </c>
      <c r="BW126" s="9">
        <f>BS126*4.2</f>
        <v>2056.8068239839931</v>
      </c>
      <c r="BY126" s="10">
        <v>1622</v>
      </c>
      <c r="BZ126" s="11">
        <f t="shared" si="5"/>
        <v>1.0256675422311892</v>
      </c>
    </row>
    <row r="127" spans="1:78" x14ac:dyDescent="0.2">
      <c r="A127">
        <v>1623</v>
      </c>
      <c r="B127" s="1">
        <v>1993.5</v>
      </c>
      <c r="C127" s="1"/>
      <c r="D127" s="1">
        <v>1993.5</v>
      </c>
      <c r="E127" s="1">
        <v>2131</v>
      </c>
      <c r="G127" s="1">
        <v>42</v>
      </c>
      <c r="H127" s="1"/>
      <c r="I127" s="1"/>
      <c r="J127" s="1"/>
      <c r="K127" s="1">
        <v>408</v>
      </c>
      <c r="L127" s="1">
        <v>57</v>
      </c>
      <c r="M127" s="1">
        <v>318.60000000000002</v>
      </c>
      <c r="N127" s="1">
        <v>408</v>
      </c>
      <c r="O127" s="1">
        <v>224</v>
      </c>
      <c r="Q127" s="1">
        <v>42</v>
      </c>
      <c r="U127" s="1">
        <v>72</v>
      </c>
      <c r="V127" s="1">
        <f t="shared" si="7"/>
        <v>6</v>
      </c>
      <c r="AD127" s="17">
        <v>1623</v>
      </c>
      <c r="AE127" s="25">
        <v>9.9179104477611943</v>
      </c>
      <c r="AF127" s="3">
        <v>12.615170495000001</v>
      </c>
      <c r="AG127" s="3">
        <v>16.674491392801251</v>
      </c>
      <c r="AH127" s="3">
        <v>39.436619718309863</v>
      </c>
      <c r="AI127" s="3">
        <f>K127/11.93</f>
        <v>34.199497066219614</v>
      </c>
      <c r="AJ127" s="3">
        <v>62.637362637362635</v>
      </c>
      <c r="AK127" s="3">
        <f t="shared" si="4"/>
        <v>63.098591549295783</v>
      </c>
      <c r="AL127" s="3">
        <v>24.929577464788736</v>
      </c>
      <c r="AM127" s="3">
        <v>34.199497066219614</v>
      </c>
      <c r="AN127" s="3">
        <v>2.6238602606992587</v>
      </c>
      <c r="AP127" s="3">
        <v>6</v>
      </c>
      <c r="AR127" s="14">
        <v>1623</v>
      </c>
      <c r="AS127" s="4">
        <v>1.4064000000000001</v>
      </c>
      <c r="AT127" s="4">
        <f>AS127*(AE127/12)</f>
        <v>1.1623791044776119</v>
      </c>
      <c r="AU127" s="4">
        <f>AS127*AF127/12</f>
        <v>1.4784979820140001</v>
      </c>
      <c r="AV127" s="4">
        <f>(AG127/12)*$AS127</f>
        <v>1.9542503912363067</v>
      </c>
      <c r="AW127" s="4">
        <f>(AH127/12)*$AS127</f>
        <v>4.6219718309859159</v>
      </c>
      <c r="AX127" s="4">
        <f>(AI127/12)*$AS127</f>
        <v>4.0081810561609394</v>
      </c>
      <c r="AY127" s="4">
        <f>(AJ127/12)*$AS127</f>
        <v>7.3410989010989018</v>
      </c>
      <c r="AZ127" s="4">
        <f>(AK127/12)*$AS127</f>
        <v>7.3951549295774655</v>
      </c>
      <c r="BA127" s="4">
        <f>(AL127/12)*$AS127</f>
        <v>2.9217464788732399</v>
      </c>
      <c r="BB127" s="4">
        <f>(AM127/12)*$AS127</f>
        <v>4.0081810561609394</v>
      </c>
      <c r="BC127" s="4">
        <v>11.160905257284258</v>
      </c>
      <c r="BD127" s="4">
        <v>10.777008209205603</v>
      </c>
      <c r="BE127" s="4"/>
      <c r="BF127" s="4">
        <f>AP127*AS127</f>
        <v>8.4384000000000015</v>
      </c>
      <c r="BG127" s="4"/>
      <c r="BH127" s="26">
        <v>1623</v>
      </c>
      <c r="BI127" s="6">
        <f>AU127*271</f>
        <v>400.67295312579404</v>
      </c>
      <c r="BJ127" s="6">
        <f>AV127*19.5</f>
        <v>38.107882629107984</v>
      </c>
      <c r="BK127" s="6">
        <f>AW127*5</f>
        <v>23.10985915492958</v>
      </c>
      <c r="BL127" s="6">
        <f>AX127*3</f>
        <v>12.024543168482818</v>
      </c>
      <c r="BM127" s="6">
        <f>AY127*3</f>
        <v>22.023296703296705</v>
      </c>
      <c r="BN127" s="6">
        <f>AZ127*1.3</f>
        <v>9.6137014084507051</v>
      </c>
      <c r="BO127" s="6">
        <f>BA127*1.3</f>
        <v>3.7982704225352122</v>
      </c>
      <c r="BP127" s="6">
        <f>BB127*1.3</f>
        <v>5.2106353730092216</v>
      </c>
      <c r="BQ127" s="6">
        <f>BD127*2</f>
        <v>21.554016418411205</v>
      </c>
      <c r="BS127" s="7">
        <f t="shared" si="6"/>
        <v>536.11515840401739</v>
      </c>
      <c r="BT127" s="7"/>
      <c r="BU127" s="8">
        <v>1623</v>
      </c>
      <c r="BV127" s="9">
        <f>BF127*250</f>
        <v>2109.6000000000004</v>
      </c>
      <c r="BW127" s="9">
        <f>BS127*4.2</f>
        <v>2251.6836652968732</v>
      </c>
      <c r="BY127" s="10">
        <v>1623</v>
      </c>
      <c r="BZ127" s="11">
        <f t="shared" si="5"/>
        <v>0.93689892257661345</v>
      </c>
    </row>
    <row r="128" spans="1:78" x14ac:dyDescent="0.2">
      <c r="A128">
        <v>1624</v>
      </c>
      <c r="B128" s="1">
        <v>1521</v>
      </c>
      <c r="C128" s="1"/>
      <c r="D128" s="1">
        <v>1521</v>
      </c>
      <c r="E128" s="1">
        <v>2067.8000000000002</v>
      </c>
      <c r="G128" s="1">
        <v>40</v>
      </c>
      <c r="H128" s="1"/>
      <c r="I128" s="1"/>
      <c r="J128" s="1"/>
      <c r="K128" s="1">
        <v>354</v>
      </c>
      <c r="L128" s="1">
        <v>50</v>
      </c>
      <c r="M128" s="1">
        <v>309.89999999999998</v>
      </c>
      <c r="N128" s="1">
        <v>354</v>
      </c>
      <c r="O128" s="1">
        <v>220</v>
      </c>
      <c r="Q128" s="1">
        <v>40</v>
      </c>
      <c r="U128" s="1">
        <v>72</v>
      </c>
      <c r="V128" s="1">
        <f t="shared" si="7"/>
        <v>6</v>
      </c>
      <c r="AD128" s="17">
        <v>1624</v>
      </c>
      <c r="AE128" s="25">
        <v>7.5671641791044779</v>
      </c>
      <c r="AF128" s="3">
        <v>9.9343141700000004</v>
      </c>
      <c r="AG128" s="3">
        <v>16.179968701095465</v>
      </c>
      <c r="AH128" s="3">
        <v>37.558685446009392</v>
      </c>
      <c r="AI128" s="3">
        <f>K128/11.93</f>
        <v>29.673093042749372</v>
      </c>
      <c r="AJ128" s="3">
        <v>54.945054945054942</v>
      </c>
      <c r="AK128" s="3">
        <f t="shared" si="4"/>
        <v>60.093896713615031</v>
      </c>
      <c r="AL128" s="3">
        <v>24.248826291079812</v>
      </c>
      <c r="AM128" s="3">
        <v>29.673093042749372</v>
      </c>
      <c r="AN128" s="3">
        <v>2.5770056131867718</v>
      </c>
      <c r="AP128" s="3">
        <v>6</v>
      </c>
      <c r="AR128" s="14">
        <v>1624</v>
      </c>
      <c r="AS128" s="4">
        <v>1.4064000000000001</v>
      </c>
      <c r="AT128" s="4">
        <f>AS128*(AE128/12)</f>
        <v>0.88687164179104483</v>
      </c>
      <c r="AU128" s="4">
        <f>AS128*AF128/12</f>
        <v>1.164301620724</v>
      </c>
      <c r="AV128" s="4">
        <f>(AG128/12)*$AS128</f>
        <v>1.8962923317683886</v>
      </c>
      <c r="AW128" s="4">
        <f>(AH128/12)*$AS128</f>
        <v>4.4018779342723011</v>
      </c>
      <c r="AX128" s="4">
        <f>(AI128/12)*$AS128</f>
        <v>3.4776865046102268</v>
      </c>
      <c r="AY128" s="4">
        <f>(AJ128/12)*$AS128</f>
        <v>6.4395604395604398</v>
      </c>
      <c r="AZ128" s="4">
        <f>(AK128/12)*$AS128</f>
        <v>7.0430046948356813</v>
      </c>
      <c r="BA128" s="4">
        <f>(AL128/12)*$AS128</f>
        <v>2.8419624413145543</v>
      </c>
      <c r="BB128" s="4">
        <f>(AM128/12)*$AS128</f>
        <v>3.4776865046102268</v>
      </c>
      <c r="BC128" s="4">
        <v>10.961603377689894</v>
      </c>
      <c r="BD128" s="4">
        <v>12.206003772857175</v>
      </c>
      <c r="BE128" s="4"/>
      <c r="BF128" s="4">
        <f>AP128*AS128</f>
        <v>8.4384000000000015</v>
      </c>
      <c r="BG128" s="4"/>
      <c r="BH128" s="26">
        <v>1624</v>
      </c>
      <c r="BI128" s="6">
        <f>AU128*271</f>
        <v>315.52573921620399</v>
      </c>
      <c r="BJ128" s="6">
        <f>AV128*19.5</f>
        <v>36.97770046948358</v>
      </c>
      <c r="BK128" s="6">
        <f>AW128*5</f>
        <v>22.009389671361504</v>
      </c>
      <c r="BL128" s="6">
        <f>AX128*3</f>
        <v>10.433059513830681</v>
      </c>
      <c r="BM128" s="6">
        <f>AY128*3</f>
        <v>19.318681318681321</v>
      </c>
      <c r="BN128" s="6">
        <f>AZ128*1.3</f>
        <v>9.1559061032863855</v>
      </c>
      <c r="BO128" s="6">
        <f>BA128*1.3</f>
        <v>3.6945511737089207</v>
      </c>
      <c r="BP128" s="6">
        <f>BB128*1.3</f>
        <v>4.5209924559932952</v>
      </c>
      <c r="BQ128" s="6">
        <f>BD128*2</f>
        <v>24.412007545714349</v>
      </c>
      <c r="BS128" s="7">
        <f t="shared" si="6"/>
        <v>446.04802746826408</v>
      </c>
      <c r="BT128" s="7"/>
      <c r="BU128" s="8">
        <v>1624</v>
      </c>
      <c r="BV128" s="9">
        <f>BF128*250</f>
        <v>2109.6000000000004</v>
      </c>
      <c r="BW128" s="9">
        <f>BS128*4.2</f>
        <v>1873.4017153667091</v>
      </c>
      <c r="BY128" s="10">
        <v>1624</v>
      </c>
      <c r="BZ128" s="11">
        <f t="shared" si="5"/>
        <v>1.1260798912992649</v>
      </c>
    </row>
    <row r="129" spans="1:78" x14ac:dyDescent="0.2">
      <c r="A129">
        <v>1625</v>
      </c>
      <c r="B129" s="1">
        <v>1592</v>
      </c>
      <c r="C129" s="1"/>
      <c r="D129" s="1">
        <v>1592</v>
      </c>
      <c r="E129" s="1">
        <v>2384</v>
      </c>
      <c r="G129" s="1">
        <v>44</v>
      </c>
      <c r="H129" s="1"/>
      <c r="I129" s="1"/>
      <c r="J129" s="1"/>
      <c r="K129" s="1">
        <v>285</v>
      </c>
      <c r="L129" s="1">
        <v>48</v>
      </c>
      <c r="M129" s="1">
        <v>278</v>
      </c>
      <c r="N129" s="1">
        <v>285</v>
      </c>
      <c r="O129" s="1">
        <v>230</v>
      </c>
      <c r="Q129" s="1">
        <v>44</v>
      </c>
      <c r="U129" s="1">
        <v>72</v>
      </c>
      <c r="V129" s="1">
        <f t="shared" si="7"/>
        <v>6</v>
      </c>
      <c r="AD129" s="17">
        <v>1625</v>
      </c>
      <c r="AE129" s="25">
        <v>7.9203980099502491</v>
      </c>
      <c r="AF129" s="3">
        <v>10.337151840000001</v>
      </c>
      <c r="AG129" s="3">
        <v>18.654147104851329</v>
      </c>
      <c r="AH129" s="3">
        <v>41.314553990610328</v>
      </c>
      <c r="AI129" s="3">
        <f>K129/11.93</f>
        <v>23.889354568315174</v>
      </c>
      <c r="AJ129" s="3">
        <v>52.747252747252745</v>
      </c>
      <c r="AK129" s="3">
        <f t="shared" si="4"/>
        <v>66.103286384976528</v>
      </c>
      <c r="AL129" s="3">
        <v>21.752738654147105</v>
      </c>
      <c r="AM129" s="3">
        <v>23.889354568315174</v>
      </c>
      <c r="AN129" s="3">
        <v>2.6941422319679886</v>
      </c>
      <c r="AP129" s="3">
        <v>6</v>
      </c>
      <c r="AR129" s="14">
        <v>1625</v>
      </c>
      <c r="AS129" s="4">
        <v>1.4064000000000001</v>
      </c>
      <c r="AT129" s="4">
        <f>AS129*(AE129/12)</f>
        <v>0.92827064676616922</v>
      </c>
      <c r="AU129" s="4">
        <f>AS129*AF129/12</f>
        <v>1.2115141956480002</v>
      </c>
      <c r="AV129" s="4">
        <f>(AG129/12)*$AS129</f>
        <v>2.1862660406885759</v>
      </c>
      <c r="AW129" s="4">
        <f>(AH129/12)*$AS129</f>
        <v>4.8420657276995307</v>
      </c>
      <c r="AX129" s="4">
        <f>(AI129/12)*$AS129</f>
        <v>2.7998323554065383</v>
      </c>
      <c r="AY129" s="4">
        <f>(AJ129/12)*$AS129</f>
        <v>6.181978021978022</v>
      </c>
      <c r="AZ129" s="4">
        <f>(AK129/12)*$AS129</f>
        <v>7.7473051643192496</v>
      </c>
      <c r="BA129" s="4">
        <f>(AL129/12)*$AS129</f>
        <v>2.5494209702660409</v>
      </c>
      <c r="BB129" s="4">
        <f>(AM129/12)*$AS129</f>
        <v>2.7998323554065383</v>
      </c>
      <c r="BC129" s="4">
        <v>11.459858076675799</v>
      </c>
      <c r="BD129" s="4">
        <v>10.83654969102442</v>
      </c>
      <c r="BE129" s="4"/>
      <c r="BF129" s="4">
        <f>AP129*AS129</f>
        <v>8.4384000000000015</v>
      </c>
      <c r="BG129" s="4"/>
      <c r="BH129" s="26">
        <v>1625</v>
      </c>
      <c r="BI129" s="6">
        <f>AU129*271</f>
        <v>328.32034702060804</v>
      </c>
      <c r="BJ129" s="6">
        <f>AV129*19.5</f>
        <v>42.632187793427228</v>
      </c>
      <c r="BK129" s="6">
        <f>AW129*5</f>
        <v>24.210328638497653</v>
      </c>
      <c r="BL129" s="6">
        <f>AX129*3</f>
        <v>8.3994970662196149</v>
      </c>
      <c r="BM129" s="6">
        <f>AY129*3</f>
        <v>18.545934065934066</v>
      </c>
      <c r="BN129" s="6">
        <f>AZ129*1.3</f>
        <v>10.071496713615025</v>
      </c>
      <c r="BO129" s="6">
        <f>BA129*1.3</f>
        <v>3.3142472613458533</v>
      </c>
      <c r="BP129" s="6">
        <f>BB129*1.3</f>
        <v>3.6397820620285</v>
      </c>
      <c r="BQ129" s="6">
        <f>BD129*2</f>
        <v>21.673099382048839</v>
      </c>
      <c r="BS129" s="7">
        <f t="shared" si="6"/>
        <v>460.80692000372483</v>
      </c>
      <c r="BT129" s="7"/>
      <c r="BU129" s="8">
        <v>1625</v>
      </c>
      <c r="BV129" s="9">
        <f>BF129*250</f>
        <v>2109.6000000000004</v>
      </c>
      <c r="BW129" s="9">
        <f>BS129*4.2</f>
        <v>1935.3890640156444</v>
      </c>
      <c r="BY129" s="10">
        <v>1625</v>
      </c>
      <c r="BZ129" s="11">
        <f t="shared" si="5"/>
        <v>1.0900133927712159</v>
      </c>
    </row>
    <row r="130" spans="1:78" x14ac:dyDescent="0.2">
      <c r="A130">
        <v>1626</v>
      </c>
      <c r="B130" s="1">
        <v>1714.5</v>
      </c>
      <c r="C130" s="1"/>
      <c r="D130" s="1">
        <v>1714.5</v>
      </c>
      <c r="E130" s="1">
        <v>2325.8000000000002</v>
      </c>
      <c r="G130" s="1">
        <v>48</v>
      </c>
      <c r="H130" s="1"/>
      <c r="I130" s="1"/>
      <c r="J130" s="1"/>
      <c r="K130" s="1">
        <v>381.8</v>
      </c>
      <c r="L130" s="1">
        <v>56</v>
      </c>
      <c r="M130" s="1">
        <v>289.5</v>
      </c>
      <c r="N130" s="1">
        <v>381.8</v>
      </c>
      <c r="O130" s="1">
        <v>236.3</v>
      </c>
      <c r="Q130" s="1">
        <v>48</v>
      </c>
      <c r="U130" s="1">
        <v>72</v>
      </c>
      <c r="V130" s="1">
        <f t="shared" si="7"/>
        <v>6</v>
      </c>
      <c r="AD130" s="17">
        <v>1626</v>
      </c>
      <c r="AE130" s="25">
        <v>8.5298507462686572</v>
      </c>
      <c r="AF130" s="3">
        <v>11.032188665</v>
      </c>
      <c r="AG130" s="3">
        <v>18.198748043818469</v>
      </c>
      <c r="AH130" s="3">
        <v>45.070422535211272</v>
      </c>
      <c r="AI130" s="3">
        <f>K130/11.93</f>
        <v>32.003352891869241</v>
      </c>
      <c r="AJ130" s="3">
        <v>61.538461538461533</v>
      </c>
      <c r="AK130" s="3">
        <f t="shared" si="4"/>
        <v>72.112676056338032</v>
      </c>
      <c r="AL130" s="3">
        <v>22.652582159624416</v>
      </c>
      <c r="AM130" s="3">
        <v>32.003352891869241</v>
      </c>
      <c r="AN130" s="3">
        <v>2.7679383018001555</v>
      </c>
      <c r="AP130" s="3">
        <v>6</v>
      </c>
      <c r="AR130" s="14">
        <v>1626</v>
      </c>
      <c r="AS130" s="4">
        <v>1.4064000000000001</v>
      </c>
      <c r="AT130" s="4">
        <f>AS130*(AE130/12)</f>
        <v>0.99969850746268674</v>
      </c>
      <c r="AU130" s="4">
        <f>AS130*AF130/12</f>
        <v>1.292972511538</v>
      </c>
      <c r="AV130" s="4">
        <f>(AG130/12)*$AS130</f>
        <v>2.1328932707355248</v>
      </c>
      <c r="AW130" s="4">
        <f>(AH130/12)*$AS130</f>
        <v>5.2822535211267612</v>
      </c>
      <c r="AX130" s="4">
        <f>(AI130/12)*$AS130</f>
        <v>3.7507929589270756</v>
      </c>
      <c r="AY130" s="4">
        <f>(AJ130/12)*$AS130</f>
        <v>7.2123076923076921</v>
      </c>
      <c r="AZ130" s="4">
        <f>(AK130/12)*$AS130</f>
        <v>8.4516056338028189</v>
      </c>
      <c r="BA130" s="4">
        <f>(AL130/12)*$AS130</f>
        <v>2.6548826291079819</v>
      </c>
      <c r="BB130" s="4">
        <f>(AM130/12)*$AS130</f>
        <v>3.7507929589270756</v>
      </c>
      <c r="BC130" s="4">
        <v>11.773758537036919</v>
      </c>
      <c r="BD130" s="4">
        <v>10.50907154102093</v>
      </c>
      <c r="BE130" s="4"/>
      <c r="BF130" s="4">
        <f>AP130*AS130</f>
        <v>8.4384000000000015</v>
      </c>
      <c r="BG130" s="4"/>
      <c r="BH130" s="26">
        <v>1626</v>
      </c>
      <c r="BI130" s="6">
        <f>AU130*271</f>
        <v>350.39555062679801</v>
      </c>
      <c r="BJ130" s="6">
        <f>AV130*19.5</f>
        <v>41.591418779342732</v>
      </c>
      <c r="BK130" s="6">
        <f>AW130*5</f>
        <v>26.411267605633807</v>
      </c>
      <c r="BL130" s="6">
        <f>AX130*3</f>
        <v>11.252378876781227</v>
      </c>
      <c r="BM130" s="6">
        <f>AY130*3</f>
        <v>21.636923076923075</v>
      </c>
      <c r="BN130" s="6">
        <f>AZ130*1.3</f>
        <v>10.987087323943665</v>
      </c>
      <c r="BO130" s="6">
        <f>BA130*1.3</f>
        <v>3.4513474178403767</v>
      </c>
      <c r="BP130" s="6">
        <f>BB130*1.3</f>
        <v>4.8760308466051985</v>
      </c>
      <c r="BQ130" s="6">
        <f>BD130*2</f>
        <v>21.01814308204186</v>
      </c>
      <c r="BS130" s="7">
        <f t="shared" si="6"/>
        <v>491.62014763591003</v>
      </c>
      <c r="BT130" s="7"/>
      <c r="BU130" s="8">
        <v>1626</v>
      </c>
      <c r="BV130" s="9">
        <f>BF130*250</f>
        <v>2109.6000000000004</v>
      </c>
      <c r="BW130" s="9">
        <f>BS130*4.2</f>
        <v>2064.8046200708222</v>
      </c>
      <c r="BY130" s="10">
        <v>1626</v>
      </c>
      <c r="BZ130" s="11">
        <f t="shared" si="5"/>
        <v>1.0216947305782575</v>
      </c>
    </row>
    <row r="131" spans="1:78" x14ac:dyDescent="0.2">
      <c r="A131">
        <v>1627</v>
      </c>
      <c r="B131" s="1">
        <v>1522</v>
      </c>
      <c r="C131" s="1"/>
      <c r="D131" s="1">
        <v>1522</v>
      </c>
      <c r="E131" s="1">
        <v>2467.5</v>
      </c>
      <c r="G131" s="1">
        <v>48</v>
      </c>
      <c r="H131" s="1"/>
      <c r="I131" s="1"/>
      <c r="J131" s="1"/>
      <c r="K131" s="1">
        <v>360</v>
      </c>
      <c r="L131" s="1">
        <v>59</v>
      </c>
      <c r="M131" s="1">
        <v>310.10000000000002</v>
      </c>
      <c r="N131" s="1">
        <v>360</v>
      </c>
      <c r="O131" s="1">
        <v>238</v>
      </c>
      <c r="Q131" s="1">
        <v>48</v>
      </c>
      <c r="AD131" s="17">
        <v>1627</v>
      </c>
      <c r="AE131" s="25">
        <v>7.5721393034825875</v>
      </c>
      <c r="AF131" s="3">
        <v>9.93998794</v>
      </c>
      <c r="AG131" s="3">
        <v>19.307511737089204</v>
      </c>
      <c r="AH131" s="3">
        <v>45.070422535211272</v>
      </c>
      <c r="AI131" s="3">
        <f>K131/11.93</f>
        <v>30.176026823134954</v>
      </c>
      <c r="AJ131" s="3">
        <v>64.835164835164832</v>
      </c>
      <c r="AK131" s="3">
        <f t="shared" si="4"/>
        <v>72.112676056338032</v>
      </c>
      <c r="AL131" s="3">
        <v>24.264475743348985</v>
      </c>
      <c r="AM131" s="3">
        <v>30.176026823134954</v>
      </c>
      <c r="AN131" s="3">
        <v>2.7878515269929625</v>
      </c>
      <c r="AP131" s="3">
        <v>6</v>
      </c>
      <c r="AR131" s="14">
        <v>1627</v>
      </c>
      <c r="AS131" s="4">
        <v>1.4064000000000001</v>
      </c>
      <c r="AT131" s="4">
        <f>AS131*(AE131/12)</f>
        <v>0.88745472636815936</v>
      </c>
      <c r="AU131" s="4">
        <f>AS131*AF131/12</f>
        <v>1.1649665865680001</v>
      </c>
      <c r="AV131" s="4">
        <f>(AG131/12)*$AS131</f>
        <v>2.2628403755868547</v>
      </c>
      <c r="AW131" s="4">
        <f>(AH131/12)*$AS131</f>
        <v>5.2822535211267612</v>
      </c>
      <c r="AX131" s="4">
        <f>(AI131/12)*$AS131</f>
        <v>3.5366303436714168</v>
      </c>
      <c r="AY131" s="4">
        <f>(AJ131/12)*$AS131</f>
        <v>7.5986813186813187</v>
      </c>
      <c r="AZ131" s="4">
        <f>(AK131/12)*$AS131</f>
        <v>8.4516056338028189</v>
      </c>
      <c r="BA131" s="4">
        <f>(AL131/12)*$AS131</f>
        <v>2.8437965571205011</v>
      </c>
      <c r="BB131" s="4">
        <f>(AM131/12)*$AS131</f>
        <v>3.5366303436714168</v>
      </c>
      <c r="BC131" s="4">
        <v>11.858461835864523</v>
      </c>
      <c r="BD131" s="4">
        <v>11.074715618299679</v>
      </c>
      <c r="BE131" s="4"/>
      <c r="BF131" s="4">
        <f>AP131*AS131</f>
        <v>8.4384000000000015</v>
      </c>
      <c r="BG131" s="4"/>
      <c r="BH131" s="26">
        <v>1627</v>
      </c>
      <c r="BI131" s="6">
        <f>AU131*271</f>
        <v>315.70594495992805</v>
      </c>
      <c r="BJ131" s="6">
        <f>AV131*19.5</f>
        <v>44.12538732394367</v>
      </c>
      <c r="BK131" s="6">
        <f>AW131*5</f>
        <v>26.411267605633807</v>
      </c>
      <c r="BL131" s="6">
        <f>AX131*3</f>
        <v>10.60989103101425</v>
      </c>
      <c r="BM131" s="6">
        <f>AY131*3</f>
        <v>22.796043956043956</v>
      </c>
      <c r="BN131" s="6">
        <f>AZ131*1.3</f>
        <v>10.987087323943665</v>
      </c>
      <c r="BO131" s="6">
        <f>BA131*1.3</f>
        <v>3.6969355242566513</v>
      </c>
      <c r="BP131" s="6">
        <f>BB131*1.3</f>
        <v>4.5976194467728417</v>
      </c>
      <c r="BQ131" s="6">
        <f>BD131*2</f>
        <v>22.149431236599359</v>
      </c>
      <c r="BS131" s="7">
        <f t="shared" si="6"/>
        <v>461.07960840813621</v>
      </c>
      <c r="BT131" s="7"/>
      <c r="BU131" s="8">
        <v>1627</v>
      </c>
      <c r="BV131" s="9">
        <f>BF131*250</f>
        <v>2109.6000000000004</v>
      </c>
      <c r="BW131" s="9">
        <f>BS131*4.2</f>
        <v>1936.5343553141722</v>
      </c>
      <c r="BY131" s="10">
        <v>1627</v>
      </c>
      <c r="BZ131" s="11">
        <f t="shared" si="5"/>
        <v>1.0893687448461253</v>
      </c>
    </row>
    <row r="132" spans="1:78" x14ac:dyDescent="0.2">
      <c r="A132">
        <v>1628</v>
      </c>
      <c r="B132" s="1">
        <v>1896</v>
      </c>
      <c r="C132" s="1"/>
      <c r="D132" s="1">
        <v>1896</v>
      </c>
      <c r="E132" s="1">
        <v>2382.8000000000002</v>
      </c>
      <c r="G132" s="1">
        <v>48</v>
      </c>
      <c r="H132" s="1"/>
      <c r="I132" s="1"/>
      <c r="J132" s="1"/>
      <c r="K132" s="1">
        <v>427.9</v>
      </c>
      <c r="M132" s="1">
        <v>352.5</v>
      </c>
      <c r="N132" s="1">
        <v>427.9</v>
      </c>
      <c r="O132" s="1">
        <v>240</v>
      </c>
      <c r="Q132" s="1">
        <v>48</v>
      </c>
      <c r="U132" s="1">
        <v>72</v>
      </c>
      <c r="V132" s="1">
        <f t="shared" si="7"/>
        <v>6</v>
      </c>
      <c r="AD132" s="17">
        <v>1628</v>
      </c>
      <c r="AE132" s="25">
        <v>9.432835820895523</v>
      </c>
      <c r="AF132" s="3">
        <v>12.06197792</v>
      </c>
      <c r="AG132" s="3">
        <v>18.644757433489829</v>
      </c>
      <c r="AH132" s="3">
        <v>45.070422535211272</v>
      </c>
      <c r="AI132" s="3">
        <f>K132/11.93</f>
        <v>35.867560771165131</v>
      </c>
      <c r="AJ132" s="3">
        <v>58.791208791208788</v>
      </c>
      <c r="AK132" s="3">
        <f t="shared" si="4"/>
        <v>72.112676056338032</v>
      </c>
      <c r="AL132" s="3">
        <v>27.582159624413148</v>
      </c>
      <c r="AM132" s="3">
        <v>35.867560771165131</v>
      </c>
      <c r="AN132" s="3">
        <v>2.8112788507492059</v>
      </c>
      <c r="AP132" s="3">
        <v>6</v>
      </c>
      <c r="AR132" s="14">
        <v>1628</v>
      </c>
      <c r="AS132" s="4">
        <v>1.4064000000000001</v>
      </c>
      <c r="AT132" s="4">
        <f>AS132*(AE132/12)</f>
        <v>1.1055283582089555</v>
      </c>
      <c r="AU132" s="4">
        <f>AS132*AF132/12</f>
        <v>1.4136638122239999</v>
      </c>
      <c r="AV132" s="4">
        <f>(AG132/12)*$AS132</f>
        <v>2.1851655712050082</v>
      </c>
      <c r="AW132" s="4">
        <f>(AH132/12)*$AS132</f>
        <v>5.2822535211267612</v>
      </c>
      <c r="AX132" s="4">
        <f>(AI132/12)*$AS132</f>
        <v>4.2036781223805537</v>
      </c>
      <c r="AY132" s="4">
        <f>(AJ132/12)*$AS132</f>
        <v>6.8903296703296704</v>
      </c>
      <c r="AZ132" s="4">
        <f>(AK132/12)*$AS132</f>
        <v>8.4516056338028189</v>
      </c>
      <c r="BA132" s="4">
        <f>(AL132/12)*$AS132</f>
        <v>3.2326291079812211</v>
      </c>
      <c r="BB132" s="4">
        <f>(AM132/12)*$AS132</f>
        <v>4.2036781223805537</v>
      </c>
      <c r="BC132" s="4">
        <v>11.958112775661704</v>
      </c>
      <c r="BD132" s="4">
        <v>12.057150068310134</v>
      </c>
      <c r="BE132" s="4"/>
      <c r="BF132" s="4">
        <f>AP132*AS132</f>
        <v>8.4384000000000015</v>
      </c>
      <c r="BG132" s="4"/>
      <c r="BH132" s="26">
        <v>1628</v>
      </c>
      <c r="BI132" s="6">
        <f>AU132*271</f>
        <v>383.10289311270401</v>
      </c>
      <c r="BJ132" s="6">
        <f>AV132*19.5</f>
        <v>42.610728638497662</v>
      </c>
      <c r="BK132" s="6">
        <f>AW132*5</f>
        <v>26.411267605633807</v>
      </c>
      <c r="BL132" s="6">
        <f>AX132*3</f>
        <v>12.611034367141661</v>
      </c>
      <c r="BM132" s="6">
        <f>AY132*3</f>
        <v>20.670989010989011</v>
      </c>
      <c r="BN132" s="6">
        <f>AZ132*1.3</f>
        <v>10.987087323943665</v>
      </c>
      <c r="BO132" s="6">
        <f>BA132*1.3</f>
        <v>4.2024178403755874</v>
      </c>
      <c r="BP132" s="6">
        <f>BB132*1.3</f>
        <v>5.4647815590947202</v>
      </c>
      <c r="BQ132" s="6">
        <f>BD132*2</f>
        <v>24.114300136620269</v>
      </c>
      <c r="BS132" s="7">
        <f t="shared" si="6"/>
        <v>530.17549959500036</v>
      </c>
      <c r="BT132" s="7"/>
      <c r="BU132" s="8">
        <v>1628</v>
      </c>
      <c r="BV132" s="9">
        <f>BF132*250</f>
        <v>2109.6000000000004</v>
      </c>
      <c r="BW132" s="9">
        <f>BS132*4.2</f>
        <v>2226.7370982990014</v>
      </c>
      <c r="BY132" s="10">
        <v>1628</v>
      </c>
      <c r="BZ132" s="11">
        <f t="shared" si="5"/>
        <v>0.94739518266952938</v>
      </c>
    </row>
    <row r="133" spans="1:78" x14ac:dyDescent="0.2">
      <c r="A133">
        <v>1629</v>
      </c>
      <c r="B133" s="1">
        <v>2160</v>
      </c>
      <c r="C133" s="1"/>
      <c r="D133" s="1">
        <v>2160</v>
      </c>
      <c r="E133" s="1">
        <v>2320.8000000000002</v>
      </c>
      <c r="G133" s="1">
        <v>48</v>
      </c>
      <c r="H133" s="1"/>
      <c r="I133" s="1"/>
      <c r="J133" s="1"/>
      <c r="K133" s="1">
        <v>371</v>
      </c>
      <c r="L133" s="1">
        <v>48</v>
      </c>
      <c r="M133" s="1">
        <v>380.8</v>
      </c>
      <c r="N133" s="1">
        <v>371</v>
      </c>
      <c r="O133" s="1">
        <v>234.4</v>
      </c>
      <c r="Q133" s="1">
        <v>48</v>
      </c>
      <c r="U133" s="1">
        <v>72</v>
      </c>
      <c r="V133" s="1">
        <f t="shared" si="7"/>
        <v>6</v>
      </c>
      <c r="AD133" s="17">
        <v>1629</v>
      </c>
      <c r="AE133" s="25">
        <v>10.746268656716419</v>
      </c>
      <c r="AF133" s="3">
        <v>13.559853200000001</v>
      </c>
      <c r="AG133" s="3">
        <v>18.15962441314554</v>
      </c>
      <c r="AH133" s="3">
        <v>45.070422535211272</v>
      </c>
      <c r="AI133" s="3">
        <f>K133/11.93</f>
        <v>31.09807208717519</v>
      </c>
      <c r="AJ133" s="3">
        <v>52.747252747252745</v>
      </c>
      <c r="AK133" s="3">
        <f t="shared" ref="AK133:AK196" si="8">AH133*1.6</f>
        <v>72.112676056338032</v>
      </c>
      <c r="AL133" s="3">
        <v>29.796557120500786</v>
      </c>
      <c r="AM133" s="3">
        <v>31.09807208717519</v>
      </c>
      <c r="AN133" s="3">
        <v>2.7456823442317244</v>
      </c>
      <c r="AP133" s="3">
        <v>6</v>
      </c>
      <c r="AR133" s="14">
        <v>1629</v>
      </c>
      <c r="AS133" s="4">
        <v>1.4064000000000001</v>
      </c>
      <c r="AT133" s="4">
        <f>AS133*(AE133/12)</f>
        <v>1.2594626865671643</v>
      </c>
      <c r="AU133" s="4">
        <f>AS133*AF133/12</f>
        <v>1.5892147950400002</v>
      </c>
      <c r="AV133" s="4">
        <f>(AG133/12)*$AS133</f>
        <v>2.1283079812206576</v>
      </c>
      <c r="AW133" s="4">
        <f>(AH133/12)*$AS133</f>
        <v>5.2822535211267612</v>
      </c>
      <c r="AX133" s="4">
        <f>(AI133/12)*$AS133</f>
        <v>3.6446940486169321</v>
      </c>
      <c r="AY133" s="4">
        <f>(AJ133/12)*$AS133</f>
        <v>6.181978021978022</v>
      </c>
      <c r="AZ133" s="4">
        <f>(AK133/12)*$AS133</f>
        <v>8.4516056338028189</v>
      </c>
      <c r="BA133" s="4">
        <f>(AL133/12)*$AS133</f>
        <v>3.4921564945226922</v>
      </c>
      <c r="BB133" s="4">
        <f>(AM133/12)*$AS133</f>
        <v>3.6446940486169321</v>
      </c>
      <c r="BC133" s="4">
        <v>11.679090144229598</v>
      </c>
      <c r="BD133" s="4">
        <v>14.289955636515716</v>
      </c>
      <c r="BE133" s="4"/>
      <c r="BF133" s="4">
        <f>AP133*AS133</f>
        <v>8.4384000000000015</v>
      </c>
      <c r="BG133" s="4"/>
      <c r="BH133" s="26">
        <v>1629</v>
      </c>
      <c r="BI133" s="6">
        <f>AU133*271</f>
        <v>430.67720945584006</v>
      </c>
      <c r="BJ133" s="6">
        <f>AV133*19.5</f>
        <v>41.502005633802824</v>
      </c>
      <c r="BK133" s="6">
        <f>AW133*5</f>
        <v>26.411267605633807</v>
      </c>
      <c r="BL133" s="6">
        <f>AX133*3</f>
        <v>10.934082145850796</v>
      </c>
      <c r="BM133" s="6">
        <f>AY133*3</f>
        <v>18.545934065934066</v>
      </c>
      <c r="BN133" s="6">
        <f>AZ133*1.3</f>
        <v>10.987087323943665</v>
      </c>
      <c r="BO133" s="6">
        <f>BA133*1.3</f>
        <v>4.5398034428795002</v>
      </c>
      <c r="BP133" s="6">
        <f>BB133*1.3</f>
        <v>4.7381022632020118</v>
      </c>
      <c r="BQ133" s="6">
        <f>BD133*2</f>
        <v>28.579911273031431</v>
      </c>
      <c r="BS133" s="7">
        <f t="shared" si="6"/>
        <v>576.91540321011814</v>
      </c>
      <c r="BT133" s="7"/>
      <c r="BU133" s="8">
        <v>1629</v>
      </c>
      <c r="BV133" s="9">
        <f>BF133*250</f>
        <v>2109.6000000000004</v>
      </c>
      <c r="BW133" s="9">
        <f>BS133*4.2</f>
        <v>2423.0446934824963</v>
      </c>
      <c r="BY133" s="10">
        <v>1629</v>
      </c>
      <c r="BZ133" s="11">
        <f t="shared" ref="BZ133:BZ196" si="9">$BV133/BW133</f>
        <v>0.87064015190243937</v>
      </c>
    </row>
    <row r="134" spans="1:78" x14ac:dyDescent="0.2">
      <c r="A134">
        <v>1630</v>
      </c>
      <c r="B134" s="1">
        <v>2240</v>
      </c>
      <c r="C134" s="1"/>
      <c r="D134" s="1">
        <v>2240</v>
      </c>
      <c r="E134" s="1">
        <v>2522.3000000000002</v>
      </c>
      <c r="G134" s="1">
        <v>48</v>
      </c>
      <c r="H134" s="1"/>
      <c r="I134" s="1"/>
      <c r="J134" s="1"/>
      <c r="K134" s="1">
        <v>451.9</v>
      </c>
      <c r="L134" s="1">
        <v>66</v>
      </c>
      <c r="M134" s="1">
        <v>418.3</v>
      </c>
      <c r="N134" s="1">
        <v>451.9</v>
      </c>
      <c r="O134" s="1">
        <v>230</v>
      </c>
      <c r="Q134" s="1">
        <v>48</v>
      </c>
      <c r="U134" s="1">
        <v>72</v>
      </c>
      <c r="V134" s="1">
        <f t="shared" si="7"/>
        <v>6</v>
      </c>
      <c r="AD134" s="17">
        <v>1630</v>
      </c>
      <c r="AE134" s="25">
        <v>11.144278606965175</v>
      </c>
      <c r="AF134" s="3">
        <v>14.013754800000001</v>
      </c>
      <c r="AG134" s="3">
        <v>19.736306729264477</v>
      </c>
      <c r="AH134" s="3">
        <v>45.070422535211272</v>
      </c>
      <c r="AI134" s="3">
        <f>K134/11.93</f>
        <v>37.879295892707461</v>
      </c>
      <c r="AJ134" s="3">
        <v>72.527472527472526</v>
      </c>
      <c r="AK134" s="3">
        <f t="shared" si="8"/>
        <v>72.112676056338032</v>
      </c>
      <c r="AL134" s="3">
        <v>32.730829420970267</v>
      </c>
      <c r="AM134" s="3">
        <v>37.879295892707461</v>
      </c>
      <c r="AN134" s="3">
        <v>2.6941422319679886</v>
      </c>
      <c r="AP134" s="3">
        <v>6</v>
      </c>
      <c r="AR134" s="14">
        <v>1630</v>
      </c>
      <c r="AS134" s="4">
        <v>1.4064000000000001</v>
      </c>
      <c r="AT134" s="4">
        <f>AS134*(AE134/12)</f>
        <v>1.3061094527363186</v>
      </c>
      <c r="AU134" s="4">
        <f>AS134*AF134/12</f>
        <v>1.6424120625600003</v>
      </c>
      <c r="AV134" s="4">
        <f>(AG134/12)*$AS134</f>
        <v>2.3130951486697966</v>
      </c>
      <c r="AW134" s="4">
        <f>(AH134/12)*$AS134</f>
        <v>5.2822535211267612</v>
      </c>
      <c r="AX134" s="4">
        <f>(AI134/12)*$AS134</f>
        <v>4.4394534786253148</v>
      </c>
      <c r="AY134" s="4">
        <f>(AJ134/12)*$AS134</f>
        <v>8.5002197802197799</v>
      </c>
      <c r="AZ134" s="4">
        <f>(AK134/12)*$AS134</f>
        <v>8.4516056338028189</v>
      </c>
      <c r="BA134" s="4">
        <f>(AL134/12)*$AS134</f>
        <v>3.8360532081377157</v>
      </c>
      <c r="BB134" s="4">
        <f>(AM134/12)*$AS134</f>
        <v>4.4394534786253148</v>
      </c>
      <c r="BC134" s="4">
        <v>11.459858076675799</v>
      </c>
      <c r="BD134" s="4">
        <v>16.076200091080182</v>
      </c>
      <c r="BE134" s="4"/>
      <c r="BF134" s="4">
        <f>AP134*AS134</f>
        <v>8.4384000000000015</v>
      </c>
      <c r="BG134" s="4"/>
      <c r="BH134" s="26">
        <v>1630</v>
      </c>
      <c r="BI134" s="6">
        <f>AU134*271</f>
        <v>445.09366895376007</v>
      </c>
      <c r="BJ134" s="6">
        <f>AV134*19.5</f>
        <v>45.105355399061033</v>
      </c>
      <c r="BK134" s="6">
        <f>AW134*5</f>
        <v>26.411267605633807</v>
      </c>
      <c r="BL134" s="6">
        <f>AX134*3</f>
        <v>13.318360435875945</v>
      </c>
      <c r="BM134" s="6">
        <f>AY134*3</f>
        <v>25.50065934065934</v>
      </c>
      <c r="BN134" s="6">
        <f>AZ134*1.3</f>
        <v>10.987087323943665</v>
      </c>
      <c r="BO134" s="6">
        <f>BA134*1.3</f>
        <v>4.9868691705790305</v>
      </c>
      <c r="BP134" s="6">
        <f>BB134*1.3</f>
        <v>5.7712895222129097</v>
      </c>
      <c r="BQ134" s="6">
        <f>BD134*2</f>
        <v>32.152400182160363</v>
      </c>
      <c r="BS134" s="7">
        <f t="shared" ref="BS134:BS197" si="10">SUM($BI134:$BQ134)</f>
        <v>609.32695793388609</v>
      </c>
      <c r="BT134" s="7"/>
      <c r="BU134" s="8">
        <v>1630</v>
      </c>
      <c r="BV134" s="9">
        <f>BF134*250</f>
        <v>2109.6000000000004</v>
      </c>
      <c r="BW134" s="9">
        <f>BS134*4.2</f>
        <v>2559.1732233223215</v>
      </c>
      <c r="BY134" s="10">
        <v>1630</v>
      </c>
      <c r="BZ134" s="11">
        <f t="shared" si="9"/>
        <v>0.82432872490800579</v>
      </c>
    </row>
    <row r="135" spans="1:78" x14ac:dyDescent="0.2">
      <c r="A135">
        <v>1631</v>
      </c>
      <c r="B135" s="1">
        <v>2700</v>
      </c>
      <c r="C135" s="1"/>
      <c r="D135" s="1">
        <v>2700</v>
      </c>
      <c r="E135" s="1">
        <v>2445</v>
      </c>
      <c r="G135" s="1">
        <v>48</v>
      </c>
      <c r="H135" s="1"/>
      <c r="I135" s="1"/>
      <c r="J135" s="1"/>
      <c r="K135" s="1">
        <v>529.29999999999995</v>
      </c>
      <c r="L135" s="1">
        <v>55.3</v>
      </c>
      <c r="M135" s="1">
        <v>368.3</v>
      </c>
      <c r="N135" s="1">
        <v>529.29999999999995</v>
      </c>
      <c r="O135" s="1">
        <v>230</v>
      </c>
      <c r="Q135" s="1">
        <v>48</v>
      </c>
      <c r="U135" s="1">
        <v>72</v>
      </c>
      <c r="V135" s="1">
        <f t="shared" ref="V135:V142" si="11">U135/12</f>
        <v>6</v>
      </c>
      <c r="AD135" s="17">
        <v>1631</v>
      </c>
      <c r="AE135" s="25">
        <v>13.432835820895523</v>
      </c>
      <c r="AF135" s="3">
        <v>16.623688999999999</v>
      </c>
      <c r="AG135" s="3">
        <v>19.131455399061032</v>
      </c>
      <c r="AH135" s="3">
        <v>45.070422535211272</v>
      </c>
      <c r="AI135" s="3">
        <f>K135/11.93</f>
        <v>44.367141659681472</v>
      </c>
      <c r="AJ135" s="3">
        <v>60.769230769230766</v>
      </c>
      <c r="AK135" s="3">
        <f t="shared" si="8"/>
        <v>72.112676056338032</v>
      </c>
      <c r="AL135" s="3">
        <v>28.818466353677625</v>
      </c>
      <c r="AM135" s="3">
        <v>44.367141659681472</v>
      </c>
      <c r="AN135" s="3">
        <v>2.6941422319679886</v>
      </c>
      <c r="AP135" s="3">
        <v>6</v>
      </c>
      <c r="AR135" s="14">
        <v>1631</v>
      </c>
      <c r="AS135" s="4">
        <v>1.4064000000000001</v>
      </c>
      <c r="AT135" s="4">
        <f>AS135*(AE135/12)</f>
        <v>1.5743283582089556</v>
      </c>
      <c r="AU135" s="4">
        <f>AS135*AF135/12</f>
        <v>1.9482963508</v>
      </c>
      <c r="AV135" s="4">
        <f>(AG135/12)*$AS135</f>
        <v>2.2422065727699532</v>
      </c>
      <c r="AW135" s="4">
        <f>(AH135/12)*$AS135</f>
        <v>5.2822535211267612</v>
      </c>
      <c r="AX135" s="4">
        <f>(AI135/12)*$AS135</f>
        <v>5.1998290025146687</v>
      </c>
      <c r="AY135" s="4">
        <f>(AJ135/12)*$AS135</f>
        <v>7.1221538461538465</v>
      </c>
      <c r="AZ135" s="4">
        <f>(AK135/12)*$AS135</f>
        <v>8.4516056338028189</v>
      </c>
      <c r="BA135" s="4">
        <f>(AL135/12)*$AS135</f>
        <v>3.377524256651018</v>
      </c>
      <c r="BB135" s="4">
        <f>(AM135/12)*$AS135</f>
        <v>5.1998290025146687</v>
      </c>
      <c r="BC135" s="4">
        <v>11.459858076675799</v>
      </c>
      <c r="BD135" s="4">
        <v>12.206003772857175</v>
      </c>
      <c r="BE135" s="4"/>
      <c r="BF135" s="4">
        <f>AP135*AS135</f>
        <v>8.4384000000000015</v>
      </c>
      <c r="BG135" s="4"/>
      <c r="BH135" s="26">
        <v>1631</v>
      </c>
      <c r="BI135" s="6">
        <f>AU135*271</f>
        <v>527.98831106679995</v>
      </c>
      <c r="BJ135" s="6">
        <f>AV135*19.5</f>
        <v>43.723028169014086</v>
      </c>
      <c r="BK135" s="6">
        <f>AW135*5</f>
        <v>26.411267605633807</v>
      </c>
      <c r="BL135" s="6">
        <f>AX135*3</f>
        <v>15.599487007544006</v>
      </c>
      <c r="BM135" s="6">
        <f>AY135*3</f>
        <v>21.36646153846154</v>
      </c>
      <c r="BN135" s="6">
        <f>AZ135*1.3</f>
        <v>10.987087323943665</v>
      </c>
      <c r="BO135" s="6">
        <f>BA135*1.3</f>
        <v>4.3907815336463232</v>
      </c>
      <c r="BP135" s="6">
        <f>BB135*1.3</f>
        <v>6.7597777032690693</v>
      </c>
      <c r="BQ135" s="6">
        <f>BD135*2</f>
        <v>24.412007545714349</v>
      </c>
      <c r="BS135" s="7">
        <f t="shared" si="10"/>
        <v>681.6382094940268</v>
      </c>
      <c r="BT135" s="7"/>
      <c r="BU135" s="8">
        <v>1631</v>
      </c>
      <c r="BV135" s="9">
        <f>BF135*250</f>
        <v>2109.6000000000004</v>
      </c>
      <c r="BW135" s="9">
        <f>BS135*4.2</f>
        <v>2862.8804798749125</v>
      </c>
      <c r="BY135" s="10">
        <v>1631</v>
      </c>
      <c r="BZ135" s="11">
        <f t="shared" si="9"/>
        <v>0.73688022075311188</v>
      </c>
    </row>
    <row r="136" spans="1:78" x14ac:dyDescent="0.2">
      <c r="A136">
        <v>1632</v>
      </c>
      <c r="B136" s="1">
        <v>2271</v>
      </c>
      <c r="C136" s="1"/>
      <c r="D136" s="1">
        <v>2271</v>
      </c>
      <c r="E136" s="1">
        <v>2457.5</v>
      </c>
      <c r="G136" s="1">
        <v>48</v>
      </c>
      <c r="H136" s="1"/>
      <c r="I136" s="1"/>
      <c r="J136" s="1"/>
      <c r="K136" s="1">
        <v>529.29999999999995</v>
      </c>
      <c r="L136" s="1">
        <v>55</v>
      </c>
      <c r="M136" s="1">
        <v>361.3</v>
      </c>
      <c r="N136" s="1">
        <v>529.29999999999995</v>
      </c>
      <c r="O136" s="1">
        <v>240.5</v>
      </c>
      <c r="Q136" s="1">
        <v>48</v>
      </c>
      <c r="U136" s="1">
        <v>72</v>
      </c>
      <c r="V136" s="1">
        <f t="shared" si="11"/>
        <v>6</v>
      </c>
      <c r="AD136" s="17">
        <v>1632</v>
      </c>
      <c r="AE136" s="25">
        <v>11.298507462686567</v>
      </c>
      <c r="AF136" s="3">
        <v>14.18964167</v>
      </c>
      <c r="AG136" s="3">
        <v>19.229264475743349</v>
      </c>
      <c r="AH136" s="3">
        <v>45.070422535211272</v>
      </c>
      <c r="AI136" s="3">
        <f>K136/11.93</f>
        <v>44.367141659681472</v>
      </c>
      <c r="AJ136" s="3">
        <v>60.439560439560438</v>
      </c>
      <c r="AK136" s="3">
        <f t="shared" si="8"/>
        <v>72.112676056338032</v>
      </c>
      <c r="AL136" s="3">
        <v>28.270735524256654</v>
      </c>
      <c r="AM136" s="3">
        <v>44.367141659681472</v>
      </c>
      <c r="AN136" s="3">
        <v>2.8171356816882667</v>
      </c>
      <c r="AP136" s="3">
        <v>6</v>
      </c>
      <c r="AR136" s="14">
        <v>1632</v>
      </c>
      <c r="AS136" s="4">
        <v>1.4064000000000001</v>
      </c>
      <c r="AT136" s="4">
        <f>AS136*(AE136/12)</f>
        <v>1.3241850746268657</v>
      </c>
      <c r="AU136" s="4">
        <f>AS136*AF136/12</f>
        <v>1.6630260037240001</v>
      </c>
      <c r="AV136" s="4">
        <f>(AG136/12)*$AS136</f>
        <v>2.2536697965571206</v>
      </c>
      <c r="AW136" s="4">
        <f>(AH136/12)*$AS136</f>
        <v>5.2822535211267612</v>
      </c>
      <c r="AX136" s="4">
        <f>(AI136/12)*$AS136</f>
        <v>5.1998290025146687</v>
      </c>
      <c r="AY136" s="4">
        <f>(AJ136/12)*$AS136</f>
        <v>7.0835164835164841</v>
      </c>
      <c r="AZ136" s="4">
        <f>(AK136/12)*$AS136</f>
        <v>8.4516056338028189</v>
      </c>
      <c r="BA136" s="4">
        <f>(AL136/12)*$AS136</f>
        <v>3.31333020344288</v>
      </c>
      <c r="BB136" s="4">
        <f>(AM136/12)*$AS136</f>
        <v>5.1998290025146687</v>
      </c>
      <c r="BC136" s="4">
        <v>11.983025510611</v>
      </c>
      <c r="BD136" s="4">
        <v>13.396833409233484</v>
      </c>
      <c r="BE136" s="4"/>
      <c r="BF136" s="4">
        <f>AP136*AS136</f>
        <v>8.4384000000000015</v>
      </c>
      <c r="BG136" s="4"/>
      <c r="BH136" s="26">
        <v>1632</v>
      </c>
      <c r="BI136" s="6">
        <f>AU136*271</f>
        <v>450.68004700920403</v>
      </c>
      <c r="BJ136" s="6">
        <f>AV136*19.5</f>
        <v>43.946561032863855</v>
      </c>
      <c r="BK136" s="6">
        <f>AW136*5</f>
        <v>26.411267605633807</v>
      </c>
      <c r="BL136" s="6">
        <f>AX136*3</f>
        <v>15.599487007544006</v>
      </c>
      <c r="BM136" s="6">
        <f>AY136*3</f>
        <v>21.250549450549453</v>
      </c>
      <c r="BN136" s="6">
        <f>AZ136*1.3</f>
        <v>10.987087323943665</v>
      </c>
      <c r="BO136" s="6">
        <f>BA136*1.3</f>
        <v>4.3073292644757437</v>
      </c>
      <c r="BP136" s="6">
        <f>BB136*1.3</f>
        <v>6.7597777032690693</v>
      </c>
      <c r="BQ136" s="6">
        <f>BD136*2</f>
        <v>26.793666818466967</v>
      </c>
      <c r="BS136" s="7">
        <f t="shared" si="10"/>
        <v>606.73577321595053</v>
      </c>
      <c r="BT136" s="7"/>
      <c r="BU136" s="8">
        <v>1632</v>
      </c>
      <c r="BV136" s="9">
        <f>BF136*250</f>
        <v>2109.6000000000004</v>
      </c>
      <c r="BW136" s="9">
        <f>BS136*4.2</f>
        <v>2548.2902475069923</v>
      </c>
      <c r="BY136" s="10">
        <v>1632</v>
      </c>
      <c r="BZ136" s="11">
        <f t="shared" si="9"/>
        <v>0.82784918321758472</v>
      </c>
    </row>
    <row r="137" spans="1:78" x14ac:dyDescent="0.2">
      <c r="A137">
        <v>1633</v>
      </c>
      <c r="B137" s="1">
        <v>1964.5</v>
      </c>
      <c r="C137" s="1"/>
      <c r="D137" s="1">
        <v>1964.5</v>
      </c>
      <c r="E137" s="1">
        <v>2349.5</v>
      </c>
      <c r="G137" s="1"/>
      <c r="H137" s="1"/>
      <c r="I137" s="1"/>
      <c r="J137" s="1"/>
      <c r="K137" s="1">
        <v>376.5</v>
      </c>
      <c r="L137" s="1">
        <v>62</v>
      </c>
      <c r="M137" s="1">
        <v>332.6</v>
      </c>
      <c r="N137" s="1">
        <v>376.5</v>
      </c>
      <c r="O137" s="1">
        <v>257.60000000000002</v>
      </c>
      <c r="U137" s="1">
        <v>72</v>
      </c>
      <c r="V137" s="1">
        <f t="shared" si="11"/>
        <v>6</v>
      </c>
      <c r="AD137" s="17">
        <v>1633</v>
      </c>
      <c r="AE137" s="25">
        <v>9.7736318407960194</v>
      </c>
      <c r="AF137" s="3">
        <v>12.450631165000001</v>
      </c>
      <c r="AG137" s="3">
        <v>18.384194053208137</v>
      </c>
      <c r="AH137" s="3">
        <v>45.070422535211272</v>
      </c>
      <c r="AI137" s="3">
        <f>K137/11.93</f>
        <v>31.559094719195308</v>
      </c>
      <c r="AJ137" s="3">
        <v>68.131868131868131</v>
      </c>
      <c r="AK137" s="3">
        <f t="shared" si="8"/>
        <v>72.112676056338032</v>
      </c>
      <c r="AL137" s="3">
        <v>26.025039123630677</v>
      </c>
      <c r="AM137" s="3">
        <v>31.559094719195308</v>
      </c>
      <c r="AN137" s="3">
        <v>3.0174392998041477</v>
      </c>
      <c r="AP137" s="3">
        <v>6</v>
      </c>
      <c r="AR137" s="14">
        <v>1633</v>
      </c>
      <c r="AS137" s="4">
        <v>1.4064000000000001</v>
      </c>
      <c r="AT137" s="4">
        <f>AS137*(AE137/12)</f>
        <v>1.1454696517412937</v>
      </c>
      <c r="AU137" s="4">
        <f>AS137*AF137/12</f>
        <v>1.4592139725380002</v>
      </c>
      <c r="AV137" s="4">
        <f>(AG137/12)*$AS137</f>
        <v>2.154627543035994</v>
      </c>
      <c r="AW137" s="4">
        <f>(AH137/12)*$AS137</f>
        <v>5.2822535211267612</v>
      </c>
      <c r="AX137" s="4">
        <f>(AI137/12)*$AS137</f>
        <v>3.69872590108969</v>
      </c>
      <c r="AY137" s="4">
        <f>(AJ137/12)*$AS137</f>
        <v>7.9850549450549462</v>
      </c>
      <c r="AZ137" s="4">
        <f>(AK137/12)*$AS137</f>
        <v>8.4516056338028189</v>
      </c>
      <c r="BA137" s="4">
        <f>(AL137/12)*$AS137</f>
        <v>3.0501345852895159</v>
      </c>
      <c r="BB137" s="4">
        <f>(AM137/12)*$AS137</f>
        <v>3.69872590108969</v>
      </c>
      <c r="BC137" s="4">
        <v>12.835041045876897</v>
      </c>
      <c r="BD137" s="4">
        <v>13.783853041055782</v>
      </c>
      <c r="BE137" s="4"/>
      <c r="BF137" s="4">
        <f>AP137*AS137</f>
        <v>8.4384000000000015</v>
      </c>
      <c r="BG137" s="4"/>
      <c r="BH137" s="26">
        <v>1633</v>
      </c>
      <c r="BI137" s="6">
        <f>AU137*271</f>
        <v>395.44698655779808</v>
      </c>
      <c r="BJ137" s="6">
        <f>AV137*19.5</f>
        <v>42.015237089201882</v>
      </c>
      <c r="BK137" s="6">
        <f>AW137*5</f>
        <v>26.411267605633807</v>
      </c>
      <c r="BL137" s="6">
        <f>AX137*3</f>
        <v>11.09617770326907</v>
      </c>
      <c r="BM137" s="6">
        <f>AY137*3</f>
        <v>23.955164835164837</v>
      </c>
      <c r="BN137" s="6">
        <f>AZ137*1.3</f>
        <v>10.987087323943665</v>
      </c>
      <c r="BO137" s="6">
        <f>BA137*1.3</f>
        <v>3.9651749608763707</v>
      </c>
      <c r="BP137" s="6">
        <f>BB137*1.3</f>
        <v>4.8083436714165968</v>
      </c>
      <c r="BQ137" s="6">
        <f>BD137*2</f>
        <v>27.567706082111563</v>
      </c>
      <c r="BS137" s="7">
        <f t="shared" si="10"/>
        <v>546.25314582941598</v>
      </c>
      <c r="BT137" s="7"/>
      <c r="BU137" s="8">
        <v>1633</v>
      </c>
      <c r="BV137" s="9">
        <f>BF137*250</f>
        <v>2109.6000000000004</v>
      </c>
      <c r="BW137" s="9">
        <f>BS137*4.2</f>
        <v>2294.2632124835472</v>
      </c>
      <c r="BY137" s="10">
        <v>1633</v>
      </c>
      <c r="BZ137" s="11">
        <f t="shared" si="9"/>
        <v>0.91951088633651223</v>
      </c>
    </row>
    <row r="138" spans="1:78" x14ac:dyDescent="0.2">
      <c r="A138">
        <v>1634</v>
      </c>
      <c r="B138" s="1">
        <v>1828.5</v>
      </c>
      <c r="C138" s="1"/>
      <c r="D138" s="1">
        <v>1828.5</v>
      </c>
      <c r="E138" s="1">
        <v>2613.3000000000002</v>
      </c>
      <c r="G138" s="1"/>
      <c r="H138" s="1"/>
      <c r="I138" s="1"/>
      <c r="J138" s="1"/>
      <c r="K138" s="1">
        <v>410.9</v>
      </c>
      <c r="L138" s="1">
        <v>62</v>
      </c>
      <c r="M138" s="1">
        <v>298</v>
      </c>
      <c r="N138" s="1">
        <v>410.9</v>
      </c>
      <c r="O138" s="1">
        <v>258</v>
      </c>
      <c r="U138" s="1">
        <v>72</v>
      </c>
      <c r="V138" s="1">
        <f t="shared" si="11"/>
        <v>6</v>
      </c>
      <c r="AD138" s="17">
        <v>1634</v>
      </c>
      <c r="AE138" s="25">
        <v>9.0970149253731343</v>
      </c>
      <c r="AF138" s="3">
        <v>11.678998445</v>
      </c>
      <c r="AG138" s="3">
        <v>20.44835680751174</v>
      </c>
      <c r="AH138" s="3">
        <v>45.070422535211272</v>
      </c>
      <c r="AI138" s="3">
        <f>K138/11.93</f>
        <v>34.442581726739313</v>
      </c>
      <c r="AJ138" s="3">
        <v>68.131868131868131</v>
      </c>
      <c r="AK138" s="3">
        <f t="shared" si="8"/>
        <v>72.112676056338032</v>
      </c>
      <c r="AL138" s="3">
        <v>23.317683881064163</v>
      </c>
      <c r="AM138" s="3">
        <v>34.442581726739313</v>
      </c>
      <c r="AN138" s="3">
        <v>3.0221247645553961</v>
      </c>
      <c r="AP138" s="3">
        <v>6</v>
      </c>
      <c r="AR138" s="14">
        <v>1634</v>
      </c>
      <c r="AS138" s="4">
        <v>1.4064000000000001</v>
      </c>
      <c r="AT138" s="4">
        <f>AS138*(AE138/12)</f>
        <v>1.0661701492537314</v>
      </c>
      <c r="AU138" s="4">
        <f>AS138*AF138/12</f>
        <v>1.368778617754</v>
      </c>
      <c r="AV138" s="4">
        <f>(AG138/12)*$AS138</f>
        <v>2.3965474178403761</v>
      </c>
      <c r="AW138" s="4">
        <f>(AH138/12)*$AS138</f>
        <v>5.2822535211267612</v>
      </c>
      <c r="AX138" s="4">
        <f>(AI138/12)*$AS138</f>
        <v>4.0366705783738475</v>
      </c>
      <c r="AY138" s="4">
        <f>(AJ138/12)*$AS138</f>
        <v>7.9850549450549462</v>
      </c>
      <c r="AZ138" s="4">
        <f>(AK138/12)*$AS138</f>
        <v>8.4516056338028189</v>
      </c>
      <c r="BA138" s="4">
        <f>(AL138/12)*$AS138</f>
        <v>2.7328325508607199</v>
      </c>
      <c r="BB138" s="4">
        <f>(AM138/12)*$AS138</f>
        <v>4.0366705783738475</v>
      </c>
      <c r="BC138" s="4">
        <v>12.854971233836331</v>
      </c>
      <c r="BD138" s="4">
        <v>14.289955636515716</v>
      </c>
      <c r="BE138" s="4"/>
      <c r="BF138" s="4">
        <f>AP138*AS138</f>
        <v>8.4384000000000015</v>
      </c>
      <c r="BG138" s="4"/>
      <c r="BH138" s="26">
        <v>1634</v>
      </c>
      <c r="BI138" s="6">
        <f>AU138*271</f>
        <v>370.93900541133399</v>
      </c>
      <c r="BJ138" s="6">
        <f>AV138*19.5</f>
        <v>46.732674647887336</v>
      </c>
      <c r="BK138" s="6">
        <f>AW138*5</f>
        <v>26.411267605633807</v>
      </c>
      <c r="BL138" s="6">
        <f>AX138*3</f>
        <v>12.110011735121542</v>
      </c>
      <c r="BM138" s="6">
        <f>AY138*3</f>
        <v>23.955164835164837</v>
      </c>
      <c r="BN138" s="6">
        <f>AZ138*1.3</f>
        <v>10.987087323943665</v>
      </c>
      <c r="BO138" s="6">
        <f>BA138*1.3</f>
        <v>3.5526823161189358</v>
      </c>
      <c r="BP138" s="6">
        <f>BB138*1.3</f>
        <v>5.2476717518860019</v>
      </c>
      <c r="BQ138" s="6">
        <f>BD138*2</f>
        <v>28.579911273031431</v>
      </c>
      <c r="BS138" s="7">
        <f t="shared" si="10"/>
        <v>528.5154769001216</v>
      </c>
      <c r="BT138" s="7"/>
      <c r="BU138" s="8">
        <v>1634</v>
      </c>
      <c r="BV138" s="9">
        <f>BF138*250</f>
        <v>2109.6000000000004</v>
      </c>
      <c r="BW138" s="9">
        <f>BS138*4.2</f>
        <v>2219.7650029805109</v>
      </c>
      <c r="BY138" s="10">
        <v>1634</v>
      </c>
      <c r="BZ138" s="11">
        <f t="shared" si="9"/>
        <v>0.95037087131629239</v>
      </c>
    </row>
    <row r="139" spans="1:78" x14ac:dyDescent="0.2">
      <c r="A139">
        <v>1635</v>
      </c>
      <c r="B139" s="1">
        <v>1935.5</v>
      </c>
      <c r="C139" s="1"/>
      <c r="D139" s="1">
        <v>1935.5</v>
      </c>
      <c r="E139" s="1">
        <v>2595.8000000000002</v>
      </c>
      <c r="G139" s="1">
        <v>48</v>
      </c>
      <c r="H139" s="1"/>
      <c r="I139" s="1"/>
      <c r="J139" s="1"/>
      <c r="K139" s="1">
        <v>385.5</v>
      </c>
      <c r="L139" s="1">
        <v>57</v>
      </c>
      <c r="M139" s="1">
        <v>304.39999999999998</v>
      </c>
      <c r="N139" s="1">
        <v>385.5</v>
      </c>
      <c r="O139" s="1">
        <v>258</v>
      </c>
      <c r="Q139" s="1">
        <v>48</v>
      </c>
      <c r="U139" s="1">
        <v>72</v>
      </c>
      <c r="V139" s="1">
        <f t="shared" si="11"/>
        <v>6</v>
      </c>
      <c r="AD139" s="17">
        <v>1635</v>
      </c>
      <c r="AE139" s="25">
        <v>9.6293532338308463</v>
      </c>
      <c r="AF139" s="3">
        <v>12.286091835000001</v>
      </c>
      <c r="AG139" s="3">
        <v>20.311424100156497</v>
      </c>
      <c r="AH139" s="3">
        <v>45.070422535211272</v>
      </c>
      <c r="AI139" s="3">
        <f>K139/11.93</f>
        <v>32.313495389773678</v>
      </c>
      <c r="AJ139" s="3">
        <v>62.637362637362635</v>
      </c>
      <c r="AK139" s="3">
        <f t="shared" si="8"/>
        <v>72.112676056338032</v>
      </c>
      <c r="AL139" s="3">
        <v>23.818466353677621</v>
      </c>
      <c r="AM139" s="3">
        <v>32.313495389773678</v>
      </c>
      <c r="AN139" s="3">
        <v>3.0221247645553961</v>
      </c>
      <c r="AP139" s="3">
        <v>6</v>
      </c>
      <c r="AR139" s="14">
        <v>1635</v>
      </c>
      <c r="AS139" s="4">
        <v>1.4064000000000001</v>
      </c>
      <c r="AT139" s="4">
        <f>AS139*(AE139/12)</f>
        <v>1.1285601990049754</v>
      </c>
      <c r="AU139" s="4">
        <f>AS139*AF139/12</f>
        <v>1.4399299630620002</v>
      </c>
      <c r="AV139" s="4">
        <f>(AG139/12)*$AS139</f>
        <v>2.3804989045383418</v>
      </c>
      <c r="AW139" s="4">
        <f>(AH139/12)*$AS139</f>
        <v>5.2822535211267612</v>
      </c>
      <c r="AX139" s="4">
        <f>(AI139/12)*$AS139</f>
        <v>3.7871416596814753</v>
      </c>
      <c r="AY139" s="4">
        <f>(AJ139/12)*$AS139</f>
        <v>7.3410989010989018</v>
      </c>
      <c r="AZ139" s="4">
        <f>(AK139/12)*$AS139</f>
        <v>8.4516056338028189</v>
      </c>
      <c r="BA139" s="4">
        <f>(AL139/12)*$AS139</f>
        <v>2.7915242566510172</v>
      </c>
      <c r="BB139" s="4">
        <f>(AM139/12)*$AS139</f>
        <v>3.7871416596814753</v>
      </c>
      <c r="BC139" s="4">
        <v>12.854971233836331</v>
      </c>
      <c r="BD139" s="4">
        <v>14.141101931968675</v>
      </c>
      <c r="BE139" s="4"/>
      <c r="BF139" s="4">
        <f>AP139*AS139</f>
        <v>8.4384000000000015</v>
      </c>
      <c r="BG139" s="4"/>
      <c r="BH139" s="26">
        <v>1635</v>
      </c>
      <c r="BI139" s="6">
        <f>AU139*271</f>
        <v>390.22101998980202</v>
      </c>
      <c r="BJ139" s="6">
        <f>AV139*19.5</f>
        <v>46.419728638497666</v>
      </c>
      <c r="BK139" s="6">
        <f>AW139*5</f>
        <v>26.411267605633807</v>
      </c>
      <c r="BL139" s="6">
        <f>AX139*3</f>
        <v>11.361424979044425</v>
      </c>
      <c r="BM139" s="6">
        <f>AY139*3</f>
        <v>22.023296703296705</v>
      </c>
      <c r="BN139" s="6">
        <f>AZ139*1.3</f>
        <v>10.987087323943665</v>
      </c>
      <c r="BO139" s="6">
        <f>BA139*1.3</f>
        <v>3.6289815336463227</v>
      </c>
      <c r="BP139" s="6">
        <f>BB139*1.3</f>
        <v>4.9232841575859183</v>
      </c>
      <c r="BQ139" s="6">
        <f>BD139*2</f>
        <v>28.282203863937351</v>
      </c>
      <c r="BS139" s="7">
        <f t="shared" si="10"/>
        <v>544.25829479538777</v>
      </c>
      <c r="BT139" s="7"/>
      <c r="BU139" s="8">
        <v>1635</v>
      </c>
      <c r="BV139" s="9">
        <f>BF139*250</f>
        <v>2109.6000000000004</v>
      </c>
      <c r="BW139" s="9">
        <f>BS139*4.2</f>
        <v>2285.8848381406287</v>
      </c>
      <c r="BY139" s="10">
        <v>1635</v>
      </c>
      <c r="BZ139" s="11">
        <f t="shared" si="9"/>
        <v>0.92288113766745095</v>
      </c>
    </row>
    <row r="140" spans="1:78" x14ac:dyDescent="0.2">
      <c r="A140">
        <v>1636</v>
      </c>
      <c r="B140" s="1">
        <v>2473.5</v>
      </c>
      <c r="C140" s="1"/>
      <c r="D140" s="1">
        <v>2473.5</v>
      </c>
      <c r="E140" s="1">
        <v>2686</v>
      </c>
      <c r="G140" s="1">
        <v>47</v>
      </c>
      <c r="H140" s="1"/>
      <c r="I140" s="1"/>
      <c r="J140" s="1"/>
      <c r="K140" s="1">
        <v>456.8</v>
      </c>
      <c r="L140" s="1">
        <v>78</v>
      </c>
      <c r="M140" s="1">
        <v>321</v>
      </c>
      <c r="N140" s="1">
        <v>456.8</v>
      </c>
      <c r="O140" s="1">
        <v>258</v>
      </c>
      <c r="Q140" s="1">
        <v>47</v>
      </c>
      <c r="U140" s="1">
        <v>72</v>
      </c>
      <c r="V140" s="1">
        <f t="shared" si="11"/>
        <v>6</v>
      </c>
      <c r="AD140" s="17">
        <v>1636</v>
      </c>
      <c r="AE140" s="25">
        <v>12.305970149253731</v>
      </c>
      <c r="AF140" s="3">
        <v>15.338580094999999</v>
      </c>
      <c r="AG140" s="3">
        <v>21.017214397496087</v>
      </c>
      <c r="AH140" s="3">
        <v>44.131455399061032</v>
      </c>
      <c r="AI140" s="3">
        <f>K140/11.93</f>
        <v>38.290025146689018</v>
      </c>
      <c r="AJ140" s="3">
        <v>85.714285714285708</v>
      </c>
      <c r="AK140" s="3">
        <f t="shared" si="8"/>
        <v>70.610328638497649</v>
      </c>
      <c r="AL140" s="3">
        <v>25.11737089201878</v>
      </c>
      <c r="AM140" s="3">
        <v>38.290025146689018</v>
      </c>
      <c r="AN140" s="3">
        <v>3.0221247645553961</v>
      </c>
      <c r="AP140" s="3">
        <v>6</v>
      </c>
      <c r="AR140" s="14">
        <v>1636</v>
      </c>
      <c r="AS140" s="4">
        <v>1.4064000000000001</v>
      </c>
      <c r="AT140" s="4">
        <f>AS140*(AE140/12)</f>
        <v>1.4422597014925373</v>
      </c>
      <c r="AU140" s="4">
        <f>AS140*AF140/12</f>
        <v>1.7976815871339999</v>
      </c>
      <c r="AV140" s="4">
        <f>(AG140/12)*$AS140</f>
        <v>2.4632175273865413</v>
      </c>
      <c r="AW140" s="4">
        <f>(AH140/12)*$AS140</f>
        <v>5.1722065727699533</v>
      </c>
      <c r="AX140" s="4">
        <f>(AI140/12)*$AS140</f>
        <v>4.4875909471919533</v>
      </c>
      <c r="AY140" s="4">
        <f>(AJ140/12)*$AS140</f>
        <v>10.045714285714286</v>
      </c>
      <c r="AZ140" s="4">
        <f>(AK140/12)*$AS140</f>
        <v>8.2755305164319246</v>
      </c>
      <c r="BA140" s="4">
        <f>(AL140/12)*$AS140</f>
        <v>2.943755868544601</v>
      </c>
      <c r="BB140" s="4">
        <f>(AM140/12)*$AS140</f>
        <v>4.4875909471919533</v>
      </c>
      <c r="BC140" s="4">
        <v>12.854971233836331</v>
      </c>
      <c r="BD140" s="4">
        <v>12.206003772857175</v>
      </c>
      <c r="BE140" s="4"/>
      <c r="BF140" s="4">
        <f>AP140*AS140</f>
        <v>8.4384000000000015</v>
      </c>
      <c r="BG140" s="4"/>
      <c r="BH140" s="26">
        <v>1636</v>
      </c>
      <c r="BI140" s="6">
        <f>AU140*271</f>
        <v>487.17171011331396</v>
      </c>
      <c r="BJ140" s="6">
        <f>AV140*19.5</f>
        <v>48.032741784037555</v>
      </c>
      <c r="BK140" s="6">
        <f>AW140*5</f>
        <v>25.861032863849765</v>
      </c>
      <c r="BL140" s="6">
        <f>AX140*3</f>
        <v>13.462772841575859</v>
      </c>
      <c r="BM140" s="6">
        <f>AY140*3</f>
        <v>30.137142857142859</v>
      </c>
      <c r="BN140" s="6">
        <f>AZ140*1.3</f>
        <v>10.758189671361503</v>
      </c>
      <c r="BO140" s="6">
        <f>BA140*1.3</f>
        <v>3.8268826291079816</v>
      </c>
      <c r="BP140" s="6">
        <f>BB140*1.3</f>
        <v>5.8338682313495394</v>
      </c>
      <c r="BQ140" s="6">
        <f>BD140*2</f>
        <v>24.412007545714349</v>
      </c>
      <c r="BS140" s="7">
        <f t="shared" si="10"/>
        <v>649.49634853745351</v>
      </c>
      <c r="BT140" s="7"/>
      <c r="BU140" s="8">
        <v>1636</v>
      </c>
      <c r="BV140" s="9">
        <f>BF140*250</f>
        <v>2109.6000000000004</v>
      </c>
      <c r="BW140" s="9">
        <f>BS140*4.2</f>
        <v>2727.884663857305</v>
      </c>
      <c r="BY140" s="10">
        <v>1636</v>
      </c>
      <c r="BZ140" s="11">
        <f t="shared" si="9"/>
        <v>0.77334647903220632</v>
      </c>
    </row>
    <row r="141" spans="1:78" x14ac:dyDescent="0.2">
      <c r="A141">
        <v>1637</v>
      </c>
      <c r="B141" s="1">
        <v>2522</v>
      </c>
      <c r="C141" s="1"/>
      <c r="D141" s="1">
        <v>2522</v>
      </c>
      <c r="E141" s="1">
        <v>2984.5</v>
      </c>
      <c r="G141" s="1">
        <v>57.6</v>
      </c>
      <c r="H141" s="1"/>
      <c r="I141" s="1"/>
      <c r="J141" s="1"/>
      <c r="K141" s="1">
        <v>428.8</v>
      </c>
      <c r="L141" s="1">
        <v>66</v>
      </c>
      <c r="M141" s="1">
        <v>313</v>
      </c>
      <c r="N141" s="1">
        <v>428.8</v>
      </c>
      <c r="O141" s="1">
        <v>258</v>
      </c>
      <c r="Q141" s="1">
        <v>57.6</v>
      </c>
      <c r="U141" s="1">
        <v>72</v>
      </c>
      <c r="V141" s="1">
        <f t="shared" si="11"/>
        <v>6</v>
      </c>
      <c r="AD141" s="17">
        <v>1637</v>
      </c>
      <c r="AE141" s="25">
        <v>12.547263681592041</v>
      </c>
      <c r="AF141" s="3">
        <v>15.613757939999999</v>
      </c>
      <c r="AG141" s="3">
        <v>23.352895148669798</v>
      </c>
      <c r="AH141" s="3">
        <v>54.084507042253527</v>
      </c>
      <c r="AI141" s="3">
        <f>K141/11.93</f>
        <v>35.943000838222972</v>
      </c>
      <c r="AJ141" s="3">
        <v>72.527472527472526</v>
      </c>
      <c r="AK141" s="3">
        <f t="shared" si="8"/>
        <v>86.535211267605646</v>
      </c>
      <c r="AL141" s="3">
        <v>24.491392801251958</v>
      </c>
      <c r="AM141" s="3">
        <v>35.943000838222972</v>
      </c>
      <c r="AN141" s="3">
        <v>3.0221247645553961</v>
      </c>
      <c r="AP141" s="3">
        <v>6</v>
      </c>
      <c r="AR141" s="14">
        <v>1637</v>
      </c>
      <c r="AS141" s="4">
        <v>1.4064000000000001</v>
      </c>
      <c r="AT141" s="4">
        <f>AS141*(AE141/12)</f>
        <v>1.4705393034825873</v>
      </c>
      <c r="AU141" s="4">
        <f>AS141*AF141/12</f>
        <v>1.829932430568</v>
      </c>
      <c r="AV141" s="4">
        <f>(AG141/12)*$AS141</f>
        <v>2.7369593114241004</v>
      </c>
      <c r="AW141" s="4">
        <f>(AH141/12)*$AS141</f>
        <v>6.3387042253521138</v>
      </c>
      <c r="AX141" s="4">
        <f>(AI141/12)*$AS141</f>
        <v>4.212519698239733</v>
      </c>
      <c r="AY141" s="4">
        <f>(AJ141/12)*$AS141</f>
        <v>8.5002197802197799</v>
      </c>
      <c r="AZ141" s="4">
        <f>(AK141/12)*$AS141</f>
        <v>10.141926760563383</v>
      </c>
      <c r="BA141" s="4">
        <f>(AL141/12)*$AS141</f>
        <v>2.8703912363067299</v>
      </c>
      <c r="BB141" s="4">
        <f>(AM141/12)*$AS141</f>
        <v>4.212519698239733</v>
      </c>
      <c r="BC141" s="4">
        <v>12.854971233836331</v>
      </c>
      <c r="BD141" s="4">
        <v>13.72431155923697</v>
      </c>
      <c r="BE141" s="4"/>
      <c r="BF141" s="4">
        <f>AP141*AS141</f>
        <v>8.4384000000000015</v>
      </c>
      <c r="BG141" s="4"/>
      <c r="BH141" s="26">
        <v>1637</v>
      </c>
      <c r="BI141" s="6">
        <f>AU141*271</f>
        <v>495.91168868392799</v>
      </c>
      <c r="BJ141" s="6">
        <f>AV141*19.5</f>
        <v>53.370706572769961</v>
      </c>
      <c r="BK141" s="6">
        <f>AW141*5</f>
        <v>31.693521126760569</v>
      </c>
      <c r="BL141" s="6">
        <f>AX141*3</f>
        <v>12.637559094719199</v>
      </c>
      <c r="BM141" s="6">
        <f>AY141*3</f>
        <v>25.50065934065934</v>
      </c>
      <c r="BN141" s="6">
        <f>AZ141*1.3</f>
        <v>13.184504788732397</v>
      </c>
      <c r="BO141" s="6">
        <f>BA141*1.3</f>
        <v>3.7315086071987489</v>
      </c>
      <c r="BP141" s="6">
        <f>BB141*1.3</f>
        <v>5.4762756077116528</v>
      </c>
      <c r="BQ141" s="6">
        <f>BD141*2</f>
        <v>27.44862311847394</v>
      </c>
      <c r="BS141" s="7">
        <f t="shared" si="10"/>
        <v>668.95504694095382</v>
      </c>
      <c r="BT141" s="7"/>
      <c r="BU141" s="8">
        <v>1637</v>
      </c>
      <c r="BV141" s="9">
        <f>BF141*250</f>
        <v>2109.6000000000004</v>
      </c>
      <c r="BW141" s="9">
        <f>BS141*4.2</f>
        <v>2809.6111971520063</v>
      </c>
      <c r="BY141" s="10">
        <v>1637</v>
      </c>
      <c r="BZ141" s="11">
        <f t="shared" si="9"/>
        <v>0.75085122174143526</v>
      </c>
    </row>
    <row r="142" spans="1:78" x14ac:dyDescent="0.2">
      <c r="A142">
        <v>1638</v>
      </c>
      <c r="B142" s="1">
        <v>2341.3000000000002</v>
      </c>
      <c r="C142" s="1"/>
      <c r="D142" s="1">
        <v>2341.3000000000002</v>
      </c>
      <c r="E142" s="1">
        <v>2858.3</v>
      </c>
      <c r="G142" s="1">
        <v>53</v>
      </c>
      <c r="H142" s="1"/>
      <c r="I142" s="1"/>
      <c r="J142" s="1"/>
      <c r="K142" s="1">
        <v>326.5</v>
      </c>
      <c r="M142" s="1">
        <v>289.10000000000002</v>
      </c>
      <c r="N142" s="1">
        <v>326.5</v>
      </c>
      <c r="O142" s="1">
        <v>258</v>
      </c>
      <c r="Q142" s="1">
        <v>53</v>
      </c>
      <c r="U142" s="1">
        <v>72</v>
      </c>
      <c r="V142" s="1">
        <f t="shared" si="11"/>
        <v>6</v>
      </c>
      <c r="AD142" s="17">
        <v>1638</v>
      </c>
      <c r="AE142" s="25">
        <v>11.648258706467663</v>
      </c>
      <c r="AF142" s="3">
        <v>14.588507701000001</v>
      </c>
      <c r="AG142" s="3">
        <v>22.365414710485133</v>
      </c>
      <c r="AH142" s="3">
        <v>49.765258215962447</v>
      </c>
      <c r="AI142" s="3">
        <f>K142/11.93</f>
        <v>27.367979882648786</v>
      </c>
      <c r="AJ142" s="3">
        <v>74.175824175824175</v>
      </c>
      <c r="AK142" s="3">
        <f t="shared" si="8"/>
        <v>79.624413145539918</v>
      </c>
      <c r="AL142" s="3">
        <v>22.621283255086073</v>
      </c>
      <c r="AM142" s="3">
        <v>27.367979882648786</v>
      </c>
      <c r="AN142" s="3">
        <v>3.0221247645553961</v>
      </c>
      <c r="AP142" s="3">
        <v>6</v>
      </c>
      <c r="AR142" s="14">
        <v>1638</v>
      </c>
      <c r="AS142" s="4">
        <v>1.4064000000000001</v>
      </c>
      <c r="AT142" s="4">
        <f>AS142*(AE142/12)</f>
        <v>1.3651759203980103</v>
      </c>
      <c r="AU142" s="4">
        <f>AS142*AF142/12</f>
        <v>1.7097731025572003</v>
      </c>
      <c r="AV142" s="4">
        <f>(AG142/12)*$AS142</f>
        <v>2.6212266040688581</v>
      </c>
      <c r="AW142" s="4">
        <f>(AH142/12)*$AS142</f>
        <v>5.8324882629107995</v>
      </c>
      <c r="AX142" s="4">
        <f>(AI142/12)*$AS142</f>
        <v>3.2075272422464383</v>
      </c>
      <c r="AY142" s="4">
        <f>(AJ142/12)*$AS142</f>
        <v>8.6934065934065945</v>
      </c>
      <c r="AZ142" s="4">
        <f>(AK142/12)*$AS142</f>
        <v>9.3319812206572781</v>
      </c>
      <c r="BA142" s="4">
        <f>(AL142/12)*$AS142</f>
        <v>2.651214397496088</v>
      </c>
      <c r="BB142" s="4">
        <f>(AM142/12)*$AS142</f>
        <v>3.2075272422464383</v>
      </c>
      <c r="BC142" s="4">
        <v>12.854971233836331</v>
      </c>
      <c r="BD142" s="4">
        <v>13.962477486512229</v>
      </c>
      <c r="BE142" s="4"/>
      <c r="BF142" s="4">
        <f>AP142*AS142</f>
        <v>8.4384000000000015</v>
      </c>
      <c r="BG142" s="4"/>
      <c r="BH142" s="26">
        <v>1638</v>
      </c>
      <c r="BI142" s="6">
        <f>AU142*271</f>
        <v>463.34851079300125</v>
      </c>
      <c r="BJ142" s="6">
        <f>AV142*19.5</f>
        <v>51.113918779342733</v>
      </c>
      <c r="BK142" s="6">
        <f>AW142*5</f>
        <v>29.162441314553998</v>
      </c>
      <c r="BL142" s="6">
        <f>AX142*3</f>
        <v>9.6225817267393143</v>
      </c>
      <c r="BM142" s="6">
        <f>AY142*3</f>
        <v>26.080219780219785</v>
      </c>
      <c r="BN142" s="6">
        <f>AZ142*1.3</f>
        <v>12.131575586854462</v>
      </c>
      <c r="BO142" s="6">
        <f>BA142*1.3</f>
        <v>3.4465787167449147</v>
      </c>
      <c r="BP142" s="6">
        <f>BB142*1.3</f>
        <v>4.1697854149203701</v>
      </c>
      <c r="BQ142" s="6">
        <f>BD142*2</f>
        <v>27.924954973024459</v>
      </c>
      <c r="BS142" s="7">
        <f t="shared" si="10"/>
        <v>627.00056708540137</v>
      </c>
      <c r="BT142" s="7"/>
      <c r="BU142" s="8">
        <v>1638</v>
      </c>
      <c r="BV142" s="9">
        <f>BF142*250</f>
        <v>2109.6000000000004</v>
      </c>
      <c r="BW142" s="9">
        <f>BS142*4.2</f>
        <v>2633.4023817586858</v>
      </c>
      <c r="BY142" s="10">
        <v>1638</v>
      </c>
      <c r="BZ142" s="11">
        <f t="shared" si="9"/>
        <v>0.80109291865648335</v>
      </c>
    </row>
    <row r="143" spans="1:78" x14ac:dyDescent="0.2">
      <c r="A143">
        <v>1639</v>
      </c>
      <c r="B143" s="1">
        <v>1796</v>
      </c>
      <c r="C143" s="1"/>
      <c r="D143" s="1">
        <v>1796</v>
      </c>
      <c r="E143" s="1">
        <v>2175</v>
      </c>
      <c r="G143" s="1">
        <v>49</v>
      </c>
      <c r="H143" s="1"/>
      <c r="I143" s="1"/>
      <c r="J143" s="1"/>
      <c r="K143" s="1">
        <v>313</v>
      </c>
      <c r="L143" s="1">
        <v>69</v>
      </c>
      <c r="M143" s="1">
        <v>290</v>
      </c>
      <c r="N143" s="1">
        <v>313</v>
      </c>
      <c r="O143" s="1">
        <v>258</v>
      </c>
      <c r="Q143" s="1">
        <v>49</v>
      </c>
      <c r="AD143" s="17">
        <v>1639</v>
      </c>
      <c r="AE143" s="25">
        <v>8.9353233830845777</v>
      </c>
      <c r="AF143" s="3">
        <v>11.49460092</v>
      </c>
      <c r="AG143" s="3">
        <v>17.018779342723004</v>
      </c>
      <c r="AH143" s="3">
        <v>46.009389671361504</v>
      </c>
      <c r="AI143" s="3">
        <f>K143/11.93</f>
        <v>26.236378876781224</v>
      </c>
      <c r="AJ143" s="3">
        <v>75.824175824175825</v>
      </c>
      <c r="AK143" s="3">
        <f t="shared" si="8"/>
        <v>73.615023474178415</v>
      </c>
      <c r="AL143" s="3">
        <v>22.691705790297341</v>
      </c>
      <c r="AM143" s="3">
        <v>26.236378876781224</v>
      </c>
      <c r="AN143" s="3">
        <v>3.0221247645553961</v>
      </c>
      <c r="AP143" s="3">
        <v>7</v>
      </c>
      <c r="AR143" s="14">
        <v>1639</v>
      </c>
      <c r="AS143" s="4">
        <v>1.4064000000000001</v>
      </c>
      <c r="AT143" s="4">
        <f>AS143*(AE143/12)</f>
        <v>1.0472199004975127</v>
      </c>
      <c r="AU143" s="4">
        <f>AS143*AF143/12</f>
        <v>1.3471672278240001</v>
      </c>
      <c r="AV143" s="4">
        <f>(AG143/12)*$AS143</f>
        <v>1.9946009389671362</v>
      </c>
      <c r="AW143" s="4">
        <f>(AH143/12)*$AS143</f>
        <v>5.392300469483569</v>
      </c>
      <c r="AX143" s="4">
        <f>(AI143/12)*$AS143</f>
        <v>3.0749036043587594</v>
      </c>
      <c r="AY143" s="4">
        <f>(AJ143/12)*$AS143</f>
        <v>8.8865934065934074</v>
      </c>
      <c r="AZ143" s="4">
        <f>(AK143/12)*$AS143</f>
        <v>8.6276807511737097</v>
      </c>
      <c r="BA143" s="4">
        <f>(AL143/12)*$AS143</f>
        <v>2.6594679186228487</v>
      </c>
      <c r="BB143" s="4">
        <f>(AM143/12)*$AS143</f>
        <v>3.0749036043587594</v>
      </c>
      <c r="BC143" s="4">
        <v>12.854971233836331</v>
      </c>
      <c r="BD143" s="4">
        <v>12.146462291038358</v>
      </c>
      <c r="BE143" s="4"/>
      <c r="BF143" s="4">
        <f>AP143*AS143</f>
        <v>9.8448000000000011</v>
      </c>
      <c r="BG143" s="4"/>
      <c r="BH143" s="26">
        <v>1639</v>
      </c>
      <c r="BI143" s="6">
        <f>AU143*271</f>
        <v>365.082318740304</v>
      </c>
      <c r="BJ143" s="6">
        <f>AV143*19.5</f>
        <v>38.894718309859158</v>
      </c>
      <c r="BK143" s="6">
        <f>AW143*5</f>
        <v>26.961502347417845</v>
      </c>
      <c r="BL143" s="6">
        <f>AX143*3</f>
        <v>9.2247108130762783</v>
      </c>
      <c r="BM143" s="6">
        <f>AY143*3</f>
        <v>26.659780219780224</v>
      </c>
      <c r="BN143" s="6">
        <f>AZ143*1.3</f>
        <v>11.215984976525823</v>
      </c>
      <c r="BO143" s="6">
        <f>BA143*1.3</f>
        <v>3.4573082942097035</v>
      </c>
      <c r="BP143" s="6">
        <f>BB143*1.3</f>
        <v>3.9973746856663874</v>
      </c>
      <c r="BQ143" s="6">
        <f>BD143*2</f>
        <v>24.292924582076715</v>
      </c>
      <c r="BS143" s="7">
        <f t="shared" si="10"/>
        <v>509.78662296891611</v>
      </c>
      <c r="BT143" s="7"/>
      <c r="BU143" s="8">
        <v>1639</v>
      </c>
      <c r="BV143" s="9">
        <f>BF143*250</f>
        <v>2461.2000000000003</v>
      </c>
      <c r="BW143" s="9">
        <f>BS143*4.2</f>
        <v>2141.1038164694478</v>
      </c>
      <c r="BY143" s="10">
        <v>1639</v>
      </c>
      <c r="BZ143" s="11">
        <f t="shared" si="9"/>
        <v>1.149500543162999</v>
      </c>
    </row>
    <row r="144" spans="1:78" x14ac:dyDescent="0.2">
      <c r="A144">
        <v>1640</v>
      </c>
      <c r="B144" s="1">
        <v>1791</v>
      </c>
      <c r="C144" s="1"/>
      <c r="D144" s="1">
        <v>1791</v>
      </c>
      <c r="E144" s="1">
        <v>1998</v>
      </c>
      <c r="G144" s="1">
        <v>48</v>
      </c>
      <c r="H144" s="1"/>
      <c r="I144" s="1"/>
      <c r="J144" s="1"/>
      <c r="K144" s="1">
        <v>309</v>
      </c>
      <c r="L144" s="1">
        <v>59.5</v>
      </c>
      <c r="M144" s="1">
        <v>265.5</v>
      </c>
      <c r="N144" s="1">
        <v>309</v>
      </c>
      <c r="O144" s="1">
        <v>256.10000000000002</v>
      </c>
      <c r="Q144" s="1">
        <v>48</v>
      </c>
      <c r="AD144" s="17">
        <v>1640</v>
      </c>
      <c r="AE144" s="25">
        <v>8.91044776119403</v>
      </c>
      <c r="AF144" s="3">
        <v>11.46623207</v>
      </c>
      <c r="AG144" s="3">
        <v>15.633802816901408</v>
      </c>
      <c r="AH144" s="3">
        <v>45.070422535211272</v>
      </c>
      <c r="AI144" s="3">
        <f>K144/11.93</f>
        <v>25.901089689857503</v>
      </c>
      <c r="AJ144" s="3">
        <v>65.384615384615387</v>
      </c>
      <c r="AK144" s="3">
        <f t="shared" si="8"/>
        <v>72.112676056338032</v>
      </c>
      <c r="AL144" s="3">
        <v>20.774647887323944</v>
      </c>
      <c r="AM144" s="3">
        <v>25.901089689857503</v>
      </c>
      <c r="AN144" s="3">
        <v>2.999868806986965</v>
      </c>
      <c r="AP144" s="3">
        <v>7</v>
      </c>
      <c r="AR144" s="14">
        <v>1640</v>
      </c>
      <c r="AS144" s="4">
        <v>1.4064000000000001</v>
      </c>
      <c r="AT144" s="4">
        <f>AS144*(AE144/12)</f>
        <v>1.0443044776119403</v>
      </c>
      <c r="AU144" s="4">
        <f>AS144*AF144/12</f>
        <v>1.343842398604</v>
      </c>
      <c r="AV144" s="4">
        <f>(AG144/12)*$AS144</f>
        <v>1.8322816901408452</v>
      </c>
      <c r="AW144" s="4">
        <f>(AH144/12)*$AS144</f>
        <v>5.2822535211267612</v>
      </c>
      <c r="AX144" s="4">
        <f>(AI144/12)*$AS144</f>
        <v>3.0356077116512994</v>
      </c>
      <c r="AY144" s="4">
        <f>(AJ144/12)*$AS144</f>
        <v>7.6630769230769236</v>
      </c>
      <c r="AZ144" s="4">
        <f>(AK144/12)*$AS144</f>
        <v>8.4516056338028189</v>
      </c>
      <c r="BA144" s="4">
        <f>(AL144/12)*$AS144</f>
        <v>2.4347887323943662</v>
      </c>
      <c r="BB144" s="4">
        <f>(AM144/12)*$AS144</f>
        <v>3.0356077116512994</v>
      </c>
      <c r="BC144" s="4">
        <v>12.760302841029009</v>
      </c>
      <c r="BD144" s="4">
        <v>12.116691550128952</v>
      </c>
      <c r="BE144" s="4"/>
      <c r="BF144" s="4">
        <f>AP144*AS144</f>
        <v>9.8448000000000011</v>
      </c>
      <c r="BG144" s="4"/>
      <c r="BH144" s="26">
        <v>1640</v>
      </c>
      <c r="BI144" s="6">
        <f>AU144*271</f>
        <v>364.18129002168399</v>
      </c>
      <c r="BJ144" s="6">
        <f>AV144*19.5</f>
        <v>35.72949295774648</v>
      </c>
      <c r="BK144" s="6">
        <f>AW144*5</f>
        <v>26.411267605633807</v>
      </c>
      <c r="BL144" s="6">
        <f>AX144*3</f>
        <v>9.1068231349538991</v>
      </c>
      <c r="BM144" s="6">
        <f>AY144*3</f>
        <v>22.989230769230772</v>
      </c>
      <c r="BN144" s="6">
        <f>AZ144*1.3</f>
        <v>10.987087323943665</v>
      </c>
      <c r="BO144" s="6">
        <f>BA144*1.3</f>
        <v>3.1652253521126763</v>
      </c>
      <c r="BP144" s="6">
        <f>BB144*1.3</f>
        <v>3.9462900251466895</v>
      </c>
      <c r="BQ144" s="6">
        <f>BD144*2</f>
        <v>24.233383100257903</v>
      </c>
      <c r="BS144" s="7">
        <f t="shared" si="10"/>
        <v>500.75009029070986</v>
      </c>
      <c r="BT144" s="7"/>
      <c r="BU144" s="8">
        <v>1640</v>
      </c>
      <c r="BV144" s="9">
        <f>BF144*250</f>
        <v>2461.2000000000003</v>
      </c>
      <c r="BW144" s="9">
        <f>BS144*4.2</f>
        <v>2103.1503792209814</v>
      </c>
      <c r="BY144" s="10">
        <v>1640</v>
      </c>
      <c r="BZ144" s="11">
        <f t="shared" si="9"/>
        <v>1.1702444220425372</v>
      </c>
    </row>
    <row r="145" spans="1:78" x14ac:dyDescent="0.2">
      <c r="A145">
        <v>1641</v>
      </c>
      <c r="B145" s="1">
        <v>2087</v>
      </c>
      <c r="C145" s="1"/>
      <c r="D145" s="1">
        <v>2087</v>
      </c>
      <c r="E145" s="1">
        <v>1917</v>
      </c>
      <c r="G145" s="1">
        <v>48</v>
      </c>
      <c r="H145" s="1"/>
      <c r="I145" s="1"/>
      <c r="J145" s="1"/>
      <c r="K145" s="1">
        <v>408</v>
      </c>
      <c r="L145" s="1">
        <v>54</v>
      </c>
      <c r="M145" s="1">
        <v>304.2</v>
      </c>
      <c r="N145" s="1">
        <v>408</v>
      </c>
      <c r="O145" s="1">
        <v>257.3</v>
      </c>
      <c r="Q145" s="1">
        <v>48</v>
      </c>
      <c r="AD145" s="17">
        <v>1641</v>
      </c>
      <c r="AE145" s="25">
        <v>10.383084577114428</v>
      </c>
      <c r="AF145" s="3">
        <v>13.14566799</v>
      </c>
      <c r="AG145" s="3">
        <v>15</v>
      </c>
      <c r="AH145" s="3">
        <v>45.070422535211272</v>
      </c>
      <c r="AI145" s="3">
        <f>K145/11.93</f>
        <v>34.199497066219614</v>
      </c>
      <c r="AJ145" s="3">
        <v>59.340659340659336</v>
      </c>
      <c r="AK145" s="3">
        <f t="shared" si="8"/>
        <v>72.112676056338032</v>
      </c>
      <c r="AL145" s="3">
        <v>23.802816901408452</v>
      </c>
      <c r="AM145" s="3">
        <v>34.199497066219614</v>
      </c>
      <c r="AN145" s="3">
        <v>3.0139252012407112</v>
      </c>
      <c r="AP145" s="3">
        <v>7</v>
      </c>
      <c r="AR145" s="14">
        <v>1641</v>
      </c>
      <c r="AS145" s="4">
        <v>1.4064000000000001</v>
      </c>
      <c r="AT145" s="4">
        <f>AS145*(AE145/12)</f>
        <v>1.216897512437811</v>
      </c>
      <c r="AU145" s="4">
        <f>AS145*AF145/12</f>
        <v>1.5406722884280002</v>
      </c>
      <c r="AV145" s="4">
        <f>(AG145/12)*$AS145</f>
        <v>1.758</v>
      </c>
      <c r="AW145" s="4">
        <f>(AH145/12)*$AS145</f>
        <v>5.2822535211267612</v>
      </c>
      <c r="AX145" s="4">
        <f>(AI145/12)*$AS145</f>
        <v>4.0081810561609394</v>
      </c>
      <c r="AY145" s="4">
        <f>(AJ145/12)*$AS145</f>
        <v>6.9547252747252744</v>
      </c>
      <c r="AZ145" s="4">
        <f>(AK145/12)*$AS145</f>
        <v>8.4516056338028189</v>
      </c>
      <c r="BA145" s="4">
        <f>(AL145/12)*$AS145</f>
        <v>2.7896901408450709</v>
      </c>
      <c r="BB145" s="4">
        <f>(AM145/12)*$AS145</f>
        <v>4.0081810561609394</v>
      </c>
      <c r="BC145" s="4">
        <v>12.820093404907322</v>
      </c>
      <c r="BD145" s="4">
        <v>12.950272295592367</v>
      </c>
      <c r="BE145" s="4"/>
      <c r="BF145" s="4">
        <f>AP145*AS145</f>
        <v>9.8448000000000011</v>
      </c>
      <c r="BG145" s="4"/>
      <c r="BH145" s="26">
        <v>1641</v>
      </c>
      <c r="BI145" s="6">
        <f>AU145*271</f>
        <v>417.52219016398806</v>
      </c>
      <c r="BJ145" s="6">
        <f>AV145*19.5</f>
        <v>34.280999999999999</v>
      </c>
      <c r="BK145" s="6">
        <f>AW145*5</f>
        <v>26.411267605633807</v>
      </c>
      <c r="BL145" s="6">
        <f>AX145*3</f>
        <v>12.024543168482818</v>
      </c>
      <c r="BM145" s="6">
        <f>AY145*3</f>
        <v>20.864175824175824</v>
      </c>
      <c r="BN145" s="6">
        <f>AZ145*1.3</f>
        <v>10.987087323943665</v>
      </c>
      <c r="BO145" s="6">
        <f>BA145*1.3</f>
        <v>3.6265971830985921</v>
      </c>
      <c r="BP145" s="6">
        <f>BB145*1.3</f>
        <v>5.2106353730092216</v>
      </c>
      <c r="BQ145" s="6">
        <f>BD145*2</f>
        <v>25.900544591184733</v>
      </c>
      <c r="BS145" s="7">
        <f t="shared" si="10"/>
        <v>556.82804123351673</v>
      </c>
      <c r="BT145" s="7"/>
      <c r="BU145" s="8">
        <v>1641</v>
      </c>
      <c r="BV145" s="9">
        <f>BF145*250</f>
        <v>2461.2000000000003</v>
      </c>
      <c r="BW145" s="9">
        <f>BS145*4.2</f>
        <v>2338.6777731807701</v>
      </c>
      <c r="BY145" s="10">
        <v>1641</v>
      </c>
      <c r="BZ145" s="11">
        <f t="shared" si="9"/>
        <v>1.0523895289142766</v>
      </c>
    </row>
    <row r="146" spans="1:78" x14ac:dyDescent="0.2">
      <c r="A146">
        <v>1642</v>
      </c>
      <c r="B146" s="1">
        <v>1761.8</v>
      </c>
      <c r="C146" s="1"/>
      <c r="D146" s="1">
        <v>1761.8</v>
      </c>
      <c r="E146" s="1">
        <v>2184</v>
      </c>
      <c r="G146" s="1">
        <v>48</v>
      </c>
      <c r="H146" s="1"/>
      <c r="I146" s="1"/>
      <c r="J146" s="1"/>
      <c r="K146" s="1">
        <v>384</v>
      </c>
      <c r="L146" s="1">
        <v>54</v>
      </c>
      <c r="M146" s="1">
        <v>327.9</v>
      </c>
      <c r="N146" s="1">
        <v>384</v>
      </c>
      <c r="O146" s="1">
        <v>258</v>
      </c>
      <c r="Q146" s="1">
        <v>48</v>
      </c>
      <c r="Z146" s="1">
        <v>6</v>
      </c>
      <c r="AA146" s="1">
        <v>7</v>
      </c>
      <c r="AD146" s="17">
        <v>1642</v>
      </c>
      <c r="AE146" s="25">
        <v>8.7651741293532339</v>
      </c>
      <c r="AF146" s="3">
        <v>11.300557985999999</v>
      </c>
      <c r="AG146" s="3">
        <v>17.089201877934272</v>
      </c>
      <c r="AH146" s="3">
        <v>45.070422535211272</v>
      </c>
      <c r="AI146" s="3">
        <f>K146/11.93</f>
        <v>32.187761944677284</v>
      </c>
      <c r="AJ146" s="3">
        <v>59.340659340659336</v>
      </c>
      <c r="AK146" s="3">
        <f t="shared" si="8"/>
        <v>72.112676056338032</v>
      </c>
      <c r="AL146" s="3">
        <v>25.657276995305164</v>
      </c>
      <c r="AM146" s="3">
        <v>32.187761944677284</v>
      </c>
      <c r="AN146" s="3">
        <v>3.0221247645553961</v>
      </c>
      <c r="AP146" s="3">
        <v>7</v>
      </c>
      <c r="AR146" s="14">
        <v>1642</v>
      </c>
      <c r="AS146" s="4">
        <v>1.4064000000000001</v>
      </c>
      <c r="AT146" s="4">
        <f>AS146*(AE146/12)</f>
        <v>1.0272784079601991</v>
      </c>
      <c r="AU146" s="4">
        <f>AS146*AF146/12</f>
        <v>1.3244253959592001</v>
      </c>
      <c r="AV146" s="4">
        <f>(AG146/12)*$AS146</f>
        <v>2.0028544600938969</v>
      </c>
      <c r="AW146" s="4">
        <f>(AH146/12)*$AS146</f>
        <v>5.2822535211267612</v>
      </c>
      <c r="AX146" s="4">
        <f>(AI146/12)*$AS146</f>
        <v>3.7724056999161784</v>
      </c>
      <c r="AY146" s="4">
        <f>(AJ146/12)*$AS146</f>
        <v>6.9547252747252744</v>
      </c>
      <c r="AZ146" s="4">
        <f>(AK146/12)*$AS146</f>
        <v>8.4516056338028189</v>
      </c>
      <c r="BA146" s="4">
        <f>(AL146/12)*$AS146</f>
        <v>3.0070328638497652</v>
      </c>
      <c r="BB146" s="4">
        <f>(AM146/12)*$AS146</f>
        <v>3.7724056999161784</v>
      </c>
      <c r="BC146" s="4">
        <v>12.854971233836331</v>
      </c>
      <c r="BD146" s="4">
        <v>10.360217836473893</v>
      </c>
      <c r="BE146" s="4"/>
      <c r="BF146" s="4">
        <f>AP146*AS146</f>
        <v>9.8448000000000011</v>
      </c>
      <c r="BG146" s="4"/>
      <c r="BH146" s="26">
        <v>1642</v>
      </c>
      <c r="BI146" s="6">
        <f>AU146*271</f>
        <v>358.91928230494324</v>
      </c>
      <c r="BJ146" s="6">
        <f>AV146*19.5</f>
        <v>39.055661971830986</v>
      </c>
      <c r="BK146" s="6">
        <f>AW146*5</f>
        <v>26.411267605633807</v>
      </c>
      <c r="BL146" s="6">
        <f>AX146*3</f>
        <v>11.317217099748536</v>
      </c>
      <c r="BM146" s="6">
        <f>AY146*3</f>
        <v>20.864175824175824</v>
      </c>
      <c r="BN146" s="6">
        <f>AZ146*1.3</f>
        <v>10.987087323943665</v>
      </c>
      <c r="BO146" s="6">
        <f>BA146*1.3</f>
        <v>3.9091427230046949</v>
      </c>
      <c r="BP146" s="6">
        <f>BB146*1.3</f>
        <v>4.9041274098910321</v>
      </c>
      <c r="BQ146" s="6">
        <f>BD146*2</f>
        <v>20.720435672947787</v>
      </c>
      <c r="BS146" s="7">
        <f t="shared" si="10"/>
        <v>497.08839793611958</v>
      </c>
      <c r="BT146" s="7"/>
      <c r="BU146" s="8">
        <v>1642</v>
      </c>
      <c r="BV146" s="9">
        <f>BF146*250</f>
        <v>2461.2000000000003</v>
      </c>
      <c r="BW146" s="9">
        <f>BS146*4.2</f>
        <v>2087.7712713317023</v>
      </c>
      <c r="BY146" s="10">
        <v>1642</v>
      </c>
      <c r="BZ146" s="11">
        <f t="shared" si="9"/>
        <v>1.1788647701958765</v>
      </c>
    </row>
    <row r="147" spans="1:78" x14ac:dyDescent="0.2">
      <c r="A147">
        <v>1643</v>
      </c>
      <c r="B147" s="1">
        <v>1524</v>
      </c>
      <c r="C147" s="1"/>
      <c r="D147" s="1">
        <v>1524</v>
      </c>
      <c r="E147" s="1">
        <v>2607.5</v>
      </c>
      <c r="G147" s="1">
        <v>48</v>
      </c>
      <c r="H147" s="1"/>
      <c r="I147" s="1"/>
      <c r="J147" s="1"/>
      <c r="K147" s="1">
        <v>415</v>
      </c>
      <c r="M147" s="1">
        <v>322</v>
      </c>
      <c r="N147" s="1">
        <v>415</v>
      </c>
      <c r="O147" s="1">
        <v>258</v>
      </c>
      <c r="Q147" s="1">
        <v>48</v>
      </c>
      <c r="AD147" s="17">
        <v>1643</v>
      </c>
      <c r="AE147" s="25">
        <v>7.5820895522388057</v>
      </c>
      <c r="AF147" s="3">
        <v>9.9513354800000009</v>
      </c>
      <c r="AG147" s="3">
        <v>20.402973395931141</v>
      </c>
      <c r="AH147" s="3">
        <v>45.070422535211272</v>
      </c>
      <c r="AI147" s="3">
        <f>K147/11.93</f>
        <v>34.786253143336126</v>
      </c>
      <c r="AJ147" s="3">
        <v>61.904761904761905</v>
      </c>
      <c r="AK147" s="3">
        <f t="shared" si="8"/>
        <v>72.112676056338032</v>
      </c>
      <c r="AL147" s="3">
        <v>25.195618153364634</v>
      </c>
      <c r="AM147" s="3">
        <v>34.786253143336126</v>
      </c>
      <c r="AN147" s="3">
        <v>3.0221247645553961</v>
      </c>
      <c r="AP147" s="3">
        <v>7</v>
      </c>
      <c r="AR147" s="14">
        <v>1643</v>
      </c>
      <c r="AS147" s="4">
        <v>1.4064000000000001</v>
      </c>
      <c r="AT147" s="4">
        <f>AS147*(AE147/12)</f>
        <v>0.8886208955223881</v>
      </c>
      <c r="AU147" s="4">
        <f>AS147*AF147/12</f>
        <v>1.1662965182560001</v>
      </c>
      <c r="AV147" s="4">
        <f>(AG147/12)*$AS147</f>
        <v>2.3912284820031298</v>
      </c>
      <c r="AW147" s="4">
        <f>(AH147/12)*$AS147</f>
        <v>5.2822535211267612</v>
      </c>
      <c r="AX147" s="4">
        <f>(AI147/12)*$AS147</f>
        <v>4.0769488683989943</v>
      </c>
      <c r="AY147" s="4">
        <f>(AJ147/12)*$AS147</f>
        <v>7.2552380952380959</v>
      </c>
      <c r="AZ147" s="4">
        <f>(AK147/12)*$AS147</f>
        <v>8.4516056338028189</v>
      </c>
      <c r="BA147" s="4">
        <f>(AL147/12)*$AS147</f>
        <v>2.9529264475743355</v>
      </c>
      <c r="BB147" s="4">
        <f>(AM147/12)*$AS147</f>
        <v>4.0769488683989943</v>
      </c>
      <c r="BC147" s="4">
        <v>12.854971233836331</v>
      </c>
      <c r="BD147" s="4">
        <v>11.104486359209085</v>
      </c>
      <c r="BE147" s="4"/>
      <c r="BF147" s="4">
        <f>AP147*AS147</f>
        <v>9.8448000000000011</v>
      </c>
      <c r="BG147" s="4"/>
      <c r="BH147" s="26">
        <v>1643</v>
      </c>
      <c r="BI147" s="6">
        <f>AU147*271</f>
        <v>316.06635644737605</v>
      </c>
      <c r="BJ147" s="6">
        <f>AV147*19.5</f>
        <v>46.628955399061027</v>
      </c>
      <c r="BK147" s="6">
        <f>AW147*5</f>
        <v>26.411267605633807</v>
      </c>
      <c r="BL147" s="6">
        <f>AX147*3</f>
        <v>12.230846605196984</v>
      </c>
      <c r="BM147" s="6">
        <f>AY147*3</f>
        <v>21.765714285714289</v>
      </c>
      <c r="BN147" s="6">
        <f>AZ147*1.3</f>
        <v>10.987087323943665</v>
      </c>
      <c r="BO147" s="6">
        <f>BA147*1.3</f>
        <v>3.8388043818466362</v>
      </c>
      <c r="BP147" s="6">
        <f>BB147*1.3</f>
        <v>5.3000335289186928</v>
      </c>
      <c r="BQ147" s="6">
        <f>BD147*2</f>
        <v>22.20897271841817</v>
      </c>
      <c r="BS147" s="7">
        <f t="shared" si="10"/>
        <v>465.43803829610931</v>
      </c>
      <c r="BT147" s="7"/>
      <c r="BU147" s="8">
        <v>1643</v>
      </c>
      <c r="BV147" s="9">
        <f>BF147*250</f>
        <v>2461.2000000000003</v>
      </c>
      <c r="BW147" s="9">
        <f>BS147*4.2</f>
        <v>1954.8397608436592</v>
      </c>
      <c r="BY147" s="10">
        <v>1643</v>
      </c>
      <c r="BZ147" s="11">
        <f t="shared" si="9"/>
        <v>1.2590290259585313</v>
      </c>
    </row>
    <row r="148" spans="1:78" x14ac:dyDescent="0.2">
      <c r="A148">
        <v>1644</v>
      </c>
      <c r="B148" s="1">
        <v>2414</v>
      </c>
      <c r="C148" s="1"/>
      <c r="D148" s="1">
        <v>2414</v>
      </c>
      <c r="E148" s="1">
        <v>2250</v>
      </c>
      <c r="G148" s="1"/>
      <c r="H148" s="1"/>
      <c r="I148" s="1"/>
      <c r="J148" s="1"/>
      <c r="K148" s="1">
        <v>367.3</v>
      </c>
      <c r="M148" s="1">
        <v>307.10000000000002</v>
      </c>
      <c r="N148" s="1">
        <v>367.3</v>
      </c>
      <c r="O148" s="1">
        <v>258</v>
      </c>
      <c r="AD148" s="17">
        <v>1644</v>
      </c>
      <c r="AE148" s="25">
        <v>12.009950248756219</v>
      </c>
      <c r="AF148" s="3">
        <v>15.00099078</v>
      </c>
      <c r="AG148" s="3">
        <v>17.6056338028169</v>
      </c>
      <c r="AH148" s="3">
        <v>45.696400625978093</v>
      </c>
      <c r="AI148" s="3">
        <f>K148/11.93</f>
        <v>30.787929589270746</v>
      </c>
      <c r="AJ148" s="3">
        <v>64.468864468864467</v>
      </c>
      <c r="AK148" s="3">
        <f t="shared" si="8"/>
        <v>73.114241001564949</v>
      </c>
      <c r="AL148" s="3">
        <v>24.029733959311429</v>
      </c>
      <c r="AM148" s="3">
        <v>30.787929589270746</v>
      </c>
      <c r="AN148" s="3">
        <v>3.0221247645553961</v>
      </c>
      <c r="AP148" s="3">
        <v>7</v>
      </c>
      <c r="AR148" s="14">
        <v>1644</v>
      </c>
      <c r="AS148" s="4">
        <v>1.4064000000000001</v>
      </c>
      <c r="AT148" s="4">
        <f>AS148*(AE148/12)</f>
        <v>1.4075661691542289</v>
      </c>
      <c r="AU148" s="4">
        <f>AS148*AF148/12</f>
        <v>1.7581161194160002</v>
      </c>
      <c r="AV148" s="4">
        <f>(AG148/12)*$AS148</f>
        <v>2.063380281690141</v>
      </c>
      <c r="AW148" s="4">
        <f>(AH148/12)*$AS148</f>
        <v>5.3556181533646328</v>
      </c>
      <c r="AX148" s="4">
        <f>(AI148/12)*$AS148</f>
        <v>3.6083453478625316</v>
      </c>
      <c r="AY148" s="4">
        <f>(AJ148/12)*$AS148</f>
        <v>7.5557509157509157</v>
      </c>
      <c r="AZ148" s="4">
        <f>(AK148/12)*$AS148</f>
        <v>8.5689890453834128</v>
      </c>
      <c r="BA148" s="4">
        <f>(AL148/12)*$AS148</f>
        <v>2.8162848200312993</v>
      </c>
      <c r="BB148" s="4">
        <f>(AM148/12)*$AS148</f>
        <v>3.6083453478625316</v>
      </c>
      <c r="BC148" s="4">
        <v>12.854971233836331</v>
      </c>
      <c r="BD148" s="4">
        <v>9.7648030182857362</v>
      </c>
      <c r="BE148" s="4"/>
      <c r="BF148" s="4">
        <f>AP148*AS148</f>
        <v>9.8448000000000011</v>
      </c>
      <c r="BG148" s="4"/>
      <c r="BH148" s="26">
        <v>1644</v>
      </c>
      <c r="BI148" s="6">
        <f>AU148*271</f>
        <v>476.44946836173608</v>
      </c>
      <c r="BJ148" s="6">
        <f>AV148*19.5</f>
        <v>40.235915492957751</v>
      </c>
      <c r="BK148" s="6">
        <f>AW148*5</f>
        <v>26.778090766823162</v>
      </c>
      <c r="BL148" s="6">
        <f>AX148*3</f>
        <v>10.825036043587595</v>
      </c>
      <c r="BM148" s="6">
        <f>AY148*3</f>
        <v>22.667252747252746</v>
      </c>
      <c r="BN148" s="6">
        <f>AZ148*1.3</f>
        <v>11.139685758998437</v>
      </c>
      <c r="BO148" s="6">
        <f>BA148*1.3</f>
        <v>3.6611702660406893</v>
      </c>
      <c r="BP148" s="6">
        <f>BB148*1.3</f>
        <v>4.6908489522212911</v>
      </c>
      <c r="BQ148" s="6">
        <f>BD148*2</f>
        <v>19.529606036571472</v>
      </c>
      <c r="BS148" s="7">
        <f t="shared" si="10"/>
        <v>615.97707442618923</v>
      </c>
      <c r="BT148" s="7"/>
      <c r="BU148" s="8">
        <v>1644</v>
      </c>
      <c r="BV148" s="9">
        <f>BF148*250</f>
        <v>2461.2000000000003</v>
      </c>
      <c r="BW148" s="9">
        <f>BS148*4.2</f>
        <v>2587.1037125899948</v>
      </c>
      <c r="BY148" s="10">
        <v>1644</v>
      </c>
      <c r="BZ148" s="11">
        <f t="shared" si="9"/>
        <v>0.95133410694851883</v>
      </c>
    </row>
    <row r="149" spans="1:78" x14ac:dyDescent="0.2">
      <c r="A149">
        <v>1645</v>
      </c>
      <c r="B149" s="1">
        <v>2310</v>
      </c>
      <c r="C149" s="1"/>
      <c r="D149" s="1">
        <v>2310</v>
      </c>
      <c r="E149" s="1">
        <v>2100</v>
      </c>
      <c r="G149" s="1"/>
      <c r="H149" s="1"/>
      <c r="I149" s="1"/>
      <c r="J149" s="1"/>
      <c r="K149" s="1">
        <v>428.5</v>
      </c>
      <c r="L149" s="1">
        <v>61</v>
      </c>
      <c r="M149" s="1">
        <v>333.5</v>
      </c>
      <c r="N149" s="1">
        <v>428.5</v>
      </c>
      <c r="O149" s="1">
        <v>258</v>
      </c>
      <c r="AA149" s="1">
        <v>7</v>
      </c>
      <c r="AD149" s="17">
        <v>1645</v>
      </c>
      <c r="AE149" s="25">
        <v>11.492537313432836</v>
      </c>
      <c r="AF149" s="3">
        <v>14.4109187</v>
      </c>
      <c r="AG149" s="3">
        <v>16.431924882629108</v>
      </c>
      <c r="AH149" s="3">
        <v>46.322378716744915</v>
      </c>
      <c r="AI149" s="3">
        <f>K149/11.93</f>
        <v>35.917854149203691</v>
      </c>
      <c r="AJ149" s="3">
        <v>67.032967032967036</v>
      </c>
      <c r="AK149" s="3">
        <f t="shared" si="8"/>
        <v>74.115805946791866</v>
      </c>
      <c r="AL149" s="3">
        <v>26.095461658841941</v>
      </c>
      <c r="AM149" s="3">
        <v>35.917854149203691</v>
      </c>
      <c r="AN149" s="3">
        <v>3.0221247645553961</v>
      </c>
      <c r="AP149" s="3">
        <v>7</v>
      </c>
      <c r="AR149" s="14">
        <v>1645</v>
      </c>
      <c r="AS149" s="4">
        <v>1.4064000000000001</v>
      </c>
      <c r="AT149" s="4">
        <f>AS149*(AE149/12)</f>
        <v>1.3469253731343285</v>
      </c>
      <c r="AU149" s="4">
        <f>AS149*AF149/12</f>
        <v>1.6889596716400002</v>
      </c>
      <c r="AV149" s="4">
        <f>(AG149/12)*$AS149</f>
        <v>1.9258215962441316</v>
      </c>
      <c r="AW149" s="4">
        <f>(AH149/12)*$AS149</f>
        <v>5.4289827856025044</v>
      </c>
      <c r="AX149" s="4">
        <f>(AI149/12)*$AS149</f>
        <v>4.2095725062866727</v>
      </c>
      <c r="AY149" s="4">
        <f>(AJ149/12)*$AS149</f>
        <v>7.8562637362637373</v>
      </c>
      <c r="AZ149" s="4">
        <f>(AK149/12)*$AS149</f>
        <v>8.6863724569640084</v>
      </c>
      <c r="BA149" s="4">
        <f>(AL149/12)*$AS149</f>
        <v>3.0583881064162757</v>
      </c>
      <c r="BB149" s="4">
        <f>(AM149/12)*$AS149</f>
        <v>4.2095725062866727</v>
      </c>
      <c r="BC149" s="4">
        <v>12.854971233836331</v>
      </c>
      <c r="BD149" s="4">
        <v>15.183077863797948</v>
      </c>
      <c r="BE149" s="4"/>
      <c r="BF149" s="4">
        <f>AP149*AS149</f>
        <v>9.8448000000000011</v>
      </c>
      <c r="BG149" s="4"/>
      <c r="BH149" s="26">
        <v>1645</v>
      </c>
      <c r="BI149" s="6">
        <f>AU149*271</f>
        <v>457.70807101444007</v>
      </c>
      <c r="BJ149" s="6">
        <f>AV149*19.5</f>
        <v>37.553521126760565</v>
      </c>
      <c r="BK149" s="6">
        <f>AW149*5</f>
        <v>27.144913928012521</v>
      </c>
      <c r="BL149" s="6">
        <f>AX149*3</f>
        <v>12.628717518860018</v>
      </c>
      <c r="BM149" s="6">
        <f>AY149*3</f>
        <v>23.568791208791211</v>
      </c>
      <c r="BN149" s="6">
        <f>AZ149*1.3</f>
        <v>11.292284194053211</v>
      </c>
      <c r="BO149" s="6">
        <f>BA149*1.3</f>
        <v>3.9759045383411586</v>
      </c>
      <c r="BP149" s="6">
        <f>BB149*1.3</f>
        <v>5.4724442581726747</v>
      </c>
      <c r="BQ149" s="6">
        <f>BD149*2</f>
        <v>30.366155727595896</v>
      </c>
      <c r="BS149" s="7">
        <f t="shared" si="10"/>
        <v>609.71080351502746</v>
      </c>
      <c r="BT149" s="7"/>
      <c r="BU149" s="8">
        <v>1645</v>
      </c>
      <c r="BV149" s="9">
        <f>BF149*250</f>
        <v>2461.2000000000003</v>
      </c>
      <c r="BW149" s="9">
        <f>BS149*4.2</f>
        <v>2560.7853747631157</v>
      </c>
      <c r="BY149" s="10">
        <v>1645</v>
      </c>
      <c r="BZ149" s="11">
        <f t="shared" si="9"/>
        <v>0.96111139350273445</v>
      </c>
    </row>
    <row r="150" spans="1:78" x14ac:dyDescent="0.2">
      <c r="A150">
        <v>1646</v>
      </c>
      <c r="B150" s="1">
        <v>2385</v>
      </c>
      <c r="C150" s="1"/>
      <c r="D150" s="1">
        <v>2385</v>
      </c>
      <c r="E150" s="1">
        <v>2202</v>
      </c>
      <c r="G150" s="1"/>
      <c r="H150" s="1"/>
      <c r="I150" s="1"/>
      <c r="J150" s="1"/>
      <c r="K150" s="1">
        <v>380.1</v>
      </c>
      <c r="L150" s="1">
        <v>62</v>
      </c>
      <c r="M150" s="1">
        <v>323.89999999999998</v>
      </c>
      <c r="N150" s="1">
        <v>380.1</v>
      </c>
      <c r="O150" s="1">
        <v>258</v>
      </c>
      <c r="AD150" s="17">
        <v>1646</v>
      </c>
      <c r="AE150" s="25">
        <v>11.865671641791044</v>
      </c>
      <c r="AF150" s="3">
        <v>14.83645145</v>
      </c>
      <c r="AG150" s="3">
        <v>17.230046948356808</v>
      </c>
      <c r="AH150" s="3">
        <v>46.948356807511736</v>
      </c>
      <c r="AI150" s="3">
        <f>K150/11.93</f>
        <v>31.860854987426659</v>
      </c>
      <c r="AJ150" s="3">
        <v>68.131868131868131</v>
      </c>
      <c r="AK150" s="3">
        <f t="shared" si="8"/>
        <v>75.117370892018783</v>
      </c>
      <c r="AL150" s="3">
        <v>25.344287949921753</v>
      </c>
      <c r="AM150" s="3">
        <v>31.860854987426659</v>
      </c>
      <c r="AN150" s="3">
        <v>3.0221247645553961</v>
      </c>
      <c r="AP150" s="3">
        <v>7</v>
      </c>
      <c r="AR150" s="14">
        <v>1646</v>
      </c>
      <c r="AS150" s="4">
        <v>1.4064000000000001</v>
      </c>
      <c r="AT150" s="4">
        <f>AS150*(AE150/12)</f>
        <v>1.3906567164179104</v>
      </c>
      <c r="AU150" s="4">
        <f>AS150*AF150/12</f>
        <v>1.7388321099399999</v>
      </c>
      <c r="AV150" s="4">
        <f>(AG150/12)*$AS150</f>
        <v>2.0193615023474178</v>
      </c>
      <c r="AW150" s="4">
        <f>(AH150/12)*$AS150</f>
        <v>5.502347417840376</v>
      </c>
      <c r="AX150" s="4">
        <f>(AI150/12)*$AS150</f>
        <v>3.7340922045264047</v>
      </c>
      <c r="AY150" s="4">
        <f>(AJ150/12)*$AS150</f>
        <v>7.9850549450549462</v>
      </c>
      <c r="AZ150" s="4">
        <f>(AK150/12)*$AS150</f>
        <v>8.8037558685446022</v>
      </c>
      <c r="BA150" s="4">
        <f>(AL150/12)*$AS150</f>
        <v>2.9703505477308298</v>
      </c>
      <c r="BB150" s="4">
        <f>(AM150/12)*$AS150</f>
        <v>3.7340922045264047</v>
      </c>
      <c r="BC150" s="4">
        <v>12.854971233836331</v>
      </c>
      <c r="BD150" s="4">
        <v>16.046429350170772</v>
      </c>
      <c r="BE150" s="4"/>
      <c r="BF150" s="4">
        <f>AP150*AS150</f>
        <v>9.8448000000000011</v>
      </c>
      <c r="BG150" s="4"/>
      <c r="BH150" s="26">
        <v>1646</v>
      </c>
      <c r="BI150" s="6">
        <f>AU150*271</f>
        <v>471.22350179373996</v>
      </c>
      <c r="BJ150" s="6">
        <f>AV150*19.5</f>
        <v>39.377549295774649</v>
      </c>
      <c r="BK150" s="6">
        <f>AW150*5</f>
        <v>27.51173708920188</v>
      </c>
      <c r="BL150" s="6">
        <f>AX150*3</f>
        <v>11.202276613579214</v>
      </c>
      <c r="BM150" s="6">
        <f>AY150*3</f>
        <v>23.955164835164837</v>
      </c>
      <c r="BN150" s="6">
        <f>AZ150*1.3</f>
        <v>11.444882629107983</v>
      </c>
      <c r="BO150" s="6">
        <f>BA150*1.3</f>
        <v>3.8614557120500788</v>
      </c>
      <c r="BP150" s="6">
        <f>BB150*1.3</f>
        <v>4.8543198658843263</v>
      </c>
      <c r="BQ150" s="6">
        <f>BD150*2</f>
        <v>32.092858700341544</v>
      </c>
      <c r="BS150" s="7">
        <f t="shared" si="10"/>
        <v>625.52374653484458</v>
      </c>
      <c r="BT150" s="7"/>
      <c r="BU150" s="8">
        <v>1646</v>
      </c>
      <c r="BV150" s="9">
        <f>BF150*250</f>
        <v>2461.2000000000003</v>
      </c>
      <c r="BW150" s="9">
        <f>BS150*4.2</f>
        <v>2627.1997354463474</v>
      </c>
      <c r="BY150" s="10">
        <v>1646</v>
      </c>
      <c r="BZ150" s="11">
        <f t="shared" si="9"/>
        <v>0.93681495426226336</v>
      </c>
    </row>
    <row r="151" spans="1:78" x14ac:dyDescent="0.2">
      <c r="A151">
        <v>1647</v>
      </c>
      <c r="B151" s="1">
        <v>2826</v>
      </c>
      <c r="C151" s="1"/>
      <c r="D151" s="1">
        <v>2826</v>
      </c>
      <c r="E151" s="1">
        <v>2295.5</v>
      </c>
      <c r="G151" s="1"/>
      <c r="H151" s="1"/>
      <c r="I151" s="1"/>
      <c r="J151" s="1"/>
      <c r="K151" s="1">
        <v>501</v>
      </c>
      <c r="L151" s="1">
        <v>68</v>
      </c>
      <c r="M151" s="1">
        <v>332.3</v>
      </c>
      <c r="N151" s="1">
        <v>501</v>
      </c>
      <c r="O151" s="1">
        <v>258</v>
      </c>
      <c r="AD151" s="17">
        <v>1647</v>
      </c>
      <c r="AE151" s="25">
        <v>14.059701492537313</v>
      </c>
      <c r="AF151" s="3">
        <v>17.338584019999999</v>
      </c>
      <c r="AG151" s="3">
        <v>17.961658841940533</v>
      </c>
      <c r="AH151" s="3">
        <v>47.574334898278558</v>
      </c>
      <c r="AI151" s="3">
        <f>K151/11.93</f>
        <v>41.994970662196145</v>
      </c>
      <c r="AJ151" s="3">
        <v>74.72527472527473</v>
      </c>
      <c r="AK151" s="3">
        <f t="shared" si="8"/>
        <v>76.118935837245701</v>
      </c>
      <c r="AL151" s="3">
        <v>26.001564945226921</v>
      </c>
      <c r="AM151" s="3">
        <v>41.994970662196145</v>
      </c>
      <c r="AN151" s="3">
        <v>3.0221247645553961</v>
      </c>
      <c r="AP151" s="3">
        <v>7</v>
      </c>
      <c r="AR151" s="14">
        <v>1647</v>
      </c>
      <c r="AS151" s="4">
        <v>1.4064000000000001</v>
      </c>
      <c r="AT151" s="4">
        <f>AS151*(AE151/12)</f>
        <v>1.6477970149253731</v>
      </c>
      <c r="AU151" s="4">
        <f>AS151*AF151/12</f>
        <v>2.0320820471440002</v>
      </c>
      <c r="AV151" s="4">
        <f>(AG151/12)*$AS151</f>
        <v>2.1051064162754307</v>
      </c>
      <c r="AW151" s="4">
        <f>(AH151/12)*$AS151</f>
        <v>5.5757120500782476</v>
      </c>
      <c r="AX151" s="4">
        <f>(AI151/12)*$AS151</f>
        <v>4.9218105616093881</v>
      </c>
      <c r="AY151" s="4">
        <f>(AJ151/12)*$AS151</f>
        <v>8.7578021978021994</v>
      </c>
      <c r="AZ151" s="4">
        <f>(AK151/12)*$AS151</f>
        <v>8.9211392801251979</v>
      </c>
      <c r="BA151" s="4">
        <f>(AL151/12)*$AS151</f>
        <v>3.0473834115805953</v>
      </c>
      <c r="BB151" s="4">
        <f>(AM151/12)*$AS151</f>
        <v>4.9218105616093881</v>
      </c>
      <c r="BC151" s="4">
        <v>12.854971233836331</v>
      </c>
      <c r="BD151" s="4">
        <v>13.754082300146376</v>
      </c>
      <c r="BE151" s="4"/>
      <c r="BF151" s="4">
        <f>AP151*AS151</f>
        <v>9.8448000000000011</v>
      </c>
      <c r="BG151" s="4"/>
      <c r="BH151" s="26">
        <v>1647</v>
      </c>
      <c r="BI151" s="6">
        <f>AU151*271</f>
        <v>550.69423477602402</v>
      </c>
      <c r="BJ151" s="6">
        <f>AV151*19.5</f>
        <v>41.0495751173709</v>
      </c>
      <c r="BK151" s="6">
        <f>AW151*5</f>
        <v>27.878560250391239</v>
      </c>
      <c r="BL151" s="6">
        <f>AX151*3</f>
        <v>14.765431684828165</v>
      </c>
      <c r="BM151" s="6">
        <f>AY151*3</f>
        <v>26.273406593406598</v>
      </c>
      <c r="BN151" s="6">
        <f>AZ151*1.3</f>
        <v>11.597481064162757</v>
      </c>
      <c r="BO151" s="6">
        <f>BA151*1.3</f>
        <v>3.9615984350547739</v>
      </c>
      <c r="BP151" s="6">
        <f>BB151*1.3</f>
        <v>6.3983537300922046</v>
      </c>
      <c r="BQ151" s="6">
        <f>BD151*2</f>
        <v>27.508164600292751</v>
      </c>
      <c r="BS151" s="7">
        <f t="shared" si="10"/>
        <v>710.12680625162329</v>
      </c>
      <c r="BT151" s="7"/>
      <c r="BU151" s="8">
        <v>1647</v>
      </c>
      <c r="BV151" s="9">
        <f>BF151*250</f>
        <v>2461.2000000000003</v>
      </c>
      <c r="BW151" s="9">
        <f>BS151*4.2</f>
        <v>2982.5325862568179</v>
      </c>
      <c r="BY151" s="10">
        <v>1647</v>
      </c>
      <c r="BZ151" s="11">
        <f t="shared" si="9"/>
        <v>0.8252047308186804</v>
      </c>
    </row>
    <row r="152" spans="1:78" x14ac:dyDescent="0.2">
      <c r="A152">
        <v>1648</v>
      </c>
      <c r="B152" s="1">
        <v>2268</v>
      </c>
      <c r="C152" s="1"/>
      <c r="D152" s="1">
        <v>2268</v>
      </c>
      <c r="E152" s="1">
        <v>2321.3000000000002</v>
      </c>
      <c r="G152" s="1"/>
      <c r="H152" s="1"/>
      <c r="I152" s="1"/>
      <c r="J152" s="1"/>
      <c r="K152" s="1">
        <v>526.9</v>
      </c>
      <c r="L152" s="1">
        <v>54</v>
      </c>
      <c r="M152" s="1">
        <v>362</v>
      </c>
      <c r="N152" s="1">
        <v>526.9</v>
      </c>
      <c r="O152" s="1">
        <v>254.3</v>
      </c>
      <c r="AD152" s="17">
        <v>1648</v>
      </c>
      <c r="AE152" s="25">
        <v>11.283582089552239</v>
      </c>
      <c r="AF152" s="3">
        <v>14.17262036</v>
      </c>
      <c r="AG152" s="3">
        <v>18.163536776212833</v>
      </c>
      <c r="AH152" s="3">
        <v>48.200312989045379</v>
      </c>
      <c r="AI152" s="3">
        <f>K152/11.93</f>
        <v>44.165968147527238</v>
      </c>
      <c r="AJ152" s="3">
        <v>59.340659340659336</v>
      </c>
      <c r="AK152" s="3">
        <f t="shared" si="8"/>
        <v>77.120500782472618</v>
      </c>
      <c r="AL152" s="3">
        <v>28.325508607198749</v>
      </c>
      <c r="AM152" s="3">
        <v>44.165968147527238</v>
      </c>
      <c r="AN152" s="3">
        <v>2.9787842156063462</v>
      </c>
      <c r="AP152" s="3">
        <v>7</v>
      </c>
      <c r="AR152" s="14">
        <v>1648</v>
      </c>
      <c r="AS152" s="4">
        <v>1.4064000000000001</v>
      </c>
      <c r="AT152" s="4">
        <f>AS152*(AE152/12)</f>
        <v>1.3224358208955225</v>
      </c>
      <c r="AU152" s="4">
        <f>AS152*AF152/12</f>
        <v>1.6610311061920002</v>
      </c>
      <c r="AV152" s="4">
        <f>(AG152/12)*$AS152</f>
        <v>2.1287665101721442</v>
      </c>
      <c r="AW152" s="4">
        <f>(AH152/12)*$AS152</f>
        <v>5.6490766823161191</v>
      </c>
      <c r="AX152" s="4">
        <f>(AI152/12)*$AS152</f>
        <v>5.1762514668901929</v>
      </c>
      <c r="AY152" s="4">
        <f>(AJ152/12)*$AS152</f>
        <v>6.9547252747252744</v>
      </c>
      <c r="AZ152" s="4">
        <f>(AK152/12)*$AS152</f>
        <v>9.0385226917057917</v>
      </c>
      <c r="BA152" s="4">
        <f>(AL152/12)*$AS152</f>
        <v>3.319749608763694</v>
      </c>
      <c r="BB152" s="4">
        <f>(AM152/12)*$AS152</f>
        <v>5.1762514668901929</v>
      </c>
      <c r="BC152" s="4">
        <v>12.670616995211548</v>
      </c>
      <c r="BD152" s="4">
        <v>14.200643413787494</v>
      </c>
      <c r="BE152" s="4"/>
      <c r="BF152" s="4">
        <f>AP152*AS152</f>
        <v>9.8448000000000011</v>
      </c>
      <c r="BG152" s="4"/>
      <c r="BH152" s="26">
        <v>1648</v>
      </c>
      <c r="BI152" s="6">
        <f>AU152*271</f>
        <v>450.13942977803208</v>
      </c>
      <c r="BJ152" s="6">
        <f>AV152*19.5</f>
        <v>41.510946948356811</v>
      </c>
      <c r="BK152" s="6">
        <f>AW152*5</f>
        <v>28.245383411580598</v>
      </c>
      <c r="BL152" s="6">
        <f>AX152*3</f>
        <v>15.528754400670579</v>
      </c>
      <c r="BM152" s="6">
        <f>AY152*3</f>
        <v>20.864175824175824</v>
      </c>
      <c r="BN152" s="6">
        <f>AZ152*1.3</f>
        <v>11.750079499217529</v>
      </c>
      <c r="BO152" s="6">
        <f>BA152*1.3</f>
        <v>4.3156744913928025</v>
      </c>
      <c r="BP152" s="6">
        <f>BB152*1.3</f>
        <v>6.7291269069572506</v>
      </c>
      <c r="BQ152" s="6">
        <f>BD152*2</f>
        <v>28.401286827574989</v>
      </c>
      <c r="BS152" s="7">
        <f t="shared" si="10"/>
        <v>607.48485808795851</v>
      </c>
      <c r="BT152" s="7"/>
      <c r="BU152" s="8">
        <v>1648</v>
      </c>
      <c r="BV152" s="9">
        <f>BF152*250</f>
        <v>2461.2000000000003</v>
      </c>
      <c r="BW152" s="9">
        <f>BS152*4.2</f>
        <v>2551.436403969426</v>
      </c>
      <c r="BY152" s="10">
        <v>1648</v>
      </c>
      <c r="BZ152" s="11">
        <f t="shared" si="9"/>
        <v>0.96463309693745869</v>
      </c>
    </row>
    <row r="153" spans="1:78" x14ac:dyDescent="0.2">
      <c r="A153">
        <v>1649</v>
      </c>
      <c r="B153" s="1">
        <v>2159.5</v>
      </c>
      <c r="C153" s="1"/>
      <c r="D153" s="1">
        <v>2159.5</v>
      </c>
      <c r="E153" s="1">
        <v>2380</v>
      </c>
      <c r="G153" s="1">
        <v>52</v>
      </c>
      <c r="H153" s="1"/>
      <c r="I153" s="1"/>
      <c r="J153" s="1"/>
      <c r="K153" s="1">
        <v>344.4</v>
      </c>
      <c r="L153" s="1">
        <v>50</v>
      </c>
      <c r="M153" s="1">
        <v>335.3</v>
      </c>
      <c r="N153" s="1">
        <v>344.4</v>
      </c>
      <c r="O153" s="1">
        <v>269.7</v>
      </c>
      <c r="Q153" s="1">
        <v>52</v>
      </c>
      <c r="AD153" s="17">
        <v>1649</v>
      </c>
      <c r="AE153" s="25">
        <v>10.743781094527364</v>
      </c>
      <c r="AF153" s="3">
        <v>13.557016315</v>
      </c>
      <c r="AG153" s="3">
        <v>18.62284820031299</v>
      </c>
      <c r="AH153" s="3">
        <v>48.826291079812208</v>
      </c>
      <c r="AI153" s="3">
        <f>K153/11.93</f>
        <v>28.868398994132438</v>
      </c>
      <c r="AJ153" s="3">
        <v>54.945054945054942</v>
      </c>
      <c r="AK153" s="3">
        <f t="shared" si="8"/>
        <v>78.122065727699535</v>
      </c>
      <c r="AL153" s="3">
        <v>26.236306729264477</v>
      </c>
      <c r="AM153" s="3">
        <v>28.868398994132438</v>
      </c>
      <c r="AN153" s="3">
        <v>3.1591746085294199</v>
      </c>
      <c r="AP153" s="3">
        <v>7</v>
      </c>
      <c r="AR153" s="14">
        <v>1649</v>
      </c>
      <c r="AS153" s="4">
        <v>1.4064000000000001</v>
      </c>
      <c r="AT153" s="4">
        <f>AS153*(AE153/12)</f>
        <v>1.2591711442786071</v>
      </c>
      <c r="AU153" s="4">
        <f>AS153*AF153/12</f>
        <v>1.588882312118</v>
      </c>
      <c r="AV153" s="4">
        <f>(AG153/12)*$AS153</f>
        <v>2.1825978090766824</v>
      </c>
      <c r="AW153" s="4">
        <f>(AH153/12)*$AS153</f>
        <v>5.7224413145539907</v>
      </c>
      <c r="AX153" s="4">
        <f>(AI153/12)*$AS153</f>
        <v>3.3833763621123221</v>
      </c>
      <c r="AY153" s="4">
        <f>(AJ153/12)*$AS153</f>
        <v>6.4395604395604398</v>
      </c>
      <c r="AZ153" s="4">
        <f>(AK153/12)*$AS153</f>
        <v>9.1559061032863873</v>
      </c>
      <c r="BA153" s="4">
        <f>(AL153/12)*$AS153</f>
        <v>3.0748951486697971</v>
      </c>
      <c r="BB153" s="4">
        <f>(AM153/12)*$AS153</f>
        <v>3.3833763621123221</v>
      </c>
      <c r="BC153" s="4">
        <v>13.437929231649838</v>
      </c>
      <c r="BD153" s="4">
        <v>16.760927131996556</v>
      </c>
      <c r="BE153" s="4"/>
      <c r="BF153" s="4">
        <f>AP153*AS153</f>
        <v>9.8448000000000011</v>
      </c>
      <c r="BG153" s="4"/>
      <c r="BH153" s="26">
        <v>1649</v>
      </c>
      <c r="BI153" s="6">
        <f>AU153*271</f>
        <v>430.58710658397803</v>
      </c>
      <c r="BJ153" s="6">
        <f>AV153*19.5</f>
        <v>42.560657276995308</v>
      </c>
      <c r="BK153" s="6">
        <f>AW153*5</f>
        <v>28.612206572769953</v>
      </c>
      <c r="BL153" s="6">
        <f>AX153*3</f>
        <v>10.150129086336966</v>
      </c>
      <c r="BM153" s="6">
        <f>AY153*3</f>
        <v>19.318681318681321</v>
      </c>
      <c r="BN153" s="6">
        <f>AZ153*1.3</f>
        <v>11.902677934272305</v>
      </c>
      <c r="BO153" s="6">
        <f>BA153*1.3</f>
        <v>3.9973636932707364</v>
      </c>
      <c r="BP153" s="6">
        <f>BB153*1.3</f>
        <v>4.3983892707460193</v>
      </c>
      <c r="BQ153" s="6">
        <f>BD153*2</f>
        <v>33.521854263993113</v>
      </c>
      <c r="BS153" s="7">
        <f t="shared" si="10"/>
        <v>585.04906600104368</v>
      </c>
      <c r="BT153" s="7"/>
      <c r="BU153" s="8">
        <v>1649</v>
      </c>
      <c r="BV153" s="9">
        <f>BF153*250</f>
        <v>2461.2000000000003</v>
      </c>
      <c r="BW153" s="9">
        <f>BS153*4.2</f>
        <v>2457.2060772043837</v>
      </c>
      <c r="BY153" s="10">
        <v>1649</v>
      </c>
      <c r="BZ153" s="11">
        <f t="shared" si="9"/>
        <v>1.0016253918760287</v>
      </c>
    </row>
    <row r="154" spans="1:78" x14ac:dyDescent="0.2">
      <c r="A154">
        <v>1650</v>
      </c>
      <c r="B154" s="1">
        <v>2143.5</v>
      </c>
      <c r="C154" s="1"/>
      <c r="D154" s="1">
        <v>2143.5</v>
      </c>
      <c r="E154" s="1">
        <v>2318.3000000000002</v>
      </c>
      <c r="G154" s="1">
        <v>59</v>
      </c>
      <c r="H154" s="1"/>
      <c r="I154" s="1"/>
      <c r="J154" s="1"/>
      <c r="K154" s="1">
        <v>277.3</v>
      </c>
      <c r="L154" s="1">
        <v>64.5</v>
      </c>
      <c r="M154" s="1">
        <v>302.5</v>
      </c>
      <c r="N154" s="1">
        <v>277.3</v>
      </c>
      <c r="O154" s="1">
        <v>295</v>
      </c>
      <c r="Q154" s="1">
        <v>59</v>
      </c>
      <c r="AD154" s="17">
        <v>1650</v>
      </c>
      <c r="AE154" s="25">
        <v>10.664179104477611</v>
      </c>
      <c r="AF154" s="3">
        <v>13.466235995</v>
      </c>
      <c r="AG154" s="3">
        <v>18.140062597809077</v>
      </c>
      <c r="AH154" s="3">
        <v>55.399061032863855</v>
      </c>
      <c r="AI154" s="3">
        <f>K154/11.93</f>
        <v>23.243922883487009</v>
      </c>
      <c r="AJ154" s="3">
        <v>70.879120879120876</v>
      </c>
      <c r="AK154" s="3">
        <f t="shared" si="8"/>
        <v>88.638497652582174</v>
      </c>
      <c r="AL154" s="3">
        <v>23.669796557120502</v>
      </c>
      <c r="AM154" s="3">
        <v>23.243922883487009</v>
      </c>
      <c r="AN154" s="3">
        <v>3.4555302540458985</v>
      </c>
      <c r="AP154" s="3">
        <v>7</v>
      </c>
      <c r="AR154" s="14">
        <v>1650</v>
      </c>
      <c r="AS154" s="4">
        <v>1.4064000000000001</v>
      </c>
      <c r="AT154" s="4">
        <f>AS154*(AE154/12)</f>
        <v>1.2498417910447761</v>
      </c>
      <c r="AU154" s="4">
        <f>AS154*AF154/12</f>
        <v>1.578242858614</v>
      </c>
      <c r="AV154" s="4">
        <f>(AG154/12)*$AS154</f>
        <v>2.1260153364632242</v>
      </c>
      <c r="AW154" s="4">
        <f>(AH154/12)*$AS154</f>
        <v>6.4927699530516438</v>
      </c>
      <c r="AX154" s="4">
        <f>(AI154/12)*$AS154</f>
        <v>2.7241877619446777</v>
      </c>
      <c r="AY154" s="4">
        <f>(AJ154/12)*$AS154</f>
        <v>8.307032967032967</v>
      </c>
      <c r="AZ154" s="4">
        <f>(AK154/12)*$AS154</f>
        <v>10.388431924882632</v>
      </c>
      <c r="BA154" s="4">
        <f>(AL154/12)*$AS154</f>
        <v>2.7741001564945229</v>
      </c>
      <c r="BB154" s="4">
        <f>(AM154/12)*$AS154</f>
        <v>2.7241877619446777</v>
      </c>
      <c r="BC154" s="4">
        <v>14.698513620084176</v>
      </c>
      <c r="BD154" s="4">
        <v>16.880010095634191</v>
      </c>
      <c r="BE154" s="4"/>
      <c r="BF154" s="4">
        <f>AP154*AS154</f>
        <v>9.8448000000000011</v>
      </c>
      <c r="BG154" s="4"/>
      <c r="BH154" s="26">
        <v>1650</v>
      </c>
      <c r="BI154" s="6">
        <f>AU154*271</f>
        <v>427.70381468439399</v>
      </c>
      <c r="BJ154" s="6">
        <f>AV154*19.5</f>
        <v>41.45729906103287</v>
      </c>
      <c r="BK154" s="6">
        <f>AW154*5</f>
        <v>32.463849765258217</v>
      </c>
      <c r="BL154" s="6">
        <f>AX154*3</f>
        <v>8.172563285834034</v>
      </c>
      <c r="BM154" s="6">
        <f>AY154*3</f>
        <v>24.921098901098901</v>
      </c>
      <c r="BN154" s="6">
        <f>AZ154*1.3</f>
        <v>13.504961502347422</v>
      </c>
      <c r="BO154" s="6">
        <f>BA154*1.3</f>
        <v>3.6063302034428797</v>
      </c>
      <c r="BP154" s="6">
        <f>BB154*1.3</f>
        <v>3.5414440905280813</v>
      </c>
      <c r="BQ154" s="6">
        <f>BD154*2</f>
        <v>33.760020191268381</v>
      </c>
      <c r="BS154" s="7">
        <f t="shared" si="10"/>
        <v>589.13138168520481</v>
      </c>
      <c r="BT154" s="7"/>
      <c r="BU154" s="8">
        <v>1650</v>
      </c>
      <c r="BV154" s="9">
        <f>BF154*250</f>
        <v>2461.2000000000003</v>
      </c>
      <c r="BW154" s="9">
        <f>BS154*4.2</f>
        <v>2474.3518030778605</v>
      </c>
      <c r="BY154" s="10">
        <v>1650</v>
      </c>
      <c r="BZ154" s="11">
        <f t="shared" si="9"/>
        <v>0.9946847481180725</v>
      </c>
    </row>
    <row r="155" spans="1:78" x14ac:dyDescent="0.2">
      <c r="A155">
        <v>1651</v>
      </c>
      <c r="B155" s="1">
        <v>2172</v>
      </c>
      <c r="C155" s="1"/>
      <c r="D155" s="1">
        <v>2172</v>
      </c>
      <c r="E155" s="1">
        <v>2741.9</v>
      </c>
      <c r="G155" s="1">
        <v>58.3</v>
      </c>
      <c r="H155" s="1"/>
      <c r="I155" s="1"/>
      <c r="J155" s="1"/>
      <c r="K155" s="1">
        <v>472</v>
      </c>
      <c r="L155" s="1">
        <v>53.6</v>
      </c>
      <c r="M155" s="1">
        <v>336.5</v>
      </c>
      <c r="N155" s="1">
        <v>472</v>
      </c>
      <c r="P155" s="1">
        <v>59.2</v>
      </c>
      <c r="Q155"/>
      <c r="AD155" s="17">
        <v>1651</v>
      </c>
      <c r="AE155" s="25">
        <v>10.805970149253731</v>
      </c>
      <c r="AF155" s="3">
        <v>13.627938439999999</v>
      </c>
      <c r="AG155" s="3">
        <v>21.454616588419405</v>
      </c>
      <c r="AH155" s="3">
        <v>54.741784037558688</v>
      </c>
      <c r="AI155" s="3">
        <f>K155/11.93</f>
        <v>39.564124056999162</v>
      </c>
      <c r="AJ155" s="3">
        <v>58.901098901098898</v>
      </c>
      <c r="AK155" s="3">
        <f t="shared" si="8"/>
        <v>87.586854460093903</v>
      </c>
      <c r="AL155" s="3">
        <v>26.330203442879501</v>
      </c>
      <c r="AM155" s="3">
        <v>39.564124056999162</v>
      </c>
      <c r="AN155" s="3">
        <v>4.6322378716744916</v>
      </c>
      <c r="AP155" s="3">
        <v>7</v>
      </c>
      <c r="AR155" s="14">
        <v>1651</v>
      </c>
      <c r="AS155" s="4">
        <v>1.4064000000000001</v>
      </c>
      <c r="AT155" s="4">
        <f>AS155*(AE155/12)</f>
        <v>1.2664597014925374</v>
      </c>
      <c r="AU155" s="4">
        <f>AS155*AF155/12</f>
        <v>1.5971943851679999</v>
      </c>
      <c r="AV155" s="4">
        <f>(AG155/12)*$AS155</f>
        <v>2.5144810641627546</v>
      </c>
      <c r="AW155" s="4">
        <f>(AH155/12)*$AS155</f>
        <v>6.4157370892018779</v>
      </c>
      <c r="AX155" s="4">
        <f>(AI155/12)*$AS155</f>
        <v>4.6369153394803018</v>
      </c>
      <c r="AY155" s="4">
        <f>(AJ155/12)*$AS155</f>
        <v>6.9032087912087912</v>
      </c>
      <c r="AZ155" s="4">
        <f>(AK155/12)*$AS155</f>
        <v>10.265179342723005</v>
      </c>
      <c r="BA155" s="4">
        <f>(AL155/12)*$AS155</f>
        <v>3.0858998435054774</v>
      </c>
      <c r="BB155" s="4">
        <f>(AM155/12)*$AS155</f>
        <v>4.6369153394803018</v>
      </c>
      <c r="BC155" s="4">
        <v>19.70378102421698</v>
      </c>
      <c r="BD155" s="4">
        <v>12.801418591045326</v>
      </c>
      <c r="BE155" s="4"/>
      <c r="BF155" s="4">
        <f>AP155*AS155</f>
        <v>9.8448000000000011</v>
      </c>
      <c r="BG155" s="4"/>
      <c r="BH155" s="26">
        <v>1651</v>
      </c>
      <c r="BI155" s="6">
        <f>AU155*271</f>
        <v>432.83967838052797</v>
      </c>
      <c r="BJ155" s="6">
        <f>AV155*19.5</f>
        <v>49.032380751173719</v>
      </c>
      <c r="BK155" s="6">
        <f>AW155*5</f>
        <v>32.078685446009388</v>
      </c>
      <c r="BL155" s="6">
        <f>AX155*3</f>
        <v>13.910746018440905</v>
      </c>
      <c r="BM155" s="6">
        <f>AY155*3</f>
        <v>20.709626373626374</v>
      </c>
      <c r="BN155" s="6">
        <f>AZ155*1.3</f>
        <v>13.344733145539907</v>
      </c>
      <c r="BO155" s="6">
        <f>BA155*1.3</f>
        <v>4.0116697965571211</v>
      </c>
      <c r="BP155" s="6">
        <f>BB155*1.3</f>
        <v>6.0279899413243925</v>
      </c>
      <c r="BQ155" s="6">
        <f>BD155*2</f>
        <v>25.602837182090653</v>
      </c>
      <c r="BS155" s="7">
        <f t="shared" si="10"/>
        <v>597.55834703529047</v>
      </c>
      <c r="BT155" s="7"/>
      <c r="BU155" s="8">
        <v>1651</v>
      </c>
      <c r="BV155" s="9">
        <f>BF155*250</f>
        <v>2461.2000000000003</v>
      </c>
      <c r="BW155" s="9">
        <f>BS155*4.2</f>
        <v>2509.7450575482198</v>
      </c>
      <c r="BY155" s="10">
        <v>1651</v>
      </c>
      <c r="BZ155" s="11">
        <f t="shared" si="9"/>
        <v>0.98065737497830019</v>
      </c>
    </row>
    <row r="156" spans="1:78" x14ac:dyDescent="0.2">
      <c r="A156">
        <v>1652</v>
      </c>
      <c r="B156" s="1">
        <v>2203.5</v>
      </c>
      <c r="C156" s="1"/>
      <c r="D156" s="1">
        <v>2203.5</v>
      </c>
      <c r="E156" s="1">
        <v>2680.5</v>
      </c>
      <c r="G156" s="1">
        <v>57.15</v>
      </c>
      <c r="H156" s="1"/>
      <c r="I156" s="1"/>
      <c r="J156" s="1"/>
      <c r="K156" s="1">
        <v>484.5</v>
      </c>
      <c r="M156" s="1">
        <v>386.2</v>
      </c>
      <c r="N156" s="1">
        <v>484.5</v>
      </c>
      <c r="P156" s="1">
        <v>61.9</v>
      </c>
      <c r="Q156"/>
      <c r="AD156" s="17">
        <v>1652</v>
      </c>
      <c r="AE156" s="25">
        <v>10.962686567164178</v>
      </c>
      <c r="AF156" s="3">
        <v>13.806662194999999</v>
      </c>
      <c r="AG156" s="3">
        <v>20.974178403755868</v>
      </c>
      <c r="AH156" s="3">
        <v>53.661971830985919</v>
      </c>
      <c r="AI156" s="3">
        <f>K156/11.93</f>
        <v>40.611902766135792</v>
      </c>
      <c r="AJ156" s="3">
        <v>57.728937728937723</v>
      </c>
      <c r="AK156" s="3">
        <f t="shared" si="8"/>
        <v>85.859154929577471</v>
      </c>
      <c r="AL156" s="3">
        <v>30.21909233176839</v>
      </c>
      <c r="AM156" s="3">
        <v>40.611902766135792</v>
      </c>
      <c r="AN156" s="3">
        <v>4.8435054773082946</v>
      </c>
      <c r="AP156" s="3">
        <v>7</v>
      </c>
      <c r="AR156" s="14">
        <v>1652</v>
      </c>
      <c r="AS156" s="4">
        <v>1.4064000000000001</v>
      </c>
      <c r="AT156" s="4">
        <f>AS156*(AE156/12)</f>
        <v>1.2848268656716417</v>
      </c>
      <c r="AU156" s="4">
        <f>AS156*AF156/12</f>
        <v>1.6181408092540002</v>
      </c>
      <c r="AV156" s="4">
        <f>(AG156/12)*$AS156</f>
        <v>2.4581737089201878</v>
      </c>
      <c r="AW156" s="4">
        <f>(AH156/12)*$AS156</f>
        <v>6.2891830985915496</v>
      </c>
      <c r="AX156" s="4">
        <f>(AI156/12)*$AS156</f>
        <v>4.7597150041911149</v>
      </c>
      <c r="AY156" s="4">
        <f>(AJ156/12)*$AS156</f>
        <v>6.7658315018315021</v>
      </c>
      <c r="AZ156" s="4">
        <f>(AK156/12)*$AS156</f>
        <v>10.06269295774648</v>
      </c>
      <c r="BA156" s="4">
        <f>(AL156/12)*$AS156</f>
        <v>3.5416776212832559</v>
      </c>
      <c r="BB156" s="4">
        <f>(AM156/12)*$AS156</f>
        <v>4.7597150041911149</v>
      </c>
      <c r="BC156" s="4">
        <v>20.602433199307956</v>
      </c>
      <c r="BD156" s="4">
        <v>11.908296363763098</v>
      </c>
      <c r="BE156" s="4"/>
      <c r="BF156" s="4">
        <f>AP156*AS156</f>
        <v>9.8448000000000011</v>
      </c>
      <c r="BG156" s="4"/>
      <c r="BH156" s="26">
        <v>1652</v>
      </c>
      <c r="BI156" s="6">
        <f>AU156*271</f>
        <v>438.51615930783407</v>
      </c>
      <c r="BJ156" s="6">
        <f>AV156*19.5</f>
        <v>47.93438732394366</v>
      </c>
      <c r="BK156" s="6">
        <f>AW156*5</f>
        <v>31.445915492957749</v>
      </c>
      <c r="BL156" s="6">
        <f>AX156*3</f>
        <v>14.279145012573345</v>
      </c>
      <c r="BM156" s="6">
        <f>AY156*3</f>
        <v>20.297494505494505</v>
      </c>
      <c r="BN156" s="6">
        <f>AZ156*1.3</f>
        <v>13.081500845070424</v>
      </c>
      <c r="BO156" s="6">
        <f>BA156*1.3</f>
        <v>4.6041809076682325</v>
      </c>
      <c r="BP156" s="6">
        <f>BB156*1.3</f>
        <v>6.1876295054484496</v>
      </c>
      <c r="BQ156" s="6">
        <f>BD156*2</f>
        <v>23.816592727526196</v>
      </c>
      <c r="BS156" s="7">
        <f t="shared" si="10"/>
        <v>600.16300562851666</v>
      </c>
      <c r="BT156" s="7"/>
      <c r="BU156" s="8">
        <v>1652</v>
      </c>
      <c r="BV156" s="9">
        <f>BF156*250</f>
        <v>2461.2000000000003</v>
      </c>
      <c r="BW156" s="9">
        <f>BS156*4.2</f>
        <v>2520.6846236397701</v>
      </c>
      <c r="BY156" s="10">
        <v>1652</v>
      </c>
      <c r="BZ156" s="11">
        <f t="shared" si="9"/>
        <v>0.97640140179302704</v>
      </c>
    </row>
    <row r="157" spans="1:78" x14ac:dyDescent="0.2">
      <c r="A157">
        <v>1653</v>
      </c>
      <c r="B157" s="1">
        <v>2052</v>
      </c>
      <c r="C157" s="1"/>
      <c r="D157" s="1">
        <v>2052</v>
      </c>
      <c r="E157" s="1">
        <v>2346.5</v>
      </c>
      <c r="G157" s="1">
        <v>59.65</v>
      </c>
      <c r="H157" s="1"/>
      <c r="I157" s="1"/>
      <c r="J157" s="1"/>
      <c r="K157" s="1">
        <v>367.4</v>
      </c>
      <c r="M157" s="1">
        <v>307.3</v>
      </c>
      <c r="N157" s="1">
        <v>367.4</v>
      </c>
      <c r="P157" s="1">
        <v>59.5</v>
      </c>
      <c r="Q157"/>
      <c r="AD157" s="17">
        <v>1653</v>
      </c>
      <c r="AE157" s="25">
        <v>10.208955223880597</v>
      </c>
      <c r="AF157" s="3">
        <v>12.94708604</v>
      </c>
      <c r="AG157" s="3">
        <v>18.360719874804381</v>
      </c>
      <c r="AH157" s="3">
        <v>56.009389671361504</v>
      </c>
      <c r="AI157" s="3">
        <f>K157/11.93</f>
        <v>30.796311818943838</v>
      </c>
      <c r="AJ157" s="3">
        <v>56.556776556776548</v>
      </c>
      <c r="AK157" s="3">
        <f t="shared" si="8"/>
        <v>89.615023474178415</v>
      </c>
      <c r="AL157" s="3">
        <v>24.045383411580598</v>
      </c>
      <c r="AM157" s="3">
        <v>30.796311818943838</v>
      </c>
      <c r="AN157" s="3">
        <v>4.6557120500782476</v>
      </c>
      <c r="AP157" s="3">
        <v>7</v>
      </c>
      <c r="AR157" s="14">
        <v>1653</v>
      </c>
      <c r="AS157" s="4">
        <v>1.4064000000000001</v>
      </c>
      <c r="AT157" s="4">
        <f>AS157*(AE157/12)</f>
        <v>1.1964895522388062</v>
      </c>
      <c r="AU157" s="4">
        <f>AS157*AF157/12</f>
        <v>1.5173984838880001</v>
      </c>
      <c r="AV157" s="4">
        <f>(AG157/12)*$AS157</f>
        <v>2.1518763693270735</v>
      </c>
      <c r="AW157" s="4">
        <f>(AH157/12)*$AS157</f>
        <v>6.5643004694835687</v>
      </c>
      <c r="AX157" s="4">
        <f>(AI157/12)*$AS157</f>
        <v>3.6093277451802179</v>
      </c>
      <c r="AY157" s="4">
        <f>(AJ157/12)*$AS157</f>
        <v>6.6284542124542121</v>
      </c>
      <c r="AZ157" s="4">
        <f>(AK157/12)*$AS157</f>
        <v>10.502880751173711</v>
      </c>
      <c r="BA157" s="4">
        <f>(AL157/12)*$AS157</f>
        <v>2.8181189358372465</v>
      </c>
      <c r="BB157" s="4">
        <f>(AM157/12)*$AS157</f>
        <v>3.6093277451802179</v>
      </c>
      <c r="BC157" s="4">
        <v>19.803631265893756</v>
      </c>
      <c r="BD157" s="4">
        <v>15.302160827435575</v>
      </c>
      <c r="BE157" s="4"/>
      <c r="BF157" s="4">
        <f>AP157*AS157</f>
        <v>9.8448000000000011</v>
      </c>
      <c r="BG157" s="4"/>
      <c r="BH157" s="26">
        <v>1653</v>
      </c>
      <c r="BI157" s="6">
        <f>AU157*271</f>
        <v>411.21498913364803</v>
      </c>
      <c r="BJ157" s="6">
        <f>AV157*19.5</f>
        <v>41.961589201877935</v>
      </c>
      <c r="BK157" s="6">
        <f>AW157*5</f>
        <v>32.821502347417841</v>
      </c>
      <c r="BL157" s="6">
        <f>AX157*3</f>
        <v>10.827983235540653</v>
      </c>
      <c r="BM157" s="6">
        <f>AY157*3</f>
        <v>19.885362637362636</v>
      </c>
      <c r="BN157" s="6">
        <f>AZ157*1.3</f>
        <v>13.653744976525825</v>
      </c>
      <c r="BO157" s="6">
        <f>BA157*1.3</f>
        <v>3.6635546165884207</v>
      </c>
      <c r="BP157" s="6">
        <f>BB157*1.3</f>
        <v>4.6921260687342832</v>
      </c>
      <c r="BQ157" s="6">
        <f>BD157*2</f>
        <v>30.60432165487115</v>
      </c>
      <c r="BS157" s="7">
        <f t="shared" si="10"/>
        <v>569.32517387256667</v>
      </c>
      <c r="BT157" s="7"/>
      <c r="BU157" s="8">
        <v>1653</v>
      </c>
      <c r="BV157" s="9">
        <f>BF157*250</f>
        <v>2461.2000000000003</v>
      </c>
      <c r="BW157" s="9">
        <f>BS157*4.2</f>
        <v>2391.16573026478</v>
      </c>
      <c r="BY157" s="10">
        <v>1653</v>
      </c>
      <c r="BZ157" s="11">
        <f t="shared" si="9"/>
        <v>1.029288756044302</v>
      </c>
    </row>
    <row r="158" spans="1:78" x14ac:dyDescent="0.2">
      <c r="A158">
        <v>1654</v>
      </c>
      <c r="B158" s="1">
        <v>1950.3</v>
      </c>
      <c r="C158" s="1"/>
      <c r="D158" s="1">
        <v>1950.3</v>
      </c>
      <c r="E158" s="1">
        <v>2477.5</v>
      </c>
      <c r="G158" s="1">
        <v>62.15</v>
      </c>
      <c r="H158" s="1"/>
      <c r="I158" s="1"/>
      <c r="J158" s="1"/>
      <c r="K158" s="1">
        <v>383</v>
      </c>
      <c r="L158" s="1">
        <v>50.4</v>
      </c>
      <c r="M158" s="1">
        <v>305.60000000000002</v>
      </c>
      <c r="N158" s="1">
        <v>383</v>
      </c>
      <c r="P158" s="1">
        <v>59.5</v>
      </c>
      <c r="Q158"/>
      <c r="AD158" s="17">
        <v>1654</v>
      </c>
      <c r="AE158" s="25">
        <v>9.7029850746268647</v>
      </c>
      <c r="AF158" s="3">
        <v>12.370063631000001</v>
      </c>
      <c r="AG158" s="3">
        <v>19.385758998435055</v>
      </c>
      <c r="AH158" s="3">
        <v>58.356807511737088</v>
      </c>
      <c r="AI158" s="3">
        <f>K158/11.93</f>
        <v>32.103939647946355</v>
      </c>
      <c r="AJ158" s="3">
        <v>55.38461538461538</v>
      </c>
      <c r="AK158" s="3">
        <f t="shared" si="8"/>
        <v>93.370892018779344</v>
      </c>
      <c r="AL158" s="3">
        <v>23.912363067292649</v>
      </c>
      <c r="AM158" s="3">
        <v>32.103939647946355</v>
      </c>
      <c r="AN158" s="3">
        <v>4.6557120500782476</v>
      </c>
      <c r="AP158" s="3">
        <v>7</v>
      </c>
      <c r="AR158" s="14">
        <v>1654</v>
      </c>
      <c r="AS158" s="4">
        <v>1.4064000000000001</v>
      </c>
      <c r="AT158" s="4">
        <f>AS158*(AE158/12)</f>
        <v>1.1371898507462688</v>
      </c>
      <c r="AU158" s="4">
        <f>AS158*AF158/12</f>
        <v>1.4497714575532001</v>
      </c>
      <c r="AV158" s="4">
        <f>(AG158/12)*$AS158</f>
        <v>2.2720109546165888</v>
      </c>
      <c r="AW158" s="4">
        <f>(AH158/12)*$AS158</f>
        <v>6.839417840375587</v>
      </c>
      <c r="AX158" s="4">
        <f>(AI158/12)*$AS158</f>
        <v>3.7625817267393131</v>
      </c>
      <c r="AY158" s="4">
        <f>(AJ158/12)*$AS158</f>
        <v>6.491076923076923</v>
      </c>
      <c r="AZ158" s="4">
        <f>(AK158/12)*$AS158</f>
        <v>10.943068544600941</v>
      </c>
      <c r="BA158" s="4">
        <f>(AL158/12)*$AS158</f>
        <v>2.8025289514866984</v>
      </c>
      <c r="BB158" s="4">
        <f>(AM158/12)*$AS158</f>
        <v>3.7625817267393131</v>
      </c>
      <c r="BC158" s="4">
        <v>19.803631265893756</v>
      </c>
      <c r="BD158" s="4">
        <v>18.457859363832799</v>
      </c>
      <c r="BE158" s="4"/>
      <c r="BF158" s="4">
        <f>AP158*AS158</f>
        <v>9.8448000000000011</v>
      </c>
      <c r="BG158" s="4"/>
      <c r="BH158" s="26">
        <v>1654</v>
      </c>
      <c r="BI158" s="6">
        <f>AU158*271</f>
        <v>392.88806499691725</v>
      </c>
      <c r="BJ158" s="6">
        <f>AV158*19.5</f>
        <v>44.304213615023478</v>
      </c>
      <c r="BK158" s="6">
        <f>AW158*5</f>
        <v>34.197089201877937</v>
      </c>
      <c r="BL158" s="6">
        <f>AX158*3</f>
        <v>11.287745180217939</v>
      </c>
      <c r="BM158" s="6">
        <f>AY158*3</f>
        <v>19.473230769230767</v>
      </c>
      <c r="BN158" s="6">
        <f>AZ158*1.3</f>
        <v>14.225989107981222</v>
      </c>
      <c r="BO158" s="6">
        <f>BA158*1.3</f>
        <v>3.6432876369327083</v>
      </c>
      <c r="BP158" s="6">
        <f>BB158*1.3</f>
        <v>4.8913562447611074</v>
      </c>
      <c r="BQ158" s="6">
        <f>BD158*2</f>
        <v>36.915718727665599</v>
      </c>
      <c r="BS158" s="7">
        <f t="shared" si="10"/>
        <v>561.82669548060801</v>
      </c>
      <c r="BT158" s="7"/>
      <c r="BU158" s="8">
        <v>1654</v>
      </c>
      <c r="BV158" s="9">
        <f>BF158*250</f>
        <v>2461.2000000000003</v>
      </c>
      <c r="BW158" s="9">
        <f>BS158*4.2</f>
        <v>2359.6721210185538</v>
      </c>
      <c r="BY158" s="10">
        <v>1654</v>
      </c>
      <c r="BZ158" s="11">
        <f t="shared" si="9"/>
        <v>1.0430262654192914</v>
      </c>
    </row>
    <row r="159" spans="1:78" x14ac:dyDescent="0.2">
      <c r="A159">
        <v>1655</v>
      </c>
      <c r="B159" s="1">
        <v>1887.5</v>
      </c>
      <c r="C159" s="1"/>
      <c r="D159" s="1">
        <v>1887.5</v>
      </c>
      <c r="E159" s="1">
        <v>2287.5</v>
      </c>
      <c r="G159" s="1">
        <v>65</v>
      </c>
      <c r="H159" s="1"/>
      <c r="I159" s="1"/>
      <c r="J159" s="1"/>
      <c r="K159" s="1">
        <v>346</v>
      </c>
      <c r="L159" s="1">
        <v>48.4</v>
      </c>
      <c r="M159" s="1">
        <v>296.89999999999998</v>
      </c>
      <c r="N159" s="1">
        <v>346</v>
      </c>
      <c r="P159" s="1">
        <v>59.5</v>
      </c>
      <c r="Q159"/>
      <c r="AD159" s="17">
        <v>1655</v>
      </c>
      <c r="AE159" s="25">
        <v>9.3905472636815919</v>
      </c>
      <c r="AF159" s="3">
        <v>12.013750874999999</v>
      </c>
      <c r="AG159" s="3">
        <v>17.899061032863852</v>
      </c>
      <c r="AH159" s="3">
        <v>61.032863849765263</v>
      </c>
      <c r="AI159" s="3">
        <f>K159/11.93</f>
        <v>29.002514668901927</v>
      </c>
      <c r="AJ159" s="3">
        <v>53.186813186813183</v>
      </c>
      <c r="AK159" s="3">
        <f t="shared" si="8"/>
        <v>97.65258215962443</v>
      </c>
      <c r="AL159" s="3">
        <v>23.231611893583725</v>
      </c>
      <c r="AM159" s="3">
        <v>29.002514668901927</v>
      </c>
      <c r="AN159" s="3">
        <v>4.6557120500782476</v>
      </c>
      <c r="AP159" s="3">
        <v>7</v>
      </c>
      <c r="AR159" s="14">
        <v>1655</v>
      </c>
      <c r="AS159" s="4">
        <v>1.4064000000000001</v>
      </c>
      <c r="AT159" s="4">
        <f>AS159*(AE159/12)</f>
        <v>1.1005721393034826</v>
      </c>
      <c r="AU159" s="4">
        <f>AS159*AF159/12</f>
        <v>1.40801160255</v>
      </c>
      <c r="AV159" s="4">
        <f>(AG159/12)*$AS159</f>
        <v>2.0977699530516438</v>
      </c>
      <c r="AW159" s="4">
        <f>(AH159/12)*$AS159</f>
        <v>7.1530516431924891</v>
      </c>
      <c r="AX159" s="4">
        <f>(AI159/12)*$AS159</f>
        <v>3.3990947191953063</v>
      </c>
      <c r="AY159" s="4">
        <f>(AJ159/12)*$AS159</f>
        <v>6.2334945054945052</v>
      </c>
      <c r="AZ159" s="4">
        <f>(AK159/12)*$AS159</f>
        <v>11.444882629107985</v>
      </c>
      <c r="BA159" s="4">
        <f>(AL159/12)*$AS159</f>
        <v>2.7227449139280129</v>
      </c>
      <c r="BB159" s="4">
        <f>(AM159/12)*$AS159</f>
        <v>3.3990947191953063</v>
      </c>
      <c r="BC159" s="4">
        <v>19.803631265893756</v>
      </c>
      <c r="BD159" s="4">
        <v>19.648689000209107</v>
      </c>
      <c r="BE159" s="4"/>
      <c r="BF159" s="4">
        <f>AP159*AS159</f>
        <v>9.8448000000000011</v>
      </c>
      <c r="BG159" s="4"/>
      <c r="BH159" s="26">
        <v>1655</v>
      </c>
      <c r="BI159" s="6">
        <f>AU159*271</f>
        <v>381.57114429105002</v>
      </c>
      <c r="BJ159" s="6">
        <f>AV159*19.5</f>
        <v>40.906514084507052</v>
      </c>
      <c r="BK159" s="6">
        <f>AW159*5</f>
        <v>35.765258215962447</v>
      </c>
      <c r="BL159" s="6">
        <f>AX159*3</f>
        <v>10.197284157585919</v>
      </c>
      <c r="BM159" s="6">
        <f>AY159*3</f>
        <v>18.700483516483516</v>
      </c>
      <c r="BN159" s="6">
        <f>AZ159*1.3</f>
        <v>14.878347417840381</v>
      </c>
      <c r="BO159" s="6">
        <f>BA159*1.3</f>
        <v>3.5395683881064168</v>
      </c>
      <c r="BP159" s="6">
        <f>BB159*1.3</f>
        <v>4.4188231349538984</v>
      </c>
      <c r="BQ159" s="6">
        <f>BD159*2</f>
        <v>39.297378000418213</v>
      </c>
      <c r="BS159" s="7">
        <f t="shared" si="10"/>
        <v>549.27480120690791</v>
      </c>
      <c r="BT159" s="7"/>
      <c r="BU159" s="8">
        <v>1655</v>
      </c>
      <c r="BV159" s="9">
        <f>BF159*250</f>
        <v>2461.2000000000003</v>
      </c>
      <c r="BW159" s="9">
        <f>BS159*4.2</f>
        <v>2306.9541650690135</v>
      </c>
      <c r="BY159" s="10">
        <v>1655</v>
      </c>
      <c r="BZ159" s="11">
        <f t="shared" si="9"/>
        <v>1.0668612481628443</v>
      </c>
    </row>
    <row r="160" spans="1:78" x14ac:dyDescent="0.2">
      <c r="A160">
        <v>1656</v>
      </c>
      <c r="B160" s="1">
        <v>1981.8</v>
      </c>
      <c r="C160" s="1"/>
      <c r="D160" s="1">
        <v>1981.8</v>
      </c>
      <c r="E160" s="1">
        <v>2498</v>
      </c>
      <c r="G160" s="1">
        <v>65</v>
      </c>
      <c r="H160" s="1"/>
      <c r="I160" s="1"/>
      <c r="J160" s="1"/>
      <c r="K160" s="1">
        <v>445.5</v>
      </c>
      <c r="L160" s="1">
        <v>54.6</v>
      </c>
      <c r="M160" s="1">
        <v>329.9</v>
      </c>
      <c r="N160" s="1">
        <v>445.5</v>
      </c>
      <c r="P160" s="1">
        <v>59.5</v>
      </c>
      <c r="Q160"/>
      <c r="AD160" s="17">
        <v>1656</v>
      </c>
      <c r="AE160" s="25">
        <v>9.8597014925373134</v>
      </c>
      <c r="AF160" s="3">
        <v>12.548787386000001</v>
      </c>
      <c r="AG160" s="3">
        <v>19.546165884194053</v>
      </c>
      <c r="AH160" s="3">
        <v>61.032863849765263</v>
      </c>
      <c r="AI160" s="3">
        <f>K160/11.93</f>
        <v>37.342833193629509</v>
      </c>
      <c r="AJ160" s="3">
        <v>60</v>
      </c>
      <c r="AK160" s="3">
        <f t="shared" si="8"/>
        <v>97.65258215962443</v>
      </c>
      <c r="AL160" s="3">
        <v>25.813771517996869</v>
      </c>
      <c r="AM160" s="3">
        <v>37.342833193629509</v>
      </c>
      <c r="AN160" s="3">
        <v>4.6557120500782476</v>
      </c>
      <c r="AP160" s="3">
        <v>7</v>
      </c>
      <c r="AR160" s="14">
        <v>1656</v>
      </c>
      <c r="AS160" s="4">
        <v>1.4064000000000001</v>
      </c>
      <c r="AT160" s="4">
        <f>AS160*(AE160/12)</f>
        <v>1.1555570149253731</v>
      </c>
      <c r="AU160" s="4">
        <f>AS160*AF160/12</f>
        <v>1.4707178816392001</v>
      </c>
      <c r="AV160" s="4">
        <f>(AG160/12)*$AS160</f>
        <v>2.2908106416275431</v>
      </c>
      <c r="AW160" s="4">
        <f>(AH160/12)*$AS160</f>
        <v>7.1530516431924891</v>
      </c>
      <c r="AX160" s="4">
        <f>(AI160/12)*$AS160</f>
        <v>4.3765800502933789</v>
      </c>
      <c r="AY160" s="4">
        <f>(AJ160/12)*$AS160</f>
        <v>7.032</v>
      </c>
      <c r="AZ160" s="4">
        <f>(AK160/12)*$AS160</f>
        <v>11.444882629107985</v>
      </c>
      <c r="BA160" s="4">
        <f>(AL160/12)*$AS160</f>
        <v>3.0253740219092333</v>
      </c>
      <c r="BB160" s="4">
        <f>(AM160/12)*$AS160</f>
        <v>4.3765800502933789</v>
      </c>
      <c r="BC160" s="4">
        <v>19.803631265893756</v>
      </c>
      <c r="BD160" s="4">
        <v>16.671614909268335</v>
      </c>
      <c r="BE160" s="4"/>
      <c r="BF160" s="4">
        <f>AP160*AS160</f>
        <v>9.8448000000000011</v>
      </c>
      <c r="BG160" s="4"/>
      <c r="BH160" s="26">
        <v>1656</v>
      </c>
      <c r="BI160" s="6">
        <f>AU160*271</f>
        <v>398.56454592422324</v>
      </c>
      <c r="BJ160" s="6">
        <f>AV160*19.5</f>
        <v>44.670807511737088</v>
      </c>
      <c r="BK160" s="6">
        <f>AW160*5</f>
        <v>35.765258215962447</v>
      </c>
      <c r="BL160" s="6">
        <f>AX160*3</f>
        <v>13.129740150880137</v>
      </c>
      <c r="BM160" s="6">
        <f>AY160*3</f>
        <v>21.096</v>
      </c>
      <c r="BN160" s="6">
        <f>AZ160*1.3</f>
        <v>14.878347417840381</v>
      </c>
      <c r="BO160" s="6">
        <f>BA160*1.3</f>
        <v>3.9329862284820036</v>
      </c>
      <c r="BP160" s="6">
        <f>BB160*1.3</f>
        <v>5.689554065381393</v>
      </c>
      <c r="BQ160" s="6">
        <f>BD160*2</f>
        <v>33.34322981853667</v>
      </c>
      <c r="BS160" s="7">
        <f t="shared" si="10"/>
        <v>571.07046933304332</v>
      </c>
      <c r="BT160" s="7"/>
      <c r="BU160" s="8">
        <v>1656</v>
      </c>
      <c r="BV160" s="9">
        <f>BF160*250</f>
        <v>2461.2000000000003</v>
      </c>
      <c r="BW160" s="9">
        <f>BS160*4.2</f>
        <v>2398.4959711987822</v>
      </c>
      <c r="BY160" s="10">
        <v>1656</v>
      </c>
      <c r="BZ160" s="11">
        <f t="shared" si="9"/>
        <v>1.0261430619664031</v>
      </c>
    </row>
    <row r="161" spans="1:78" x14ac:dyDescent="0.2">
      <c r="A161">
        <v>1657</v>
      </c>
      <c r="B161" s="1">
        <v>1781.3</v>
      </c>
      <c r="C161" s="1"/>
      <c r="D161" s="1">
        <v>1781.3</v>
      </c>
      <c r="E161" s="1">
        <v>2312.3000000000002</v>
      </c>
      <c r="G161" s="1">
        <v>64</v>
      </c>
      <c r="H161" s="1"/>
      <c r="I161" s="1"/>
      <c r="J161" s="1"/>
      <c r="K161" s="1">
        <v>335.5</v>
      </c>
      <c r="M161" s="1">
        <v>305.60000000000002</v>
      </c>
      <c r="N161" s="1">
        <v>335.5</v>
      </c>
      <c r="P161" s="1">
        <v>59.5</v>
      </c>
      <c r="Q161"/>
      <c r="AD161" s="17">
        <v>1657</v>
      </c>
      <c r="AE161" s="25">
        <v>8.8621890547263682</v>
      </c>
      <c r="AF161" s="3">
        <v>11.411196500999999</v>
      </c>
      <c r="AG161" s="3">
        <v>18.093114241001565</v>
      </c>
      <c r="AH161" s="3">
        <v>60.093896713615024</v>
      </c>
      <c r="AI161" s="3">
        <f>K161/11.93</f>
        <v>28.12238055322716</v>
      </c>
      <c r="AJ161" s="3">
        <v>62.307692307692307</v>
      </c>
      <c r="AK161" s="3">
        <f t="shared" si="8"/>
        <v>96.150234741784047</v>
      </c>
      <c r="AL161" s="3">
        <v>23.912363067292649</v>
      </c>
      <c r="AM161" s="3">
        <v>28.12238055322716</v>
      </c>
      <c r="AN161" s="3">
        <v>4.6557120500782476</v>
      </c>
      <c r="AP161" s="3">
        <v>7</v>
      </c>
      <c r="AR161" s="14">
        <v>1657</v>
      </c>
      <c r="AS161" s="4">
        <v>1.4064000000000001</v>
      </c>
      <c r="AT161" s="4">
        <f>AS161*(AE161/12)</f>
        <v>1.0386485572139303</v>
      </c>
      <c r="AU161" s="4">
        <f>AS161*AF161/12</f>
        <v>1.3373922299172001</v>
      </c>
      <c r="AV161" s="4">
        <f>(AG161/12)*$AS161</f>
        <v>2.1205129890453835</v>
      </c>
      <c r="AW161" s="4">
        <f>(AH161/12)*$AS161</f>
        <v>7.0430046948356813</v>
      </c>
      <c r="AX161" s="4">
        <f>(AI161/12)*$AS161</f>
        <v>3.2959430008382236</v>
      </c>
      <c r="AY161" s="4">
        <f>(AJ161/12)*$AS161</f>
        <v>7.3024615384615394</v>
      </c>
      <c r="AZ161" s="4">
        <f>(AK161/12)*$AS161</f>
        <v>11.268807511737091</v>
      </c>
      <c r="BA161" s="4">
        <f>(AL161/12)*$AS161</f>
        <v>2.8025289514866984</v>
      </c>
      <c r="BB161" s="4">
        <f>(AM161/12)*$AS161</f>
        <v>3.2959430008382236</v>
      </c>
      <c r="BC161" s="4">
        <v>19.803631265893756</v>
      </c>
      <c r="BD161" s="4">
        <v>15.480785272892025</v>
      </c>
      <c r="BE161" s="4"/>
      <c r="BF161" s="4">
        <f>AP161*AS161</f>
        <v>9.8448000000000011</v>
      </c>
      <c r="BG161" s="4"/>
      <c r="BH161" s="26">
        <v>1657</v>
      </c>
      <c r="BI161" s="6">
        <f>AU161*271</f>
        <v>362.4332943075612</v>
      </c>
      <c r="BJ161" s="6">
        <f>AV161*19.5</f>
        <v>41.350003286384982</v>
      </c>
      <c r="BK161" s="6">
        <f>AW161*5</f>
        <v>35.215023474178409</v>
      </c>
      <c r="BL161" s="6">
        <f>AX161*3</f>
        <v>9.8878290025146711</v>
      </c>
      <c r="BM161" s="6">
        <f>AY161*3</f>
        <v>21.907384615384618</v>
      </c>
      <c r="BN161" s="6">
        <f>AZ161*1.3</f>
        <v>14.649449765258218</v>
      </c>
      <c r="BO161" s="6">
        <f>BA161*1.3</f>
        <v>3.6432876369327083</v>
      </c>
      <c r="BP161" s="6">
        <f>BB161*1.3</f>
        <v>4.2847259010896908</v>
      </c>
      <c r="BQ161" s="6">
        <f>BD161*2</f>
        <v>30.961570545784049</v>
      </c>
      <c r="BS161" s="7">
        <f t="shared" si="10"/>
        <v>524.33256853508851</v>
      </c>
      <c r="BT161" s="7"/>
      <c r="BU161" s="8">
        <v>1657</v>
      </c>
      <c r="BV161" s="9">
        <f>BF161*250</f>
        <v>2461.2000000000003</v>
      </c>
      <c r="BW161" s="9">
        <f>BS161*4.2</f>
        <v>2202.196787847372</v>
      </c>
      <c r="BY161" s="10">
        <v>1657</v>
      </c>
      <c r="BZ161" s="11">
        <f t="shared" si="9"/>
        <v>1.1176112932240727</v>
      </c>
    </row>
    <row r="162" spans="1:78" x14ac:dyDescent="0.2">
      <c r="A162">
        <v>1658</v>
      </c>
      <c r="B162" s="1">
        <v>1938.8</v>
      </c>
      <c r="C162" s="1"/>
      <c r="D162" s="1">
        <v>1938.8</v>
      </c>
      <c r="E162" s="1">
        <v>2303.1</v>
      </c>
      <c r="G162" s="1">
        <v>64</v>
      </c>
      <c r="H162" s="1"/>
      <c r="I162" s="1"/>
      <c r="J162" s="1"/>
      <c r="K162" s="1">
        <v>376.5</v>
      </c>
      <c r="L162" s="1">
        <v>58.8</v>
      </c>
      <c r="M162" s="1">
        <v>295</v>
      </c>
      <c r="N162" s="1">
        <v>376.5</v>
      </c>
      <c r="P162" s="1">
        <v>59.5</v>
      </c>
      <c r="Q162"/>
      <c r="AD162" s="17">
        <v>1658</v>
      </c>
      <c r="AE162" s="25">
        <v>9.6457711442786067</v>
      </c>
      <c r="AF162" s="3">
        <v>12.304815275999999</v>
      </c>
      <c r="AG162" s="3">
        <v>18.02112676056338</v>
      </c>
      <c r="AH162" s="3">
        <v>60.093896713615024</v>
      </c>
      <c r="AI162" s="3">
        <f>K162/11.93</f>
        <v>31.559094719195308</v>
      </c>
      <c r="AJ162" s="3">
        <v>64.615384615384613</v>
      </c>
      <c r="AK162" s="3">
        <f t="shared" si="8"/>
        <v>96.150234741784047</v>
      </c>
      <c r="AL162" s="3">
        <v>23.082942097026606</v>
      </c>
      <c r="AM162" s="3">
        <v>31.559094719195308</v>
      </c>
      <c r="AN162" s="3">
        <v>4.6557120500782476</v>
      </c>
      <c r="AP162" s="3">
        <v>7</v>
      </c>
      <c r="AR162" s="14">
        <v>1658</v>
      </c>
      <c r="AS162" s="4">
        <v>1.4064000000000001</v>
      </c>
      <c r="AT162" s="4">
        <f>AS162*(AE162/12)</f>
        <v>1.1304843781094529</v>
      </c>
      <c r="AU162" s="4">
        <f>AS162*AF162/12</f>
        <v>1.4421243503471999</v>
      </c>
      <c r="AV162" s="4">
        <f>(AG162/12)*$AS162</f>
        <v>2.1120760563380285</v>
      </c>
      <c r="AW162" s="4">
        <f>(AH162/12)*$AS162</f>
        <v>7.0430046948356813</v>
      </c>
      <c r="AX162" s="4">
        <f>(AI162/12)*$AS162</f>
        <v>3.69872590108969</v>
      </c>
      <c r="AY162" s="4">
        <f>(AJ162/12)*$AS162</f>
        <v>7.5729230769230771</v>
      </c>
      <c r="AZ162" s="4">
        <f>(AK162/12)*$AS162</f>
        <v>11.268807511737091</v>
      </c>
      <c r="BA162" s="4">
        <f>(AL162/12)*$AS162</f>
        <v>2.7053208137715186</v>
      </c>
      <c r="BB162" s="4">
        <f>(AM162/12)*$AS162</f>
        <v>3.69872590108969</v>
      </c>
      <c r="BC162" s="4">
        <v>19.803631265893756</v>
      </c>
      <c r="BD162" s="4">
        <v>14.438809341062754</v>
      </c>
      <c r="BE162" s="4"/>
      <c r="BF162" s="4">
        <f>AP162*AS162</f>
        <v>9.8448000000000011</v>
      </c>
      <c r="BG162" s="4"/>
      <c r="BH162" s="26">
        <v>1658</v>
      </c>
      <c r="BI162" s="6">
        <f>AU162*271</f>
        <v>390.8156989440912</v>
      </c>
      <c r="BJ162" s="6">
        <f>AV162*19.5</f>
        <v>41.185483098591554</v>
      </c>
      <c r="BK162" s="6">
        <f>AW162*5</f>
        <v>35.215023474178409</v>
      </c>
      <c r="BL162" s="6">
        <f>AX162*3</f>
        <v>11.09617770326907</v>
      </c>
      <c r="BM162" s="6">
        <f>AY162*3</f>
        <v>22.718769230769233</v>
      </c>
      <c r="BN162" s="6">
        <f>AZ162*1.3</f>
        <v>14.649449765258218</v>
      </c>
      <c r="BO162" s="6">
        <f>BA162*1.3</f>
        <v>3.5169170579029743</v>
      </c>
      <c r="BP162" s="6">
        <f>BB162*1.3</f>
        <v>4.8083436714165968</v>
      </c>
      <c r="BQ162" s="6">
        <f>BD162*2</f>
        <v>28.877618682125508</v>
      </c>
      <c r="BS162" s="7">
        <f t="shared" si="10"/>
        <v>552.88348162760281</v>
      </c>
      <c r="BT162" s="7"/>
      <c r="BU162" s="8">
        <v>1658</v>
      </c>
      <c r="BV162" s="9">
        <f>BF162*250</f>
        <v>2461.2000000000003</v>
      </c>
      <c r="BW162" s="9">
        <f>BS162*4.2</f>
        <v>2322.1106228359317</v>
      </c>
      <c r="BY162" s="10">
        <v>1658</v>
      </c>
      <c r="BZ162" s="11">
        <f t="shared" si="9"/>
        <v>1.0598978256230542</v>
      </c>
    </row>
    <row r="163" spans="1:78" x14ac:dyDescent="0.2">
      <c r="A163">
        <v>1659</v>
      </c>
      <c r="B163" s="1">
        <v>1854.8</v>
      </c>
      <c r="C163" s="1"/>
      <c r="D163" s="1">
        <v>1854.8</v>
      </c>
      <c r="E163" s="1">
        <v>2133</v>
      </c>
      <c r="G163" s="1">
        <v>65</v>
      </c>
      <c r="H163" s="1"/>
      <c r="I163" s="1"/>
      <c r="J163" s="1"/>
      <c r="K163" s="1">
        <v>263</v>
      </c>
      <c r="L163" s="1">
        <v>58</v>
      </c>
      <c r="M163" s="1">
        <v>247.5</v>
      </c>
      <c r="N163" s="1">
        <v>263</v>
      </c>
      <c r="P163" s="1">
        <v>59.5</v>
      </c>
      <c r="Q163"/>
      <c r="AD163" s="17">
        <v>1659</v>
      </c>
      <c r="AE163" s="25">
        <v>9.2278606965174124</v>
      </c>
      <c r="AF163" s="3">
        <v>11.828218595999999</v>
      </c>
      <c r="AG163" s="3">
        <v>16.690140845070424</v>
      </c>
      <c r="AH163" s="3">
        <v>61.032863849765263</v>
      </c>
      <c r="AI163" s="3">
        <f>K163/11.93</f>
        <v>22.045264040234702</v>
      </c>
      <c r="AJ163" s="3">
        <v>63.736263736263737</v>
      </c>
      <c r="AK163" s="3">
        <f t="shared" si="8"/>
        <v>97.65258215962443</v>
      </c>
      <c r="AL163" s="3">
        <v>19.366197183098592</v>
      </c>
      <c r="AM163" s="3">
        <v>22.045264040234702</v>
      </c>
      <c r="AN163" s="3">
        <v>4.6557120500782476</v>
      </c>
      <c r="AP163" s="3">
        <v>7</v>
      </c>
      <c r="AR163" s="14">
        <v>1659</v>
      </c>
      <c r="AS163" s="4">
        <v>1.4064000000000001</v>
      </c>
      <c r="AT163" s="4">
        <f>AS163*(AE163/12)</f>
        <v>1.0815052736318409</v>
      </c>
      <c r="AU163" s="4">
        <f>AS163*AF163/12</f>
        <v>1.3862672194511998</v>
      </c>
      <c r="AV163" s="4">
        <f>(AG163/12)*$AS163</f>
        <v>1.9560845070422537</v>
      </c>
      <c r="AW163" s="4">
        <f>(AH163/12)*$AS163</f>
        <v>7.1530516431924891</v>
      </c>
      <c r="AX163" s="4">
        <f>(AI163/12)*$AS163</f>
        <v>2.5837049455155072</v>
      </c>
      <c r="AY163" s="4">
        <f>(AJ163/12)*$AS163</f>
        <v>7.4698901098901098</v>
      </c>
      <c r="AZ163" s="4">
        <f>(AK163/12)*$AS163</f>
        <v>11.444882629107985</v>
      </c>
      <c r="BA163" s="4">
        <f>(AL163/12)*$AS163</f>
        <v>2.2697183098591553</v>
      </c>
      <c r="BB163" s="4">
        <f>(AM163/12)*$AS163</f>
        <v>2.5837049455155072</v>
      </c>
      <c r="BC163" s="4">
        <v>19.803631265893756</v>
      </c>
      <c r="BD163" s="4">
        <v>13.932706745602822</v>
      </c>
      <c r="BE163" s="4"/>
      <c r="BF163" s="4">
        <f>AP163*AS163</f>
        <v>9.8448000000000011</v>
      </c>
      <c r="BG163" s="4"/>
      <c r="BH163" s="26">
        <v>1659</v>
      </c>
      <c r="BI163" s="6">
        <f>AU163*271</f>
        <v>375.67841647127517</v>
      </c>
      <c r="BJ163" s="6">
        <f>AV163*19.5</f>
        <v>38.143647887323944</v>
      </c>
      <c r="BK163" s="6">
        <f>AW163*5</f>
        <v>35.765258215962447</v>
      </c>
      <c r="BL163" s="6">
        <f>AX163*3</f>
        <v>7.7511148365465221</v>
      </c>
      <c r="BM163" s="6">
        <f>AY163*3</f>
        <v>22.40967032967033</v>
      </c>
      <c r="BN163" s="6">
        <f>AZ163*1.3</f>
        <v>14.878347417840381</v>
      </c>
      <c r="BO163" s="6">
        <f>BA163*1.3</f>
        <v>2.9506338028169021</v>
      </c>
      <c r="BP163" s="6">
        <f>BB163*1.3</f>
        <v>3.3588164291701594</v>
      </c>
      <c r="BQ163" s="6">
        <f>BD163*2</f>
        <v>27.865413491205643</v>
      </c>
      <c r="BS163" s="7">
        <f t="shared" si="10"/>
        <v>528.80131888181154</v>
      </c>
      <c r="BT163" s="7"/>
      <c r="BU163" s="8">
        <v>1659</v>
      </c>
      <c r="BV163" s="9">
        <f>BF163*250</f>
        <v>2461.2000000000003</v>
      </c>
      <c r="BW163" s="9">
        <f>BS163*4.2</f>
        <v>2220.9655393036087</v>
      </c>
      <c r="BY163" s="10">
        <v>1659</v>
      </c>
      <c r="BZ163" s="11">
        <f t="shared" si="9"/>
        <v>1.1081666763599214</v>
      </c>
    </row>
    <row r="164" spans="1:78" x14ac:dyDescent="0.2">
      <c r="A164">
        <v>1660</v>
      </c>
      <c r="B164" s="1">
        <v>1934</v>
      </c>
      <c r="C164" s="1"/>
      <c r="D164" s="1">
        <v>1934</v>
      </c>
      <c r="E164" s="1">
        <v>2239.5</v>
      </c>
      <c r="G164" s="1">
        <v>64.3</v>
      </c>
      <c r="H164" s="1"/>
      <c r="I164" s="1"/>
      <c r="J164" s="1"/>
      <c r="K164" s="1">
        <v>291.8</v>
      </c>
      <c r="L164" s="1">
        <v>48.3</v>
      </c>
      <c r="M164" s="1">
        <v>262.5</v>
      </c>
      <c r="N164" s="1">
        <v>291.8</v>
      </c>
      <c r="P164" s="1">
        <v>57.6</v>
      </c>
      <c r="Q164"/>
      <c r="AD164" s="17">
        <v>1660</v>
      </c>
      <c r="AE164" s="25">
        <v>9.621890547263682</v>
      </c>
      <c r="AF164" s="3">
        <v>12.27758118</v>
      </c>
      <c r="AG164" s="3">
        <v>17.523474178403756</v>
      </c>
      <c r="AH164" s="3">
        <v>60.375586854460096</v>
      </c>
      <c r="AI164" s="3">
        <f>K164/11.93</f>
        <v>24.459346186085501</v>
      </c>
      <c r="AJ164" s="3">
        <v>53.076923076923073</v>
      </c>
      <c r="AK164" s="3">
        <f t="shared" si="8"/>
        <v>96.600938967136159</v>
      </c>
      <c r="AL164" s="3">
        <v>20.539906103286388</v>
      </c>
      <c r="AM164" s="3">
        <v>24.459346186085501</v>
      </c>
      <c r="AN164" s="3">
        <v>4.507042253521127</v>
      </c>
      <c r="AP164" s="3">
        <v>7</v>
      </c>
      <c r="AR164" s="14">
        <v>1660</v>
      </c>
      <c r="AS164" s="4">
        <v>1.4064000000000001</v>
      </c>
      <c r="AT164" s="4">
        <f>AS164*(AE164/12)</f>
        <v>1.1276855721393038</v>
      </c>
      <c r="AU164" s="4">
        <f>AS164*AF164/12</f>
        <v>1.4389325142960001</v>
      </c>
      <c r="AV164" s="4">
        <f>(AG164/12)*$AS164</f>
        <v>2.0537511737089202</v>
      </c>
      <c r="AW164" s="4">
        <f>(AH164/12)*$AS164</f>
        <v>7.0760187793427241</v>
      </c>
      <c r="AX164" s="4">
        <f>(AI164/12)*$AS164</f>
        <v>2.8666353730092209</v>
      </c>
      <c r="AY164" s="4">
        <f>(AJ164/12)*$AS164</f>
        <v>6.2206153846153844</v>
      </c>
      <c r="AZ164" s="4">
        <f>(AK164/12)*$AS164</f>
        <v>11.321630046948359</v>
      </c>
      <c r="BA164" s="4">
        <f>(AL164/12)*$AS164</f>
        <v>2.4072769953051649</v>
      </c>
      <c r="BB164" s="4">
        <f>(AM164/12)*$AS164</f>
        <v>2.8666353730092209</v>
      </c>
      <c r="BC164" s="4">
        <v>19.171246401940849</v>
      </c>
      <c r="BD164" s="4">
        <v>14.141101931968675</v>
      </c>
      <c r="BE164" s="4"/>
      <c r="BF164" s="4">
        <f>AP164*AS164</f>
        <v>9.8448000000000011</v>
      </c>
      <c r="BG164" s="4"/>
      <c r="BH164" s="26">
        <v>1660</v>
      </c>
      <c r="BI164" s="6">
        <f>AU164*271</f>
        <v>389.95071137421604</v>
      </c>
      <c r="BJ164" s="6">
        <f>AV164*19.5</f>
        <v>40.048147887323942</v>
      </c>
      <c r="BK164" s="6">
        <f>AW164*5</f>
        <v>35.380093896713618</v>
      </c>
      <c r="BL164" s="6">
        <f>AX164*3</f>
        <v>8.5999061190276631</v>
      </c>
      <c r="BM164" s="6">
        <f>AY164*3</f>
        <v>18.661846153846152</v>
      </c>
      <c r="BN164" s="6">
        <f>AZ164*1.3</f>
        <v>14.718119061032867</v>
      </c>
      <c r="BO164" s="6">
        <f>BA164*1.3</f>
        <v>3.1294600938967143</v>
      </c>
      <c r="BP164" s="6">
        <f>BB164*1.3</f>
        <v>3.7266259849119874</v>
      </c>
      <c r="BQ164" s="6">
        <f>BD164*2</f>
        <v>28.282203863937351</v>
      </c>
      <c r="BS164" s="7">
        <f t="shared" si="10"/>
        <v>542.49711443490628</v>
      </c>
      <c r="BT164" s="7"/>
      <c r="BU164" s="8">
        <v>1660</v>
      </c>
      <c r="BV164" s="9">
        <f>BF164*250</f>
        <v>2461.2000000000003</v>
      </c>
      <c r="BW164" s="9">
        <f>BS164*4.2</f>
        <v>2278.4878806266065</v>
      </c>
      <c r="BY164" s="10">
        <v>1660</v>
      </c>
      <c r="BZ164" s="11">
        <f t="shared" si="9"/>
        <v>1.0801900773433766</v>
      </c>
    </row>
    <row r="165" spans="1:78" x14ac:dyDescent="0.2">
      <c r="A165">
        <v>1661</v>
      </c>
      <c r="B165" s="1">
        <v>1955</v>
      </c>
      <c r="C165" s="1"/>
      <c r="D165" s="1">
        <v>1955</v>
      </c>
      <c r="E165" s="1">
        <v>2146.5</v>
      </c>
      <c r="G165" s="1"/>
      <c r="H165" s="1"/>
      <c r="I165" s="1"/>
      <c r="J165" s="1"/>
      <c r="K165" s="1">
        <v>256</v>
      </c>
      <c r="L165" s="1">
        <v>49.4</v>
      </c>
      <c r="M165" s="1">
        <v>244.9</v>
      </c>
      <c r="N165" s="1">
        <v>256</v>
      </c>
      <c r="P165" s="1">
        <v>53</v>
      </c>
      <c r="Q165" s="5"/>
      <c r="R165" s="4"/>
      <c r="S165" s="4"/>
      <c r="T165" s="4"/>
      <c r="Z165" s="1">
        <v>7</v>
      </c>
      <c r="AD165" s="17">
        <v>1661</v>
      </c>
      <c r="AE165" s="25">
        <v>9.7263681592039806</v>
      </c>
      <c r="AF165" s="3">
        <v>12.39673035</v>
      </c>
      <c r="AG165" s="3">
        <v>16.795774647887324</v>
      </c>
      <c r="AH165" s="3">
        <v>60.594679186228483</v>
      </c>
      <c r="AI165" s="3">
        <f>K165/11.93</f>
        <v>21.458507963118191</v>
      </c>
      <c r="AJ165" s="3">
        <v>54.285714285714285</v>
      </c>
      <c r="AK165" s="3">
        <f t="shared" si="8"/>
        <v>96.951486697965578</v>
      </c>
      <c r="AL165" s="3">
        <v>19.162754303599375</v>
      </c>
      <c r="AM165" s="3">
        <v>21.458507963118191</v>
      </c>
      <c r="AN165" s="3">
        <v>4.1471048513302033</v>
      </c>
      <c r="AP165" s="3">
        <v>7</v>
      </c>
      <c r="AR165" s="14">
        <v>1661</v>
      </c>
      <c r="AS165" s="4">
        <v>1.4064000000000001</v>
      </c>
      <c r="AT165" s="4">
        <f>AS165*(AE165/12)</f>
        <v>1.1399303482587066</v>
      </c>
      <c r="AU165" s="4">
        <f>AS165*AF165/12</f>
        <v>1.4528967970200002</v>
      </c>
      <c r="AV165" s="4">
        <f>(AG165/12)*$AS165</f>
        <v>1.9684647887323945</v>
      </c>
      <c r="AW165" s="4">
        <f>(AH165/12)*$AS165</f>
        <v>7.1016964006259791</v>
      </c>
      <c r="AX165" s="4">
        <f>(AI165/12)*$AS165</f>
        <v>2.5149371332774519</v>
      </c>
      <c r="AY165" s="4">
        <f>(AJ165/12)*$AS165</f>
        <v>6.362285714285715</v>
      </c>
      <c r="AZ165" s="4">
        <f>(AK165/12)*$AS165</f>
        <v>11.362714241001566</v>
      </c>
      <c r="BA165" s="4">
        <f>(AL165/12)*$AS165</f>
        <v>2.2458748043818466</v>
      </c>
      <c r="BB165" s="4">
        <f>(AM165/12)*$AS165</f>
        <v>2.5149371332774519</v>
      </c>
      <c r="BC165" s="4">
        <v>17.640209362896957</v>
      </c>
      <c r="BD165" s="4">
        <v>12.980043036501774</v>
      </c>
      <c r="BE165" s="4"/>
      <c r="BF165" s="4">
        <f>AP165*AS165</f>
        <v>9.8448000000000011</v>
      </c>
      <c r="BG165" s="4"/>
      <c r="BH165" s="26">
        <v>1661</v>
      </c>
      <c r="BI165" s="6">
        <f>AU165*271</f>
        <v>393.73503199242003</v>
      </c>
      <c r="BJ165" s="6">
        <f>AV165*19.5</f>
        <v>38.385063380281693</v>
      </c>
      <c r="BK165" s="6">
        <f>AW165*5</f>
        <v>35.508482003129899</v>
      </c>
      <c r="BL165" s="6">
        <f>AX165*3</f>
        <v>7.5448113998323558</v>
      </c>
      <c r="BM165" s="6">
        <f>AY165*3</f>
        <v>19.086857142857145</v>
      </c>
      <c r="BN165" s="6">
        <f>AZ165*1.3</f>
        <v>14.771528513302036</v>
      </c>
      <c r="BO165" s="6">
        <f>BA165*1.3</f>
        <v>2.9196372456964008</v>
      </c>
      <c r="BP165" s="6">
        <f>BB165*1.3</f>
        <v>3.2694182732606878</v>
      </c>
      <c r="BQ165" s="6">
        <f>BD165*2</f>
        <v>25.960086073003549</v>
      </c>
      <c r="BS165" s="7">
        <f t="shared" si="10"/>
        <v>541.18091602378377</v>
      </c>
      <c r="BT165" s="7"/>
      <c r="BU165" s="8">
        <v>1661</v>
      </c>
      <c r="BV165" s="9">
        <f>BF165*250</f>
        <v>2461.2000000000003</v>
      </c>
      <c r="BW165" s="9">
        <f>BS165*4.2</f>
        <v>2272.9598472998919</v>
      </c>
      <c r="BY165" s="10">
        <v>1661</v>
      </c>
      <c r="BZ165" s="11">
        <f t="shared" si="9"/>
        <v>1.0828171922718846</v>
      </c>
    </row>
    <row r="166" spans="1:78" x14ac:dyDescent="0.2">
      <c r="A166">
        <v>1662</v>
      </c>
      <c r="B166" s="1">
        <v>1903.5</v>
      </c>
      <c r="C166" s="1"/>
      <c r="D166" s="1">
        <v>1903.5</v>
      </c>
      <c r="E166" s="1">
        <v>2238</v>
      </c>
      <c r="G166" s="1"/>
      <c r="H166" s="1"/>
      <c r="I166" s="1"/>
      <c r="J166" s="1"/>
      <c r="K166" s="1">
        <v>300</v>
      </c>
      <c r="L166" s="1">
        <v>46</v>
      </c>
      <c r="M166" s="1">
        <v>270.3</v>
      </c>
      <c r="N166" s="1">
        <v>300</v>
      </c>
      <c r="P166" s="1">
        <v>50.5</v>
      </c>
      <c r="Q166" s="5"/>
      <c r="R166" s="4"/>
      <c r="S166" s="4"/>
      <c r="T166" s="4"/>
      <c r="AD166" s="17">
        <v>1662</v>
      </c>
      <c r="AE166" s="25">
        <v>9.4701492537313428</v>
      </c>
      <c r="AF166" s="3">
        <v>12.104531195</v>
      </c>
      <c r="AG166" s="3">
        <v>17.51173708920188</v>
      </c>
      <c r="AH166" s="3">
        <v>60.813771517996869</v>
      </c>
      <c r="AI166" s="3">
        <f>K166/11.93</f>
        <v>25.14668901927913</v>
      </c>
      <c r="AJ166" s="3">
        <v>50.549450549450547</v>
      </c>
      <c r="AK166" s="3">
        <f t="shared" si="8"/>
        <v>97.302034428794997</v>
      </c>
      <c r="AL166" s="3">
        <v>21.15023474178404</v>
      </c>
      <c r="AM166" s="3">
        <v>25.14668901927913</v>
      </c>
      <c r="AN166" s="3">
        <v>3.9514866979655716</v>
      </c>
      <c r="AP166" s="3">
        <v>7</v>
      </c>
      <c r="AR166" s="14">
        <v>1662</v>
      </c>
      <c r="AS166" s="4">
        <v>1.4064000000000001</v>
      </c>
      <c r="AT166" s="4">
        <f>AS166*(AE166/12)</f>
        <v>1.1099014925373134</v>
      </c>
      <c r="AU166" s="4">
        <f>AS166*AF166/12</f>
        <v>1.4186510560540002</v>
      </c>
      <c r="AV166" s="4">
        <f>(AG166/12)*$AS166</f>
        <v>2.0523755868544602</v>
      </c>
      <c r="AW166" s="4">
        <f>(AH166/12)*$AS166</f>
        <v>7.1273740219092341</v>
      </c>
      <c r="AX166" s="4">
        <f>(AI166/12)*$AS166</f>
        <v>2.9471919530595141</v>
      </c>
      <c r="AY166" s="4">
        <f>(AJ166/12)*$AS166</f>
        <v>5.9243956043956052</v>
      </c>
      <c r="AZ166" s="4">
        <f>(AK166/12)*$AS166</f>
        <v>11.403798435054775</v>
      </c>
      <c r="BA166" s="4">
        <f>(AL166/12)*$AS166</f>
        <v>2.4788075117370898</v>
      </c>
      <c r="BB166" s="4">
        <f>(AM166/12)*$AS166</f>
        <v>2.9471919530595141</v>
      </c>
      <c r="BC166" s="4">
        <v>16.808124015590501</v>
      </c>
      <c r="BD166" s="4">
        <v>13.128896741048814</v>
      </c>
      <c r="BE166" s="4"/>
      <c r="BF166" s="4">
        <f>AP166*AS166</f>
        <v>9.8448000000000011</v>
      </c>
      <c r="BG166" s="4"/>
      <c r="BH166" s="26">
        <v>1662</v>
      </c>
      <c r="BI166" s="6">
        <f>AU166*271</f>
        <v>384.45443619063406</v>
      </c>
      <c r="BJ166" s="6">
        <f>AV166*19.5</f>
        <v>40.021323943661976</v>
      </c>
      <c r="BK166" s="6">
        <f>AW166*5</f>
        <v>35.636870109546173</v>
      </c>
      <c r="BL166" s="6">
        <f>AX166*3</f>
        <v>8.8415758591785423</v>
      </c>
      <c r="BM166" s="6">
        <f>AY166*3</f>
        <v>17.773186813186815</v>
      </c>
      <c r="BN166" s="6">
        <f>AZ166*1.3</f>
        <v>14.824937965571207</v>
      </c>
      <c r="BO166" s="6">
        <f>BA166*1.3</f>
        <v>3.2224497652582169</v>
      </c>
      <c r="BP166" s="6">
        <f>BB166*1.3</f>
        <v>3.8313495389773684</v>
      </c>
      <c r="BQ166" s="6">
        <f>BD166*2</f>
        <v>26.257793482097629</v>
      </c>
      <c r="BS166" s="7">
        <f t="shared" si="10"/>
        <v>534.86392366811197</v>
      </c>
      <c r="BT166" s="7"/>
      <c r="BU166" s="8">
        <v>1662</v>
      </c>
      <c r="BV166" s="9">
        <f>BF166*250</f>
        <v>2461.2000000000003</v>
      </c>
      <c r="BW166" s="9">
        <f>BS166*4.2</f>
        <v>2246.4284794060704</v>
      </c>
      <c r="BY166" s="10">
        <v>1662</v>
      </c>
      <c r="BZ166" s="11">
        <f t="shared" si="9"/>
        <v>1.095605768250727</v>
      </c>
    </row>
    <row r="167" spans="1:78" x14ac:dyDescent="0.2">
      <c r="A167">
        <v>1663</v>
      </c>
      <c r="B167" s="1">
        <v>1530.7</v>
      </c>
      <c r="C167" s="1"/>
      <c r="D167" s="1">
        <v>1530.7</v>
      </c>
      <c r="E167" s="1">
        <v>1947</v>
      </c>
      <c r="G167" s="1">
        <v>65</v>
      </c>
      <c r="H167" s="1"/>
      <c r="I167" s="1"/>
      <c r="J167" s="1"/>
      <c r="K167" s="1">
        <v>279.8</v>
      </c>
      <c r="L167" s="1">
        <v>48</v>
      </c>
      <c r="M167" s="1">
        <v>250.3</v>
      </c>
      <c r="N167" s="1">
        <v>279.8</v>
      </c>
      <c r="P167" s="1">
        <v>56.2</v>
      </c>
      <c r="Q167" s="5"/>
      <c r="R167" s="4"/>
      <c r="S167" s="4"/>
      <c r="T167" s="4"/>
      <c r="AD167" s="17">
        <v>1663</v>
      </c>
      <c r="AE167" s="25">
        <v>7.6154228855721398</v>
      </c>
      <c r="AF167" s="3">
        <v>9.9893497389999997</v>
      </c>
      <c r="AG167" s="3">
        <v>15.23474178403756</v>
      </c>
      <c r="AH167" s="3">
        <v>61.032863849765263</v>
      </c>
      <c r="AI167" s="3">
        <f>K167/11.93</f>
        <v>23.453478625314336</v>
      </c>
      <c r="AJ167" s="3">
        <v>52.747252747252745</v>
      </c>
      <c r="AK167" s="3">
        <f t="shared" si="8"/>
        <v>97.65258215962443</v>
      </c>
      <c r="AL167" s="3">
        <v>19.585289514866982</v>
      </c>
      <c r="AM167" s="3">
        <v>23.453478625314336</v>
      </c>
      <c r="AN167" s="3">
        <v>4.3974960876369336</v>
      </c>
      <c r="AP167" s="3">
        <v>7</v>
      </c>
      <c r="AR167" s="14">
        <v>1663</v>
      </c>
      <c r="AS167" s="4">
        <v>1.4064000000000001</v>
      </c>
      <c r="AT167" s="4">
        <f>AS167*(AE167/12)</f>
        <v>0.89252756218905482</v>
      </c>
      <c r="AU167" s="4">
        <f>AS167*AF167/12</f>
        <v>1.1707517894108002</v>
      </c>
      <c r="AV167" s="4">
        <f>(AG167/12)*$AS167</f>
        <v>1.7855117370892022</v>
      </c>
      <c r="AW167" s="4">
        <f>(AH167/12)*$AS167</f>
        <v>7.1530516431924891</v>
      </c>
      <c r="AX167" s="4">
        <f>(AI167/12)*$AS167</f>
        <v>2.7487476948868403</v>
      </c>
      <c r="AY167" s="4">
        <f>(AJ167/12)*$AS167</f>
        <v>6.181978021978022</v>
      </c>
      <c r="AZ167" s="4">
        <f>(AK167/12)*$AS167</f>
        <v>11.444882629107985</v>
      </c>
      <c r="BA167" s="4">
        <f>(AL167/12)*$AS167</f>
        <v>2.2953959311424104</v>
      </c>
      <c r="BB167" s="4">
        <f>(AM167/12)*$AS167</f>
        <v>2.7487476948868403</v>
      </c>
      <c r="BC167" s="4">
        <v>18.70527860744923</v>
      </c>
      <c r="BD167" s="4">
        <v>14.08156045014986</v>
      </c>
      <c r="BE167" s="4"/>
      <c r="BF167" s="4">
        <f>AP167*AS167</f>
        <v>9.8448000000000011</v>
      </c>
      <c r="BG167" s="4"/>
      <c r="BH167" s="26">
        <v>1663</v>
      </c>
      <c r="BI167" s="6">
        <f>AU167*271</f>
        <v>317.27373493032684</v>
      </c>
      <c r="BJ167" s="6">
        <f>AV167*19.5</f>
        <v>34.817478873239445</v>
      </c>
      <c r="BK167" s="6">
        <f>AW167*5</f>
        <v>35.765258215962447</v>
      </c>
      <c r="BL167" s="6">
        <f>AX167*3</f>
        <v>8.2462430846605201</v>
      </c>
      <c r="BM167" s="6">
        <f>AY167*3</f>
        <v>18.545934065934066</v>
      </c>
      <c r="BN167" s="6">
        <f>AZ167*1.3</f>
        <v>14.878347417840381</v>
      </c>
      <c r="BO167" s="6">
        <f>BA167*1.3</f>
        <v>2.9840147104851336</v>
      </c>
      <c r="BP167" s="6">
        <f>BB167*1.3</f>
        <v>3.5733720033528926</v>
      </c>
      <c r="BQ167" s="6">
        <f>BD167*2</f>
        <v>28.16312090029972</v>
      </c>
      <c r="BS167" s="7">
        <f t="shared" si="10"/>
        <v>464.24750420210148</v>
      </c>
      <c r="BT167" s="7"/>
      <c r="BU167" s="8">
        <v>1663</v>
      </c>
      <c r="BV167" s="9">
        <f>BF167*250</f>
        <v>2461.2000000000003</v>
      </c>
      <c r="BW167" s="9">
        <f>BS167*4.2</f>
        <v>1949.8395176488264</v>
      </c>
      <c r="BY167" s="10">
        <v>1663</v>
      </c>
      <c r="BZ167" s="11">
        <f t="shared" si="9"/>
        <v>1.2622577282502652</v>
      </c>
    </row>
    <row r="168" spans="1:78" x14ac:dyDescent="0.2">
      <c r="A168">
        <v>1664</v>
      </c>
      <c r="B168" s="1">
        <v>1639</v>
      </c>
      <c r="C168" s="1"/>
      <c r="D168" s="1">
        <v>1639</v>
      </c>
      <c r="E168" s="1">
        <v>2208</v>
      </c>
      <c r="G168" s="1"/>
      <c r="H168" s="1"/>
      <c r="I168" s="1"/>
      <c r="J168" s="1"/>
      <c r="K168" s="1">
        <v>341.8</v>
      </c>
      <c r="L168" s="1">
        <v>48</v>
      </c>
      <c r="M168" s="1">
        <v>285</v>
      </c>
      <c r="N168" s="1">
        <v>341.8</v>
      </c>
      <c r="P168" s="1">
        <v>50.3</v>
      </c>
      <c r="Q168" s="5"/>
      <c r="R168" s="4"/>
      <c r="S168" s="4"/>
      <c r="T168" s="4"/>
      <c r="W168" s="1">
        <v>10</v>
      </c>
      <c r="AD168" s="17">
        <v>1664</v>
      </c>
      <c r="AE168" s="25">
        <v>8.1542288557213922</v>
      </c>
      <c r="AF168" s="3">
        <v>10.60381903</v>
      </c>
      <c r="AG168" s="3">
        <v>17.27699530516432</v>
      </c>
      <c r="AH168" s="3">
        <v>59.56572769953052</v>
      </c>
      <c r="AI168" s="3">
        <f>K168/11.93</f>
        <v>28.650461022632022</v>
      </c>
      <c r="AJ168" s="3">
        <v>52.747252747252745</v>
      </c>
      <c r="AK168" s="3">
        <f t="shared" si="8"/>
        <v>95.305164319248831</v>
      </c>
      <c r="AL168" s="3">
        <v>22.300469483568076</v>
      </c>
      <c r="AM168" s="3">
        <v>28.650461022632022</v>
      </c>
      <c r="AN168" s="3">
        <v>3.9358372456964008</v>
      </c>
      <c r="AP168" s="3">
        <v>7</v>
      </c>
      <c r="AR168" s="14">
        <v>1664</v>
      </c>
      <c r="AS168" s="4">
        <v>1.4064000000000001</v>
      </c>
      <c r="AT168" s="4">
        <f>AS168*(AE168/12)</f>
        <v>0.95567562189054722</v>
      </c>
      <c r="AU168" s="4">
        <f>AS168*AF168/12</f>
        <v>1.242767590316</v>
      </c>
      <c r="AV168" s="4">
        <f>(AG168/12)*$AS168</f>
        <v>2.0248638497652585</v>
      </c>
      <c r="AW168" s="4">
        <f>(AH168/12)*$AS168</f>
        <v>6.981103286384978</v>
      </c>
      <c r="AX168" s="4">
        <f>(AI168/12)*$AS168</f>
        <v>3.3578340318524735</v>
      </c>
      <c r="AY168" s="4">
        <f>(AJ168/12)*$AS168</f>
        <v>6.181978021978022</v>
      </c>
      <c r="AZ168" s="4">
        <f>(AK168/12)*$AS168</f>
        <v>11.169765258215964</v>
      </c>
      <c r="BA168" s="4">
        <f>(AL168/12)*$AS168</f>
        <v>2.6136150234741788</v>
      </c>
      <c r="BB168" s="4">
        <f>(AM168/12)*$AS168</f>
        <v>3.3578340318524735</v>
      </c>
      <c r="BC168" s="4">
        <v>16.741557187805981</v>
      </c>
      <c r="BD168" s="4">
        <v>14.587663045609794</v>
      </c>
      <c r="BE168" s="4"/>
      <c r="BF168" s="4">
        <f>AP168*AS168</f>
        <v>9.8448000000000011</v>
      </c>
      <c r="BG168" s="4"/>
      <c r="BH168" s="26">
        <v>1664</v>
      </c>
      <c r="BI168" s="6">
        <f>AU168*271</f>
        <v>336.79001697563604</v>
      </c>
      <c r="BJ168" s="6">
        <f>AV168*19.5</f>
        <v>39.484845070422537</v>
      </c>
      <c r="BK168" s="6">
        <f>AW168*5</f>
        <v>34.905516431924887</v>
      </c>
      <c r="BL168" s="6">
        <f>AX168*3</f>
        <v>10.073502095557421</v>
      </c>
      <c r="BM168" s="6">
        <f>AY168*3</f>
        <v>18.545934065934066</v>
      </c>
      <c r="BN168" s="6">
        <f>AZ168*1.3</f>
        <v>14.520694835680754</v>
      </c>
      <c r="BO168" s="6">
        <f>BA168*1.3</f>
        <v>3.3976995305164328</v>
      </c>
      <c r="BP168" s="6">
        <f>BB168*1.3</f>
        <v>4.3651842414082154</v>
      </c>
      <c r="BQ168" s="6">
        <f>BD168*2</f>
        <v>29.175326091219588</v>
      </c>
      <c r="BS168" s="7">
        <f t="shared" si="10"/>
        <v>491.2587193382999</v>
      </c>
      <c r="BT168" s="7"/>
      <c r="BU168" s="8">
        <v>1664</v>
      </c>
      <c r="BV168" s="9">
        <f>BF168*250</f>
        <v>2461.2000000000003</v>
      </c>
      <c r="BW168" s="9">
        <f>BS168*4.2</f>
        <v>2063.2866212208596</v>
      </c>
      <c r="BY168" s="10">
        <v>1664</v>
      </c>
      <c r="BZ168" s="11">
        <f t="shared" si="9"/>
        <v>1.1928541457529991</v>
      </c>
    </row>
    <row r="169" spans="1:78" x14ac:dyDescent="0.2">
      <c r="A169">
        <v>1665</v>
      </c>
      <c r="B169" s="1">
        <v>1754</v>
      </c>
      <c r="C169" s="1"/>
      <c r="D169" s="1">
        <v>1754</v>
      </c>
      <c r="E169" s="1">
        <v>2102.5</v>
      </c>
      <c r="G169" s="1"/>
      <c r="H169" s="1"/>
      <c r="I169" s="1"/>
      <c r="J169" s="1"/>
      <c r="K169" s="1">
        <v>420.9</v>
      </c>
      <c r="M169" s="1">
        <v>317.60000000000002</v>
      </c>
      <c r="N169" s="1">
        <v>420.9</v>
      </c>
      <c r="P169" s="1">
        <v>46</v>
      </c>
      <c r="Q169" s="4"/>
      <c r="R169" s="4"/>
      <c r="S169" s="4"/>
      <c r="T169" s="4"/>
      <c r="AD169" s="17">
        <v>1665</v>
      </c>
      <c r="AE169" s="25">
        <v>8.7263681592039806</v>
      </c>
      <c r="AF169" s="3">
        <v>11.25630258</v>
      </c>
      <c r="AG169" s="3">
        <v>16.451486697965571</v>
      </c>
      <c r="AH169" s="3">
        <v>58.098591549295776</v>
      </c>
      <c r="AI169" s="3">
        <f>K169/11.93</f>
        <v>35.280804694048619</v>
      </c>
      <c r="AJ169" s="3">
        <v>53.11355311355311</v>
      </c>
      <c r="AK169" s="3">
        <f t="shared" si="8"/>
        <v>92.957746478873247</v>
      </c>
      <c r="AL169" s="3">
        <v>24.851330203442881</v>
      </c>
      <c r="AM169" s="3">
        <v>35.280804694048619</v>
      </c>
      <c r="AN169" s="3">
        <v>3.5993740219092332</v>
      </c>
      <c r="AP169" s="3">
        <v>7</v>
      </c>
      <c r="AR169" s="14">
        <v>1665</v>
      </c>
      <c r="AS169" s="4">
        <v>1.4486000000000001</v>
      </c>
      <c r="AT169" s="4">
        <f>AS169*(AE169/12)</f>
        <v>1.0534180762852408</v>
      </c>
      <c r="AU169" s="4">
        <f>AS169*AF169/12</f>
        <v>1.3588233264490002</v>
      </c>
      <c r="AV169" s="4">
        <f>(AG169/12)*$AS169</f>
        <v>1.9859686358894106</v>
      </c>
      <c r="AW169" s="4">
        <f>(AH169/12)*$AS169</f>
        <v>7.0134683098591557</v>
      </c>
      <c r="AX169" s="4">
        <f>(AI169/12)*$AS169</f>
        <v>4.258981139983236</v>
      </c>
      <c r="AY169" s="4">
        <f>(AJ169/12)*$AS169</f>
        <v>6.4116910866910866</v>
      </c>
      <c r="AZ169" s="4">
        <f>(AK169/12)*$AS169</f>
        <v>11.221549295774649</v>
      </c>
      <c r="BA169" s="4">
        <f>(AL169/12)*$AS169</f>
        <v>2.9999697443922804</v>
      </c>
      <c r="BB169" s="4">
        <f>(AM169/12)*$AS169</f>
        <v>4.258981139983236</v>
      </c>
      <c r="BC169" s="4">
        <v>15.769768591858467</v>
      </c>
      <c r="BD169" s="4">
        <v>15.178696078126553</v>
      </c>
      <c r="BE169" s="4"/>
      <c r="BF169" s="4">
        <f>AP169*AS169</f>
        <v>10.1402</v>
      </c>
      <c r="BG169" s="4"/>
      <c r="BH169" s="26">
        <v>1665</v>
      </c>
      <c r="BI169" s="6">
        <f>AU169*271</f>
        <v>368.24112146767902</v>
      </c>
      <c r="BJ169" s="6">
        <f>AV169*19.5</f>
        <v>38.726388399843508</v>
      </c>
      <c r="BK169" s="6">
        <f>AW169*5</f>
        <v>35.067341549295776</v>
      </c>
      <c r="BL169" s="6">
        <f>AX169*3</f>
        <v>12.776943419949708</v>
      </c>
      <c r="BM169" s="6">
        <f>AY169*3</f>
        <v>19.235073260073261</v>
      </c>
      <c r="BN169" s="6">
        <f>AZ169*1.3</f>
        <v>14.588014084507044</v>
      </c>
      <c r="BO169" s="6">
        <f>BA169*1.3</f>
        <v>3.8999606677099647</v>
      </c>
      <c r="BP169" s="6">
        <f>BB169*1.3</f>
        <v>5.5366754819782074</v>
      </c>
      <c r="BQ169" s="6">
        <f>BD169*2</f>
        <v>30.357392156253105</v>
      </c>
      <c r="BS169" s="7">
        <f t="shared" si="10"/>
        <v>528.42891048728961</v>
      </c>
      <c r="BT169" s="7"/>
      <c r="BU169" s="8">
        <v>1665</v>
      </c>
      <c r="BV169" s="9">
        <f>BF169*250</f>
        <v>2535.0500000000002</v>
      </c>
      <c r="BW169" s="9">
        <f>BS169*4.2</f>
        <v>2219.4014240466163</v>
      </c>
      <c r="BY169" s="10">
        <v>1665</v>
      </c>
      <c r="BZ169" s="11">
        <f t="shared" si="9"/>
        <v>1.1422223904758357</v>
      </c>
    </row>
    <row r="170" spans="1:78" x14ac:dyDescent="0.2">
      <c r="A170">
        <v>1666</v>
      </c>
      <c r="B170" s="1">
        <v>1845</v>
      </c>
      <c r="C170" s="1"/>
      <c r="D170" s="1">
        <v>1845</v>
      </c>
      <c r="E170" s="1">
        <v>2011.1</v>
      </c>
      <c r="G170" s="1"/>
      <c r="H170" s="1"/>
      <c r="I170" s="1"/>
      <c r="J170" s="1"/>
      <c r="K170" s="1">
        <v>392</v>
      </c>
      <c r="M170" s="1">
        <v>297</v>
      </c>
      <c r="N170" s="1">
        <v>392</v>
      </c>
      <c r="P170" s="1">
        <v>54</v>
      </c>
      <c r="Q170" s="4"/>
      <c r="R170" s="4"/>
      <c r="S170" s="4"/>
      <c r="T170" s="4"/>
      <c r="AD170" s="17">
        <v>1666</v>
      </c>
      <c r="AE170" s="25">
        <v>9.1791044776119399</v>
      </c>
      <c r="AF170" s="3">
        <v>11.772615650000001</v>
      </c>
      <c r="AG170" s="3">
        <v>15.736306729264475</v>
      </c>
      <c r="AH170" s="3">
        <v>56.631455399061032</v>
      </c>
      <c r="AI170" s="3">
        <f>K170/11.93</f>
        <v>32.858340318524725</v>
      </c>
      <c r="AJ170" s="3">
        <v>53.479853479853475</v>
      </c>
      <c r="AK170" s="3">
        <f t="shared" si="8"/>
        <v>90.610328638497663</v>
      </c>
      <c r="AL170" s="3">
        <v>23.239436619718312</v>
      </c>
      <c r="AM170" s="3">
        <v>32.858340318524725</v>
      </c>
      <c r="AN170" s="3">
        <v>4.2253521126760569</v>
      </c>
      <c r="AP170" s="3">
        <v>7</v>
      </c>
      <c r="AR170" s="14">
        <v>1666</v>
      </c>
      <c r="AS170" s="4">
        <v>1.4486000000000001</v>
      </c>
      <c r="AT170" s="4">
        <f>AS170*(AE170/12)</f>
        <v>1.1080708955223881</v>
      </c>
      <c r="AU170" s="4">
        <f>AS170*AF170/12</f>
        <v>1.4211509192158334</v>
      </c>
      <c r="AV170" s="4">
        <f>(AG170/12)*$AS170</f>
        <v>1.8996344940010432</v>
      </c>
      <c r="AW170" s="4">
        <f>(AH170/12)*$AS170</f>
        <v>6.8363605242566514</v>
      </c>
      <c r="AX170" s="4">
        <f>(AI170/12)*$AS170</f>
        <v>3.966549315451243</v>
      </c>
      <c r="AY170" s="4">
        <f>(AJ170/12)*$AS170</f>
        <v>6.455909645909645</v>
      </c>
      <c r="AZ170" s="4">
        <f>(AK170/12)*$AS170</f>
        <v>10.938176838810644</v>
      </c>
      <c r="BA170" s="4">
        <f>(AL170/12)*$AS170</f>
        <v>2.8053873239436622</v>
      </c>
      <c r="BB170" s="4">
        <f>(AM170/12)*$AS170</f>
        <v>3.966549315451243</v>
      </c>
      <c r="BC170" s="4">
        <v>18.512337042616462</v>
      </c>
      <c r="BD170" s="4">
        <v>15.424008337975064</v>
      </c>
      <c r="BE170" s="4"/>
      <c r="BF170" s="4">
        <f>AP170*AS170</f>
        <v>10.1402</v>
      </c>
      <c r="BG170" s="4"/>
      <c r="BH170" s="26">
        <v>1666</v>
      </c>
      <c r="BI170" s="6">
        <f>AU170*271</f>
        <v>385.13189910749082</v>
      </c>
      <c r="BJ170" s="6">
        <f>AV170*19.5</f>
        <v>37.042872633020345</v>
      </c>
      <c r="BK170" s="6">
        <f>AW170*5</f>
        <v>34.181802621283254</v>
      </c>
      <c r="BL170" s="6">
        <f>AX170*3</f>
        <v>11.899647946353729</v>
      </c>
      <c r="BM170" s="6">
        <f>AY170*3</f>
        <v>19.367728937728934</v>
      </c>
      <c r="BN170" s="6">
        <f>AZ170*1.3</f>
        <v>14.219629890453838</v>
      </c>
      <c r="BO170" s="6">
        <f>BA170*1.3</f>
        <v>3.6470035211267611</v>
      </c>
      <c r="BP170" s="6">
        <f>BB170*1.3</f>
        <v>5.1565141100866159</v>
      </c>
      <c r="BQ170" s="6">
        <f>BD170*2</f>
        <v>30.848016675950127</v>
      </c>
      <c r="BS170" s="7">
        <f t="shared" si="10"/>
        <v>541.49511544349446</v>
      </c>
      <c r="BT170" s="7"/>
      <c r="BU170" s="8">
        <v>1666</v>
      </c>
      <c r="BV170" s="9">
        <f>BF170*250</f>
        <v>2535.0500000000002</v>
      </c>
      <c r="BW170" s="9">
        <f>BS170*4.2</f>
        <v>2274.2794848626768</v>
      </c>
      <c r="BY170" s="10">
        <v>1666</v>
      </c>
      <c r="BZ170" s="11">
        <f t="shared" si="9"/>
        <v>1.1146607164479914</v>
      </c>
    </row>
    <row r="171" spans="1:78" x14ac:dyDescent="0.2">
      <c r="A171">
        <v>1667</v>
      </c>
      <c r="B171" s="1">
        <v>1716</v>
      </c>
      <c r="C171" s="1"/>
      <c r="D171" s="1">
        <v>1716</v>
      </c>
      <c r="E171" s="1">
        <v>1882.5</v>
      </c>
      <c r="G171" s="1"/>
      <c r="H171" s="1"/>
      <c r="I171" s="1"/>
      <c r="J171" s="1"/>
      <c r="K171" s="1">
        <v>355.5</v>
      </c>
      <c r="M171" s="1">
        <v>274</v>
      </c>
      <c r="N171" s="1">
        <v>355.5</v>
      </c>
      <c r="P171" s="1">
        <v>55.2</v>
      </c>
      <c r="Q171" s="4"/>
      <c r="R171" s="4"/>
      <c r="S171" s="4"/>
      <c r="T171" s="4"/>
      <c r="AD171" s="17">
        <v>1667</v>
      </c>
      <c r="AE171" s="25">
        <v>8.5373134328358216</v>
      </c>
      <c r="AF171" s="3">
        <v>11.04069932</v>
      </c>
      <c r="AG171" s="3">
        <v>14.730046948356808</v>
      </c>
      <c r="AH171" s="3">
        <v>55.164319248826288</v>
      </c>
      <c r="AI171" s="3">
        <f>K171/11.93</f>
        <v>29.798826487845769</v>
      </c>
      <c r="AJ171" s="3">
        <v>53.84615384615384</v>
      </c>
      <c r="AK171" s="3">
        <f t="shared" si="8"/>
        <v>88.262910798122064</v>
      </c>
      <c r="AL171" s="3">
        <v>21.439749608763695</v>
      </c>
      <c r="AM171" s="3">
        <v>29.798826487845769</v>
      </c>
      <c r="AN171" s="3">
        <v>4.31924882629108</v>
      </c>
      <c r="AP171" s="3">
        <v>7</v>
      </c>
      <c r="AR171" s="14">
        <v>1667</v>
      </c>
      <c r="AS171" s="4">
        <v>1.4486000000000001</v>
      </c>
      <c r="AT171" s="4">
        <f>AS171*(AE171/12)</f>
        <v>1.0305960199004978</v>
      </c>
      <c r="AU171" s="4">
        <f>AS171*AF171/12</f>
        <v>1.3327964195793334</v>
      </c>
      <c r="AV171" s="4">
        <f>(AG171/12)*$AS171</f>
        <v>1.7781621674491395</v>
      </c>
      <c r="AW171" s="4">
        <f>(AH171/12)*$AS171</f>
        <v>6.659252738654148</v>
      </c>
      <c r="AX171" s="4">
        <f>(AI171/12)*$AS171</f>
        <v>3.5972150041911157</v>
      </c>
      <c r="AY171" s="4">
        <f>(AJ171/12)*$AS171</f>
        <v>6.5001282051282043</v>
      </c>
      <c r="AZ171" s="4">
        <f>(AK171/12)*$AS171</f>
        <v>10.654804381846635</v>
      </c>
      <c r="BA171" s="4">
        <f>(AL171/12)*$AS171</f>
        <v>2.5881351069379241</v>
      </c>
      <c r="BB171" s="4">
        <f>(AM171/12)*$AS171</f>
        <v>3.5972150041911157</v>
      </c>
      <c r="BC171" s="4">
        <v>18.923722310230158</v>
      </c>
      <c r="BD171" s="4">
        <v>13.952134778884002</v>
      </c>
      <c r="BE171" s="4"/>
      <c r="BF171" s="4">
        <f>AP171*AS171</f>
        <v>10.1402</v>
      </c>
      <c r="BG171" s="4"/>
      <c r="BH171" s="26">
        <v>1667</v>
      </c>
      <c r="BI171" s="6">
        <f>AU171*271</f>
        <v>361.18782970599932</v>
      </c>
      <c r="BJ171" s="6">
        <f>AV171*19.5</f>
        <v>34.674162265258218</v>
      </c>
      <c r="BK171" s="6">
        <f>AW171*5</f>
        <v>33.296263693270738</v>
      </c>
      <c r="BL171" s="6">
        <f>AX171*3</f>
        <v>10.791645012573348</v>
      </c>
      <c r="BM171" s="6">
        <f>AY171*3</f>
        <v>19.500384615384611</v>
      </c>
      <c r="BN171" s="6">
        <f>AZ171*1.3</f>
        <v>13.851245696400625</v>
      </c>
      <c r="BO171" s="6">
        <f>BA171*1.3</f>
        <v>3.3645756390193013</v>
      </c>
      <c r="BP171" s="6">
        <f>BB171*1.3</f>
        <v>4.6763795054484509</v>
      </c>
      <c r="BQ171" s="6">
        <f>BD171*2</f>
        <v>27.904269557768004</v>
      </c>
      <c r="BS171" s="7">
        <f t="shared" si="10"/>
        <v>509.24675569112264</v>
      </c>
      <c r="BT171" s="7"/>
      <c r="BU171" s="8">
        <v>1667</v>
      </c>
      <c r="BV171" s="9">
        <f>BF171*250</f>
        <v>2535.0500000000002</v>
      </c>
      <c r="BW171" s="9">
        <f>BS171*4.2</f>
        <v>2138.836373902715</v>
      </c>
      <c r="BY171" s="10">
        <v>1667</v>
      </c>
      <c r="BZ171" s="11">
        <f t="shared" si="9"/>
        <v>1.1852472825559432</v>
      </c>
    </row>
    <row r="172" spans="1:78" x14ac:dyDescent="0.2">
      <c r="A172">
        <v>1668</v>
      </c>
      <c r="B172" s="1">
        <v>1772</v>
      </c>
      <c r="C172" s="1"/>
      <c r="D172" s="1">
        <v>1772</v>
      </c>
      <c r="E172" s="1">
        <v>2148.8000000000002</v>
      </c>
      <c r="G172" s="1"/>
      <c r="H172" s="1"/>
      <c r="I172" s="1"/>
      <c r="J172" s="1"/>
      <c r="K172" s="1">
        <v>366.4</v>
      </c>
      <c r="M172" s="1">
        <v>269</v>
      </c>
      <c r="N172" s="1">
        <v>366.4</v>
      </c>
      <c r="P172" s="1">
        <v>48</v>
      </c>
      <c r="Q172" s="4"/>
      <c r="R172" s="4"/>
      <c r="S172" s="4"/>
      <c r="T172" s="4"/>
      <c r="Z172" s="1">
        <v>7</v>
      </c>
      <c r="AD172" s="17">
        <v>1668</v>
      </c>
      <c r="AE172" s="25">
        <v>8.8159203980099505</v>
      </c>
      <c r="AF172" s="3">
        <v>11.358430440000001</v>
      </c>
      <c r="AG172" s="3">
        <v>16.813771517996873</v>
      </c>
      <c r="AH172" s="3">
        <v>53.697183098591545</v>
      </c>
      <c r="AI172" s="3">
        <f>K172/11.93</f>
        <v>30.712489522212909</v>
      </c>
      <c r="AJ172" s="3">
        <v>54.212454212454205</v>
      </c>
      <c r="AK172" s="3">
        <f t="shared" si="8"/>
        <v>85.91549295774648</v>
      </c>
      <c r="AL172" s="3">
        <v>21.048513302034429</v>
      </c>
      <c r="AM172" s="3">
        <v>30.712489522212909</v>
      </c>
      <c r="AN172" s="3">
        <v>3.755868544600939</v>
      </c>
      <c r="AP172" s="3">
        <v>7</v>
      </c>
      <c r="AR172" s="14">
        <v>1668</v>
      </c>
      <c r="AS172" s="4">
        <v>1.4486000000000001</v>
      </c>
      <c r="AT172" s="4">
        <f>AS172*(AE172/12)</f>
        <v>1.0642285240464346</v>
      </c>
      <c r="AU172" s="4">
        <f>AS172*AF172/12</f>
        <v>1.3711518612820004</v>
      </c>
      <c r="AV172" s="4">
        <f>(AG172/12)*$AS172</f>
        <v>2.0297024517475224</v>
      </c>
      <c r="AW172" s="4">
        <f>(AH172/12)*$AS172</f>
        <v>6.4821449530516428</v>
      </c>
      <c r="AX172" s="4">
        <f>(AI172/12)*$AS172</f>
        <v>3.707509360156469</v>
      </c>
      <c r="AY172" s="4">
        <f>(AJ172/12)*$AS172</f>
        <v>6.5443467643467637</v>
      </c>
      <c r="AZ172" s="4">
        <f>(AK172/12)*$AS172</f>
        <v>10.37143192488263</v>
      </c>
      <c r="BA172" s="4">
        <f>(AL172/12)*$AS172</f>
        <v>2.5409063641105898</v>
      </c>
      <c r="BB172" s="4">
        <f>(AM172/12)*$AS172</f>
        <v>3.707509360156469</v>
      </c>
      <c r="BC172" s="4">
        <v>16.455410704547962</v>
      </c>
      <c r="BD172" s="4">
        <v>12.878893642046773</v>
      </c>
      <c r="BE172" s="4"/>
      <c r="BF172" s="4">
        <f>AP172*AS172</f>
        <v>10.1402</v>
      </c>
      <c r="BG172" s="4"/>
      <c r="BH172" s="26">
        <v>1668</v>
      </c>
      <c r="BI172" s="6">
        <f>AU172*271</f>
        <v>371.58215440742208</v>
      </c>
      <c r="BJ172" s="6">
        <f>AV172*19.5</f>
        <v>39.579197809076689</v>
      </c>
      <c r="BK172" s="6">
        <f>AW172*5</f>
        <v>32.410724765258216</v>
      </c>
      <c r="BL172" s="6">
        <f>AX172*3</f>
        <v>11.122528080469408</v>
      </c>
      <c r="BM172" s="6">
        <f>AY172*3</f>
        <v>19.633040293040292</v>
      </c>
      <c r="BN172" s="6">
        <f>AZ172*1.3</f>
        <v>13.48286150234742</v>
      </c>
      <c r="BO172" s="6">
        <f>BA172*1.3</f>
        <v>3.3031782733437667</v>
      </c>
      <c r="BP172" s="6">
        <f>BB172*1.3</f>
        <v>4.8197621682034102</v>
      </c>
      <c r="BQ172" s="6">
        <f>BD172*2</f>
        <v>25.757787284093546</v>
      </c>
      <c r="BS172" s="7">
        <f t="shared" si="10"/>
        <v>521.69123458325475</v>
      </c>
      <c r="BT172" s="7"/>
      <c r="BU172" s="8">
        <v>1668</v>
      </c>
      <c r="BV172" s="9">
        <f>BF172*250</f>
        <v>2535.0500000000002</v>
      </c>
      <c r="BW172" s="9">
        <f>BS172*4.2</f>
        <v>2191.1031852496699</v>
      </c>
      <c r="BY172" s="10">
        <v>1668</v>
      </c>
      <c r="BZ172" s="11">
        <f t="shared" si="9"/>
        <v>1.1569742662352702</v>
      </c>
    </row>
    <row r="173" spans="1:78" x14ac:dyDescent="0.2">
      <c r="A173">
        <v>1669</v>
      </c>
      <c r="B173" s="1">
        <v>1759.8</v>
      </c>
      <c r="C173" s="1"/>
      <c r="D173" s="1">
        <v>1759.8</v>
      </c>
      <c r="E173" s="1">
        <v>1731</v>
      </c>
      <c r="G173" s="1"/>
      <c r="H173" s="1"/>
      <c r="I173" s="1"/>
      <c r="J173" s="1"/>
      <c r="K173" s="1">
        <v>460.5</v>
      </c>
      <c r="M173" s="1">
        <v>349.3</v>
      </c>
      <c r="N173" s="1">
        <v>460.5</v>
      </c>
      <c r="P173" s="1">
        <v>40.5</v>
      </c>
      <c r="Q173" s="4"/>
      <c r="R173" s="4"/>
      <c r="S173" s="4"/>
      <c r="T173" s="4"/>
      <c r="AD173" s="17">
        <v>1669</v>
      </c>
      <c r="AE173" s="25">
        <v>8.7552238805970148</v>
      </c>
      <c r="AF173" s="3">
        <v>11.289210446</v>
      </c>
      <c r="AG173" s="3">
        <v>13.544600938967136</v>
      </c>
      <c r="AH173" s="3">
        <v>52.230046948356801</v>
      </c>
      <c r="AI173" s="3">
        <f>K173/11.93</f>
        <v>38.600167644593462</v>
      </c>
      <c r="AJ173" s="3">
        <v>54.57875457875457</v>
      </c>
      <c r="AK173" s="3">
        <f t="shared" si="8"/>
        <v>83.568075117370881</v>
      </c>
      <c r="AL173" s="3">
        <v>27.331768388106418</v>
      </c>
      <c r="AM173" s="3">
        <v>38.600167644593462</v>
      </c>
      <c r="AN173" s="3">
        <v>3.1690140845070425</v>
      </c>
      <c r="AP173" s="3">
        <v>7</v>
      </c>
      <c r="AR173" s="14">
        <v>1669</v>
      </c>
      <c r="AS173" s="4">
        <v>1.4486000000000001</v>
      </c>
      <c r="AT173" s="4">
        <f>AS173*(AE173/12)</f>
        <v>1.0569014427860697</v>
      </c>
      <c r="AU173" s="4">
        <f>AS173*AF173/12</f>
        <v>1.3627958543396337</v>
      </c>
      <c r="AV173" s="4">
        <f>(AG173/12)*$AS173</f>
        <v>1.6350590766823161</v>
      </c>
      <c r="AW173" s="4">
        <f>(AH173/12)*$AS173</f>
        <v>6.3050371674491386</v>
      </c>
      <c r="AX173" s="4">
        <f>(AI173/12)*$AS173</f>
        <v>4.6596835708298414</v>
      </c>
      <c r="AY173" s="4">
        <f>(AJ173/12)*$AS173</f>
        <v>6.5885653235653221</v>
      </c>
      <c r="AZ173" s="4">
        <f>(AK173/12)*$AS173</f>
        <v>10.088059467918622</v>
      </c>
      <c r="BA173" s="4">
        <f>(AL173/12)*$AS173</f>
        <v>3.2993999739175797</v>
      </c>
      <c r="BB173" s="4">
        <f>(AM173/12)*$AS173</f>
        <v>4.6596835708298414</v>
      </c>
      <c r="BC173" s="4">
        <v>13.884252781962346</v>
      </c>
      <c r="BD173" s="4">
        <v>11.03905169318295</v>
      </c>
      <c r="BE173" s="4"/>
      <c r="BF173" s="4">
        <f>AP173*AS173</f>
        <v>10.1402</v>
      </c>
      <c r="BG173" s="4"/>
      <c r="BH173" s="26">
        <v>1669</v>
      </c>
      <c r="BI173" s="6">
        <f>AU173*271</f>
        <v>369.31767652604071</v>
      </c>
      <c r="BJ173" s="6">
        <f>AV173*19.5</f>
        <v>31.883651995305165</v>
      </c>
      <c r="BK173" s="6">
        <f>AW173*5</f>
        <v>31.525185837245694</v>
      </c>
      <c r="BL173" s="6">
        <f>AX173*3</f>
        <v>13.979050712489524</v>
      </c>
      <c r="BM173" s="6">
        <f>AY173*3</f>
        <v>19.765695970695965</v>
      </c>
      <c r="BN173" s="6">
        <f>AZ173*1.3</f>
        <v>13.114477308294209</v>
      </c>
      <c r="BO173" s="6">
        <f>BA173*1.3</f>
        <v>4.2892199660928538</v>
      </c>
      <c r="BP173" s="6">
        <f>BB173*1.3</f>
        <v>6.0575886420787937</v>
      </c>
      <c r="BQ173" s="6">
        <f>BD173*2</f>
        <v>22.0781033863659</v>
      </c>
      <c r="BS173" s="7">
        <f t="shared" si="10"/>
        <v>512.01065034460885</v>
      </c>
      <c r="BT173" s="7"/>
      <c r="BU173" s="8">
        <v>1669</v>
      </c>
      <c r="BV173" s="9">
        <f>BF173*250</f>
        <v>2535.0500000000002</v>
      </c>
      <c r="BW173" s="9">
        <f>BS173*4.2</f>
        <v>2150.4447314473573</v>
      </c>
      <c r="BY173" s="10">
        <v>1669</v>
      </c>
      <c r="BZ173" s="11">
        <f t="shared" si="9"/>
        <v>1.178849176139386</v>
      </c>
    </row>
    <row r="174" spans="1:78" x14ac:dyDescent="0.2">
      <c r="A174">
        <v>1670</v>
      </c>
      <c r="B174" s="1">
        <v>1686</v>
      </c>
      <c r="C174" s="1"/>
      <c r="D174" s="1">
        <v>1686</v>
      </c>
      <c r="E174" s="1">
        <v>1883.5</v>
      </c>
      <c r="G174" s="1"/>
      <c r="H174" s="1"/>
      <c r="I174" s="1"/>
      <c r="J174" s="1"/>
      <c r="K174" s="1">
        <v>384.2</v>
      </c>
      <c r="L174" s="1">
        <v>50</v>
      </c>
      <c r="M174" s="1">
        <v>283.89999999999998</v>
      </c>
      <c r="N174" s="1">
        <v>384.2</v>
      </c>
      <c r="P174" s="1">
        <v>46.6</v>
      </c>
      <c r="Q174" s="4"/>
      <c r="R174" s="4"/>
      <c r="S174" s="4"/>
      <c r="T174" s="4"/>
      <c r="W174" s="1">
        <v>10</v>
      </c>
      <c r="AD174" s="17">
        <v>1670</v>
      </c>
      <c r="AE174" s="25">
        <v>8.3880597014925371</v>
      </c>
      <c r="AF174" s="3">
        <v>10.87048622</v>
      </c>
      <c r="AG174" s="3">
        <v>14.737871674491393</v>
      </c>
      <c r="AH174" s="3">
        <v>50.762910798122057</v>
      </c>
      <c r="AI174" s="3">
        <f>K174/11.93</f>
        <v>32.204526404023468</v>
      </c>
      <c r="AJ174" s="3">
        <v>54.945054945054942</v>
      </c>
      <c r="AK174" s="3">
        <f t="shared" si="8"/>
        <v>81.220657276995297</v>
      </c>
      <c r="AL174" s="3">
        <v>22.214397496087635</v>
      </c>
      <c r="AM174" s="3">
        <v>32.204526404023468</v>
      </c>
      <c r="AN174" s="3">
        <v>3.6463223787167451</v>
      </c>
      <c r="AP174" s="3">
        <v>7</v>
      </c>
      <c r="AR174" s="14">
        <v>1670</v>
      </c>
      <c r="AS174" s="4">
        <v>1.4486000000000001</v>
      </c>
      <c r="AT174" s="4">
        <f>AS174*(AE174/12)</f>
        <v>1.0125786069651741</v>
      </c>
      <c r="AU174" s="4">
        <f>AS174*AF174/12</f>
        <v>1.3122488615243335</v>
      </c>
      <c r="AV174" s="4">
        <f>(AG174/12)*$AS174</f>
        <v>1.7791067423056861</v>
      </c>
      <c r="AW174" s="4">
        <f>(AH174/12)*$AS174</f>
        <v>6.1279293818466352</v>
      </c>
      <c r="AX174" s="4">
        <f>(AI174/12)*$AS174</f>
        <v>3.8876230790723665</v>
      </c>
      <c r="AY174" s="4">
        <f>(AJ174/12)*$AS174</f>
        <v>6.6327838827838832</v>
      </c>
      <c r="AZ174" s="4">
        <f>(AK174/12)*$AS174</f>
        <v>9.8046870109546163</v>
      </c>
      <c r="BA174" s="4">
        <f>(AL174/12)*$AS174</f>
        <v>2.6816480177360456</v>
      </c>
      <c r="BB174" s="4">
        <f>(AM174/12)*$AS174</f>
        <v>3.8876230790723665</v>
      </c>
      <c r="BC174" s="4">
        <v>15.975461225665315</v>
      </c>
      <c r="BD174" s="4">
        <v>11.95897266761486</v>
      </c>
      <c r="BE174" s="4"/>
      <c r="BF174" s="4">
        <f>AP174*AS174</f>
        <v>10.1402</v>
      </c>
      <c r="BG174" s="4"/>
      <c r="BH174" s="26">
        <v>1670</v>
      </c>
      <c r="BI174" s="6">
        <f>AU174*271</f>
        <v>355.61944147309435</v>
      </c>
      <c r="BJ174" s="6">
        <f>AV174*19.5</f>
        <v>34.692581474960882</v>
      </c>
      <c r="BK174" s="6">
        <f>AW174*5</f>
        <v>30.639646909233175</v>
      </c>
      <c r="BL174" s="6">
        <f>AX174*3</f>
        <v>11.6628692372171</v>
      </c>
      <c r="BM174" s="6">
        <f>AY174*3</f>
        <v>19.89835164835165</v>
      </c>
      <c r="BN174" s="6">
        <f>AZ174*1.3</f>
        <v>12.746093114241001</v>
      </c>
      <c r="BO174" s="6">
        <f>BA174*1.3</f>
        <v>3.4861424230568594</v>
      </c>
      <c r="BP174" s="6">
        <f>BB174*1.3</f>
        <v>5.0539100027940762</v>
      </c>
      <c r="BQ174" s="6">
        <f>BD174*2</f>
        <v>23.917945335229721</v>
      </c>
      <c r="BS174" s="7">
        <f t="shared" si="10"/>
        <v>497.71698161817875</v>
      </c>
      <c r="BT174" s="7"/>
      <c r="BU174" s="8">
        <v>1670</v>
      </c>
      <c r="BV174" s="9">
        <f>BF174*250</f>
        <v>2535.0500000000002</v>
      </c>
      <c r="BW174" s="9">
        <f>BS174*4.2</f>
        <v>2090.4113227963508</v>
      </c>
      <c r="BY174" s="10">
        <v>1670</v>
      </c>
      <c r="BZ174" s="11">
        <f t="shared" si="9"/>
        <v>1.2127039173366392</v>
      </c>
    </row>
    <row r="175" spans="1:78" x14ac:dyDescent="0.2">
      <c r="A175">
        <v>1671</v>
      </c>
      <c r="B175" s="1">
        <v>1638.8</v>
      </c>
      <c r="C175" s="1"/>
      <c r="D175" s="1">
        <v>1638.8</v>
      </c>
      <c r="E175" s="1">
        <v>1749.5</v>
      </c>
      <c r="G175" s="1"/>
      <c r="H175" s="1"/>
      <c r="I175" s="1"/>
      <c r="J175" s="1"/>
      <c r="K175" s="1">
        <v>279.8</v>
      </c>
      <c r="M175" s="1">
        <v>261</v>
      </c>
      <c r="N175" s="1">
        <v>279.8</v>
      </c>
      <c r="P175" s="1">
        <v>45</v>
      </c>
      <c r="Q175" s="4"/>
      <c r="R175" s="4"/>
      <c r="S175" s="4"/>
      <c r="T175" s="4"/>
      <c r="W175" s="1">
        <v>8.5</v>
      </c>
      <c r="X175" s="1">
        <v>8</v>
      </c>
      <c r="AD175" s="17">
        <v>1671</v>
      </c>
      <c r="AE175" s="25">
        <v>8.153233830845771</v>
      </c>
      <c r="AF175" s="3">
        <v>10.602684276</v>
      </c>
      <c r="AG175" s="3">
        <v>13.689358372456965</v>
      </c>
      <c r="AH175" s="3">
        <v>49.295774647887313</v>
      </c>
      <c r="AI175" s="3">
        <f>K175/11.93</f>
        <v>23.453478625314336</v>
      </c>
      <c r="AJ175" s="3">
        <v>53.873626373626372</v>
      </c>
      <c r="AK175" s="3">
        <f t="shared" si="8"/>
        <v>78.873239436619713</v>
      </c>
      <c r="AL175" s="3">
        <v>20.422535211267608</v>
      </c>
      <c r="AM175" s="3">
        <v>23.453478625314336</v>
      </c>
      <c r="AN175" s="3">
        <v>3.5211267605633805</v>
      </c>
      <c r="AP175" s="3">
        <v>7</v>
      </c>
      <c r="AR175" s="14">
        <v>1671</v>
      </c>
      <c r="AS175" s="4">
        <v>1.4486000000000001</v>
      </c>
      <c r="AT175" s="4">
        <f>AS175*(AE175/12)</f>
        <v>0.98423121061359875</v>
      </c>
      <c r="AU175" s="4">
        <f>AS175*AF175/12</f>
        <v>1.2799207035178</v>
      </c>
      <c r="AV175" s="4">
        <f>(AG175/12)*$AS175</f>
        <v>1.6525337115284302</v>
      </c>
      <c r="AW175" s="4">
        <f>(AH175/12)*$AS175</f>
        <v>5.9508215962441309</v>
      </c>
      <c r="AX175" s="4">
        <f>(AI175/12)*$AS175</f>
        <v>2.8312257613858627</v>
      </c>
      <c r="AY175" s="4">
        <f>(AJ175/12)*$AS175</f>
        <v>6.5034445970695973</v>
      </c>
      <c r="AZ175" s="4">
        <f>(AK175/12)*$AS175</f>
        <v>9.5213145539906101</v>
      </c>
      <c r="BA175" s="4">
        <f>(AL175/12)*$AS175</f>
        <v>2.4653403755868548</v>
      </c>
      <c r="BB175" s="4">
        <f>(AM175/12)*$AS175</f>
        <v>2.8312257613858627</v>
      </c>
      <c r="BC175" s="4">
        <v>15.426947535513715</v>
      </c>
      <c r="BD175" s="4">
        <v>10.425771043561673</v>
      </c>
      <c r="BE175" s="4"/>
      <c r="BF175" s="4">
        <f>AP175*AS175</f>
        <v>10.1402</v>
      </c>
      <c r="BG175" s="4"/>
      <c r="BH175" s="26">
        <v>1671</v>
      </c>
      <c r="BI175" s="6">
        <f>AU175*271</f>
        <v>346.85851065332378</v>
      </c>
      <c r="BJ175" s="6">
        <f>AV175*19.5</f>
        <v>32.224407374804386</v>
      </c>
      <c r="BK175" s="6">
        <f>AW175*5</f>
        <v>29.754107981220656</v>
      </c>
      <c r="BL175" s="6">
        <f>AX175*3</f>
        <v>8.493677284157588</v>
      </c>
      <c r="BM175" s="6">
        <f>AY175*3</f>
        <v>19.510333791208794</v>
      </c>
      <c r="BN175" s="6">
        <f>AZ175*1.3</f>
        <v>12.377708920187793</v>
      </c>
      <c r="BO175" s="6">
        <f>BA175*1.3</f>
        <v>3.2049424882629114</v>
      </c>
      <c r="BP175" s="6">
        <f>BB175*1.3</f>
        <v>3.6805934898016215</v>
      </c>
      <c r="BQ175" s="6">
        <f>BD175*2</f>
        <v>20.851542087123345</v>
      </c>
      <c r="BS175" s="7">
        <f t="shared" si="10"/>
        <v>476.95582407009084</v>
      </c>
      <c r="BT175" s="7"/>
      <c r="BU175" s="8">
        <v>1671</v>
      </c>
      <c r="BV175" s="9">
        <f>BF175*250</f>
        <v>2535.0500000000002</v>
      </c>
      <c r="BW175" s="9">
        <f>BS175*4.2</f>
        <v>2003.2144610943817</v>
      </c>
      <c r="BY175" s="10">
        <v>1671</v>
      </c>
      <c r="BZ175" s="11">
        <f t="shared" si="9"/>
        <v>1.2654910641045742</v>
      </c>
    </row>
    <row r="176" spans="1:78" x14ac:dyDescent="0.2">
      <c r="A176">
        <v>1672</v>
      </c>
      <c r="B176" s="1">
        <v>1797.1</v>
      </c>
      <c r="C176" s="1"/>
      <c r="D176" s="1">
        <v>1797.1</v>
      </c>
      <c r="E176" s="1">
        <v>1866.3</v>
      </c>
      <c r="G176" s="1"/>
      <c r="H176" s="1"/>
      <c r="I176" s="1"/>
      <c r="J176" s="1"/>
      <c r="K176" s="1">
        <v>315.3</v>
      </c>
      <c r="M176" s="1">
        <v>277</v>
      </c>
      <c r="N176" s="1">
        <v>315.3</v>
      </c>
      <c r="P176" s="1">
        <v>49.8</v>
      </c>
      <c r="Q176" s="4"/>
      <c r="R176" s="4"/>
      <c r="S176" s="4"/>
      <c r="T176" s="4"/>
      <c r="X176" s="1">
        <v>8</v>
      </c>
      <c r="AD176" s="17">
        <v>1672</v>
      </c>
      <c r="AE176" s="25">
        <v>8.9407960199004979</v>
      </c>
      <c r="AF176" s="3">
        <v>11.500842066999999</v>
      </c>
      <c r="AG176" s="3">
        <v>14.603286384976526</v>
      </c>
      <c r="AH176" s="3">
        <v>47.82863849765257</v>
      </c>
      <c r="AI176" s="3">
        <f>K176/11.93</f>
        <v>26.429170159262366</v>
      </c>
      <c r="AJ176" s="3">
        <v>52.802197802197803</v>
      </c>
      <c r="AK176" s="3">
        <f t="shared" si="8"/>
        <v>76.525821596244114</v>
      </c>
      <c r="AL176" s="3">
        <v>21.674491392801254</v>
      </c>
      <c r="AM176" s="3">
        <v>26.429170159262366</v>
      </c>
      <c r="AN176" s="3">
        <v>3.896713615023474</v>
      </c>
      <c r="AP176" s="3">
        <v>7</v>
      </c>
      <c r="AR176" s="14">
        <v>1672</v>
      </c>
      <c r="AS176" s="4">
        <v>1.4486000000000001</v>
      </c>
      <c r="AT176" s="4">
        <f>AS176*(AE176/12)</f>
        <v>1.0793030928689886</v>
      </c>
      <c r="AU176" s="4">
        <f>AS176*AF176/12</f>
        <v>1.3883433181880165</v>
      </c>
      <c r="AV176" s="4">
        <f>(AG176/12)*$AS176</f>
        <v>1.7628600547730831</v>
      </c>
      <c r="AW176" s="4">
        <f>(AH176/12)*$AS176</f>
        <v>5.7737138106416266</v>
      </c>
      <c r="AX176" s="4">
        <f>(AI176/12)*$AS176</f>
        <v>3.1904413243922889</v>
      </c>
      <c r="AY176" s="4">
        <f>(AJ176/12)*$AS176</f>
        <v>6.3741053113553123</v>
      </c>
      <c r="AZ176" s="4">
        <f>(AK176/12)*$AS176</f>
        <v>9.2379420970266022</v>
      </c>
      <c r="BA176" s="4">
        <f>(AL176/12)*$AS176</f>
        <v>2.6164723526343252</v>
      </c>
      <c r="BB176" s="4">
        <f>(AM176/12)*$AS176</f>
        <v>3.1904413243922889</v>
      </c>
      <c r="BC176" s="4">
        <v>17.072488605968509</v>
      </c>
      <c r="BD176" s="4">
        <v>13.062877836933156</v>
      </c>
      <c r="BE176" s="4"/>
      <c r="BF176" s="4">
        <f>AP176*AS176</f>
        <v>10.1402</v>
      </c>
      <c r="BG176" s="4"/>
      <c r="BH176" s="26">
        <v>1672</v>
      </c>
      <c r="BI176" s="6">
        <f>AU176*271</f>
        <v>376.24103922895245</v>
      </c>
      <c r="BJ176" s="6">
        <f>AV176*19.5</f>
        <v>34.375771068075117</v>
      </c>
      <c r="BK176" s="6">
        <f>AW176*5</f>
        <v>28.868569053208134</v>
      </c>
      <c r="BL176" s="6">
        <f>AX176*3</f>
        <v>9.5713239731768667</v>
      </c>
      <c r="BM176" s="6">
        <f>AY176*3</f>
        <v>19.122315934065938</v>
      </c>
      <c r="BN176" s="6">
        <f>AZ176*1.3</f>
        <v>12.009324726134583</v>
      </c>
      <c r="BO176" s="6">
        <f>BA176*1.3</f>
        <v>3.4014140584246229</v>
      </c>
      <c r="BP176" s="6">
        <f>BB176*1.3</f>
        <v>4.1475737217099757</v>
      </c>
      <c r="BQ176" s="6">
        <f>BD176*2</f>
        <v>26.125755673866312</v>
      </c>
      <c r="BS176" s="7">
        <f t="shared" si="10"/>
        <v>513.86308743761401</v>
      </c>
      <c r="BT176" s="7"/>
      <c r="BU176" s="8">
        <v>1672</v>
      </c>
      <c r="BV176" s="9">
        <f>BF176*250</f>
        <v>2535.0500000000002</v>
      </c>
      <c r="BW176" s="9">
        <f>BS176*4.2</f>
        <v>2158.2249672379789</v>
      </c>
      <c r="BY176" s="10">
        <v>1672</v>
      </c>
      <c r="BZ176" s="11">
        <f t="shared" si="9"/>
        <v>1.1745995151025748</v>
      </c>
    </row>
    <row r="177" spans="1:78" x14ac:dyDescent="0.2">
      <c r="A177">
        <v>1673</v>
      </c>
      <c r="B177" s="1">
        <v>1522.8</v>
      </c>
      <c r="C177" s="1"/>
      <c r="D177" s="1">
        <v>1522.8</v>
      </c>
      <c r="E177" s="1">
        <v>1638.9</v>
      </c>
      <c r="G177" s="1"/>
      <c r="H177" s="1"/>
      <c r="I177" s="1"/>
      <c r="J177" s="1"/>
      <c r="K177" s="1">
        <v>198.8</v>
      </c>
      <c r="M177" s="1">
        <v>218</v>
      </c>
      <c r="N177" s="1">
        <v>198.8</v>
      </c>
      <c r="P177" s="1">
        <v>50</v>
      </c>
      <c r="Q177" s="4"/>
      <c r="R177" s="4"/>
      <c r="S177" s="4"/>
      <c r="T177" s="4"/>
      <c r="X177" s="1">
        <v>8</v>
      </c>
      <c r="AD177" s="17">
        <v>1673</v>
      </c>
      <c r="AE177" s="25">
        <v>7.576119402985074</v>
      </c>
      <c r="AF177" s="3">
        <v>9.9445269560000007</v>
      </c>
      <c r="AG177" s="3">
        <v>12.823943661971832</v>
      </c>
      <c r="AH177" s="3">
        <v>46.361502347417826</v>
      </c>
      <c r="AI177" s="3">
        <f>K177/11.93</f>
        <v>16.663872590108969</v>
      </c>
      <c r="AJ177" s="3">
        <v>51.730769230769234</v>
      </c>
      <c r="AK177" s="3">
        <f t="shared" si="8"/>
        <v>74.17840375586853</v>
      </c>
      <c r="AL177" s="3">
        <v>17.057902973395933</v>
      </c>
      <c r="AM177" s="3">
        <v>16.663872590108969</v>
      </c>
      <c r="AN177" s="3">
        <v>3.9123630672926448</v>
      </c>
      <c r="AP177" s="3">
        <v>7</v>
      </c>
      <c r="AR177" s="14">
        <v>1673</v>
      </c>
      <c r="AS177" s="4">
        <v>1.4486000000000001</v>
      </c>
      <c r="AT177" s="4">
        <f>AS177*(AE177/12)</f>
        <v>0.91456388059701488</v>
      </c>
      <c r="AU177" s="4">
        <f>AS177*AF177/12</f>
        <v>1.2004701457051334</v>
      </c>
      <c r="AV177" s="4">
        <f>(AG177/12)*$AS177</f>
        <v>1.5480637323943665</v>
      </c>
      <c r="AW177" s="4">
        <f>(AH177/12)*$AS177</f>
        <v>5.5966060250391223</v>
      </c>
      <c r="AX177" s="4">
        <f>(AI177/12)*$AS177</f>
        <v>2.0116071528359876</v>
      </c>
      <c r="AY177" s="4">
        <f>(AJ177/12)*$AS177</f>
        <v>6.2447660256410265</v>
      </c>
      <c r="AZ177" s="4">
        <f>(AK177/12)*$AS177</f>
        <v>8.9545696400625978</v>
      </c>
      <c r="BA177" s="4">
        <f>(AL177/12)*$AS177</f>
        <v>2.0591731872717793</v>
      </c>
      <c r="BB177" s="4">
        <f>(AM177/12)*$AS177</f>
        <v>2.0116071528359876</v>
      </c>
      <c r="BC177" s="4">
        <v>17.141052817237465</v>
      </c>
      <c r="BD177" s="4">
        <v>13.489107888419943</v>
      </c>
      <c r="BE177" s="4"/>
      <c r="BF177" s="4">
        <f>AP177*AS177</f>
        <v>10.1402</v>
      </c>
      <c r="BG177" s="4"/>
      <c r="BH177" s="26">
        <v>1673</v>
      </c>
      <c r="BI177" s="6">
        <f>AU177*271</f>
        <v>325.32740948609114</v>
      </c>
      <c r="BJ177" s="6">
        <f>AV177*19.5</f>
        <v>30.187242781690145</v>
      </c>
      <c r="BK177" s="6">
        <f>AW177*5</f>
        <v>27.983030125195612</v>
      </c>
      <c r="BL177" s="6">
        <f>AX177*3</f>
        <v>6.0348214585079631</v>
      </c>
      <c r="BM177" s="6">
        <f>AY177*3</f>
        <v>18.734298076923078</v>
      </c>
      <c r="BN177" s="6">
        <f>AZ177*1.3</f>
        <v>11.640940532081377</v>
      </c>
      <c r="BO177" s="6">
        <f>BA177*1.3</f>
        <v>2.6769251434533134</v>
      </c>
      <c r="BP177" s="6">
        <f>BB177*1.3</f>
        <v>2.615089298686784</v>
      </c>
      <c r="BQ177" s="6">
        <f>BD177*2</f>
        <v>26.978215776839885</v>
      </c>
      <c r="BS177" s="7">
        <f t="shared" si="10"/>
        <v>452.17797267946935</v>
      </c>
      <c r="BT177" s="7"/>
      <c r="BU177" s="8">
        <v>1673</v>
      </c>
      <c r="BV177" s="9">
        <f>BF177*250</f>
        <v>2535.0500000000002</v>
      </c>
      <c r="BW177" s="9">
        <f>BS177*4.2</f>
        <v>1899.1474852537713</v>
      </c>
      <c r="BY177" s="10">
        <v>1673</v>
      </c>
      <c r="BZ177" s="11">
        <f t="shared" si="9"/>
        <v>1.3348357721997863</v>
      </c>
    </row>
    <row r="178" spans="1:78" x14ac:dyDescent="0.2">
      <c r="A178">
        <v>1674</v>
      </c>
      <c r="B178" s="1">
        <v>1508.5</v>
      </c>
      <c r="C178" s="1"/>
      <c r="D178" s="1">
        <v>1508.5</v>
      </c>
      <c r="E178" s="1">
        <v>1719</v>
      </c>
      <c r="G178" s="1"/>
      <c r="H178" s="1"/>
      <c r="I178" s="1"/>
      <c r="J178" s="1"/>
      <c r="K178" s="1">
        <v>208</v>
      </c>
      <c r="L178" s="1">
        <v>46.1</v>
      </c>
      <c r="M178" s="1">
        <v>208.5</v>
      </c>
      <c r="N178" s="1">
        <v>208</v>
      </c>
      <c r="P178" s="1">
        <v>49</v>
      </c>
      <c r="Q178" s="4"/>
      <c r="R178" s="4"/>
      <c r="S178" s="4"/>
      <c r="T178" s="4"/>
      <c r="AD178" s="17">
        <v>1674</v>
      </c>
      <c r="AE178" s="25">
        <v>7.5049751243781095</v>
      </c>
      <c r="AF178" s="3">
        <v>9.8633920449999994</v>
      </c>
      <c r="AG178" s="3">
        <v>13.450704225352114</v>
      </c>
      <c r="AH178" s="3">
        <v>44.894366197183082</v>
      </c>
      <c r="AI178" s="3">
        <f>K178/11.93</f>
        <v>17.435037720033531</v>
      </c>
      <c r="AJ178" s="3">
        <v>50.659340659340657</v>
      </c>
      <c r="AK178" s="3">
        <f t="shared" si="8"/>
        <v>71.830985915492931</v>
      </c>
      <c r="AL178" s="3">
        <v>16.314553990610328</v>
      </c>
      <c r="AM178" s="3">
        <v>17.435037720033531</v>
      </c>
      <c r="AN178" s="3">
        <v>3.8341158059467921</v>
      </c>
      <c r="AP178" s="3">
        <v>7</v>
      </c>
      <c r="AR178" s="14">
        <v>1674</v>
      </c>
      <c r="AS178" s="4">
        <v>1.4486000000000001</v>
      </c>
      <c r="AT178" s="4">
        <f>AS178*(AE178/12)</f>
        <v>0.90597558043117743</v>
      </c>
      <c r="AU178" s="4">
        <f>AS178*AF178/12</f>
        <v>1.1906758096989167</v>
      </c>
      <c r="AV178" s="4">
        <f>(AG178/12)*$AS178</f>
        <v>1.6237241784037559</v>
      </c>
      <c r="AW178" s="4">
        <f>(AH178/12)*$AS178</f>
        <v>5.419498239436618</v>
      </c>
      <c r="AX178" s="4">
        <f>(AI178/12)*$AS178</f>
        <v>2.1046996367700479</v>
      </c>
      <c r="AY178" s="4">
        <f>(AJ178/12)*$AS178</f>
        <v>6.1154267399267406</v>
      </c>
      <c r="AZ178" s="4">
        <f>(AK178/12)*$AS178</f>
        <v>8.6711971830985899</v>
      </c>
      <c r="BA178" s="4">
        <f>(AL178/12)*$AS178</f>
        <v>1.9694385758998436</v>
      </c>
      <c r="BB178" s="4">
        <f>(AM178/12)*$AS178</f>
        <v>2.1046996367700479</v>
      </c>
      <c r="BC178" s="4">
        <v>16.798231760892715</v>
      </c>
      <c r="BD178" s="4">
        <v>11.774988472728477</v>
      </c>
      <c r="BE178" s="4"/>
      <c r="BF178" s="4">
        <f>AP178*AS178</f>
        <v>10.1402</v>
      </c>
      <c r="BG178" s="4"/>
      <c r="BH178" s="26">
        <v>1674</v>
      </c>
      <c r="BI178" s="6">
        <f>AU178*271</f>
        <v>322.67314442840643</v>
      </c>
      <c r="BJ178" s="6">
        <f>AV178*19.5</f>
        <v>31.662621478873241</v>
      </c>
      <c r="BK178" s="6">
        <f>AW178*5</f>
        <v>27.097491197183089</v>
      </c>
      <c r="BL178" s="6">
        <f>AX178*3</f>
        <v>6.3140989103101433</v>
      </c>
      <c r="BM178" s="6">
        <f>AY178*3</f>
        <v>18.346280219780223</v>
      </c>
      <c r="BN178" s="6">
        <f>AZ178*1.3</f>
        <v>11.272556338028167</v>
      </c>
      <c r="BO178" s="6">
        <f>BA178*1.3</f>
        <v>2.560270148669797</v>
      </c>
      <c r="BP178" s="6">
        <f>BB178*1.3</f>
        <v>2.7361095278010623</v>
      </c>
      <c r="BQ178" s="6">
        <f>BD178*2</f>
        <v>23.549976945456955</v>
      </c>
      <c r="BS178" s="7">
        <f t="shared" si="10"/>
        <v>446.21254919450905</v>
      </c>
      <c r="BT178" s="7"/>
      <c r="BU178" s="8">
        <v>1674</v>
      </c>
      <c r="BV178" s="9">
        <f>BF178*250</f>
        <v>2535.0500000000002</v>
      </c>
      <c r="BW178" s="9">
        <f>BS178*4.2</f>
        <v>1874.0927066169381</v>
      </c>
      <c r="BY178" s="10">
        <v>1674</v>
      </c>
      <c r="BZ178" s="11">
        <f t="shared" si="9"/>
        <v>1.3526812153152254</v>
      </c>
    </row>
    <row r="179" spans="1:78" x14ac:dyDescent="0.2">
      <c r="A179">
        <v>1675</v>
      </c>
      <c r="B179" s="1">
        <v>1514</v>
      </c>
      <c r="C179" s="1"/>
      <c r="D179" s="1">
        <v>1514</v>
      </c>
      <c r="E179" s="1">
        <v>1808.3</v>
      </c>
      <c r="G179" s="1"/>
      <c r="H179" s="1"/>
      <c r="I179" s="1"/>
      <c r="J179" s="1"/>
      <c r="K179" s="1">
        <v>222.9</v>
      </c>
      <c r="L179" s="1">
        <v>46.4</v>
      </c>
      <c r="M179" s="1">
        <v>206.3</v>
      </c>
      <c r="N179" s="1">
        <v>222.9</v>
      </c>
      <c r="P179" s="1">
        <v>47.2</v>
      </c>
      <c r="Q179" s="4"/>
      <c r="R179" s="4"/>
      <c r="S179" s="4"/>
      <c r="T179" s="4"/>
      <c r="W179" s="1">
        <v>10</v>
      </c>
      <c r="AD179" s="17">
        <v>1675</v>
      </c>
      <c r="AE179" s="25">
        <v>7.5323383084577111</v>
      </c>
      <c r="AF179" s="3">
        <v>9.8945977799999998</v>
      </c>
      <c r="AG179" s="3">
        <v>14.149452269170579</v>
      </c>
      <c r="AH179" s="3">
        <v>43.427230046948338</v>
      </c>
      <c r="AI179" s="3">
        <f>K179/11.93</f>
        <v>18.683989941324395</v>
      </c>
      <c r="AJ179" s="3">
        <v>50.989010989010985</v>
      </c>
      <c r="AK179" s="3">
        <f t="shared" si="8"/>
        <v>69.483568075117347</v>
      </c>
      <c r="AL179" s="3">
        <v>16.142410015649453</v>
      </c>
      <c r="AM179" s="3">
        <v>18.683989941324395</v>
      </c>
      <c r="AN179" s="3">
        <v>3.6932707355242571</v>
      </c>
      <c r="AP179" s="3">
        <v>7</v>
      </c>
      <c r="AR179" s="14">
        <v>1675</v>
      </c>
      <c r="AS179" s="4">
        <v>1.4486000000000001</v>
      </c>
      <c r="AT179" s="4">
        <f>AS179*(AE179/12)</f>
        <v>0.90927877280265346</v>
      </c>
      <c r="AU179" s="4">
        <f>AS179*AF179/12</f>
        <v>1.194442862009</v>
      </c>
      <c r="AV179" s="4">
        <f>(AG179/12)*$AS179</f>
        <v>1.7080747130933753</v>
      </c>
      <c r="AW179" s="4">
        <f>(AH179/12)*$AS179</f>
        <v>5.2423904538341146</v>
      </c>
      <c r="AX179" s="4">
        <f>(AI179/12)*$AS179</f>
        <v>2.2554689857502099</v>
      </c>
      <c r="AY179" s="4">
        <f>(AJ179/12)*$AS179</f>
        <v>6.1552234432234441</v>
      </c>
      <c r="AZ179" s="4">
        <f>(AK179/12)*$AS179</f>
        <v>8.3878247261345837</v>
      </c>
      <c r="BA179" s="4">
        <f>(AL179/12)*$AS179</f>
        <v>1.9486579290558166</v>
      </c>
      <c r="BB179" s="4">
        <f>(AM179/12)*$AS179</f>
        <v>2.2554689857502099</v>
      </c>
      <c r="BC179" s="4">
        <v>16.181153859472165</v>
      </c>
      <c r="BD179" s="4">
        <v>11.192371855588268</v>
      </c>
      <c r="BE179" s="4"/>
      <c r="BF179" s="4">
        <f>AP179*AS179</f>
        <v>10.1402</v>
      </c>
      <c r="BG179" s="4"/>
      <c r="BH179" s="26">
        <v>1675</v>
      </c>
      <c r="BI179" s="6">
        <f>AU179*271</f>
        <v>323.69401560443902</v>
      </c>
      <c r="BJ179" s="6">
        <f>AV179*19.5</f>
        <v>33.307456905320819</v>
      </c>
      <c r="BK179" s="6">
        <f>AW179*5</f>
        <v>26.211952269170574</v>
      </c>
      <c r="BL179" s="6">
        <f>AX179*3</f>
        <v>6.7664069572506298</v>
      </c>
      <c r="BM179" s="6">
        <f>AY179*3</f>
        <v>18.465670329670331</v>
      </c>
      <c r="BN179" s="6">
        <f>AZ179*1.3</f>
        <v>10.904172143974959</v>
      </c>
      <c r="BO179" s="6">
        <f>BA179*1.3</f>
        <v>2.5332553077725617</v>
      </c>
      <c r="BP179" s="6">
        <f>BB179*1.3</f>
        <v>2.9321096814752732</v>
      </c>
      <c r="BQ179" s="6">
        <f>BD179*2</f>
        <v>22.384743711176537</v>
      </c>
      <c r="BS179" s="7">
        <f t="shared" si="10"/>
        <v>447.19978291025069</v>
      </c>
      <c r="BT179" s="7"/>
      <c r="BU179" s="8">
        <v>1675</v>
      </c>
      <c r="BV179" s="9">
        <f>BF179*250</f>
        <v>2535.0500000000002</v>
      </c>
      <c r="BW179" s="9">
        <f>BS179*4.2</f>
        <v>1878.2390882230529</v>
      </c>
      <c r="BY179" s="10">
        <v>1675</v>
      </c>
      <c r="BZ179" s="11">
        <f t="shared" si="9"/>
        <v>1.3496950499514611</v>
      </c>
    </row>
    <row r="180" spans="1:78" x14ac:dyDescent="0.2">
      <c r="A180">
        <v>1676</v>
      </c>
      <c r="B180" s="1">
        <v>1545.5</v>
      </c>
      <c r="C180" s="1"/>
      <c r="D180" s="1">
        <v>1545.5</v>
      </c>
      <c r="E180" s="1">
        <v>2082.8000000000002</v>
      </c>
      <c r="G180" s="1"/>
      <c r="H180" s="1"/>
      <c r="I180" s="1"/>
      <c r="J180" s="1"/>
      <c r="K180" s="1">
        <v>338.1</v>
      </c>
      <c r="L180" s="1">
        <v>49.6</v>
      </c>
      <c r="M180" s="1">
        <v>259.89999999999998</v>
      </c>
      <c r="N180" s="1">
        <v>338.1</v>
      </c>
      <c r="P180" s="1">
        <v>46.3</v>
      </c>
      <c r="Q180" s="4"/>
      <c r="R180" s="4"/>
      <c r="S180" s="4"/>
      <c r="T180" s="4"/>
      <c r="W180" s="1">
        <v>7</v>
      </c>
      <c r="AD180" s="17">
        <v>1676</v>
      </c>
      <c r="AE180" s="25">
        <v>7.689054726368159</v>
      </c>
      <c r="AF180" s="3">
        <v>10.073321535</v>
      </c>
      <c r="AG180" s="3">
        <v>16.297339593114241</v>
      </c>
      <c r="AH180" s="3">
        <v>41.960093896713595</v>
      </c>
      <c r="AI180" s="3">
        <f>K180/11.93</f>
        <v>28.340318524727579</v>
      </c>
      <c r="AJ180" s="3">
        <v>54.505494505494504</v>
      </c>
      <c r="AK180" s="3">
        <f t="shared" si="8"/>
        <v>67.136150234741748</v>
      </c>
      <c r="AL180" s="3">
        <v>20.336463223787167</v>
      </c>
      <c r="AM180" s="3">
        <v>28.340318524727579</v>
      </c>
      <c r="AN180" s="3">
        <v>3.6228482003129892</v>
      </c>
      <c r="AP180" s="3">
        <v>7</v>
      </c>
      <c r="AR180" s="14">
        <v>1676</v>
      </c>
      <c r="AS180" s="4">
        <v>1.4486000000000001</v>
      </c>
      <c r="AT180" s="4">
        <f>AS180*(AE180/12)</f>
        <v>0.92819705638474304</v>
      </c>
      <c r="AU180" s="4">
        <f>AS180*AF180/12</f>
        <v>1.2160177979667501</v>
      </c>
      <c r="AV180" s="4">
        <f>(AG180/12)*$AS180</f>
        <v>1.9673605112154411</v>
      </c>
      <c r="AW180" s="4">
        <f>(AH180/12)*$AS180</f>
        <v>5.0652826682316094</v>
      </c>
      <c r="AX180" s="4">
        <f>(AI180/12)*$AS180</f>
        <v>3.4211487845766975</v>
      </c>
      <c r="AY180" s="4">
        <f>(AJ180/12)*$AS180</f>
        <v>6.5797216117216122</v>
      </c>
      <c r="AZ180" s="4">
        <f>(AK180/12)*$AS180</f>
        <v>8.1044522691705758</v>
      </c>
      <c r="BA180" s="4">
        <f>(AL180/12)*$AS180</f>
        <v>2.4549500521648411</v>
      </c>
      <c r="BB180" s="4">
        <f>(AM180/12)*$AS180</f>
        <v>3.4211487845766975</v>
      </c>
      <c r="BC180" s="4">
        <v>15.872614908761889</v>
      </c>
      <c r="BD180" s="4">
        <v>12.633581382198264</v>
      </c>
      <c r="BE180" s="4"/>
      <c r="BF180" s="4">
        <f>AP180*AS180</f>
        <v>10.1402</v>
      </c>
      <c r="BG180" s="4"/>
      <c r="BH180" s="26">
        <v>1676</v>
      </c>
      <c r="BI180" s="6">
        <f>AU180*271</f>
        <v>329.54082324898928</v>
      </c>
      <c r="BJ180" s="6">
        <f>AV180*19.5</f>
        <v>38.363529968701101</v>
      </c>
      <c r="BK180" s="6">
        <f>AW180*5</f>
        <v>25.326413341158048</v>
      </c>
      <c r="BL180" s="6">
        <f>AX180*3</f>
        <v>10.263446353730092</v>
      </c>
      <c r="BM180" s="6">
        <f>AY180*3</f>
        <v>19.739164835164836</v>
      </c>
      <c r="BN180" s="6">
        <f>AZ180*1.3</f>
        <v>10.535787949921749</v>
      </c>
      <c r="BO180" s="6">
        <f>BA180*1.3</f>
        <v>3.1914350678142935</v>
      </c>
      <c r="BP180" s="6">
        <f>BB180*1.3</f>
        <v>4.4474934199497067</v>
      </c>
      <c r="BQ180" s="6">
        <f>BD180*2</f>
        <v>25.267162764396527</v>
      </c>
      <c r="BS180" s="7">
        <f t="shared" si="10"/>
        <v>466.67525694982567</v>
      </c>
      <c r="BT180" s="7"/>
      <c r="BU180" s="8">
        <v>1676</v>
      </c>
      <c r="BV180" s="9">
        <f>BF180*250</f>
        <v>2535.0500000000002</v>
      </c>
      <c r="BW180" s="9">
        <f>BS180*4.2</f>
        <v>1960.0360791892679</v>
      </c>
      <c r="BY180" s="10">
        <v>1676</v>
      </c>
      <c r="BZ180" s="11">
        <f t="shared" si="9"/>
        <v>1.2933690491292262</v>
      </c>
    </row>
    <row r="181" spans="1:78" x14ac:dyDescent="0.2">
      <c r="A181">
        <v>1677</v>
      </c>
      <c r="B181" s="1">
        <v>1906</v>
      </c>
      <c r="C181" s="1"/>
      <c r="D181" s="1">
        <v>1906</v>
      </c>
      <c r="E181" s="1">
        <v>2162.3000000000002</v>
      </c>
      <c r="G181" s="1"/>
      <c r="H181" s="1"/>
      <c r="I181" s="1"/>
      <c r="J181" s="1"/>
      <c r="K181" s="1">
        <v>404</v>
      </c>
      <c r="L181" s="1">
        <v>53.4</v>
      </c>
      <c r="M181" s="1">
        <v>320.10000000000002</v>
      </c>
      <c r="N181" s="1">
        <v>404</v>
      </c>
      <c r="P181" s="1">
        <v>48.4</v>
      </c>
      <c r="Q181" s="4"/>
      <c r="R181" s="4"/>
      <c r="S181" s="4"/>
      <c r="T181" s="4"/>
      <c r="AD181" s="17">
        <v>1677</v>
      </c>
      <c r="AE181" s="25">
        <v>9.4825870646766166</v>
      </c>
      <c r="AF181" s="3">
        <v>12.11871562</v>
      </c>
      <c r="AG181" s="3">
        <v>16.919405320813773</v>
      </c>
      <c r="AH181" s="3">
        <v>40.492957746478851</v>
      </c>
      <c r="AI181" s="3">
        <f>K181/11.93</f>
        <v>33.864207879295897</v>
      </c>
      <c r="AJ181" s="3">
        <v>58.681318681318679</v>
      </c>
      <c r="AK181" s="3">
        <f t="shared" si="8"/>
        <v>64.788732394366164</v>
      </c>
      <c r="AL181" s="3">
        <v>25.046948356807516</v>
      </c>
      <c r="AM181" s="3">
        <v>33.864207879295897</v>
      </c>
      <c r="AN181" s="3">
        <v>3.7871674491392802</v>
      </c>
      <c r="AP181" s="3">
        <v>7</v>
      </c>
      <c r="AR181" s="14">
        <v>1677</v>
      </c>
      <c r="AS181" s="4">
        <v>1.4486000000000001</v>
      </c>
      <c r="AT181" s="4">
        <f>AS181*(AE181/12)</f>
        <v>1.1447063018242123</v>
      </c>
      <c r="AU181" s="4">
        <f>AS181*AF181/12</f>
        <v>1.4629309539276667</v>
      </c>
      <c r="AV181" s="4">
        <f>(AG181/12)*$AS181</f>
        <v>2.0424542123109029</v>
      </c>
      <c r="AW181" s="4">
        <f>(AH181/12)*$AS181</f>
        <v>4.888174882629106</v>
      </c>
      <c r="AX181" s="4">
        <f>(AI181/12)*$AS181</f>
        <v>4.0879742944956696</v>
      </c>
      <c r="AY181" s="4">
        <f>(AJ181/12)*$AS181</f>
        <v>7.0838131868131864</v>
      </c>
      <c r="AZ181" s="4">
        <f>(AK181/12)*$AS181</f>
        <v>7.8210798122065697</v>
      </c>
      <c r="BA181" s="4">
        <f>(AL181/12)*$AS181</f>
        <v>3.0235841158059475</v>
      </c>
      <c r="BB181" s="4">
        <f>(AM181/12)*$AS181</f>
        <v>4.0879742944956696</v>
      </c>
      <c r="BC181" s="4">
        <v>16.592539127085864</v>
      </c>
      <c r="BD181" s="4">
        <v>12.357605089868688</v>
      </c>
      <c r="BE181" s="4"/>
      <c r="BF181" s="4">
        <f>AP181*AS181</f>
        <v>10.1402</v>
      </c>
      <c r="BG181" s="4"/>
      <c r="BH181" s="26">
        <v>1677</v>
      </c>
      <c r="BI181" s="6">
        <f>AU181*271</f>
        <v>396.45428851439766</v>
      </c>
      <c r="BJ181" s="6">
        <f>AV181*19.5</f>
        <v>39.827857140062605</v>
      </c>
      <c r="BK181" s="6">
        <f>AW181*5</f>
        <v>24.440874413145529</v>
      </c>
      <c r="BL181" s="6">
        <f>AX181*3</f>
        <v>12.263922883487009</v>
      </c>
      <c r="BM181" s="6">
        <f>AY181*3</f>
        <v>21.251439560439557</v>
      </c>
      <c r="BN181" s="6">
        <f>AZ181*1.3</f>
        <v>10.167403755868541</v>
      </c>
      <c r="BO181" s="6">
        <f>BA181*1.3</f>
        <v>3.9306593505477321</v>
      </c>
      <c r="BP181" s="6">
        <f>BB181*1.3</f>
        <v>5.3143665828443707</v>
      </c>
      <c r="BQ181" s="6">
        <f>BD181*2</f>
        <v>24.715210179737376</v>
      </c>
      <c r="BS181" s="7">
        <f t="shared" si="10"/>
        <v>538.36602238053035</v>
      </c>
      <c r="BT181" s="7"/>
      <c r="BU181" s="8">
        <v>1677</v>
      </c>
      <c r="BV181" s="9">
        <f>BF181*250</f>
        <v>2535.0500000000002</v>
      </c>
      <c r="BW181" s="9">
        <f>BS181*4.2</f>
        <v>2261.1372939982275</v>
      </c>
      <c r="BY181" s="10">
        <v>1677</v>
      </c>
      <c r="BZ181" s="11">
        <f t="shared" si="9"/>
        <v>1.1211393517451698</v>
      </c>
    </row>
    <row r="182" spans="1:78" x14ac:dyDescent="0.2">
      <c r="A182">
        <v>1678</v>
      </c>
      <c r="B182" s="1">
        <v>2142.4</v>
      </c>
      <c r="C182" s="1"/>
      <c r="D182" s="1">
        <v>2142.4</v>
      </c>
      <c r="E182" s="1">
        <v>2310.6999999999998</v>
      </c>
      <c r="G182" s="1"/>
      <c r="H182" s="1"/>
      <c r="I182" s="1"/>
      <c r="J182" s="1"/>
      <c r="K182" s="1">
        <v>343.1</v>
      </c>
      <c r="M182" s="1">
        <v>306</v>
      </c>
      <c r="N182" s="1">
        <v>343.1</v>
      </c>
      <c r="P182" s="1">
        <v>46.9</v>
      </c>
      <c r="Q182" s="4"/>
      <c r="R182" s="4"/>
      <c r="S182" s="4"/>
      <c r="T182" s="4"/>
      <c r="AD182" s="17">
        <v>1678</v>
      </c>
      <c r="AE182" s="25">
        <v>10.658706467661691</v>
      </c>
      <c r="AF182" s="3">
        <v>13.459994848000001</v>
      </c>
      <c r="AG182" s="3">
        <v>18.080594679186227</v>
      </c>
      <c r="AH182" s="3">
        <v>39.025821596244107</v>
      </c>
      <c r="AI182" s="3">
        <f>K182/11.93</f>
        <v>28.759430008382232</v>
      </c>
      <c r="AJ182" s="3">
        <v>57.197802197802197</v>
      </c>
      <c r="AK182" s="3">
        <f t="shared" si="8"/>
        <v>62.441314553990573</v>
      </c>
      <c r="AL182" s="3">
        <v>23.943661971830988</v>
      </c>
      <c r="AM182" s="3">
        <v>28.759430008382232</v>
      </c>
      <c r="AN182" s="3">
        <v>3.6697965571205007</v>
      </c>
      <c r="AP182" s="3">
        <v>7</v>
      </c>
      <c r="AR182" s="14">
        <v>1678</v>
      </c>
      <c r="AS182" s="4">
        <v>1.4486000000000001</v>
      </c>
      <c r="AT182" s="4">
        <f>AS182*(AE182/12)</f>
        <v>1.2866835157545606</v>
      </c>
      <c r="AU182" s="4">
        <f>AS182*AF182/12</f>
        <v>1.6248457114010668</v>
      </c>
      <c r="AV182" s="4">
        <f>(AG182/12)*$AS182</f>
        <v>2.1826291210224307</v>
      </c>
      <c r="AW182" s="4">
        <f>(AH182/12)*$AS182</f>
        <v>4.7110670970266018</v>
      </c>
      <c r="AX182" s="4">
        <f>(AI182/12)*$AS182</f>
        <v>3.4717425258452086</v>
      </c>
      <c r="AY182" s="4">
        <f>(AJ182/12)*$AS182</f>
        <v>6.9047280219780225</v>
      </c>
      <c r="AZ182" s="4">
        <f>(AK182/12)*$AS182</f>
        <v>7.5377073552425626</v>
      </c>
      <c r="BA182" s="4">
        <f>(AL182/12)*$AS182</f>
        <v>2.8903990610328645</v>
      </c>
      <c r="BB182" s="4">
        <f>(AM182/12)*$AS182</f>
        <v>3.4717425258452086</v>
      </c>
      <c r="BC182" s="4">
        <v>16.078307542568741</v>
      </c>
      <c r="BD182" s="4">
        <v>11.95897266761486</v>
      </c>
      <c r="BE182" s="4"/>
      <c r="BF182" s="4">
        <f>AP182*AS182</f>
        <v>10.1402</v>
      </c>
      <c r="BG182" s="4"/>
      <c r="BH182" s="26">
        <v>1678</v>
      </c>
      <c r="BI182" s="6">
        <f>AU182*271</f>
        <v>440.33318778968913</v>
      </c>
      <c r="BJ182" s="6">
        <f>AV182*19.5</f>
        <v>42.561267859937395</v>
      </c>
      <c r="BK182" s="6">
        <f>AW182*5</f>
        <v>23.555335485133007</v>
      </c>
      <c r="BL182" s="6">
        <f>AX182*3</f>
        <v>10.415227577535626</v>
      </c>
      <c r="BM182" s="6">
        <f>AY182*3</f>
        <v>20.714184065934067</v>
      </c>
      <c r="BN182" s="6">
        <f>AZ182*1.3</f>
        <v>9.7990195618153315</v>
      </c>
      <c r="BO182" s="6">
        <f>BA182*1.3</f>
        <v>3.7575187793427238</v>
      </c>
      <c r="BP182" s="6">
        <f>BB182*1.3</f>
        <v>4.5132652835987717</v>
      </c>
      <c r="BQ182" s="6">
        <f>BD182*2</f>
        <v>23.917945335229721</v>
      </c>
      <c r="BS182" s="7">
        <f t="shared" si="10"/>
        <v>579.56695173821595</v>
      </c>
      <c r="BT182" s="7"/>
      <c r="BU182" s="8">
        <v>1678</v>
      </c>
      <c r="BV182" s="9">
        <f>BF182*250</f>
        <v>2535.0500000000002</v>
      </c>
      <c r="BW182" s="9">
        <f>BS182*4.2</f>
        <v>2434.1811973005069</v>
      </c>
      <c r="BY182" s="10">
        <v>1678</v>
      </c>
      <c r="BZ182" s="11">
        <f t="shared" si="9"/>
        <v>1.0414384939015042</v>
      </c>
    </row>
    <row r="183" spans="1:78" x14ac:dyDescent="0.2">
      <c r="A183">
        <v>1679</v>
      </c>
      <c r="B183" s="1">
        <v>1928.3</v>
      </c>
      <c r="C183" s="1"/>
      <c r="D183" s="1">
        <v>1928.3</v>
      </c>
      <c r="E183" s="1">
        <v>2393.3000000000002</v>
      </c>
      <c r="G183" s="1">
        <v>40</v>
      </c>
      <c r="H183" s="1"/>
      <c r="I183" s="1"/>
      <c r="J183" s="1"/>
      <c r="K183" s="1">
        <v>344.1</v>
      </c>
      <c r="M183" s="1">
        <v>294.5</v>
      </c>
      <c r="N183" s="1">
        <v>344.1</v>
      </c>
      <c r="P183" s="1">
        <v>47.2</v>
      </c>
      <c r="Q183" s="4"/>
      <c r="R183" s="4"/>
      <c r="S183" s="4"/>
      <c r="T183" s="4"/>
      <c r="AD183" s="17">
        <v>1679</v>
      </c>
      <c r="AE183" s="25">
        <v>9.5935323383084583</v>
      </c>
      <c r="AF183" s="3">
        <v>12.245240690999999</v>
      </c>
      <c r="AG183" s="3">
        <v>18.726917057902977</v>
      </c>
      <c r="AH183" s="3">
        <v>37.558685446009392</v>
      </c>
      <c r="AI183" s="3">
        <f>K183/11.93</f>
        <v>28.843252305113161</v>
      </c>
      <c r="AJ183" s="3">
        <v>55.714285714285715</v>
      </c>
      <c r="AK183" s="3">
        <f t="shared" si="8"/>
        <v>60.093896713615031</v>
      </c>
      <c r="AL183" s="3">
        <v>23.043818466353677</v>
      </c>
      <c r="AM183" s="3">
        <v>28.843252305113161</v>
      </c>
      <c r="AN183" s="3">
        <v>3.6932707355242571</v>
      </c>
      <c r="AP183" s="3">
        <v>7</v>
      </c>
      <c r="AR183" s="14">
        <v>1679</v>
      </c>
      <c r="AS183" s="4">
        <v>1.4486000000000001</v>
      </c>
      <c r="AT183" s="4">
        <f>AS183*(AE183/12)</f>
        <v>1.1580992454394694</v>
      </c>
      <c r="AU183" s="4">
        <f>AS183*AF183/12</f>
        <v>1.4782046387485499</v>
      </c>
      <c r="AV183" s="4">
        <f>(AG183/12)*$AS183</f>
        <v>2.2606510041731878</v>
      </c>
      <c r="AW183" s="4">
        <f>(AH183/12)*$AS183</f>
        <v>4.533959311424101</v>
      </c>
      <c r="AX183" s="4">
        <f>(AI183/12)*$AS183</f>
        <v>3.481861274098911</v>
      </c>
      <c r="AY183" s="4">
        <f>(AJ183/12)*$AS183</f>
        <v>6.7256428571428586</v>
      </c>
      <c r="AZ183" s="4">
        <f>(AK183/12)*$AS183</f>
        <v>7.2543348982785609</v>
      </c>
      <c r="BA183" s="4">
        <f>(AL183/12)*$AS183</f>
        <v>2.781772952529995</v>
      </c>
      <c r="BB183" s="4">
        <f>(AM183/12)*$AS183</f>
        <v>3.481861274098911</v>
      </c>
      <c r="BC183" s="4">
        <v>16.181153859472165</v>
      </c>
      <c r="BD183" s="4">
        <v>11.95897266761486</v>
      </c>
      <c r="BE183" s="4"/>
      <c r="BF183" s="4">
        <f>AP183*AS183</f>
        <v>10.1402</v>
      </c>
      <c r="BG183" s="4"/>
      <c r="BH183" s="26">
        <v>1679</v>
      </c>
      <c r="BI183" s="6">
        <f>AU183*271</f>
        <v>400.59345710085705</v>
      </c>
      <c r="BJ183" s="6">
        <f>AV183*19.5</f>
        <v>44.082694581377162</v>
      </c>
      <c r="BK183" s="6">
        <f>AW183*5</f>
        <v>22.669796557120506</v>
      </c>
      <c r="BL183" s="6">
        <f>AX183*3</f>
        <v>10.445583822296733</v>
      </c>
      <c r="BM183" s="6">
        <f>AY183*3</f>
        <v>20.176928571428576</v>
      </c>
      <c r="BN183" s="6">
        <f>AZ183*1.3</f>
        <v>9.4306353677621289</v>
      </c>
      <c r="BO183" s="6">
        <f>BA183*1.3</f>
        <v>3.6163048382889937</v>
      </c>
      <c r="BP183" s="6">
        <f>BB183*1.3</f>
        <v>4.5264196563285841</v>
      </c>
      <c r="BQ183" s="6">
        <f>BD183*2</f>
        <v>23.917945335229721</v>
      </c>
      <c r="BS183" s="7">
        <f t="shared" si="10"/>
        <v>539.45976583068943</v>
      </c>
      <c r="BT183" s="7"/>
      <c r="BU183" s="8">
        <v>1679</v>
      </c>
      <c r="BV183" s="9">
        <f>BF183*250</f>
        <v>2535.0500000000002</v>
      </c>
      <c r="BW183" s="9">
        <f>BS183*4.2</f>
        <v>2265.7310164888959</v>
      </c>
      <c r="BY183" s="10">
        <v>1679</v>
      </c>
      <c r="BZ183" s="11">
        <f t="shared" si="9"/>
        <v>1.1188662650381405</v>
      </c>
    </row>
    <row r="184" spans="1:78" x14ac:dyDescent="0.2">
      <c r="A184">
        <v>1680</v>
      </c>
      <c r="B184" s="1">
        <v>2073.8000000000002</v>
      </c>
      <c r="C184" s="1"/>
      <c r="D184" s="1">
        <v>2073.8000000000002</v>
      </c>
      <c r="E184" s="1">
        <v>2178.3000000000002</v>
      </c>
      <c r="G184" s="1">
        <v>40</v>
      </c>
      <c r="H184" s="1"/>
      <c r="I184" s="1"/>
      <c r="J184" s="1"/>
      <c r="K184" s="1">
        <v>295.5</v>
      </c>
      <c r="M184" s="1">
        <v>299</v>
      </c>
      <c r="N184" s="1">
        <v>295.5</v>
      </c>
      <c r="P184" s="1">
        <v>45.7</v>
      </c>
      <c r="Q184" s="4"/>
      <c r="R184" s="4"/>
      <c r="S184" s="4"/>
      <c r="T184" s="4"/>
      <c r="AD184" s="17">
        <v>1680</v>
      </c>
      <c r="AE184" s="25">
        <v>10.317412935323384</v>
      </c>
      <c r="AF184" s="3">
        <v>13.070774226000001</v>
      </c>
      <c r="AG184" s="3">
        <v>17.04460093896714</v>
      </c>
      <c r="AH184" s="3">
        <v>37.558685446009392</v>
      </c>
      <c r="AI184" s="3">
        <f>K184/11.93</f>
        <v>24.769488683989941</v>
      </c>
      <c r="AJ184" s="3">
        <v>54.230769230769234</v>
      </c>
      <c r="AK184" s="3">
        <f t="shared" si="8"/>
        <v>60.093896713615031</v>
      </c>
      <c r="AL184" s="3">
        <v>23.395931142410017</v>
      </c>
      <c r="AM184" s="3">
        <v>24.769488683989941</v>
      </c>
      <c r="AN184" s="3">
        <v>3.5758998435054776</v>
      </c>
      <c r="AP184" s="3">
        <v>7</v>
      </c>
      <c r="AR184" s="14">
        <v>1680</v>
      </c>
      <c r="AS184" s="4">
        <v>1.4486000000000001</v>
      </c>
      <c r="AT184" s="4">
        <f>AS184*(AE184/12)</f>
        <v>1.245483698175788</v>
      </c>
      <c r="AU184" s="4">
        <f>AS184*AF184/12</f>
        <v>1.5778602953153003</v>
      </c>
      <c r="AV184" s="4">
        <f>(AG184/12)*$AS184</f>
        <v>2.05756741001565</v>
      </c>
      <c r="AW184" s="4">
        <f>(AH184/12)*$AS184</f>
        <v>4.533959311424101</v>
      </c>
      <c r="AX184" s="4">
        <f>(AI184/12)*$AS184</f>
        <v>2.9900901089689862</v>
      </c>
      <c r="AY184" s="4">
        <f>(AJ184/12)*$AS184</f>
        <v>6.5465576923076929</v>
      </c>
      <c r="AZ184" s="4">
        <f>(AK184/12)*$AS184</f>
        <v>7.2543348982785609</v>
      </c>
      <c r="BA184" s="4">
        <f>(AL184/12)*$AS184</f>
        <v>2.8242788210745964</v>
      </c>
      <c r="BB184" s="4">
        <f>(AM184/12)*$AS184</f>
        <v>2.9900901089689862</v>
      </c>
      <c r="BC184" s="4">
        <v>15.666922274955043</v>
      </c>
      <c r="BD184" s="4">
        <v>13.798814616478687</v>
      </c>
      <c r="BE184" s="4"/>
      <c r="BF184" s="4">
        <f>AP184*AS184</f>
        <v>10.1402</v>
      </c>
      <c r="BG184" s="4"/>
      <c r="BH184" s="26">
        <v>1680</v>
      </c>
      <c r="BI184" s="6">
        <f>AU184*271</f>
        <v>427.60014003044637</v>
      </c>
      <c r="BJ184" s="6">
        <f>AV184*19.5</f>
        <v>40.122564495305177</v>
      </c>
      <c r="BK184" s="6">
        <f>AW184*5</f>
        <v>22.669796557120506</v>
      </c>
      <c r="BL184" s="6">
        <f>AX184*3</f>
        <v>8.9702703269069595</v>
      </c>
      <c r="BM184" s="6">
        <f>AY184*3</f>
        <v>19.639673076923078</v>
      </c>
      <c r="BN184" s="6">
        <f>AZ184*1.3</f>
        <v>9.4306353677621289</v>
      </c>
      <c r="BO184" s="6">
        <f>BA184*1.3</f>
        <v>3.6715624673969756</v>
      </c>
      <c r="BP184" s="6">
        <f>BB184*1.3</f>
        <v>3.8871171416596821</v>
      </c>
      <c r="BQ184" s="6">
        <f>BD184*2</f>
        <v>27.597629232957374</v>
      </c>
      <c r="BS184" s="7">
        <f t="shared" si="10"/>
        <v>563.58938869647818</v>
      </c>
      <c r="BT184" s="7"/>
      <c r="BU184" s="8">
        <v>1680</v>
      </c>
      <c r="BV184" s="9">
        <f>BF184*250</f>
        <v>2535.0500000000002</v>
      </c>
      <c r="BW184" s="9">
        <f>BS184*4.2</f>
        <v>2367.0754325252083</v>
      </c>
      <c r="BY184" s="10">
        <v>1680</v>
      </c>
      <c r="BZ184" s="11">
        <f t="shared" si="9"/>
        <v>1.0709629127854179</v>
      </c>
    </row>
    <row r="185" spans="1:78" x14ac:dyDescent="0.2">
      <c r="A185">
        <v>1681</v>
      </c>
      <c r="B185" s="1">
        <v>1872.5</v>
      </c>
      <c r="C185" s="1"/>
      <c r="D185" s="1">
        <v>1872.5</v>
      </c>
      <c r="E185" s="1">
        <v>1803.8</v>
      </c>
      <c r="G185" s="1"/>
      <c r="H185" s="1"/>
      <c r="I185" s="1"/>
      <c r="J185" s="1"/>
      <c r="K185" s="1">
        <v>425.9</v>
      </c>
      <c r="L185" s="1">
        <v>48</v>
      </c>
      <c r="M185" s="1">
        <v>315</v>
      </c>
      <c r="N185" s="1">
        <v>425.9</v>
      </c>
      <c r="P185" s="1">
        <v>46.6</v>
      </c>
      <c r="Q185" s="4"/>
      <c r="R185" s="4"/>
      <c r="S185" s="4"/>
      <c r="T185" s="4"/>
      <c r="AD185" s="17">
        <v>1681</v>
      </c>
      <c r="AE185" s="25">
        <v>9.3159203980099505</v>
      </c>
      <c r="AF185" s="3">
        <v>11.928644325</v>
      </c>
      <c r="AG185" s="3">
        <v>14.114241001564945</v>
      </c>
      <c r="AH185" s="3">
        <v>38.375178607879164</v>
      </c>
      <c r="AI185" s="3">
        <f>K185/11.93</f>
        <v>35.699916177703265</v>
      </c>
      <c r="AJ185" s="3">
        <v>52.747252747252745</v>
      </c>
      <c r="AK185" s="3">
        <f t="shared" si="8"/>
        <v>61.400285772606665</v>
      </c>
      <c r="AL185" s="3">
        <v>24.647887323943664</v>
      </c>
      <c r="AM185" s="3">
        <v>35.699916177703265</v>
      </c>
      <c r="AN185" s="3">
        <v>3.6463223787167451</v>
      </c>
      <c r="AP185" s="3">
        <v>7</v>
      </c>
      <c r="AR185" s="14">
        <v>1681</v>
      </c>
      <c r="AS185" s="4">
        <v>1.4486000000000001</v>
      </c>
      <c r="AT185" s="4">
        <f>AS185*(AE185/12)</f>
        <v>1.1245868573797679</v>
      </c>
      <c r="AU185" s="4">
        <f>AS185*AF185/12</f>
        <v>1.4399861807662502</v>
      </c>
      <c r="AV185" s="4">
        <f>(AG185/12)*$AS185</f>
        <v>1.7038241262389153</v>
      </c>
      <c r="AW185" s="4">
        <f>(AH185/12)*$AS185</f>
        <v>4.6325236442811466</v>
      </c>
      <c r="AX185" s="4">
        <f>(AI185/12)*$AS185</f>
        <v>4.3095748812517458</v>
      </c>
      <c r="AY185" s="4">
        <f>(AJ185/12)*$AS185</f>
        <v>6.3674725274725272</v>
      </c>
      <c r="AZ185" s="4">
        <f>(AK185/12)*$AS185</f>
        <v>7.4120378308498349</v>
      </c>
      <c r="BA185" s="4">
        <f>(AL185/12)*$AS185</f>
        <v>2.9754107981220659</v>
      </c>
      <c r="BB185" s="4">
        <f>(AM185/12)*$AS185</f>
        <v>4.3095748812517458</v>
      </c>
      <c r="BC185" s="4">
        <v>15.975461225665315</v>
      </c>
      <c r="BD185" s="4">
        <v>12.602917349717201</v>
      </c>
      <c r="BE185" s="4"/>
      <c r="BF185" s="4">
        <f>AP185*AS185</f>
        <v>10.1402</v>
      </c>
      <c r="BG185" s="4"/>
      <c r="BH185" s="26">
        <v>1681</v>
      </c>
      <c r="BI185" s="6">
        <f>AU185*271</f>
        <v>390.23625498765381</v>
      </c>
      <c r="BJ185" s="6">
        <f>AV185*19.5</f>
        <v>33.22457046165885</v>
      </c>
      <c r="BK185" s="6">
        <f>AW185*5</f>
        <v>23.162618221405733</v>
      </c>
      <c r="BL185" s="6">
        <f>AX185*3</f>
        <v>12.928724643755238</v>
      </c>
      <c r="BM185" s="6">
        <f>AY185*3</f>
        <v>19.10241758241758</v>
      </c>
      <c r="BN185" s="6">
        <f>AZ185*1.3</f>
        <v>9.6356491801047852</v>
      </c>
      <c r="BO185" s="6">
        <f>BA185*1.3</f>
        <v>3.8680340375586857</v>
      </c>
      <c r="BP185" s="6">
        <f>BB185*1.3</f>
        <v>5.6024473456272696</v>
      </c>
      <c r="BQ185" s="6">
        <f>BD185*2</f>
        <v>25.205834699434401</v>
      </c>
      <c r="BS185" s="7">
        <f t="shared" si="10"/>
        <v>522.96655115961642</v>
      </c>
      <c r="BT185" s="7"/>
      <c r="BU185" s="8">
        <v>1681</v>
      </c>
      <c r="BV185" s="9">
        <f>BF185*250</f>
        <v>2535.0500000000002</v>
      </c>
      <c r="BW185" s="9">
        <f>BS185*4.2</f>
        <v>2196.4595148703888</v>
      </c>
      <c r="BY185" s="10">
        <v>1681</v>
      </c>
      <c r="BZ185" s="11">
        <f t="shared" si="9"/>
        <v>1.1541528459037367</v>
      </c>
    </row>
    <row r="186" spans="1:78" x14ac:dyDescent="0.2">
      <c r="A186">
        <v>1682</v>
      </c>
      <c r="B186" s="1">
        <v>1389.8</v>
      </c>
      <c r="C186" s="1"/>
      <c r="D186" s="1">
        <v>1389.8</v>
      </c>
      <c r="E186" s="1">
        <v>1905</v>
      </c>
      <c r="G186" s="1"/>
      <c r="H186" s="1"/>
      <c r="I186" s="1"/>
      <c r="J186" s="1"/>
      <c r="K186" s="1">
        <v>271.8</v>
      </c>
      <c r="L186" s="1">
        <v>49.6</v>
      </c>
      <c r="M186" s="1">
        <v>240.8</v>
      </c>
      <c r="N186" s="1">
        <v>271.8</v>
      </c>
      <c r="P186" s="1">
        <v>40</v>
      </c>
      <c r="Q186" s="4"/>
      <c r="R186" s="4"/>
      <c r="S186" s="4"/>
      <c r="T186" s="4"/>
      <c r="Y186" s="1">
        <v>9.5</v>
      </c>
      <c r="AD186" s="17">
        <v>1682</v>
      </c>
      <c r="AE186" s="25">
        <v>6.9144278606965175</v>
      </c>
      <c r="AF186" s="3">
        <v>9.1899155459999999</v>
      </c>
      <c r="AG186" s="3">
        <v>14.906103286384976</v>
      </c>
      <c r="AH186" s="3">
        <v>39.191671769748936</v>
      </c>
      <c r="AI186" s="3">
        <f>K186/11.93</f>
        <v>22.782900251466891</v>
      </c>
      <c r="AJ186" s="3">
        <v>54.505494505494504</v>
      </c>
      <c r="AK186" s="3">
        <f t="shared" si="8"/>
        <v>62.706674831598299</v>
      </c>
      <c r="AL186" s="3">
        <v>18.841940532081377</v>
      </c>
      <c r="AM186" s="3">
        <v>22.782900251466891</v>
      </c>
      <c r="AN186" s="3">
        <v>3.1298904538341161</v>
      </c>
      <c r="AP186" s="3">
        <v>7</v>
      </c>
      <c r="AR186" s="14">
        <v>1682</v>
      </c>
      <c r="AS186" s="4">
        <v>1.3169</v>
      </c>
      <c r="AT186" s="4">
        <f>AS186*(AE186/12)</f>
        <v>0.7588008374792703</v>
      </c>
      <c r="AU186" s="4">
        <f>AS186*AF186/12</f>
        <v>1.0085166485439501</v>
      </c>
      <c r="AV186" s="4">
        <f>(AG186/12)*$AS186</f>
        <v>1.6358206181533643</v>
      </c>
      <c r="AW186" s="4">
        <f>(AH186/12)*$AS186</f>
        <v>4.3009593794651977</v>
      </c>
      <c r="AX186" s="4">
        <f>(AI186/12)*$AS186</f>
        <v>2.5002334450963959</v>
      </c>
      <c r="AY186" s="4">
        <f>(AJ186/12)*$AS186</f>
        <v>5.981523809523809</v>
      </c>
      <c r="AZ186" s="4">
        <f>(AK186/12)*$AS186</f>
        <v>6.8815350071443158</v>
      </c>
      <c r="BA186" s="4">
        <f>(AL186/12)*$AS186</f>
        <v>2.0677459572248305</v>
      </c>
      <c r="BB186" s="4">
        <f>(AM186/12)*$AS186</f>
        <v>2.5002334450963959</v>
      </c>
      <c r="BC186" s="4">
        <v>12.466134173695989</v>
      </c>
      <c r="BD186" s="4">
        <v>11.791632907865754</v>
      </c>
      <c r="BE186" s="4"/>
      <c r="BF186" s="4">
        <f>AP186*AS186</f>
        <v>9.2182999999999993</v>
      </c>
      <c r="BG186" s="4"/>
      <c r="BH186" s="26">
        <v>1682</v>
      </c>
      <c r="BI186" s="6">
        <f>AU186*271</f>
        <v>273.30801175541046</v>
      </c>
      <c r="BJ186" s="6">
        <f>AV186*19.5</f>
        <v>31.898502053990605</v>
      </c>
      <c r="BK186" s="6">
        <f>AW186*5</f>
        <v>21.504796897325988</v>
      </c>
      <c r="BL186" s="6">
        <f>AX186*3</f>
        <v>7.5007003352891877</v>
      </c>
      <c r="BM186" s="6">
        <f>AY186*3</f>
        <v>17.944571428571429</v>
      </c>
      <c r="BN186" s="6">
        <f>AZ186*1.3</f>
        <v>8.9459955092876111</v>
      </c>
      <c r="BO186" s="6">
        <f>BA186*1.3</f>
        <v>2.6880697443922799</v>
      </c>
      <c r="BP186" s="6">
        <f>BB186*1.3</f>
        <v>3.2503034786253147</v>
      </c>
      <c r="BQ186" s="6">
        <f>BD186*2</f>
        <v>23.583265815731508</v>
      </c>
      <c r="BS186" s="7">
        <f t="shared" si="10"/>
        <v>390.62421701862445</v>
      </c>
      <c r="BT186" s="7"/>
      <c r="BU186" s="8">
        <v>1682</v>
      </c>
      <c r="BV186" s="9">
        <f>BF186*250</f>
        <v>2304.5749999999998</v>
      </c>
      <c r="BW186" s="9">
        <f>BS186*4.2</f>
        <v>1640.6217114782228</v>
      </c>
      <c r="BY186" s="10">
        <v>1682</v>
      </c>
      <c r="BZ186" s="11">
        <f t="shared" si="9"/>
        <v>1.4046961489516958</v>
      </c>
    </row>
    <row r="187" spans="1:78" x14ac:dyDescent="0.2">
      <c r="A187">
        <v>1683</v>
      </c>
      <c r="B187" s="1">
        <v>1680</v>
      </c>
      <c r="C187" s="1"/>
      <c r="D187" s="1">
        <v>1680</v>
      </c>
      <c r="E187" s="1">
        <v>1893.3</v>
      </c>
      <c r="G187" s="1"/>
      <c r="H187" s="1"/>
      <c r="I187" s="1"/>
      <c r="J187" s="1"/>
      <c r="K187" s="1">
        <v>341.5</v>
      </c>
      <c r="L187" s="1">
        <v>50.4</v>
      </c>
      <c r="M187" s="1">
        <v>301.5</v>
      </c>
      <c r="N187" s="1">
        <v>341.5</v>
      </c>
      <c r="P187" s="1">
        <v>42</v>
      </c>
      <c r="Q187" s="4"/>
      <c r="R187" s="4"/>
      <c r="S187" s="4"/>
      <c r="T187" s="4"/>
      <c r="AD187" s="17">
        <v>1683</v>
      </c>
      <c r="AE187" s="25">
        <v>8.3582089552238799</v>
      </c>
      <c r="AF187" s="3">
        <v>10.836443600000001</v>
      </c>
      <c r="AG187" s="3">
        <v>14.814553990610328</v>
      </c>
      <c r="AH187" s="3">
        <v>40.008164931618708</v>
      </c>
      <c r="AI187" s="3">
        <f>K187/11.93</f>
        <v>28.625314333612742</v>
      </c>
      <c r="AJ187" s="3">
        <v>55.38461538461538</v>
      </c>
      <c r="AK187" s="3">
        <f t="shared" si="8"/>
        <v>64.013063890589933</v>
      </c>
      <c r="AL187" s="3">
        <v>23.591549295774648</v>
      </c>
      <c r="AM187" s="3">
        <v>28.625314333612742</v>
      </c>
      <c r="AN187" s="3">
        <v>3.286384976525822</v>
      </c>
      <c r="AP187" s="3">
        <v>7</v>
      </c>
      <c r="AR187" s="14">
        <v>1683</v>
      </c>
      <c r="AS187" s="4">
        <v>1.3169</v>
      </c>
      <c r="AT187" s="4">
        <f>AS187*(AE187/12)</f>
        <v>0.9172437810945272</v>
      </c>
      <c r="AU187" s="4">
        <f>AS187*AF187/12</f>
        <v>1.1892093814033333</v>
      </c>
      <c r="AV187" s="4">
        <f>(AG187/12)*$AS187</f>
        <v>1.6257738458528952</v>
      </c>
      <c r="AW187" s="4">
        <f>(AH187/12)*$AS187</f>
        <v>4.3905626998707232</v>
      </c>
      <c r="AX187" s="4">
        <f>(AI187/12)*$AS187</f>
        <v>3.1413897038278851</v>
      </c>
      <c r="AY187" s="4">
        <f>(AJ187/12)*$AS187</f>
        <v>6.0779999999999994</v>
      </c>
      <c r="AZ187" s="4">
        <f>(AK187/12)*$AS187</f>
        <v>7.0249003197931561</v>
      </c>
      <c r="BA187" s="4">
        <f>(AL187/12)*$AS187</f>
        <v>2.5889759389671361</v>
      </c>
      <c r="BB187" s="4">
        <f>(AM187/12)*$AS187</f>
        <v>3.1413897038278851</v>
      </c>
      <c r="BC187" s="4">
        <v>13.089440882380789</v>
      </c>
      <c r="BD187" s="4">
        <v>11.903137710777015</v>
      </c>
      <c r="BE187" s="4"/>
      <c r="BF187" s="4">
        <f>AP187*AS187</f>
        <v>9.2182999999999993</v>
      </c>
      <c r="BG187" s="4"/>
      <c r="BH187" s="26">
        <v>1683</v>
      </c>
      <c r="BI187" s="6">
        <f>AU187*271</f>
        <v>322.27574236030335</v>
      </c>
      <c r="BJ187" s="6">
        <f>AV187*19.5</f>
        <v>31.702589994131458</v>
      </c>
      <c r="BK187" s="6">
        <f>AW187*5</f>
        <v>21.952813499353617</v>
      </c>
      <c r="BL187" s="6">
        <f>AX187*3</f>
        <v>9.4241691114836552</v>
      </c>
      <c r="BM187" s="6">
        <f>AY187*3</f>
        <v>18.233999999999998</v>
      </c>
      <c r="BN187" s="6">
        <f>AZ187*1.3</f>
        <v>9.1323704157311028</v>
      </c>
      <c r="BO187" s="6">
        <f>BA187*1.3</f>
        <v>3.3656687206572768</v>
      </c>
      <c r="BP187" s="6">
        <f>BB187*1.3</f>
        <v>4.0838066149762504</v>
      </c>
      <c r="BQ187" s="6">
        <f>BD187*2</f>
        <v>23.80627542155403</v>
      </c>
      <c r="BS187" s="7">
        <f t="shared" si="10"/>
        <v>443.97743613819068</v>
      </c>
      <c r="BT187" s="7"/>
      <c r="BU187" s="8">
        <v>1683</v>
      </c>
      <c r="BV187" s="9">
        <f>BF187*250</f>
        <v>2304.5749999999998</v>
      </c>
      <c r="BW187" s="9">
        <f>BS187*4.2</f>
        <v>1864.7052317804009</v>
      </c>
      <c r="BY187" s="10">
        <v>1683</v>
      </c>
      <c r="BZ187" s="11">
        <f t="shared" si="9"/>
        <v>1.2358923870233451</v>
      </c>
    </row>
    <row r="188" spans="1:78" x14ac:dyDescent="0.2">
      <c r="A188">
        <v>1684</v>
      </c>
      <c r="B188" s="1">
        <v>1740</v>
      </c>
      <c r="C188" s="1"/>
      <c r="D188" s="1">
        <v>1740</v>
      </c>
      <c r="E188" s="1">
        <v>1758.8</v>
      </c>
      <c r="G188" s="1"/>
      <c r="H188" s="1"/>
      <c r="I188" s="1"/>
      <c r="J188" s="1"/>
      <c r="K188" s="1">
        <v>343.8</v>
      </c>
      <c r="L188" s="1">
        <v>47</v>
      </c>
      <c r="M188" s="1">
        <v>332.5</v>
      </c>
      <c r="N188" s="1">
        <v>343.8</v>
      </c>
      <c r="P188" s="1">
        <v>43.6</v>
      </c>
      <c r="Q188" s="4"/>
      <c r="R188" s="4"/>
      <c r="S188" s="4"/>
      <c r="T188" s="4"/>
      <c r="Y188" s="1">
        <v>9</v>
      </c>
      <c r="AD188" s="17">
        <v>1684</v>
      </c>
      <c r="AE188" s="25">
        <v>8.656716417910447</v>
      </c>
      <c r="AF188" s="3">
        <v>11.1768698</v>
      </c>
      <c r="AG188" s="3">
        <v>13.762128325508607</v>
      </c>
      <c r="AH188" s="3">
        <v>40.82465809348848</v>
      </c>
      <c r="AI188" s="3">
        <f>K188/11.93</f>
        <v>28.818105616093881</v>
      </c>
      <c r="AJ188" s="3">
        <v>51.64835164835165</v>
      </c>
      <c r="AK188" s="3">
        <f t="shared" si="8"/>
        <v>65.319452949581574</v>
      </c>
      <c r="AL188" s="3">
        <v>26.01721439749609</v>
      </c>
      <c r="AM188" s="3">
        <v>28.818105616093881</v>
      </c>
      <c r="AN188" s="3">
        <v>3.4115805946791866</v>
      </c>
      <c r="AP188" s="3">
        <v>7</v>
      </c>
      <c r="AR188" s="14">
        <v>1684</v>
      </c>
      <c r="AS188" s="4">
        <v>1.3169</v>
      </c>
      <c r="AT188" s="4">
        <f>AS188*(AE188/12)</f>
        <v>0.95000248756218897</v>
      </c>
      <c r="AU188" s="4">
        <f>AS188*AF188/12</f>
        <v>1.2265683199683333</v>
      </c>
      <c r="AV188" s="4">
        <f>(AG188/12)*$AS188</f>
        <v>1.510278899321857</v>
      </c>
      <c r="AW188" s="4">
        <f>(AH188/12)*$AS188</f>
        <v>4.4801660202762479</v>
      </c>
      <c r="AX188" s="4">
        <f>(AI188/12)*$AS188</f>
        <v>3.1625469404861692</v>
      </c>
      <c r="AY188" s="4">
        <f>(AJ188/12)*$AS188</f>
        <v>5.6679761904761898</v>
      </c>
      <c r="AZ188" s="4">
        <f>(AK188/12)*$AS188</f>
        <v>7.1682656324419973</v>
      </c>
      <c r="BA188" s="4">
        <f>(AL188/12)*$AS188</f>
        <v>2.8551724700052166</v>
      </c>
      <c r="BB188" s="4">
        <f>(AM188/12)*$AS188</f>
        <v>3.1625469404861692</v>
      </c>
      <c r="BC188" s="4">
        <v>13.588086249328629</v>
      </c>
      <c r="BD188" s="4">
        <v>11.011099287486934</v>
      </c>
      <c r="BE188" s="4"/>
      <c r="BF188" s="4">
        <f>AP188*AS188</f>
        <v>9.2182999999999993</v>
      </c>
      <c r="BG188" s="4"/>
      <c r="BH188" s="26">
        <v>1684</v>
      </c>
      <c r="BI188" s="6">
        <f>AU188*271</f>
        <v>332.40001471141829</v>
      </c>
      <c r="BJ188" s="6">
        <f>AV188*19.5</f>
        <v>29.450438536776211</v>
      </c>
      <c r="BK188" s="6">
        <f>AW188*5</f>
        <v>22.400830101381239</v>
      </c>
      <c r="BL188" s="6">
        <f>AX188*3</f>
        <v>9.4876408214585073</v>
      </c>
      <c r="BM188" s="6">
        <f>AY188*3</f>
        <v>17.00392857142857</v>
      </c>
      <c r="BN188" s="6">
        <f>AZ188*1.3</f>
        <v>9.3187453221745962</v>
      </c>
      <c r="BO188" s="6">
        <f>BA188*1.3</f>
        <v>3.7117242110067816</v>
      </c>
      <c r="BP188" s="6">
        <f>BB188*1.3</f>
        <v>4.1113110226320204</v>
      </c>
      <c r="BQ188" s="6">
        <f>BD188*2</f>
        <v>22.022198574973867</v>
      </c>
      <c r="BS188" s="7">
        <f t="shared" si="10"/>
        <v>449.9068318732501</v>
      </c>
      <c r="BT188" s="7"/>
      <c r="BU188" s="8">
        <v>1684</v>
      </c>
      <c r="BV188" s="9">
        <f>BF188*250</f>
        <v>2304.5749999999998</v>
      </c>
      <c r="BW188" s="9">
        <f>BS188*4.2</f>
        <v>1889.6086938676506</v>
      </c>
      <c r="BY188" s="10">
        <v>1684</v>
      </c>
      <c r="BZ188" s="11">
        <f t="shared" si="9"/>
        <v>1.2196043590818777</v>
      </c>
    </row>
    <row r="189" spans="1:78" x14ac:dyDescent="0.2">
      <c r="A189">
        <v>1685</v>
      </c>
      <c r="B189" s="1">
        <v>1700.3</v>
      </c>
      <c r="C189" s="1"/>
      <c r="D189" s="1">
        <v>1700.3</v>
      </c>
      <c r="E189" s="1">
        <v>1612.5</v>
      </c>
      <c r="G189" s="1"/>
      <c r="H189" s="1"/>
      <c r="I189" s="1"/>
      <c r="J189" s="1"/>
      <c r="K189" s="1">
        <v>289.5</v>
      </c>
      <c r="L189" s="1">
        <v>48</v>
      </c>
      <c r="M189" s="1">
        <v>320.5</v>
      </c>
      <c r="N189" s="1">
        <v>289.5</v>
      </c>
      <c r="P189" s="1">
        <v>46.3</v>
      </c>
      <c r="Q189" s="4"/>
      <c r="R189" s="4"/>
      <c r="S189" s="4"/>
      <c r="T189" s="4"/>
      <c r="AD189" s="17">
        <v>1685</v>
      </c>
      <c r="AE189" s="25">
        <v>8.4592039800995025</v>
      </c>
      <c r="AF189" s="3">
        <v>10.951621131</v>
      </c>
      <c r="AG189" s="3">
        <v>12.61737089201878</v>
      </c>
      <c r="AH189" s="3">
        <v>41.641151255358253</v>
      </c>
      <c r="AI189" s="3">
        <f>K189/11.93</f>
        <v>24.266554903604359</v>
      </c>
      <c r="AJ189" s="3">
        <v>52.747252747252745</v>
      </c>
      <c r="AK189" s="3">
        <f t="shared" si="8"/>
        <v>66.625842008573201</v>
      </c>
      <c r="AL189" s="3">
        <v>25.078247261345854</v>
      </c>
      <c r="AM189" s="3">
        <v>24.266554903604359</v>
      </c>
      <c r="AN189" s="3">
        <v>3.6228482003129892</v>
      </c>
      <c r="AP189" s="3">
        <v>7</v>
      </c>
      <c r="AR189" s="14">
        <v>1685</v>
      </c>
      <c r="AS189" s="4">
        <v>1.3169</v>
      </c>
      <c r="AT189" s="4">
        <f>AS189*(AE189/12)</f>
        <v>0.92832714344941958</v>
      </c>
      <c r="AU189" s="4">
        <f>AS189*AF189/12</f>
        <v>1.2018491556178248</v>
      </c>
      <c r="AV189" s="4">
        <f>(AG189/12)*$AS189</f>
        <v>1.3846513106416276</v>
      </c>
      <c r="AW189" s="4">
        <f>(AH189/12)*$AS189</f>
        <v>4.5697693406817734</v>
      </c>
      <c r="AX189" s="4">
        <f>(AI189/12)*$AS189</f>
        <v>2.6630521793797146</v>
      </c>
      <c r="AY189" s="4">
        <f>(AJ189/12)*$AS189</f>
        <v>5.7885714285714274</v>
      </c>
      <c r="AZ189" s="4">
        <f>(AK189/12)*$AS189</f>
        <v>7.3116309450908368</v>
      </c>
      <c r="BA189" s="4">
        <f>(AL189/12)*$AS189</f>
        <v>2.7521286515388628</v>
      </c>
      <c r="BB189" s="4">
        <f>(AM189/12)*$AS189</f>
        <v>2.6630521793797146</v>
      </c>
      <c r="BC189" s="4">
        <v>14.429550306053105</v>
      </c>
      <c r="BD189" s="4">
        <v>11.429242298404159</v>
      </c>
      <c r="BE189" s="4"/>
      <c r="BF189" s="4">
        <f>AP189*AS189</f>
        <v>9.2182999999999993</v>
      </c>
      <c r="BG189" s="4"/>
      <c r="BH189" s="26">
        <v>1685</v>
      </c>
      <c r="BI189" s="6">
        <f>AU189*271</f>
        <v>325.70112117243053</v>
      </c>
      <c r="BJ189" s="6">
        <f>AV189*19.5</f>
        <v>27.000700557511738</v>
      </c>
      <c r="BK189" s="6">
        <f>AW189*5</f>
        <v>22.848846703408867</v>
      </c>
      <c r="BL189" s="6">
        <f>AX189*3</f>
        <v>7.9891565381391434</v>
      </c>
      <c r="BM189" s="6">
        <f>AY189*3</f>
        <v>17.365714285714283</v>
      </c>
      <c r="BN189" s="6">
        <f>AZ189*1.3</f>
        <v>9.5051202286180878</v>
      </c>
      <c r="BO189" s="6">
        <f>BA189*1.3</f>
        <v>3.5777672470005215</v>
      </c>
      <c r="BP189" s="6">
        <f>BB189*1.3</f>
        <v>3.4619678331936292</v>
      </c>
      <c r="BQ189" s="6">
        <f>BD189*2</f>
        <v>22.858484596808317</v>
      </c>
      <c r="BS189" s="7">
        <f t="shared" si="10"/>
        <v>440.30887916282501</v>
      </c>
      <c r="BT189" s="7"/>
      <c r="BU189" s="8">
        <v>1685</v>
      </c>
      <c r="BV189" s="9">
        <f>BF189*250</f>
        <v>2304.5749999999998</v>
      </c>
      <c r="BW189" s="9">
        <f>BS189*4.2</f>
        <v>1849.297292483865</v>
      </c>
      <c r="BY189" s="10">
        <v>1685</v>
      </c>
      <c r="BZ189" s="11">
        <f t="shared" si="9"/>
        <v>1.2461895712314774</v>
      </c>
    </row>
    <row r="190" spans="1:78" x14ac:dyDescent="0.2">
      <c r="A190">
        <v>1686</v>
      </c>
      <c r="B190" s="1">
        <v>1642.7</v>
      </c>
      <c r="C190" s="1"/>
      <c r="D190" s="1">
        <v>1642.7</v>
      </c>
      <c r="E190" s="1">
        <v>2017.5</v>
      </c>
      <c r="G190" s="1"/>
      <c r="H190" s="1"/>
      <c r="I190" s="1"/>
      <c r="J190" s="1"/>
      <c r="K190" s="1">
        <v>265</v>
      </c>
      <c r="L190" s="1">
        <v>48</v>
      </c>
      <c r="M190" s="1">
        <v>282</v>
      </c>
      <c r="N190" s="1">
        <v>265</v>
      </c>
      <c r="P190" s="1">
        <v>42.6</v>
      </c>
      <c r="Q190" s="4"/>
      <c r="R190" s="4"/>
      <c r="S190" s="4"/>
      <c r="T190" s="4"/>
      <c r="AD190" s="17">
        <v>1686</v>
      </c>
      <c r="AE190" s="25">
        <v>8.1726368159203986</v>
      </c>
      <c r="AF190" s="3">
        <v>10.624811979</v>
      </c>
      <c r="AG190" s="3">
        <v>15.786384976525822</v>
      </c>
      <c r="AH190" s="3">
        <v>42.457644417228025</v>
      </c>
      <c r="AI190" s="3">
        <f>K190/11.93</f>
        <v>22.212908633696564</v>
      </c>
      <c r="AJ190" s="3">
        <v>52.747252747252745</v>
      </c>
      <c r="AK190" s="3">
        <f t="shared" si="8"/>
        <v>67.932231067564842</v>
      </c>
      <c r="AL190" s="3">
        <v>22.065727699530516</v>
      </c>
      <c r="AM190" s="3">
        <v>22.212908633696564</v>
      </c>
      <c r="AN190" s="3">
        <v>3.3333333333333335</v>
      </c>
      <c r="AP190" s="3">
        <v>7</v>
      </c>
      <c r="AR190" s="14">
        <v>1686</v>
      </c>
      <c r="AS190" s="4">
        <v>1.3169</v>
      </c>
      <c r="AT190" s="4">
        <f>AS190*(AE190/12)</f>
        <v>0.89687878524046438</v>
      </c>
      <c r="AU190" s="4">
        <f>AS190*AF190/12</f>
        <v>1.1659845745954251</v>
      </c>
      <c r="AV190" s="4">
        <f>(AG190/12)*$AS190</f>
        <v>1.7324241979655712</v>
      </c>
      <c r="AW190" s="4">
        <f>(AH190/12)*$AS190</f>
        <v>4.659372661087299</v>
      </c>
      <c r="AX190" s="4">
        <f>(AI190/12)*$AS190</f>
        <v>2.4376816149762504</v>
      </c>
      <c r="AY190" s="4">
        <f>(AJ190/12)*$AS190</f>
        <v>5.7885714285714274</v>
      </c>
      <c r="AZ190" s="4">
        <f>(AK190/12)*$AS190</f>
        <v>7.454996257739678</v>
      </c>
      <c r="BA190" s="4">
        <f>(AL190/12)*$AS190</f>
        <v>2.4215297339593111</v>
      </c>
      <c r="BB190" s="4">
        <f>(AM190/12)*$AS190</f>
        <v>2.4376816149762504</v>
      </c>
      <c r="BC190" s="4">
        <v>13.276432894986229</v>
      </c>
      <c r="BD190" s="4">
        <v>10.202689466380299</v>
      </c>
      <c r="BE190" s="4"/>
      <c r="BF190" s="4">
        <f>AP190*AS190</f>
        <v>9.2182999999999993</v>
      </c>
      <c r="BG190" s="4"/>
      <c r="BH190" s="26">
        <v>1686</v>
      </c>
      <c r="BI190" s="6">
        <f>AU190*271</f>
        <v>315.98181971536019</v>
      </c>
      <c r="BJ190" s="6">
        <f>AV190*19.5</f>
        <v>33.782271860328642</v>
      </c>
      <c r="BK190" s="6">
        <f>AW190*5</f>
        <v>23.296863305436496</v>
      </c>
      <c r="BL190" s="6">
        <f>AX190*3</f>
        <v>7.3130448449287506</v>
      </c>
      <c r="BM190" s="6">
        <f>AY190*3</f>
        <v>17.365714285714283</v>
      </c>
      <c r="BN190" s="6">
        <f>AZ190*1.3</f>
        <v>9.6914951350615812</v>
      </c>
      <c r="BO190" s="6">
        <f>BA190*1.3</f>
        <v>3.1479886541471047</v>
      </c>
      <c r="BP190" s="6">
        <f>BB190*1.3</f>
        <v>3.1689860994691257</v>
      </c>
      <c r="BQ190" s="6">
        <f>BD190*2</f>
        <v>20.405378932760598</v>
      </c>
      <c r="BS190" s="7">
        <f t="shared" si="10"/>
        <v>434.15356283320676</v>
      </c>
      <c r="BT190" s="7"/>
      <c r="BU190" s="8">
        <v>1686</v>
      </c>
      <c r="BV190" s="9">
        <f>BF190*250</f>
        <v>2304.5749999999998</v>
      </c>
      <c r="BW190" s="9">
        <f>BS190*4.2</f>
        <v>1823.4449638994686</v>
      </c>
      <c r="BY190" s="10">
        <v>1686</v>
      </c>
      <c r="BZ190" s="11">
        <f t="shared" si="9"/>
        <v>1.2638577229507526</v>
      </c>
    </row>
    <row r="191" spans="1:78" x14ac:dyDescent="0.2">
      <c r="A191">
        <v>1687</v>
      </c>
      <c r="B191" s="1">
        <v>1552</v>
      </c>
      <c r="C191" s="1"/>
      <c r="D191" s="1">
        <v>1552</v>
      </c>
      <c r="E191" s="1">
        <v>2088.8000000000002</v>
      </c>
      <c r="G191" s="1"/>
      <c r="H191" s="1"/>
      <c r="I191" s="1"/>
      <c r="J191" s="1"/>
      <c r="K191" s="1">
        <v>298.7</v>
      </c>
      <c r="L191" s="1">
        <v>48</v>
      </c>
      <c r="M191" s="1">
        <v>268</v>
      </c>
      <c r="N191" s="1">
        <v>298.7</v>
      </c>
      <c r="P191" s="1">
        <v>42</v>
      </c>
      <c r="Q191" s="4"/>
      <c r="R191" s="4"/>
      <c r="S191" s="4"/>
      <c r="T191" s="4"/>
      <c r="Y191" s="1">
        <v>9</v>
      </c>
      <c r="AD191" s="17">
        <v>1687</v>
      </c>
      <c r="AE191" s="25">
        <v>7.721393034825871</v>
      </c>
      <c r="AF191" s="3">
        <v>10.11020104</v>
      </c>
      <c r="AG191" s="3">
        <v>16.344287949921753</v>
      </c>
      <c r="AH191" s="3">
        <v>43.274137579097797</v>
      </c>
      <c r="AI191" s="3">
        <f>K191/11.93</f>
        <v>25.037720033528917</v>
      </c>
      <c r="AJ191" s="3">
        <v>52.747252747252745</v>
      </c>
      <c r="AK191" s="3">
        <f t="shared" si="8"/>
        <v>69.238620126556484</v>
      </c>
      <c r="AL191" s="3">
        <v>20.970266040688578</v>
      </c>
      <c r="AM191" s="3">
        <v>25.037720033528917</v>
      </c>
      <c r="AN191" s="3">
        <v>3.286384976525822</v>
      </c>
      <c r="AP191" s="3">
        <v>7</v>
      </c>
      <c r="AR191" s="14">
        <v>1687</v>
      </c>
      <c r="AS191" s="4">
        <v>1.3169</v>
      </c>
      <c r="AT191" s="4">
        <f>AS191*(AE191/12)</f>
        <v>0.84735854063018246</v>
      </c>
      <c r="AU191" s="4">
        <f>AS191*AF191/12</f>
        <v>1.1095103124646666</v>
      </c>
      <c r="AV191" s="4">
        <f>(AG191/12)*$AS191</f>
        <v>1.7936494001043297</v>
      </c>
      <c r="AW191" s="4">
        <f>(AH191/12)*$AS191</f>
        <v>4.7489759814928236</v>
      </c>
      <c r="AX191" s="4">
        <f>(AI191/12)*$AS191</f>
        <v>2.7476811260128526</v>
      </c>
      <c r="AY191" s="4">
        <f>(AJ191/12)*$AS191</f>
        <v>5.7885714285714274</v>
      </c>
      <c r="AZ191" s="4">
        <f>(AK191/12)*$AS191</f>
        <v>7.5983615703885192</v>
      </c>
      <c r="BA191" s="4">
        <f>(AL191/12)*$AS191</f>
        <v>2.3013119457485658</v>
      </c>
      <c r="BB191" s="4">
        <f>(AM191/12)*$AS191</f>
        <v>2.7476811260128526</v>
      </c>
      <c r="BC191" s="4">
        <v>13.089440882380789</v>
      </c>
      <c r="BD191" s="4">
        <v>10.59295627656971</v>
      </c>
      <c r="BE191" s="4"/>
      <c r="BF191" s="4">
        <f>AP191*AS191</f>
        <v>9.2182999999999993</v>
      </c>
      <c r="BG191" s="4"/>
      <c r="BH191" s="26">
        <v>1687</v>
      </c>
      <c r="BI191" s="6">
        <f>AU191*271</f>
        <v>300.67729467792464</v>
      </c>
      <c r="BJ191" s="6">
        <f>AV191*19.5</f>
        <v>34.976163302034429</v>
      </c>
      <c r="BK191" s="6">
        <f>AW191*5</f>
        <v>23.744879907464117</v>
      </c>
      <c r="BL191" s="6">
        <f>AX191*3</f>
        <v>8.243043378038557</v>
      </c>
      <c r="BM191" s="6">
        <f>AY191*3</f>
        <v>17.365714285714283</v>
      </c>
      <c r="BN191" s="6">
        <f>AZ191*1.3</f>
        <v>9.8778700415050746</v>
      </c>
      <c r="BO191" s="6">
        <f>BA191*1.3</f>
        <v>2.9917055294731356</v>
      </c>
      <c r="BP191" s="6">
        <f>BB191*1.3</f>
        <v>3.5719854638167083</v>
      </c>
      <c r="BQ191" s="6">
        <f>BD191*2</f>
        <v>21.185912553139421</v>
      </c>
      <c r="BS191" s="7">
        <f t="shared" si="10"/>
        <v>422.63456913911028</v>
      </c>
      <c r="BT191" s="7"/>
      <c r="BU191" s="8">
        <v>1687</v>
      </c>
      <c r="BV191" s="9">
        <f>BF191*250</f>
        <v>2304.5749999999998</v>
      </c>
      <c r="BW191" s="9">
        <f>BS191*4.2</f>
        <v>1775.0651903842634</v>
      </c>
      <c r="BY191" s="10">
        <v>1687</v>
      </c>
      <c r="BZ191" s="11">
        <f t="shared" si="9"/>
        <v>1.2983044298790565</v>
      </c>
    </row>
    <row r="192" spans="1:78" x14ac:dyDescent="0.2">
      <c r="A192">
        <v>1688</v>
      </c>
      <c r="B192" s="1">
        <v>1220</v>
      </c>
      <c r="C192" s="1"/>
      <c r="D192" s="1">
        <v>1220</v>
      </c>
      <c r="E192" s="1">
        <v>1614.8</v>
      </c>
      <c r="G192" s="1"/>
      <c r="H192" s="1"/>
      <c r="I192" s="1"/>
      <c r="J192" s="1"/>
      <c r="K192" s="1">
        <v>234</v>
      </c>
      <c r="M192" s="1">
        <v>215.5</v>
      </c>
      <c r="N192" s="1">
        <v>234</v>
      </c>
      <c r="P192" s="1">
        <v>44.5</v>
      </c>
      <c r="Q192" s="4"/>
      <c r="R192" s="4"/>
      <c r="S192" s="4"/>
      <c r="T192" s="4"/>
      <c r="Y192" s="1">
        <v>9</v>
      </c>
      <c r="AD192" s="17">
        <v>1688</v>
      </c>
      <c r="AE192" s="25">
        <v>6.0696517412935327</v>
      </c>
      <c r="AF192" s="3">
        <v>8.2265093999999994</v>
      </c>
      <c r="AG192" s="3">
        <v>12.635367762128325</v>
      </c>
      <c r="AH192" s="3">
        <v>44.090630740967569</v>
      </c>
      <c r="AI192" s="3">
        <f>K192/11.93</f>
        <v>19.614417435037719</v>
      </c>
      <c r="AJ192" s="3">
        <v>50.549450549450547</v>
      </c>
      <c r="AK192" s="3">
        <f t="shared" si="8"/>
        <v>70.545009185548111</v>
      </c>
      <c r="AL192" s="3">
        <v>16.862284820031299</v>
      </c>
      <c r="AM192" s="3">
        <v>19.614417435037719</v>
      </c>
      <c r="AN192" s="3">
        <v>3.4820031298904541</v>
      </c>
      <c r="AP192" s="3">
        <v>7</v>
      </c>
      <c r="AR192" s="14">
        <v>1688</v>
      </c>
      <c r="AS192" s="4">
        <v>1.3169</v>
      </c>
      <c r="AT192" s="4">
        <f>AS192*(AE192/12)</f>
        <v>0.66609369817578779</v>
      </c>
      <c r="AU192" s="4">
        <f>AS192*AF192/12</f>
        <v>0.9027908524049999</v>
      </c>
      <c r="AV192" s="4">
        <f>(AG192/12)*$AS192</f>
        <v>1.3866263171622324</v>
      </c>
      <c r="AW192" s="4">
        <f>(AH192/12)*$AS192</f>
        <v>4.8385793018983492</v>
      </c>
      <c r="AX192" s="4">
        <f>(AI192/12)*$AS192</f>
        <v>2.1525188600167642</v>
      </c>
      <c r="AY192" s="4">
        <f>(AJ192/12)*$AS192</f>
        <v>5.5473809523809523</v>
      </c>
      <c r="AZ192" s="4">
        <f>(AK192/12)*$AS192</f>
        <v>7.7417268830373587</v>
      </c>
      <c r="BA192" s="4">
        <f>(AL192/12)*$AS192</f>
        <v>1.8504952399582681</v>
      </c>
      <c r="BB192" s="4">
        <f>(AM192/12)*$AS192</f>
        <v>2.1525188600167642</v>
      </c>
      <c r="BC192" s="4">
        <v>13.868574268236792</v>
      </c>
      <c r="BD192" s="4">
        <v>9.7566702547352566</v>
      </c>
      <c r="BE192" s="4"/>
      <c r="BF192" s="4">
        <f>AP192*AS192</f>
        <v>9.2182999999999993</v>
      </c>
      <c r="BG192" s="4"/>
      <c r="BH192" s="26">
        <v>1688</v>
      </c>
      <c r="BI192" s="6">
        <f>AU192*271</f>
        <v>244.65632100175497</v>
      </c>
      <c r="BJ192" s="6">
        <f>AV192*19.5</f>
        <v>27.039213184663531</v>
      </c>
      <c r="BK192" s="6">
        <f>AW192*5</f>
        <v>24.192896509491746</v>
      </c>
      <c r="BL192" s="6">
        <f>AX192*3</f>
        <v>6.4575565800502925</v>
      </c>
      <c r="BM192" s="6">
        <f>AY192*3</f>
        <v>16.642142857142858</v>
      </c>
      <c r="BN192" s="6">
        <f>AZ192*1.3</f>
        <v>10.064244947948566</v>
      </c>
      <c r="BO192" s="6">
        <f>BA192*1.3</f>
        <v>2.4056438119457488</v>
      </c>
      <c r="BP192" s="6">
        <f>BB192*1.3</f>
        <v>2.7982745180217936</v>
      </c>
      <c r="BQ192" s="6">
        <f>BD192*2</f>
        <v>19.513340509470513</v>
      </c>
      <c r="BS192" s="7">
        <f t="shared" si="10"/>
        <v>353.76963392049004</v>
      </c>
      <c r="BT192" s="7"/>
      <c r="BU192" s="8">
        <v>1688</v>
      </c>
      <c r="BV192" s="9">
        <f>BF192*250</f>
        <v>2304.5749999999998</v>
      </c>
      <c r="BW192" s="9">
        <f>BS192*4.2</f>
        <v>1485.8324624660581</v>
      </c>
      <c r="BY192" s="10">
        <v>1688</v>
      </c>
      <c r="BZ192" s="11">
        <f t="shared" si="9"/>
        <v>1.5510328776738815</v>
      </c>
    </row>
    <row r="193" spans="1:78" x14ac:dyDescent="0.2">
      <c r="A193">
        <v>1689</v>
      </c>
      <c r="B193" s="1">
        <v>1190.7</v>
      </c>
      <c r="C193" s="1"/>
      <c r="D193" s="1">
        <v>1190.7</v>
      </c>
      <c r="E193" s="1">
        <v>1507.2</v>
      </c>
      <c r="G193" s="1"/>
      <c r="H193" s="1"/>
      <c r="I193" s="1"/>
      <c r="J193" s="1"/>
      <c r="K193" s="1">
        <v>222</v>
      </c>
      <c r="L193" s="1">
        <v>44</v>
      </c>
      <c r="M193" s="1">
        <v>214.5</v>
      </c>
      <c r="N193" s="1">
        <v>222</v>
      </c>
      <c r="P193" s="1">
        <v>42.9</v>
      </c>
      <c r="Q193" s="4"/>
      <c r="R193" s="4"/>
      <c r="S193" s="4"/>
      <c r="T193" s="4"/>
      <c r="AD193" s="17">
        <v>1689</v>
      </c>
      <c r="AE193" s="25">
        <v>5.923880597014926</v>
      </c>
      <c r="AF193" s="3">
        <v>8.0602679390000009</v>
      </c>
      <c r="AG193" s="3">
        <v>11.79342723004695</v>
      </c>
      <c r="AH193" s="3">
        <v>44.907123902837341</v>
      </c>
      <c r="AI193" s="3">
        <f>K193/11.93</f>
        <v>18.608549874266554</v>
      </c>
      <c r="AJ193" s="3">
        <v>48.35164835164835</v>
      </c>
      <c r="AK193" s="3">
        <f t="shared" si="8"/>
        <v>71.851398244539752</v>
      </c>
      <c r="AL193" s="3">
        <v>16.784037558685448</v>
      </c>
      <c r="AM193" s="3">
        <v>18.608549874266554</v>
      </c>
      <c r="AN193" s="3">
        <v>3.3568075117370895</v>
      </c>
      <c r="AP193" s="3">
        <v>7</v>
      </c>
      <c r="AR193" s="14">
        <v>1689</v>
      </c>
      <c r="AS193" s="4">
        <v>1.3169</v>
      </c>
      <c r="AT193" s="4">
        <f>AS193*(AE193/12)</f>
        <v>0.65009652985074629</v>
      </c>
      <c r="AU193" s="4">
        <f>AS193*AF193/12</f>
        <v>0.88454723740575847</v>
      </c>
      <c r="AV193" s="4">
        <f>(AG193/12)*$AS193</f>
        <v>1.2942303599374023</v>
      </c>
      <c r="AW193" s="4">
        <f>(AH193/12)*$AS193</f>
        <v>4.9281826223038747</v>
      </c>
      <c r="AX193" s="4">
        <f>(AI193/12)*$AS193</f>
        <v>2.0421332774518022</v>
      </c>
      <c r="AY193" s="4">
        <f>(AJ193/12)*$AS193</f>
        <v>5.3061904761904755</v>
      </c>
      <c r="AZ193" s="4">
        <f>(AK193/12)*$AS193</f>
        <v>7.8850921956861999</v>
      </c>
      <c r="BA193" s="4">
        <f>(AL193/12)*$AS193</f>
        <v>1.8419082550860721</v>
      </c>
      <c r="BB193" s="4">
        <f>(AM193/12)*$AS193</f>
        <v>2.0421332774518022</v>
      </c>
      <c r="BC193" s="4">
        <v>13.369928901288949</v>
      </c>
      <c r="BD193" s="4">
        <v>9.3385272438180333</v>
      </c>
      <c r="BE193" s="4"/>
      <c r="BF193" s="4">
        <f>AP193*AS193</f>
        <v>9.2182999999999993</v>
      </c>
      <c r="BG193" s="4"/>
      <c r="BH193" s="26">
        <v>1689</v>
      </c>
      <c r="BI193" s="6">
        <f>AU193*271</f>
        <v>239.71230133696054</v>
      </c>
      <c r="BJ193" s="6">
        <f>AV193*19.5</f>
        <v>25.237492018779346</v>
      </c>
      <c r="BK193" s="6">
        <f>AW193*5</f>
        <v>24.640913111519374</v>
      </c>
      <c r="BL193" s="6">
        <f>AX193*3</f>
        <v>6.126399832355407</v>
      </c>
      <c r="BM193" s="6">
        <f>AY193*3</f>
        <v>15.918571428571425</v>
      </c>
      <c r="BN193" s="6">
        <f>AZ193*1.3</f>
        <v>10.25061985439206</v>
      </c>
      <c r="BO193" s="6">
        <f>BA193*1.3</f>
        <v>2.3944807316118939</v>
      </c>
      <c r="BP193" s="6">
        <f>BB193*1.3</f>
        <v>2.6547732606873429</v>
      </c>
      <c r="BQ193" s="6">
        <f>BD193*2</f>
        <v>18.677054487636067</v>
      </c>
      <c r="BS193" s="7">
        <f t="shared" si="10"/>
        <v>345.61260606251341</v>
      </c>
      <c r="BT193" s="7"/>
      <c r="BU193" s="8">
        <v>1689</v>
      </c>
      <c r="BV193" s="9">
        <f>BF193*250</f>
        <v>2304.5749999999998</v>
      </c>
      <c r="BW193" s="9">
        <f>BS193*4.2</f>
        <v>1451.5729454625564</v>
      </c>
      <c r="BY193" s="10">
        <v>1689</v>
      </c>
      <c r="BZ193" s="11">
        <f t="shared" si="9"/>
        <v>1.5876398132135392</v>
      </c>
    </row>
    <row r="194" spans="1:78" x14ac:dyDescent="0.2">
      <c r="A194">
        <v>1690</v>
      </c>
      <c r="B194" s="1">
        <v>1506</v>
      </c>
      <c r="C194" s="1"/>
      <c r="D194" s="1">
        <v>1506</v>
      </c>
      <c r="E194" s="1">
        <v>1665</v>
      </c>
      <c r="G194" s="1"/>
      <c r="H194" s="1"/>
      <c r="I194" s="1"/>
      <c r="J194" s="1"/>
      <c r="K194" s="1">
        <v>238.7</v>
      </c>
      <c r="L194" s="1">
        <v>54.6</v>
      </c>
      <c r="M194" s="1">
        <v>258.8</v>
      </c>
      <c r="N194" s="1">
        <v>238.7</v>
      </c>
      <c r="P194" s="1">
        <v>41.1</v>
      </c>
      <c r="Q194" s="4"/>
      <c r="R194" s="4"/>
      <c r="S194" s="4"/>
      <c r="T194" s="4"/>
      <c r="AD194" s="17">
        <v>1690</v>
      </c>
      <c r="AE194" s="25">
        <v>7.4925373134328357</v>
      </c>
      <c r="AF194" s="3">
        <v>9.8492076199999996</v>
      </c>
      <c r="AG194" s="3">
        <v>13.028169014084508</v>
      </c>
      <c r="AH194" s="3">
        <v>45.723617064707113</v>
      </c>
      <c r="AI194" s="3">
        <f>K194/11.93</f>
        <v>20.008382229673092</v>
      </c>
      <c r="AJ194" s="3">
        <v>60</v>
      </c>
      <c r="AK194" s="3">
        <f t="shared" si="8"/>
        <v>73.157787303531379</v>
      </c>
      <c r="AL194" s="3">
        <v>20.250391236306733</v>
      </c>
      <c r="AM194" s="3">
        <v>20.008382229673092</v>
      </c>
      <c r="AN194" s="3">
        <v>3.2159624413145544</v>
      </c>
      <c r="AP194" s="3">
        <v>7</v>
      </c>
      <c r="AR194" s="14">
        <v>1690</v>
      </c>
      <c r="AS194" s="4">
        <v>1.3169</v>
      </c>
      <c r="AT194" s="4">
        <f>AS194*(AE194/12)</f>
        <v>0.82224353233830838</v>
      </c>
      <c r="AU194" s="4">
        <f>AS194*AF194/12</f>
        <v>1.0808684595648332</v>
      </c>
      <c r="AV194" s="4">
        <f>(AG194/12)*$AS194</f>
        <v>1.4297329812206574</v>
      </c>
      <c r="AW194" s="4">
        <f>(AH194/12)*$AS194</f>
        <v>5.0177859427093994</v>
      </c>
      <c r="AX194" s="4">
        <f>(AI194/12)*$AS194</f>
        <v>2.1957532131880413</v>
      </c>
      <c r="AY194" s="4">
        <f>(AJ194/12)*$AS194</f>
        <v>6.5845000000000002</v>
      </c>
      <c r="AZ194" s="4">
        <f>(AK194/12)*$AS194</f>
        <v>8.0284575083350393</v>
      </c>
      <c r="BA194" s="4">
        <f>(AL194/12)*$AS194</f>
        <v>2.2223116849243612</v>
      </c>
      <c r="BB194" s="4">
        <f>(AM194/12)*$AS194</f>
        <v>2.1957532131880413</v>
      </c>
      <c r="BC194" s="4">
        <v>12.808952863472632</v>
      </c>
      <c r="BD194" s="4">
        <v>9.254898641634588</v>
      </c>
      <c r="BE194" s="4"/>
      <c r="BF194" s="4">
        <f>AP194*AS194</f>
        <v>9.2182999999999993</v>
      </c>
      <c r="BG194" s="4"/>
      <c r="BH194" s="26">
        <v>1690</v>
      </c>
      <c r="BI194" s="6">
        <f>AU194*271</f>
        <v>292.9153525420698</v>
      </c>
      <c r="BJ194" s="6">
        <f>AV194*19.5</f>
        <v>27.879793133802821</v>
      </c>
      <c r="BK194" s="6">
        <f>AW194*5</f>
        <v>25.088929713546996</v>
      </c>
      <c r="BL194" s="6">
        <f>AX194*3</f>
        <v>6.5872596395641239</v>
      </c>
      <c r="BM194" s="6">
        <f>AY194*3</f>
        <v>19.753500000000003</v>
      </c>
      <c r="BN194" s="6">
        <f>AZ194*1.3</f>
        <v>10.436994760835551</v>
      </c>
      <c r="BO194" s="6">
        <f>BA194*1.3</f>
        <v>2.8890051904016696</v>
      </c>
      <c r="BP194" s="6">
        <f>BB194*1.3</f>
        <v>2.8544791771444538</v>
      </c>
      <c r="BQ194" s="6">
        <f>BD194*2</f>
        <v>18.509797283269176</v>
      </c>
      <c r="BS194" s="7">
        <f t="shared" si="10"/>
        <v>406.91511144063463</v>
      </c>
      <c r="BT194" s="7"/>
      <c r="BU194" s="8">
        <v>1690</v>
      </c>
      <c r="BV194" s="9">
        <f>BF194*250</f>
        <v>2304.5749999999998</v>
      </c>
      <c r="BW194" s="9">
        <f>BS194*4.2</f>
        <v>1709.0434680506655</v>
      </c>
      <c r="BY194" s="10">
        <v>1690</v>
      </c>
      <c r="BZ194" s="11">
        <f t="shared" si="9"/>
        <v>1.3484589731521559</v>
      </c>
    </row>
    <row r="195" spans="1:78" x14ac:dyDescent="0.2">
      <c r="A195">
        <v>1691</v>
      </c>
      <c r="B195" s="1">
        <v>1342.7</v>
      </c>
      <c r="C195" s="1"/>
      <c r="D195" s="1">
        <v>1342.7</v>
      </c>
      <c r="E195" s="1">
        <v>1671.3</v>
      </c>
      <c r="G195" s="1"/>
      <c r="H195" s="1"/>
      <c r="I195" s="1"/>
      <c r="J195" s="1"/>
      <c r="K195" s="1">
        <v>273.10000000000002</v>
      </c>
      <c r="L195" s="1">
        <v>48</v>
      </c>
      <c r="M195" s="1">
        <v>240</v>
      </c>
      <c r="N195" s="1">
        <v>273.10000000000002</v>
      </c>
      <c r="P195" s="1">
        <v>39.799999999999997</v>
      </c>
      <c r="Q195" s="4"/>
      <c r="R195" s="4"/>
      <c r="S195" s="4"/>
      <c r="T195" s="4"/>
      <c r="AD195" s="17">
        <v>1691</v>
      </c>
      <c r="AE195" s="25">
        <v>6.680099502487562</v>
      </c>
      <c r="AF195" s="3">
        <v>8.9226809790000008</v>
      </c>
      <c r="AG195" s="3">
        <v>13.077464788732394</v>
      </c>
      <c r="AH195" s="3">
        <v>46.540110226576886</v>
      </c>
      <c r="AI195" s="3">
        <f>K195/11.93</f>
        <v>22.891869237217101</v>
      </c>
      <c r="AJ195" s="3">
        <v>52.747252747252745</v>
      </c>
      <c r="AK195" s="3">
        <f t="shared" si="8"/>
        <v>74.46417636252302</v>
      </c>
      <c r="AL195" s="3">
        <v>18.779342723004696</v>
      </c>
      <c r="AM195" s="3">
        <v>22.891869237217101</v>
      </c>
      <c r="AN195" s="3">
        <v>3.1142410015649453</v>
      </c>
      <c r="AP195" s="3">
        <v>7</v>
      </c>
      <c r="AR195" s="14">
        <v>1691</v>
      </c>
      <c r="AS195" s="4">
        <v>1.3169</v>
      </c>
      <c r="AT195" s="4">
        <f>AS195*(AE195/12)</f>
        <v>0.73308525290215587</v>
      </c>
      <c r="AU195" s="4">
        <f>AS195*AF195/12</f>
        <v>0.97918988177042499</v>
      </c>
      <c r="AV195" s="4">
        <f>(AG195/12)*$AS195</f>
        <v>1.4351427816901408</v>
      </c>
      <c r="AW195" s="4">
        <f>(AH195/12)*$AS195</f>
        <v>5.1073892631149249</v>
      </c>
      <c r="AX195" s="4">
        <f>(AI195/12)*$AS195</f>
        <v>2.5121918832076</v>
      </c>
      <c r="AY195" s="4">
        <f>(AJ195/12)*$AS195</f>
        <v>5.7885714285714274</v>
      </c>
      <c r="AZ195" s="4">
        <f>(AK195/12)*$AS195</f>
        <v>8.1718228209838806</v>
      </c>
      <c r="BA195" s="4">
        <f>(AL195/12)*$AS195</f>
        <v>2.0608763693270737</v>
      </c>
      <c r="BB195" s="4">
        <f>(AM195/12)*$AS195</f>
        <v>2.5121918832076</v>
      </c>
      <c r="BC195" s="4">
        <v>12.403803502827509</v>
      </c>
      <c r="BD195" s="4">
        <v>9.3385272438180333</v>
      </c>
      <c r="BE195" s="4"/>
      <c r="BF195" s="4">
        <f>AP195*AS195</f>
        <v>9.2182999999999993</v>
      </c>
      <c r="BG195" s="4"/>
      <c r="BH195" s="26">
        <v>1691</v>
      </c>
      <c r="BI195" s="6">
        <f>AU195*271</f>
        <v>265.36045795978515</v>
      </c>
      <c r="BJ195" s="6">
        <f>AV195*19.5</f>
        <v>27.985284242957746</v>
      </c>
      <c r="BK195" s="6">
        <f>AW195*5</f>
        <v>25.536946315574625</v>
      </c>
      <c r="BL195" s="6">
        <f>AX195*3</f>
        <v>7.5365756496228</v>
      </c>
      <c r="BM195" s="6">
        <f>AY195*3</f>
        <v>17.365714285714283</v>
      </c>
      <c r="BN195" s="6">
        <f>AZ195*1.3</f>
        <v>10.623369667279045</v>
      </c>
      <c r="BO195" s="6">
        <f>BA195*1.3</f>
        <v>2.6791392801251961</v>
      </c>
      <c r="BP195" s="6">
        <f>BB195*1.3</f>
        <v>3.2658494481698801</v>
      </c>
      <c r="BQ195" s="6">
        <f>BD195*2</f>
        <v>18.677054487636067</v>
      </c>
      <c r="BS195" s="7">
        <f t="shared" si="10"/>
        <v>379.0303913368648</v>
      </c>
      <c r="BT195" s="7"/>
      <c r="BU195" s="8">
        <v>1691</v>
      </c>
      <c r="BV195" s="9">
        <f>BF195*250</f>
        <v>2304.5749999999998</v>
      </c>
      <c r="BW195" s="9">
        <f>BS195*4.2</f>
        <v>1591.9276436148323</v>
      </c>
      <c r="BY195" s="10">
        <v>1691</v>
      </c>
      <c r="BZ195" s="11">
        <f t="shared" si="9"/>
        <v>1.4476631580860926</v>
      </c>
    </row>
    <row r="196" spans="1:78" x14ac:dyDescent="0.2">
      <c r="A196">
        <v>1692</v>
      </c>
      <c r="B196" s="1">
        <v>1472.5</v>
      </c>
      <c r="C196" s="1"/>
      <c r="D196" s="1">
        <v>1472.5</v>
      </c>
      <c r="E196" s="1">
        <v>1634.3</v>
      </c>
      <c r="G196" s="1"/>
      <c r="H196" s="1"/>
      <c r="I196" s="1"/>
      <c r="J196" s="1"/>
      <c r="K196" s="1">
        <v>295.2</v>
      </c>
      <c r="M196" s="1">
        <v>247.5</v>
      </c>
      <c r="N196" s="1">
        <v>295.2</v>
      </c>
      <c r="P196" s="1">
        <v>42.3</v>
      </c>
      <c r="Q196" s="4"/>
      <c r="R196" s="4"/>
      <c r="S196" s="4"/>
      <c r="T196" s="4"/>
      <c r="Y196" s="1">
        <v>9</v>
      </c>
      <c r="AD196" s="17">
        <v>1692</v>
      </c>
      <c r="AE196" s="25">
        <v>7.3258706467661687</v>
      </c>
      <c r="AF196" s="3">
        <v>9.6591363250000004</v>
      </c>
      <c r="AG196" s="3">
        <v>12.787949921752739</v>
      </c>
      <c r="AH196" s="3">
        <v>47.356603388446658</v>
      </c>
      <c r="AI196" s="3">
        <f>K196/11.93</f>
        <v>24.744341994970661</v>
      </c>
      <c r="AJ196" s="3">
        <v>50.604395604395606</v>
      </c>
      <c r="AK196" s="3">
        <f t="shared" si="8"/>
        <v>75.770565421514661</v>
      </c>
      <c r="AL196" s="3">
        <v>19.366197183098592</v>
      </c>
      <c r="AM196" s="3">
        <v>24.744341994970661</v>
      </c>
      <c r="AN196" s="3">
        <v>3.3098591549295775</v>
      </c>
      <c r="AP196" s="3">
        <v>7</v>
      </c>
      <c r="AR196" s="14">
        <v>1692</v>
      </c>
      <c r="AS196" s="4">
        <v>1.3169</v>
      </c>
      <c r="AT196" s="4">
        <f>AS196*(AE196/12)</f>
        <v>0.80395325456053057</v>
      </c>
      <c r="AU196" s="4">
        <f>AS196*AF196/12</f>
        <v>1.0600097188660416</v>
      </c>
      <c r="AV196" s="4">
        <f>(AG196/12)*$AS196</f>
        <v>1.4033709376630152</v>
      </c>
      <c r="AW196" s="4">
        <f>(AH196/12)*$AS196</f>
        <v>5.1969925835204505</v>
      </c>
      <c r="AX196" s="4">
        <f>(AI196/12)*$AS196</f>
        <v>2.7154853310980718</v>
      </c>
      <c r="AY196" s="4">
        <f>(AJ196/12)*$AS196</f>
        <v>5.5534107142857145</v>
      </c>
      <c r="AZ196" s="4">
        <f>(AK196/12)*$AS196</f>
        <v>8.31518813363272</v>
      </c>
      <c r="BA196" s="4">
        <f>(AL196/12)*$AS196</f>
        <v>2.1252787558685444</v>
      </c>
      <c r="BB196" s="4">
        <f>(AM196/12)*$AS196</f>
        <v>2.7154853310980718</v>
      </c>
      <c r="BC196" s="4">
        <v>13.182936888683507</v>
      </c>
      <c r="BD196" s="4">
        <v>9.0597652365398833</v>
      </c>
      <c r="BE196" s="4"/>
      <c r="BF196" s="4">
        <f>AP196*AS196</f>
        <v>9.2182999999999993</v>
      </c>
      <c r="BG196" s="4"/>
      <c r="BH196" s="26">
        <v>1692</v>
      </c>
      <c r="BI196" s="6">
        <f>AU196*271</f>
        <v>287.26263381269729</v>
      </c>
      <c r="BJ196" s="6">
        <f>AV196*19.5</f>
        <v>27.365733284428796</v>
      </c>
      <c r="BK196" s="6">
        <f>AW196*5</f>
        <v>25.984962917602253</v>
      </c>
      <c r="BL196" s="6">
        <f>AX196*3</f>
        <v>8.1464559932942144</v>
      </c>
      <c r="BM196" s="6">
        <f>AY196*3</f>
        <v>16.660232142857144</v>
      </c>
      <c r="BN196" s="6">
        <f>AZ196*1.3</f>
        <v>10.809744573722536</v>
      </c>
      <c r="BO196" s="6">
        <f>BA196*1.3</f>
        <v>2.7628623826291077</v>
      </c>
      <c r="BP196" s="6">
        <f>BB196*1.3</f>
        <v>3.5301309304274935</v>
      </c>
      <c r="BQ196" s="6">
        <f>BD196*2</f>
        <v>18.119530473079767</v>
      </c>
      <c r="BS196" s="7">
        <f t="shared" si="10"/>
        <v>400.64228651073864</v>
      </c>
      <c r="BT196" s="7"/>
      <c r="BU196" s="8">
        <v>1692</v>
      </c>
      <c r="BV196" s="9">
        <f>BF196*250</f>
        <v>2304.5749999999998</v>
      </c>
      <c r="BW196" s="9">
        <f>BS196*4.2</f>
        <v>1682.6976033451024</v>
      </c>
      <c r="BY196" s="10">
        <v>1692</v>
      </c>
      <c r="BZ196" s="11">
        <f t="shared" si="9"/>
        <v>1.3695716897787471</v>
      </c>
    </row>
    <row r="197" spans="1:78" x14ac:dyDescent="0.2">
      <c r="A197">
        <v>1693</v>
      </c>
      <c r="B197" s="1">
        <v>1539</v>
      </c>
      <c r="C197" s="1"/>
      <c r="D197" s="1">
        <v>1539</v>
      </c>
      <c r="E197" s="1">
        <v>1616.3</v>
      </c>
      <c r="G197" s="1"/>
      <c r="H197" s="1"/>
      <c r="I197" s="1"/>
      <c r="J197" s="1"/>
      <c r="K197" s="1">
        <v>266.5</v>
      </c>
      <c r="L197" s="1">
        <v>44.1</v>
      </c>
      <c r="M197" s="1">
        <v>244.3</v>
      </c>
      <c r="N197" s="1">
        <v>266.5</v>
      </c>
      <c r="P197" s="1">
        <v>41.2</v>
      </c>
      <c r="Q197" s="4"/>
      <c r="R197" s="4"/>
      <c r="S197" s="4"/>
      <c r="T197" s="4"/>
      <c r="AD197" s="17">
        <v>1693</v>
      </c>
      <c r="AE197" s="25">
        <v>7.6567164179104479</v>
      </c>
      <c r="AF197" s="3">
        <v>10.03644203</v>
      </c>
      <c r="AG197" s="3">
        <v>12.647104851330203</v>
      </c>
      <c r="AH197" s="3">
        <v>48.17309655031643</v>
      </c>
      <c r="AI197" s="3">
        <f>K197/11.93</f>
        <v>22.338642078792958</v>
      </c>
      <c r="AJ197" s="3">
        <v>48.46153846153846</v>
      </c>
      <c r="AK197" s="3">
        <f t="shared" ref="AK197:AK260" si="12">AH197*1.6</f>
        <v>77.076954480506288</v>
      </c>
      <c r="AL197" s="3">
        <v>19.115805946791863</v>
      </c>
      <c r="AM197" s="3">
        <v>22.338642078792958</v>
      </c>
      <c r="AN197" s="3">
        <v>3.2237871674491396</v>
      </c>
      <c r="AP197" s="3">
        <v>7</v>
      </c>
      <c r="AR197" s="14">
        <v>1693</v>
      </c>
      <c r="AS197" s="4">
        <v>1.2597</v>
      </c>
      <c r="AT197" s="4">
        <f>AS197*(AE197/12)</f>
        <v>0.80376380597014929</v>
      </c>
      <c r="AU197" s="4">
        <f>AS197*AF197/12</f>
        <v>1.0535755020992499</v>
      </c>
      <c r="AV197" s="4">
        <f>(AG197/12)*$AS197</f>
        <v>1.3276298317683883</v>
      </c>
      <c r="AW197" s="4">
        <f>(AH197/12)*$AS197</f>
        <v>5.0569708103694682</v>
      </c>
      <c r="AX197" s="4">
        <f>(AI197/12)*$AS197</f>
        <v>2.3449989522212906</v>
      </c>
      <c r="AY197" s="4">
        <f>(AJ197/12)*$AS197</f>
        <v>5.08725</v>
      </c>
      <c r="AZ197" s="4">
        <f>(AK197/12)*$AS197</f>
        <v>8.0911532965911483</v>
      </c>
      <c r="BA197" s="4">
        <f>(AL197/12)*$AS197</f>
        <v>2.0066817292644759</v>
      </c>
      <c r="BB197" s="4">
        <f>(AM197/12)*$AS197</f>
        <v>2.3449989522212906</v>
      </c>
      <c r="BC197" s="4">
        <v>12.282403291945466</v>
      </c>
      <c r="BD197" s="4">
        <v>7.4663087674933601</v>
      </c>
      <c r="BE197" s="4"/>
      <c r="BF197" s="4">
        <f>AP197*AS197</f>
        <v>8.8178999999999998</v>
      </c>
      <c r="BG197" s="4"/>
      <c r="BH197" s="26">
        <v>1693</v>
      </c>
      <c r="BI197" s="6">
        <f>AU197*271</f>
        <v>285.51896106889672</v>
      </c>
      <c r="BJ197" s="6">
        <f>AV197*19.5</f>
        <v>25.888781719483571</v>
      </c>
      <c r="BK197" s="6">
        <f>AW197*5</f>
        <v>25.28485405184734</v>
      </c>
      <c r="BL197" s="6">
        <f>AX197*3</f>
        <v>7.0349968566638719</v>
      </c>
      <c r="BM197" s="6">
        <f>AY197*3</f>
        <v>15.261749999999999</v>
      </c>
      <c r="BN197" s="6">
        <f>AZ197*1.3</f>
        <v>10.518499285568494</v>
      </c>
      <c r="BO197" s="6">
        <f>BA197*1.3</f>
        <v>2.6086862480438189</v>
      </c>
      <c r="BP197" s="6">
        <f>BB197*1.3</f>
        <v>3.0484986378876777</v>
      </c>
      <c r="BQ197" s="6">
        <f>BD197*2</f>
        <v>14.93261753498672</v>
      </c>
      <c r="BS197" s="7">
        <f t="shared" si="10"/>
        <v>390.09764540337824</v>
      </c>
      <c r="BT197" s="7"/>
      <c r="BU197" s="8">
        <v>1693</v>
      </c>
      <c r="BV197" s="9">
        <f>BF197*250</f>
        <v>2204.4749999999999</v>
      </c>
      <c r="BW197" s="9">
        <f>BS197*4.2</f>
        <v>1638.4101106941887</v>
      </c>
      <c r="BY197" s="10">
        <v>1693</v>
      </c>
      <c r="BZ197" s="11">
        <f t="shared" ref="BZ197:BZ260" si="13">$BV197/BW197</f>
        <v>1.3454964575786044</v>
      </c>
    </row>
    <row r="198" spans="1:78" x14ac:dyDescent="0.2">
      <c r="A198">
        <v>1694</v>
      </c>
      <c r="B198" s="1">
        <v>1537.5</v>
      </c>
      <c r="C198" s="1"/>
      <c r="D198" s="1">
        <v>1537.5</v>
      </c>
      <c r="E198" s="1">
        <v>2240.3000000000002</v>
      </c>
      <c r="G198" s="1"/>
      <c r="H198" s="1"/>
      <c r="I198" s="1"/>
      <c r="J198" s="1"/>
      <c r="K198" s="1">
        <v>325</v>
      </c>
      <c r="L198" s="1">
        <v>54</v>
      </c>
      <c r="M198" s="1">
        <v>241.5</v>
      </c>
      <c r="N198" s="1">
        <v>325</v>
      </c>
      <c r="P198" s="1">
        <v>42.5</v>
      </c>
      <c r="Q198" s="4"/>
      <c r="R198" s="4"/>
      <c r="S198" s="4"/>
      <c r="T198" s="4"/>
      <c r="AD198" s="17">
        <v>1694</v>
      </c>
      <c r="AE198" s="25">
        <v>7.6492537313432836</v>
      </c>
      <c r="AF198" s="3">
        <v>10.027931375</v>
      </c>
      <c r="AG198" s="3">
        <v>17.529733959311425</v>
      </c>
      <c r="AH198" s="3">
        <v>48.989589712186202</v>
      </c>
      <c r="AI198" s="3">
        <f>K198/11.93</f>
        <v>27.242246437552389</v>
      </c>
      <c r="AJ198" s="3">
        <v>59.340659340659336</v>
      </c>
      <c r="AK198" s="3">
        <f t="shared" si="12"/>
        <v>78.383343539497929</v>
      </c>
      <c r="AL198" s="3">
        <v>18.896713615023476</v>
      </c>
      <c r="AM198" s="3">
        <v>27.242246437552389</v>
      </c>
      <c r="AN198" s="3">
        <v>3.3255086071987483</v>
      </c>
      <c r="AP198" s="3">
        <v>7</v>
      </c>
      <c r="AR198" s="14">
        <v>1694</v>
      </c>
      <c r="AS198" s="4">
        <v>1.2597</v>
      </c>
      <c r="AT198" s="4">
        <f>AS198*(AE198/12)</f>
        <v>0.80298041044776125</v>
      </c>
      <c r="AU198" s="4">
        <f>AS198*AF198/12</f>
        <v>1.0526820960906249</v>
      </c>
      <c r="AV198" s="4">
        <f>(AG198/12)*$AS198</f>
        <v>1.840183822378717</v>
      </c>
      <c r="AW198" s="4">
        <f>(AH198/12)*$AS198</f>
        <v>5.142682180036747</v>
      </c>
      <c r="AX198" s="4">
        <f>(AI198/12)*$AS198</f>
        <v>2.8597548197820619</v>
      </c>
      <c r="AY198" s="4">
        <f>(AJ198/12)*$AS198</f>
        <v>6.2292857142857132</v>
      </c>
      <c r="AZ198" s="4">
        <f>(AK198/12)*$AS198</f>
        <v>8.2282914880587956</v>
      </c>
      <c r="BA198" s="4">
        <f>(AL198/12)*$AS198</f>
        <v>1.9836825117370895</v>
      </c>
      <c r="BB198" s="4">
        <f>(AM198/12)*$AS198</f>
        <v>2.8597548197820619</v>
      </c>
      <c r="BC198" s="4">
        <v>12.669954852128214</v>
      </c>
      <c r="BD198" s="4">
        <v>10.479497662946034</v>
      </c>
      <c r="BE198" s="4"/>
      <c r="BF198" s="4">
        <f>AP198*AS198</f>
        <v>8.8178999999999998</v>
      </c>
      <c r="BG198" s="4"/>
      <c r="BH198" s="26">
        <v>1694</v>
      </c>
      <c r="BI198" s="6">
        <f>AU198*271</f>
        <v>285.27684804055934</v>
      </c>
      <c r="BJ198" s="6">
        <f>AV198*19.5</f>
        <v>35.88358453638498</v>
      </c>
      <c r="BK198" s="6">
        <f>AW198*5</f>
        <v>25.713410900183735</v>
      </c>
      <c r="BL198" s="6">
        <f>AX198*3</f>
        <v>8.5792644593461862</v>
      </c>
      <c r="BM198" s="6">
        <f>AY198*3</f>
        <v>18.687857142857141</v>
      </c>
      <c r="BN198" s="6">
        <f>AZ198*1.3</f>
        <v>10.696778934476434</v>
      </c>
      <c r="BO198" s="6">
        <f>BA198*1.3</f>
        <v>2.5787872652582164</v>
      </c>
      <c r="BP198" s="6">
        <f>BB198*1.3</f>
        <v>3.7176812657166804</v>
      </c>
      <c r="BQ198" s="6">
        <f>BD198*2</f>
        <v>20.958995325892069</v>
      </c>
      <c r="BS198" s="7">
        <f t="shared" ref="BS198:BS261" si="14">SUM($BI198:$BQ198)</f>
        <v>412.0932078706748</v>
      </c>
      <c r="BT198" s="7"/>
      <c r="BU198" s="8">
        <v>1694</v>
      </c>
      <c r="BV198" s="9">
        <f>BF198*250</f>
        <v>2204.4749999999999</v>
      </c>
      <c r="BW198" s="9">
        <f>BS198*4.2</f>
        <v>1730.7914730568343</v>
      </c>
      <c r="BY198" s="10">
        <v>1694</v>
      </c>
      <c r="BZ198" s="11">
        <f t="shared" si="13"/>
        <v>1.2736802984744142</v>
      </c>
    </row>
    <row r="199" spans="1:78" x14ac:dyDescent="0.2">
      <c r="A199">
        <v>1695</v>
      </c>
      <c r="B199" s="1">
        <v>1477</v>
      </c>
      <c r="C199" s="1"/>
      <c r="D199" s="1">
        <v>1477</v>
      </c>
      <c r="E199" s="1">
        <v>2262</v>
      </c>
      <c r="G199" s="1"/>
      <c r="H199" s="1"/>
      <c r="I199" s="1"/>
      <c r="J199" s="1"/>
      <c r="K199" s="1">
        <v>306.60000000000002</v>
      </c>
      <c r="L199" s="1">
        <v>48</v>
      </c>
      <c r="M199" s="1">
        <v>264</v>
      </c>
      <c r="N199" s="1">
        <v>306.60000000000002</v>
      </c>
      <c r="P199" s="1">
        <v>48.4</v>
      </c>
      <c r="Q199" s="4"/>
      <c r="R199" s="4"/>
      <c r="S199" s="4"/>
      <c r="T199" s="4"/>
      <c r="AD199" s="17">
        <v>1695</v>
      </c>
      <c r="AE199" s="25">
        <v>7.3482587064676617</v>
      </c>
      <c r="AF199" s="3">
        <v>9.6846682899999994</v>
      </c>
      <c r="AG199" s="3">
        <v>17.699530516431924</v>
      </c>
      <c r="AH199" s="3">
        <v>49.806082874055974</v>
      </c>
      <c r="AI199" s="3">
        <f>K199/11.93</f>
        <v>25.699916177703273</v>
      </c>
      <c r="AJ199" s="3">
        <v>52.747252747252745</v>
      </c>
      <c r="AK199" s="3">
        <f t="shared" si="12"/>
        <v>79.68973259848957</v>
      </c>
      <c r="AL199" s="3">
        <v>20.657276995305164</v>
      </c>
      <c r="AM199" s="3">
        <v>25.699916177703273</v>
      </c>
      <c r="AN199" s="3">
        <v>3.7871674491392802</v>
      </c>
      <c r="AP199" s="3">
        <v>7</v>
      </c>
      <c r="AR199" s="14">
        <v>1695</v>
      </c>
      <c r="AS199" s="4">
        <v>1.2597</v>
      </c>
      <c r="AT199" s="4">
        <f>AS199*(AE199/12)</f>
        <v>0.77138345771144279</v>
      </c>
      <c r="AU199" s="4">
        <f>AS199*AF199/12</f>
        <v>1.01664805374275</v>
      </c>
      <c r="AV199" s="4">
        <f>(AG199/12)*$AS199</f>
        <v>1.8580082159624411</v>
      </c>
      <c r="AW199" s="4">
        <f>(AH199/12)*$AS199</f>
        <v>5.2283935497040259</v>
      </c>
      <c r="AX199" s="4">
        <f>(AI199/12)*$AS199</f>
        <v>2.6978487007544012</v>
      </c>
      <c r="AY199" s="4">
        <f>(AJ199/12)*$AS199</f>
        <v>5.5371428571428565</v>
      </c>
      <c r="AZ199" s="4">
        <f>(AK199/12)*$AS199</f>
        <v>8.3654296795264429</v>
      </c>
      <c r="BA199" s="4">
        <f>(AL199/12)*$AS199</f>
        <v>2.1684976525821598</v>
      </c>
      <c r="BB199" s="4">
        <f>(AM199/12)*$AS199</f>
        <v>2.6978487007544012</v>
      </c>
      <c r="BC199" s="4">
        <v>14.428842702188362</v>
      </c>
      <c r="BD199" s="4">
        <v>10.66615538213337</v>
      </c>
      <c r="BE199" s="4"/>
      <c r="BF199" s="4">
        <f>AP199*AS199</f>
        <v>8.8178999999999998</v>
      </c>
      <c r="BG199" s="4"/>
      <c r="BH199" s="26">
        <v>1695</v>
      </c>
      <c r="BI199" s="6">
        <f>AU199*271</f>
        <v>275.51162256428523</v>
      </c>
      <c r="BJ199" s="6">
        <f>AV199*19.5</f>
        <v>36.2311602112676</v>
      </c>
      <c r="BK199" s="6">
        <f>AW199*5</f>
        <v>26.14196774852013</v>
      </c>
      <c r="BL199" s="6">
        <f>AX199*3</f>
        <v>8.093546102263204</v>
      </c>
      <c r="BM199" s="6">
        <f>AY199*3</f>
        <v>16.611428571428569</v>
      </c>
      <c r="BN199" s="6">
        <f>AZ199*1.3</f>
        <v>10.875058583384376</v>
      </c>
      <c r="BO199" s="6">
        <f>BA199*1.3</f>
        <v>2.8190469483568079</v>
      </c>
      <c r="BP199" s="6">
        <f>BB199*1.3</f>
        <v>3.5072033109807217</v>
      </c>
      <c r="BQ199" s="6">
        <f>BD199*2</f>
        <v>21.33231076426674</v>
      </c>
      <c r="BS199" s="7">
        <f t="shared" si="14"/>
        <v>401.1233448047534</v>
      </c>
      <c r="BT199" s="7"/>
      <c r="BU199" s="8">
        <v>1695</v>
      </c>
      <c r="BV199" s="9">
        <f>BF199*250</f>
        <v>2204.4749999999999</v>
      </c>
      <c r="BW199" s="9">
        <f>BS199*4.2</f>
        <v>1684.7180481799644</v>
      </c>
      <c r="BY199" s="10">
        <v>1695</v>
      </c>
      <c r="BZ199" s="11">
        <f t="shared" si="13"/>
        <v>1.3085127225778459</v>
      </c>
    </row>
    <row r="200" spans="1:78" x14ac:dyDescent="0.2">
      <c r="A200">
        <v>1696</v>
      </c>
      <c r="B200" s="1">
        <v>1584</v>
      </c>
      <c r="C200" s="1"/>
      <c r="D200" s="1">
        <v>1584</v>
      </c>
      <c r="E200" s="1">
        <v>2263</v>
      </c>
      <c r="G200" s="1"/>
      <c r="H200" s="1"/>
      <c r="I200" s="1"/>
      <c r="J200" s="1"/>
      <c r="K200" s="1">
        <v>304</v>
      </c>
      <c r="M200" s="1">
        <v>264</v>
      </c>
      <c r="N200" s="1">
        <v>304</v>
      </c>
      <c r="P200" s="1">
        <v>42.9</v>
      </c>
      <c r="Q200" s="4"/>
      <c r="R200" s="4"/>
      <c r="S200" s="4"/>
      <c r="T200" s="4"/>
      <c r="AD200" s="17">
        <v>1696</v>
      </c>
      <c r="AE200" s="25">
        <v>7.8805970149253728</v>
      </c>
      <c r="AF200" s="3">
        <v>10.29176168</v>
      </c>
      <c r="AG200" s="3">
        <v>17.707355242566511</v>
      </c>
      <c r="AH200" s="3">
        <v>50.622576035925746</v>
      </c>
      <c r="AI200" s="3">
        <f>K200/11.93</f>
        <v>25.48197820620285</v>
      </c>
      <c r="AJ200" s="3">
        <v>51.758241758241759</v>
      </c>
      <c r="AK200" s="3">
        <f t="shared" si="12"/>
        <v>80.996121657481197</v>
      </c>
      <c r="AL200" s="3">
        <v>20.657276995305164</v>
      </c>
      <c r="AM200" s="3">
        <v>25.48197820620285</v>
      </c>
      <c r="AN200" s="3">
        <v>3.3568075117370895</v>
      </c>
      <c r="AP200" s="3">
        <v>7</v>
      </c>
      <c r="AR200" s="14">
        <v>1696</v>
      </c>
      <c r="AS200" s="4">
        <v>1.2597</v>
      </c>
      <c r="AT200" s="4">
        <f>AS200*(AE200/12)</f>
        <v>0.8272656716417911</v>
      </c>
      <c r="AU200" s="4">
        <f>AS200*AF200/12</f>
        <v>1.080377682358</v>
      </c>
      <c r="AV200" s="4">
        <f>(AG200/12)*$AS200</f>
        <v>1.8588296165884195</v>
      </c>
      <c r="AW200" s="4">
        <f>(AH200/12)*$AS200</f>
        <v>5.3141049193713057</v>
      </c>
      <c r="AX200" s="4">
        <f>(AI200/12)*$AS200</f>
        <v>2.6749706621961442</v>
      </c>
      <c r="AY200" s="4">
        <f>(AJ200/12)*$AS200</f>
        <v>5.4333214285714284</v>
      </c>
      <c r="AZ200" s="4">
        <f>(AK200/12)*$AS200</f>
        <v>8.5025678709940884</v>
      </c>
      <c r="BA200" s="4">
        <f>(AL200/12)*$AS200</f>
        <v>2.1684976525821598</v>
      </c>
      <c r="BB200" s="4">
        <f>(AM200/12)*$AS200</f>
        <v>2.6749706621961442</v>
      </c>
      <c r="BC200" s="4">
        <v>12.789201486030594</v>
      </c>
      <c r="BD200" s="4">
        <v>11.439451647338039</v>
      </c>
      <c r="BE200" s="4"/>
      <c r="BF200" s="4">
        <f>AP200*AS200</f>
        <v>8.8178999999999998</v>
      </c>
      <c r="BG200" s="4"/>
      <c r="BH200" s="26">
        <v>1696</v>
      </c>
      <c r="BI200" s="6">
        <f>AU200*271</f>
        <v>292.78235191901803</v>
      </c>
      <c r="BJ200" s="6">
        <f>AV200*19.5</f>
        <v>36.247177523474178</v>
      </c>
      <c r="BK200" s="6">
        <f>AW200*5</f>
        <v>26.570524596856529</v>
      </c>
      <c r="BL200" s="6">
        <f>AX200*3</f>
        <v>8.0249119865884317</v>
      </c>
      <c r="BM200" s="6">
        <f>AY200*3</f>
        <v>16.299964285714285</v>
      </c>
      <c r="BN200" s="6">
        <f>AZ200*1.3</f>
        <v>11.053338232292315</v>
      </c>
      <c r="BO200" s="6">
        <f>BA200*1.3</f>
        <v>2.8190469483568079</v>
      </c>
      <c r="BP200" s="6">
        <f>BB200*1.3</f>
        <v>3.4774618608549877</v>
      </c>
      <c r="BQ200" s="6">
        <f>BD200*2</f>
        <v>22.878903294676078</v>
      </c>
      <c r="BS200" s="7">
        <f t="shared" si="14"/>
        <v>420.15368064783166</v>
      </c>
      <c r="BT200" s="7"/>
      <c r="BU200" s="8">
        <v>1696</v>
      </c>
      <c r="BV200" s="9">
        <f>BF200*250</f>
        <v>2204.4749999999999</v>
      </c>
      <c r="BW200" s="9">
        <f>BS200*4.2</f>
        <v>1764.645458720893</v>
      </c>
      <c r="BY200" s="10">
        <v>1696</v>
      </c>
      <c r="BZ200" s="11">
        <f t="shared" si="13"/>
        <v>1.2492452742308466</v>
      </c>
    </row>
    <row r="201" spans="1:78" x14ac:dyDescent="0.2">
      <c r="A201">
        <v>1697</v>
      </c>
      <c r="B201" s="1">
        <v>1768</v>
      </c>
      <c r="C201" s="1"/>
      <c r="D201" s="1">
        <v>1768</v>
      </c>
      <c r="E201" s="1">
        <v>2169.3000000000002</v>
      </c>
      <c r="G201" s="1"/>
      <c r="H201" s="1"/>
      <c r="I201" s="1"/>
      <c r="J201" s="1"/>
      <c r="K201" s="1">
        <v>418</v>
      </c>
      <c r="L201" s="1">
        <v>46.2</v>
      </c>
      <c r="M201" s="1">
        <v>289</v>
      </c>
      <c r="N201" s="1">
        <v>418</v>
      </c>
      <c r="P201" s="1">
        <v>42.9</v>
      </c>
      <c r="Q201" s="4"/>
      <c r="R201" s="4"/>
      <c r="S201" s="4"/>
      <c r="T201" s="4"/>
      <c r="AD201" s="17">
        <v>1697</v>
      </c>
      <c r="AE201" s="25">
        <v>8.7960199004975124</v>
      </c>
      <c r="AF201" s="3">
        <v>11.335735360000001</v>
      </c>
      <c r="AG201" s="3">
        <v>16.974178403755872</v>
      </c>
      <c r="AH201" s="3">
        <v>51.439069197795519</v>
      </c>
      <c r="AI201" s="3">
        <f>K201/11.93</f>
        <v>35.03772003352892</v>
      </c>
      <c r="AJ201" s="3">
        <v>50.769230769230774</v>
      </c>
      <c r="AK201" s="3">
        <f t="shared" si="12"/>
        <v>82.302510716472838</v>
      </c>
      <c r="AL201" s="3">
        <v>22.613458528951487</v>
      </c>
      <c r="AM201" s="3">
        <v>35.03772003352892</v>
      </c>
      <c r="AN201" s="3">
        <v>3.3568075117370895</v>
      </c>
      <c r="AP201" s="3">
        <v>7</v>
      </c>
      <c r="AR201" s="14">
        <v>1697</v>
      </c>
      <c r="AS201" s="4">
        <v>1.2597</v>
      </c>
      <c r="AT201" s="4">
        <f>AS201*(AE201/12)</f>
        <v>0.92336218905472645</v>
      </c>
      <c r="AU201" s="4">
        <f>AS201*AF201/12</f>
        <v>1.1899688194160001</v>
      </c>
      <c r="AV201" s="4">
        <f>(AG201/12)*$AS201</f>
        <v>1.7818643779342727</v>
      </c>
      <c r="AW201" s="4">
        <f>(AH201/12)*$AS201</f>
        <v>5.3998162890385846</v>
      </c>
      <c r="AX201" s="4">
        <f>(AI201/12)*$AS201</f>
        <v>3.6780846605196982</v>
      </c>
      <c r="AY201" s="4">
        <f>(AJ201/12)*$AS201</f>
        <v>5.3295000000000003</v>
      </c>
      <c r="AZ201" s="4">
        <f>(AK201/12)*$AS201</f>
        <v>8.6397060624617357</v>
      </c>
      <c r="BA201" s="4">
        <f>(AL201/12)*$AS201</f>
        <v>2.3738478090766826</v>
      </c>
      <c r="BB201" s="4">
        <f>(AM201/12)*$AS201</f>
        <v>3.6780846605196982</v>
      </c>
      <c r="BC201" s="4">
        <v>12.789201486030594</v>
      </c>
      <c r="BD201" s="4">
        <v>9.2528897940006978</v>
      </c>
      <c r="BE201" s="4"/>
      <c r="BF201" s="4">
        <f>AP201*AS201</f>
        <v>8.8178999999999998</v>
      </c>
      <c r="BG201" s="4"/>
      <c r="BH201" s="26">
        <v>1697</v>
      </c>
      <c r="BI201" s="6">
        <f>AU201*271</f>
        <v>322.48155006173602</v>
      </c>
      <c r="BJ201" s="6">
        <f>AV201*19.5</f>
        <v>34.746355369718316</v>
      </c>
      <c r="BK201" s="6">
        <f>AW201*5</f>
        <v>26.999081445192921</v>
      </c>
      <c r="BL201" s="6">
        <f>AX201*3</f>
        <v>11.034253981559095</v>
      </c>
      <c r="BM201" s="6">
        <f>AY201*3</f>
        <v>15.988500000000002</v>
      </c>
      <c r="BN201" s="6">
        <f>AZ201*1.3</f>
        <v>11.231617881200258</v>
      </c>
      <c r="BO201" s="6">
        <f>BA201*1.3</f>
        <v>3.0860021517996876</v>
      </c>
      <c r="BP201" s="6">
        <f>BB201*1.3</f>
        <v>4.7815100586756074</v>
      </c>
      <c r="BQ201" s="6">
        <f>BD201*2</f>
        <v>18.505779588001396</v>
      </c>
      <c r="BS201" s="7">
        <f t="shared" si="14"/>
        <v>448.85465053788334</v>
      </c>
      <c r="BT201" s="7"/>
      <c r="BU201" s="8">
        <v>1697</v>
      </c>
      <c r="BV201" s="9">
        <f>BF201*250</f>
        <v>2204.4749999999999</v>
      </c>
      <c r="BW201" s="9">
        <f>BS201*4.2</f>
        <v>1885.1895322591101</v>
      </c>
      <c r="BY201" s="10">
        <v>1697</v>
      </c>
      <c r="BZ201" s="11">
        <f t="shared" si="13"/>
        <v>1.1693651817376023</v>
      </c>
    </row>
    <row r="202" spans="1:78" x14ac:dyDescent="0.2">
      <c r="A202">
        <v>1698</v>
      </c>
      <c r="B202" s="1">
        <v>1765.5</v>
      </c>
      <c r="C202" s="1"/>
      <c r="D202" s="1">
        <v>1765.5</v>
      </c>
      <c r="E202" s="1">
        <v>2105.3000000000002</v>
      </c>
      <c r="G202" s="1"/>
      <c r="H202" s="1"/>
      <c r="I202" s="1"/>
      <c r="J202" s="1"/>
      <c r="K202" s="1">
        <v>371</v>
      </c>
      <c r="L202" s="1">
        <v>55.2</v>
      </c>
      <c r="M202" s="1">
        <v>318</v>
      </c>
      <c r="N202" s="1">
        <v>371</v>
      </c>
      <c r="P202" s="1">
        <v>38.200000000000003</v>
      </c>
      <c r="Q202" s="4"/>
      <c r="R202" s="4"/>
      <c r="S202" s="4"/>
      <c r="T202" s="4"/>
      <c r="W202" s="1">
        <v>8</v>
      </c>
      <c r="AD202" s="17">
        <v>1698</v>
      </c>
      <c r="AE202" s="25">
        <v>8.7835820895522385</v>
      </c>
      <c r="AF202" s="3">
        <v>11.321550934999999</v>
      </c>
      <c r="AG202" s="3">
        <v>16.473395931142413</v>
      </c>
      <c r="AH202" s="3">
        <v>52.255562359665291</v>
      </c>
      <c r="AI202" s="3">
        <f>K202/11.93</f>
        <v>31.09807208717519</v>
      </c>
      <c r="AJ202" s="3">
        <v>60.659340659340657</v>
      </c>
      <c r="AK202" s="3">
        <f t="shared" si="12"/>
        <v>83.608899775464465</v>
      </c>
      <c r="AL202" s="3">
        <v>24.882629107981224</v>
      </c>
      <c r="AM202" s="3">
        <v>31.09807208717519</v>
      </c>
      <c r="AN202" s="3">
        <v>2.9890453834115811</v>
      </c>
      <c r="AP202" s="3">
        <v>7</v>
      </c>
      <c r="AR202" s="14">
        <v>1698</v>
      </c>
      <c r="AS202" s="4">
        <v>1.2597</v>
      </c>
      <c r="AT202" s="4">
        <f>AS202*(AE202/12)</f>
        <v>0.92205652985074626</v>
      </c>
      <c r="AU202" s="4">
        <f>AS202*AF202/12</f>
        <v>1.1884798094016251</v>
      </c>
      <c r="AV202" s="4">
        <f>(AG202/12)*$AS202</f>
        <v>1.7292947378716748</v>
      </c>
      <c r="AW202" s="4">
        <f>(AH202/12)*$AS202</f>
        <v>5.4855276587058635</v>
      </c>
      <c r="AX202" s="4">
        <f>(AI202/12)*$AS202</f>
        <v>3.2645201173512155</v>
      </c>
      <c r="AY202" s="4">
        <f>(AJ202/12)*$AS202</f>
        <v>6.3677142857142854</v>
      </c>
      <c r="AZ202" s="4">
        <f>(AK202/12)*$AS202</f>
        <v>8.7768442539293829</v>
      </c>
      <c r="BA202" s="4">
        <f>(AL202/12)*$AS202</f>
        <v>2.6120539906103293</v>
      </c>
      <c r="BB202" s="4">
        <f>(AM202/12)*$AS202</f>
        <v>3.2645201173512155</v>
      </c>
      <c r="BC202" s="4">
        <v>11.388053537677594</v>
      </c>
      <c r="BD202" s="4">
        <v>9.3328859593667008</v>
      </c>
      <c r="BE202" s="4"/>
      <c r="BF202" s="4">
        <f>AP202*AS202</f>
        <v>8.8178999999999998</v>
      </c>
      <c r="BG202" s="4"/>
      <c r="BH202" s="26">
        <v>1698</v>
      </c>
      <c r="BI202" s="6">
        <f>AU202*271</f>
        <v>322.07802834784042</v>
      </c>
      <c r="BJ202" s="6">
        <f>AV202*19.5</f>
        <v>33.721247388497659</v>
      </c>
      <c r="BK202" s="6">
        <f>AW202*5</f>
        <v>27.427638293529316</v>
      </c>
      <c r="BL202" s="6">
        <f>AX202*3</f>
        <v>9.7935603520536461</v>
      </c>
      <c r="BM202" s="6">
        <f>AY202*3</f>
        <v>19.103142857142856</v>
      </c>
      <c r="BN202" s="6">
        <f>AZ202*1.3</f>
        <v>11.409897530108198</v>
      </c>
      <c r="BO202" s="6">
        <f>BA202*1.3</f>
        <v>3.3956701877934283</v>
      </c>
      <c r="BP202" s="6">
        <f>BB202*1.3</f>
        <v>4.24387615255658</v>
      </c>
      <c r="BQ202" s="6">
        <f>BD202*2</f>
        <v>18.665771918733402</v>
      </c>
      <c r="BS202" s="7">
        <f t="shared" si="14"/>
        <v>449.83883302825552</v>
      </c>
      <c r="BT202" s="7"/>
      <c r="BU202" s="8">
        <v>1698</v>
      </c>
      <c r="BV202" s="9">
        <f>BF202*250</f>
        <v>2204.4749999999999</v>
      </c>
      <c r="BW202" s="9">
        <f>BS202*4.2</f>
        <v>1889.3230987186732</v>
      </c>
      <c r="BY202" s="10">
        <v>1698</v>
      </c>
      <c r="BZ202" s="11">
        <f t="shared" si="13"/>
        <v>1.1668067793672035</v>
      </c>
    </row>
    <row r="203" spans="1:78" x14ac:dyDescent="0.2">
      <c r="A203">
        <v>1699</v>
      </c>
      <c r="B203" s="1">
        <v>1536</v>
      </c>
      <c r="C203" s="1"/>
      <c r="D203" s="1">
        <v>1536</v>
      </c>
      <c r="E203" s="1">
        <v>2036.8</v>
      </c>
      <c r="F203" s="61"/>
      <c r="G203" s="1"/>
      <c r="H203" s="1"/>
      <c r="I203" s="1"/>
      <c r="J203" s="1"/>
      <c r="K203" s="1">
        <v>441</v>
      </c>
      <c r="L203" s="1">
        <v>44.8</v>
      </c>
      <c r="M203" s="1">
        <v>359</v>
      </c>
      <c r="N203" s="1">
        <v>441</v>
      </c>
      <c r="P203" s="1">
        <v>38.200000000000003</v>
      </c>
      <c r="Q203" s="4"/>
      <c r="R203" s="4"/>
      <c r="S203" s="4"/>
      <c r="T203" s="4"/>
      <c r="W203" s="1">
        <v>10</v>
      </c>
      <c r="AD203" s="17">
        <v>1699</v>
      </c>
      <c r="AE203" s="25">
        <v>7.6417910447761193</v>
      </c>
      <c r="AF203" s="3">
        <v>10.019420719999999</v>
      </c>
      <c r="AG203" s="3">
        <v>15.937402190923319</v>
      </c>
      <c r="AH203" s="3">
        <v>53.072055521535063</v>
      </c>
      <c r="AI203" s="3">
        <f>K203/11.93</f>
        <v>36.965632858340321</v>
      </c>
      <c r="AJ203" s="3">
        <v>49.230769230769226</v>
      </c>
      <c r="AK203" s="3">
        <f t="shared" si="12"/>
        <v>84.915288834456106</v>
      </c>
      <c r="AL203" s="3">
        <v>28.090766823161189</v>
      </c>
      <c r="AM203" s="3">
        <v>36.965632858340321</v>
      </c>
      <c r="AN203" s="3">
        <v>2.9890453834115811</v>
      </c>
      <c r="AP203" s="3">
        <v>7</v>
      </c>
      <c r="AR203" s="14">
        <v>1699</v>
      </c>
      <c r="AS203" s="4">
        <v>1.2597</v>
      </c>
      <c r="AT203" s="4">
        <f>AS203*(AE203/12)</f>
        <v>0.8021970149253731</v>
      </c>
      <c r="AU203" s="4">
        <f>AS203*AF203/12</f>
        <v>1.0517886900819999</v>
      </c>
      <c r="AV203" s="4">
        <f>(AG203/12)*$AS203</f>
        <v>1.6730287949921756</v>
      </c>
      <c r="AW203" s="4">
        <f>(AH203/12)*$AS203</f>
        <v>5.5712390283731441</v>
      </c>
      <c r="AX203" s="4">
        <f>(AI203/12)*$AS203</f>
        <v>3.8804673093042754</v>
      </c>
      <c r="AY203" s="4">
        <f>(AJ203/12)*$AS203</f>
        <v>5.1680000000000001</v>
      </c>
      <c r="AZ203" s="4">
        <f>(AK203/12)*$AS203</f>
        <v>8.9139824453970302</v>
      </c>
      <c r="BA203" s="4">
        <f>(AL203/12)*$AS203</f>
        <v>2.9488282472613458</v>
      </c>
      <c r="BB203" s="4">
        <f>(AM203/12)*$AS203</f>
        <v>3.8804673093042754</v>
      </c>
      <c r="BC203" s="4">
        <v>11.388053537677594</v>
      </c>
      <c r="BD203" s="4">
        <v>9.0395666863580288</v>
      </c>
      <c r="BE203" s="4"/>
      <c r="BF203" s="4">
        <f>AP203*AS203</f>
        <v>8.8178999999999998</v>
      </c>
      <c r="BG203" s="4"/>
      <c r="BH203" s="26">
        <v>1699</v>
      </c>
      <c r="BI203" s="6">
        <f>AU203*271</f>
        <v>285.03473501222197</v>
      </c>
      <c r="BJ203" s="6">
        <f>AV203*19.5</f>
        <v>32.624061502347423</v>
      </c>
      <c r="BK203" s="6">
        <f>AW203*5</f>
        <v>27.856195141865719</v>
      </c>
      <c r="BL203" s="6">
        <f>AX203*3</f>
        <v>11.641401927912826</v>
      </c>
      <c r="BM203" s="6">
        <f>AY203*3</f>
        <v>15.504000000000001</v>
      </c>
      <c r="BN203" s="6">
        <f>AZ203*1.3</f>
        <v>11.588177179016141</v>
      </c>
      <c r="BO203" s="6">
        <f>BA203*1.3</f>
        <v>3.8334767214397498</v>
      </c>
      <c r="BP203" s="6">
        <f>BB203*1.3</f>
        <v>5.0446075020955581</v>
      </c>
      <c r="BQ203" s="6">
        <f>BD203*2</f>
        <v>18.079133372716058</v>
      </c>
      <c r="BS203" s="7">
        <f t="shared" si="14"/>
        <v>411.20578835961555</v>
      </c>
      <c r="BT203" s="7"/>
      <c r="BU203" s="8">
        <v>1699</v>
      </c>
      <c r="BV203" s="9">
        <f>BF203*250</f>
        <v>2204.4749999999999</v>
      </c>
      <c r="BW203" s="9">
        <f>BS203*4.2</f>
        <v>1727.0643111103855</v>
      </c>
      <c r="BY203" s="10">
        <v>1699</v>
      </c>
      <c r="BZ203" s="11">
        <f t="shared" si="13"/>
        <v>1.2764290164635916</v>
      </c>
    </row>
    <row r="204" spans="1:78" x14ac:dyDescent="0.2">
      <c r="A204">
        <v>1700</v>
      </c>
      <c r="B204" s="1">
        <v>1750.5</v>
      </c>
      <c r="C204" s="1"/>
      <c r="D204" s="1">
        <v>1750.5</v>
      </c>
      <c r="E204" s="1">
        <v>1955.3</v>
      </c>
      <c r="F204" s="61"/>
      <c r="G204" s="1"/>
      <c r="H204" s="1"/>
      <c r="I204" s="1"/>
      <c r="J204" s="1"/>
      <c r="K204" s="1">
        <v>460.8</v>
      </c>
      <c r="M204" s="1">
        <v>432</v>
      </c>
      <c r="N204" s="1">
        <v>460.8</v>
      </c>
      <c r="P204" s="1">
        <v>40.6</v>
      </c>
      <c r="Q204" s="4"/>
      <c r="R204" s="4"/>
      <c r="S204" s="4"/>
      <c r="T204" s="4"/>
      <c r="AB204" s="1">
        <v>6</v>
      </c>
      <c r="AD204" s="17">
        <v>1700</v>
      </c>
      <c r="AE204" s="25">
        <v>8.7089552238805972</v>
      </c>
      <c r="AF204" s="3">
        <v>11.236444385</v>
      </c>
      <c r="AG204" s="3">
        <v>15.299687010954617</v>
      </c>
      <c r="AH204" s="3">
        <v>53.888548683404835</v>
      </c>
      <c r="AI204" s="3">
        <f>K204/11.93</f>
        <v>38.625314333612742</v>
      </c>
      <c r="AJ204" s="3">
        <v>46.593406593406591</v>
      </c>
      <c r="AK204" s="3">
        <f t="shared" si="12"/>
        <v>86.221677893447747</v>
      </c>
      <c r="AL204" s="3">
        <v>33.802816901408455</v>
      </c>
      <c r="AM204" s="3">
        <v>38.625314333612742</v>
      </c>
      <c r="AN204" s="3">
        <v>3.1768388106416277</v>
      </c>
      <c r="AP204" s="3">
        <v>6</v>
      </c>
      <c r="AR204" s="14">
        <v>1700</v>
      </c>
      <c r="AS204" s="4">
        <v>1.2597</v>
      </c>
      <c r="AT204" s="4">
        <f>AS204*(AE204/12)</f>
        <v>0.91422257462686574</v>
      </c>
      <c r="AU204" s="4">
        <f>AS204*AF204/12</f>
        <v>1.1795457493153751</v>
      </c>
      <c r="AV204" s="4">
        <f>(AG204/12)*$AS204</f>
        <v>1.606084643974961</v>
      </c>
      <c r="AW204" s="4">
        <f>(AH204/12)*$AS204</f>
        <v>5.656950398040423</v>
      </c>
      <c r="AX204" s="4">
        <f>(AI204/12)*$AS204</f>
        <v>4.0546923721709982</v>
      </c>
      <c r="AY204" s="4">
        <f>(AJ204/12)*$AS204</f>
        <v>4.8911428571428575</v>
      </c>
      <c r="AZ204" s="4">
        <f>(AK204/12)*$AS204</f>
        <v>9.0511206368646775</v>
      </c>
      <c r="BA204" s="4">
        <f>(AL204/12)*$AS204</f>
        <v>3.5484507042253526</v>
      </c>
      <c r="BB204" s="4">
        <f>(AM204/12)*$AS204</f>
        <v>4.0546923721709982</v>
      </c>
      <c r="BC204" s="4">
        <v>12.103533341091891</v>
      </c>
      <c r="BD204" s="4">
        <v>9.5195436785540348</v>
      </c>
      <c r="BE204" s="4"/>
      <c r="BF204" s="4">
        <f>AP204*AS204</f>
        <v>7.5582000000000003</v>
      </c>
      <c r="BG204" s="4"/>
      <c r="BH204" s="26">
        <v>1700</v>
      </c>
      <c r="BI204" s="6">
        <f>AU204*271</f>
        <v>319.65689806446665</v>
      </c>
      <c r="BJ204" s="6">
        <f>AV204*19.5</f>
        <v>31.318650557511738</v>
      </c>
      <c r="BK204" s="6">
        <f>AW204*5</f>
        <v>28.284751990202114</v>
      </c>
      <c r="BL204" s="6">
        <f>AX204*3</f>
        <v>12.164077116512996</v>
      </c>
      <c r="BM204" s="6">
        <f>AY204*3</f>
        <v>14.673428571428573</v>
      </c>
      <c r="BN204" s="6">
        <f>AZ204*1.3</f>
        <v>11.766456827924081</v>
      </c>
      <c r="BO204" s="6">
        <f>BA204*1.3</f>
        <v>4.6129859154929589</v>
      </c>
      <c r="BP204" s="6">
        <f>BB204*1.3</f>
        <v>5.2711000838222981</v>
      </c>
      <c r="BQ204" s="6">
        <f>BD204*2</f>
        <v>19.03908735710807</v>
      </c>
      <c r="BS204" s="7">
        <f t="shared" si="14"/>
        <v>446.78743648446948</v>
      </c>
      <c r="BT204" s="7"/>
      <c r="BU204" s="8">
        <v>1700</v>
      </c>
      <c r="BV204" s="9">
        <f>BF204*250</f>
        <v>1889.55</v>
      </c>
      <c r="BW204" s="9">
        <f>BS204*4.2</f>
        <v>1876.507233234772</v>
      </c>
      <c r="BY204" s="10">
        <v>1700</v>
      </c>
      <c r="BZ204" s="11">
        <f t="shared" si="13"/>
        <v>1.0069505550174429</v>
      </c>
    </row>
    <row r="205" spans="1:78" x14ac:dyDescent="0.2">
      <c r="A205">
        <v>1701</v>
      </c>
      <c r="B205" s="1">
        <v>1791</v>
      </c>
      <c r="C205" s="1"/>
      <c r="D205" s="1">
        <v>1791</v>
      </c>
      <c r="E205" s="1">
        <v>2056</v>
      </c>
      <c r="F205" s="61"/>
      <c r="G205" s="1"/>
      <c r="H205" s="1"/>
      <c r="I205" s="1"/>
      <c r="J205" s="1"/>
      <c r="K205" s="1">
        <v>383.5</v>
      </c>
      <c r="L205" s="1">
        <v>40</v>
      </c>
      <c r="M205" s="1">
        <v>324</v>
      </c>
      <c r="N205" s="1">
        <v>383.5</v>
      </c>
      <c r="P205" s="1">
        <v>35.6</v>
      </c>
      <c r="Q205" s="4"/>
      <c r="R205" s="4"/>
      <c r="S205" s="4"/>
      <c r="T205" s="4"/>
      <c r="AB205" s="1">
        <v>6</v>
      </c>
      <c r="AD205" s="17">
        <v>1701</v>
      </c>
      <c r="AE205" s="25">
        <v>8.91044776119403</v>
      </c>
      <c r="AF205" s="3">
        <v>11.46623207</v>
      </c>
      <c r="AG205" s="3">
        <v>16.087636932707355</v>
      </c>
      <c r="AH205" s="3">
        <v>54.705041845274607</v>
      </c>
      <c r="AI205" s="3">
        <f>K205/11.93</f>
        <v>32.145850796311819</v>
      </c>
      <c r="AJ205" s="3">
        <v>43.956043956043956</v>
      </c>
      <c r="AK205" s="3">
        <f t="shared" si="12"/>
        <v>87.528066952439374</v>
      </c>
      <c r="AL205" s="3">
        <v>25.35211267605634</v>
      </c>
      <c r="AM205" s="3">
        <v>32.145850796311819</v>
      </c>
      <c r="AN205" s="3">
        <v>2.7856025039123633</v>
      </c>
      <c r="AP205" s="3">
        <v>6</v>
      </c>
      <c r="AR205" s="14">
        <v>1701</v>
      </c>
      <c r="AS205" s="4">
        <v>1.2597</v>
      </c>
      <c r="AT205" s="4">
        <f>AS205*(AE205/12)</f>
        <v>0.93537425373134331</v>
      </c>
      <c r="AU205" s="4">
        <f>AS205*AF205/12</f>
        <v>1.2036677115482501</v>
      </c>
      <c r="AV205" s="4">
        <f>(AG205/12)*$AS205</f>
        <v>1.6887996870109545</v>
      </c>
      <c r="AW205" s="4">
        <f>(AH205/12)*$AS205</f>
        <v>5.7426617677077019</v>
      </c>
      <c r="AX205" s="4">
        <f>(AI205/12)*$AS205</f>
        <v>3.3745106873428332</v>
      </c>
      <c r="AY205" s="4">
        <f>(AJ205/12)*$AS205</f>
        <v>4.6142857142857139</v>
      </c>
      <c r="AZ205" s="4">
        <f>(AK205/12)*$AS205</f>
        <v>9.188258828332323</v>
      </c>
      <c r="BA205" s="4">
        <f>(AL205/12)*$AS205</f>
        <v>2.6613380281690144</v>
      </c>
      <c r="BB205" s="4">
        <f>(AM205/12)*$AS205</f>
        <v>3.3745106873428332</v>
      </c>
      <c r="BC205" s="4">
        <v>10.612950417312103</v>
      </c>
      <c r="BD205" s="4">
        <v>9.5995398439200343</v>
      </c>
      <c r="BE205" s="4"/>
      <c r="BF205" s="4">
        <f>AP205*AS205</f>
        <v>7.5582000000000003</v>
      </c>
      <c r="BG205" s="4"/>
      <c r="BH205" s="26">
        <v>1701</v>
      </c>
      <c r="BI205" s="6">
        <f>AU205*271</f>
        <v>326.19394982957579</v>
      </c>
      <c r="BJ205" s="6">
        <f>AV205*19.5</f>
        <v>32.931593896713615</v>
      </c>
      <c r="BK205" s="6">
        <f>AW205*5</f>
        <v>28.713308838538509</v>
      </c>
      <c r="BL205" s="6">
        <f>AX205*3</f>
        <v>10.123532062028499</v>
      </c>
      <c r="BM205" s="6">
        <f>AY205*3</f>
        <v>13.842857142857142</v>
      </c>
      <c r="BN205" s="6">
        <f>AZ205*1.3</f>
        <v>11.94473647683202</v>
      </c>
      <c r="BO205" s="6">
        <f>BA205*1.3</f>
        <v>3.4597394366197189</v>
      </c>
      <c r="BP205" s="6">
        <f>BB205*1.3</f>
        <v>4.3868638935456836</v>
      </c>
      <c r="BQ205" s="6">
        <f>BD205*2</f>
        <v>19.199079687840069</v>
      </c>
      <c r="BS205" s="7">
        <f t="shared" si="14"/>
        <v>450.79566126455109</v>
      </c>
      <c r="BT205" s="7"/>
      <c r="BU205" s="8">
        <v>1701</v>
      </c>
      <c r="BV205" s="9">
        <f>BF205*250</f>
        <v>1889.55</v>
      </c>
      <c r="BW205" s="9">
        <f>BS205*4.2</f>
        <v>1893.3417773111146</v>
      </c>
      <c r="BY205" s="10">
        <v>1701</v>
      </c>
      <c r="BZ205" s="11">
        <f t="shared" si="13"/>
        <v>0.99799730964765399</v>
      </c>
    </row>
    <row r="206" spans="1:78" x14ac:dyDescent="0.2">
      <c r="A206">
        <v>1702</v>
      </c>
      <c r="B206" s="1">
        <v>1895</v>
      </c>
      <c r="C206" s="1"/>
      <c r="D206" s="1">
        <v>1895</v>
      </c>
      <c r="E206" s="1">
        <v>1986.8</v>
      </c>
      <c r="F206" s="61"/>
      <c r="G206" s="1"/>
      <c r="H206" s="1"/>
      <c r="I206" s="1"/>
      <c r="J206" s="1"/>
      <c r="K206" s="1">
        <v>328</v>
      </c>
      <c r="L206" s="1">
        <v>37.5</v>
      </c>
      <c r="M206" s="1">
        <v>270</v>
      </c>
      <c r="N206" s="1">
        <v>328</v>
      </c>
      <c r="P206" s="1">
        <v>33.200000000000003</v>
      </c>
      <c r="Q206" s="4"/>
      <c r="R206" s="4"/>
      <c r="S206" s="4"/>
      <c r="T206" s="4"/>
      <c r="AB206" s="1">
        <v>6</v>
      </c>
      <c r="AD206" s="17">
        <v>1702</v>
      </c>
      <c r="AE206" s="25">
        <v>9.4278606965174134</v>
      </c>
      <c r="AF206" s="3">
        <v>12.056304150000001</v>
      </c>
      <c r="AG206" s="3">
        <v>15.546165884194053</v>
      </c>
      <c r="AH206" s="3">
        <v>55.521535007144379</v>
      </c>
      <c r="AI206" s="3">
        <f>K206/11.93</f>
        <v>27.49371332774518</v>
      </c>
      <c r="AJ206" s="3">
        <v>41.208791208791204</v>
      </c>
      <c r="AK206" s="3">
        <f t="shared" si="12"/>
        <v>88.834456011431016</v>
      </c>
      <c r="AL206" s="3">
        <v>21.126760563380284</v>
      </c>
      <c r="AM206" s="3">
        <v>27.49371332774518</v>
      </c>
      <c r="AN206" s="3">
        <v>2.5978090766823163</v>
      </c>
      <c r="AP206" s="3">
        <v>6</v>
      </c>
      <c r="AR206" s="14">
        <v>1702</v>
      </c>
      <c r="AS206" s="4">
        <v>1.2597</v>
      </c>
      <c r="AT206" s="4">
        <f>AS206*(AE206/12)</f>
        <v>0.98968967661691543</v>
      </c>
      <c r="AU206" s="4">
        <f>AS206*AF206/12</f>
        <v>1.2656105281462502</v>
      </c>
      <c r="AV206" s="4">
        <f>(AG206/12)*$AS206</f>
        <v>1.6319587636932709</v>
      </c>
      <c r="AW206" s="4">
        <f>(AH206/12)*$AS206</f>
        <v>5.8283731373749816</v>
      </c>
      <c r="AX206" s="4">
        <f>(AI206/12)*$AS206</f>
        <v>2.8861525565800505</v>
      </c>
      <c r="AY206" s="4">
        <f>(AJ206/12)*$AS206</f>
        <v>4.3258928571428568</v>
      </c>
      <c r="AZ206" s="4">
        <f>(AK206/12)*$AS206</f>
        <v>9.325397019799972</v>
      </c>
      <c r="BA206" s="4">
        <f>(AL206/12)*$AS206</f>
        <v>2.2177816901408454</v>
      </c>
      <c r="BB206" s="4">
        <f>(AM206/12)*$AS206</f>
        <v>2.8861525565800505</v>
      </c>
      <c r="BC206" s="4">
        <v>9.8974706138978021</v>
      </c>
      <c r="BD206" s="4">
        <v>9.5995398439200343</v>
      </c>
      <c r="BE206" s="4"/>
      <c r="BF206" s="4">
        <f>AP206*AS206</f>
        <v>7.5582000000000003</v>
      </c>
      <c r="BG206" s="4"/>
      <c r="BH206" s="26">
        <v>1702</v>
      </c>
      <c r="BI206" s="6">
        <f>AU206*271</f>
        <v>342.98045312763378</v>
      </c>
      <c r="BJ206" s="6">
        <f>AV206*19.5</f>
        <v>31.823195892018781</v>
      </c>
      <c r="BK206" s="6">
        <f>AW206*5</f>
        <v>29.141865686874908</v>
      </c>
      <c r="BL206" s="6">
        <f>AX206*3</f>
        <v>8.6584576697401516</v>
      </c>
      <c r="BM206" s="6">
        <f>AY206*3</f>
        <v>12.977678571428569</v>
      </c>
      <c r="BN206" s="6">
        <f>AZ206*1.3</f>
        <v>12.123016125739964</v>
      </c>
      <c r="BO206" s="6">
        <f>BA206*1.3</f>
        <v>2.883116197183099</v>
      </c>
      <c r="BP206" s="6">
        <f>BB206*1.3</f>
        <v>3.7519983235540657</v>
      </c>
      <c r="BQ206" s="6">
        <f>BD206*2</f>
        <v>19.199079687840069</v>
      </c>
      <c r="BS206" s="7">
        <f t="shared" si="14"/>
        <v>463.53886128201333</v>
      </c>
      <c r="BT206" s="7"/>
      <c r="BU206" s="8">
        <v>1702</v>
      </c>
      <c r="BV206" s="9">
        <f>BF206*250</f>
        <v>1889.55</v>
      </c>
      <c r="BW206" s="9">
        <f>BS206*4.2</f>
        <v>1946.863217384456</v>
      </c>
      <c r="BY206" s="10">
        <v>1702</v>
      </c>
      <c r="BZ206" s="11">
        <f t="shared" si="13"/>
        <v>0.97056125110758706</v>
      </c>
    </row>
    <row r="207" spans="1:78" x14ac:dyDescent="0.2">
      <c r="A207">
        <v>1703</v>
      </c>
      <c r="B207" s="1">
        <v>1738.5</v>
      </c>
      <c r="C207" s="1"/>
      <c r="D207" s="1">
        <v>1738.5</v>
      </c>
      <c r="E207" s="1">
        <v>2150.5</v>
      </c>
      <c r="F207" s="61"/>
      <c r="G207" s="1">
        <v>60</v>
      </c>
      <c r="H207" s="1"/>
      <c r="I207" s="1"/>
      <c r="J207" s="1"/>
      <c r="K207" s="1">
        <v>368.8</v>
      </c>
      <c r="M207" s="1">
        <v>276</v>
      </c>
      <c r="N207" s="1">
        <v>368.8</v>
      </c>
      <c r="P207" s="1">
        <v>30.5</v>
      </c>
      <c r="Q207" s="4"/>
      <c r="R207" s="4"/>
      <c r="S207" s="4"/>
      <c r="T207" s="4"/>
      <c r="AB207" s="1">
        <v>6</v>
      </c>
      <c r="AD207" s="17">
        <v>1703</v>
      </c>
      <c r="AE207" s="25">
        <v>8.6492537313432845</v>
      </c>
      <c r="AF207" s="3">
        <v>11.168359145</v>
      </c>
      <c r="AG207" s="3">
        <v>16.827073552425666</v>
      </c>
      <c r="AH207" s="3">
        <v>56.338028169014088</v>
      </c>
      <c r="AI207" s="3">
        <f>K207/11.93</f>
        <v>30.913663034367143</v>
      </c>
      <c r="AJ207" s="3">
        <v>44.780219780219781</v>
      </c>
      <c r="AK207" s="3">
        <f t="shared" si="12"/>
        <v>90.140845070422543</v>
      </c>
      <c r="AL207" s="3">
        <v>21.5962441314554</v>
      </c>
      <c r="AM207" s="3">
        <v>30.913663034367143</v>
      </c>
      <c r="AN207" s="3">
        <v>2.3865414710485133</v>
      </c>
      <c r="AP207" s="3">
        <v>6</v>
      </c>
      <c r="AR207" s="14">
        <v>1703</v>
      </c>
      <c r="AS207" s="4">
        <v>1.2597</v>
      </c>
      <c r="AT207" s="4">
        <f>AS207*(AE207/12)</f>
        <v>0.90795541044776129</v>
      </c>
      <c r="AU207" s="4">
        <f>AS207*AF207/12</f>
        <v>1.1723985012463751</v>
      </c>
      <c r="AV207" s="4">
        <f>(AG207/12)*$AS207</f>
        <v>1.7664220461658844</v>
      </c>
      <c r="AW207" s="4">
        <f>(AH207/12)*$AS207</f>
        <v>5.9140845070422543</v>
      </c>
      <c r="AX207" s="4">
        <f>(AI207/12)*$AS207</f>
        <v>3.245161777032691</v>
      </c>
      <c r="AY207" s="4">
        <f>(AJ207/12)*$AS207</f>
        <v>4.7008035714285716</v>
      </c>
      <c r="AZ207" s="4">
        <f>(AK207/12)*$AS207</f>
        <v>9.4625352112676069</v>
      </c>
      <c r="BA207" s="4">
        <f>(AL207/12)*$AS207</f>
        <v>2.2670657276995305</v>
      </c>
      <c r="BB207" s="4">
        <f>(AM207/12)*$AS207</f>
        <v>3.245161777032691</v>
      </c>
      <c r="BC207" s="4">
        <v>9.0925558350567162</v>
      </c>
      <c r="BD207" s="4">
        <v>9.5995398439200343</v>
      </c>
      <c r="BE207" s="4"/>
      <c r="BF207" s="4">
        <f>AP207*AS207</f>
        <v>7.5582000000000003</v>
      </c>
      <c r="BG207" s="4"/>
      <c r="BH207" s="26">
        <v>1703</v>
      </c>
      <c r="BI207" s="6">
        <f>AU207*271</f>
        <v>317.71999383776767</v>
      </c>
      <c r="BJ207" s="6">
        <f>AV207*19.5</f>
        <v>34.445229900234743</v>
      </c>
      <c r="BK207" s="6">
        <f>AW207*5</f>
        <v>29.570422535211272</v>
      </c>
      <c r="BL207" s="6">
        <f>AX207*3</f>
        <v>9.7354853310980722</v>
      </c>
      <c r="BM207" s="6">
        <f>AY207*3</f>
        <v>14.102410714285714</v>
      </c>
      <c r="BN207" s="6">
        <f>AZ207*1.3</f>
        <v>12.301295774647889</v>
      </c>
      <c r="BO207" s="6">
        <f>BA207*1.3</f>
        <v>2.9471854460093896</v>
      </c>
      <c r="BP207" s="6">
        <f>BB207*1.3</f>
        <v>4.2187103101424981</v>
      </c>
      <c r="BQ207" s="6">
        <f>BD207*2</f>
        <v>19.199079687840069</v>
      </c>
      <c r="BS207" s="7">
        <f t="shared" si="14"/>
        <v>444.2398135372373</v>
      </c>
      <c r="BT207" s="7"/>
      <c r="BU207" s="8">
        <v>1703</v>
      </c>
      <c r="BV207" s="9">
        <f>BF207*250</f>
        <v>1889.55</v>
      </c>
      <c r="BW207" s="9">
        <f>BS207*4.2</f>
        <v>1865.8072168563967</v>
      </c>
      <c r="BY207" s="10">
        <v>1703</v>
      </c>
      <c r="BZ207" s="11">
        <f t="shared" si="13"/>
        <v>1.0127252070466348</v>
      </c>
    </row>
    <row r="208" spans="1:78" x14ac:dyDescent="0.2">
      <c r="A208">
        <v>1704</v>
      </c>
      <c r="B208" s="1">
        <v>1601.6</v>
      </c>
      <c r="C208" s="1"/>
      <c r="D208" s="1">
        <v>1601.6</v>
      </c>
      <c r="E208" s="1">
        <v>1852.5</v>
      </c>
      <c r="F208" s="61"/>
      <c r="G208" s="1">
        <v>60</v>
      </c>
      <c r="H208" s="1"/>
      <c r="I208" s="1"/>
      <c r="J208" s="1"/>
      <c r="K208" s="1">
        <v>315</v>
      </c>
      <c r="L208" s="1">
        <v>44</v>
      </c>
      <c r="M208" s="1">
        <v>276</v>
      </c>
      <c r="N208" s="1">
        <v>315</v>
      </c>
      <c r="P208" s="1">
        <v>32</v>
      </c>
      <c r="Q208" s="4"/>
      <c r="R208" s="4"/>
      <c r="S208" s="4"/>
      <c r="T208" s="4"/>
      <c r="Y208" s="1">
        <v>8</v>
      </c>
      <c r="AB208" s="1">
        <v>6</v>
      </c>
      <c r="AD208" s="17">
        <v>1704</v>
      </c>
      <c r="AE208" s="25">
        <v>7.9681592039800995</v>
      </c>
      <c r="AF208" s="3">
        <v>10.391620032000001</v>
      </c>
      <c r="AG208" s="3">
        <v>14.49530516431925</v>
      </c>
      <c r="AH208" s="3">
        <v>56.338028169014088</v>
      </c>
      <c r="AI208" s="3">
        <f>K208/11.93</f>
        <v>26.404023470243086</v>
      </c>
      <c r="AJ208" s="3">
        <v>48.35164835164835</v>
      </c>
      <c r="AK208" s="3">
        <f t="shared" si="12"/>
        <v>90.140845070422543</v>
      </c>
      <c r="AL208" s="3">
        <v>21.5962441314554</v>
      </c>
      <c r="AM208" s="3">
        <v>26.404023470243086</v>
      </c>
      <c r="AN208" s="3">
        <v>2.5039123630672928</v>
      </c>
      <c r="AP208" s="3">
        <v>6</v>
      </c>
      <c r="AR208" s="14">
        <v>1704</v>
      </c>
      <c r="AS208" s="4">
        <v>1.2597</v>
      </c>
      <c r="AT208" s="4">
        <f>AS208*(AE208/12)</f>
        <v>0.83645751243781097</v>
      </c>
      <c r="AU208" s="4">
        <f>AS208*AF208/12</f>
        <v>1.0908603128592</v>
      </c>
      <c r="AV208" s="4">
        <f>(AG208/12)*$AS208</f>
        <v>1.5216446596244133</v>
      </c>
      <c r="AW208" s="4">
        <f>(AH208/12)*$AS208</f>
        <v>5.9140845070422543</v>
      </c>
      <c r="AX208" s="4">
        <f>(AI208/12)*$AS208</f>
        <v>2.7717623637887678</v>
      </c>
      <c r="AY208" s="4">
        <f>(AJ208/12)*$AS208</f>
        <v>5.0757142857142856</v>
      </c>
      <c r="AZ208" s="4">
        <f>(AK208/12)*$AS208</f>
        <v>9.4625352112676069</v>
      </c>
      <c r="BA208" s="4">
        <f>(AL208/12)*$AS208</f>
        <v>2.2670657276995305</v>
      </c>
      <c r="BB208" s="4">
        <f>(AM208/12)*$AS208</f>
        <v>2.7717623637887678</v>
      </c>
      <c r="BC208" s="4">
        <v>9.5397307121906536</v>
      </c>
      <c r="BD208" s="4">
        <v>8.9329051325366979</v>
      </c>
      <c r="BE208" s="4"/>
      <c r="BF208" s="4">
        <f>AP208*AS208</f>
        <v>7.5582000000000003</v>
      </c>
      <c r="BG208" s="4"/>
      <c r="BH208" s="26">
        <v>1704</v>
      </c>
      <c r="BI208" s="6">
        <f>AU208*271</f>
        <v>295.62314478484319</v>
      </c>
      <c r="BJ208" s="6">
        <f>AV208*19.5</f>
        <v>29.672070862676058</v>
      </c>
      <c r="BK208" s="6">
        <f>AW208*5</f>
        <v>29.570422535211272</v>
      </c>
      <c r="BL208" s="6">
        <f>AX208*3</f>
        <v>8.3152870913663044</v>
      </c>
      <c r="BM208" s="6">
        <f>AY208*3</f>
        <v>15.227142857142857</v>
      </c>
      <c r="BN208" s="6">
        <f>AZ208*1.3</f>
        <v>12.301295774647889</v>
      </c>
      <c r="BO208" s="6">
        <f>BA208*1.3</f>
        <v>2.9471854460093896</v>
      </c>
      <c r="BP208" s="6">
        <f>BB208*1.3</f>
        <v>3.6032910729253982</v>
      </c>
      <c r="BQ208" s="6">
        <f>BD208*2</f>
        <v>17.865810265073396</v>
      </c>
      <c r="BS208" s="7">
        <f t="shared" si="14"/>
        <v>415.12565068989568</v>
      </c>
      <c r="BT208" s="7"/>
      <c r="BU208" s="8">
        <v>1704</v>
      </c>
      <c r="BV208" s="9">
        <f>BF208*250</f>
        <v>1889.55</v>
      </c>
      <c r="BW208" s="9">
        <f>BS208*4.2</f>
        <v>1743.5277328975619</v>
      </c>
      <c r="BY208" s="10">
        <v>1704</v>
      </c>
      <c r="BZ208" s="11">
        <f t="shared" si="13"/>
        <v>1.0837510435579731</v>
      </c>
    </row>
    <row r="209" spans="1:78" x14ac:dyDescent="0.2">
      <c r="A209">
        <v>1705</v>
      </c>
      <c r="B209" s="1">
        <v>1497.5</v>
      </c>
      <c r="C209" s="1"/>
      <c r="D209" s="1">
        <v>1497.5</v>
      </c>
      <c r="E209" s="1">
        <v>1420.2</v>
      </c>
      <c r="F209" s="61"/>
      <c r="G209" s="1"/>
      <c r="H209" s="1"/>
      <c r="I209" s="1"/>
      <c r="J209" s="1"/>
      <c r="K209" s="1">
        <v>328.3</v>
      </c>
      <c r="L209" s="1">
        <v>50</v>
      </c>
      <c r="M209" s="1">
        <v>252</v>
      </c>
      <c r="N209" s="1">
        <v>328.3</v>
      </c>
      <c r="P209" s="1">
        <v>41.1</v>
      </c>
      <c r="Q209" s="4"/>
      <c r="R209" s="4"/>
      <c r="S209" s="4"/>
      <c r="T209" s="4"/>
      <c r="AB209" s="1">
        <v>6</v>
      </c>
      <c r="AD209" s="17">
        <v>1705</v>
      </c>
      <c r="AE209" s="25">
        <v>7.4502487562189055</v>
      </c>
      <c r="AF209" s="3">
        <v>9.8009805750000005</v>
      </c>
      <c r="AG209" s="3">
        <v>11.112676056338028</v>
      </c>
      <c r="AH209" s="3">
        <v>53.521126760563384</v>
      </c>
      <c r="AI209" s="3">
        <f>K209/11.93</f>
        <v>27.51886001676446</v>
      </c>
      <c r="AJ209" s="3">
        <v>54.945054945054942</v>
      </c>
      <c r="AK209" s="3">
        <f t="shared" si="12"/>
        <v>85.633802816901422</v>
      </c>
      <c r="AL209" s="3">
        <v>19.718309859154932</v>
      </c>
      <c r="AM209" s="3">
        <v>27.51886001676446</v>
      </c>
      <c r="AN209" s="3">
        <v>3.2159624413145544</v>
      </c>
      <c r="AP209" s="3">
        <v>6</v>
      </c>
      <c r="AR209" s="14">
        <v>1705</v>
      </c>
      <c r="AS209" s="4">
        <v>1.2597</v>
      </c>
      <c r="AT209" s="4">
        <f>AS209*(AE209/12)</f>
        <v>0.78208986318407958</v>
      </c>
      <c r="AU209" s="4">
        <f>AS209*AF209/12</f>
        <v>1.0288579358606251</v>
      </c>
      <c r="AV209" s="4">
        <f>(AG209/12)*$AS209</f>
        <v>1.1665531690140845</v>
      </c>
      <c r="AW209" s="4">
        <f>(AH209/12)*$AS209</f>
        <v>5.6183802816901407</v>
      </c>
      <c r="AX209" s="4">
        <f>(AI209/12)*$AS209</f>
        <v>2.8887923302598493</v>
      </c>
      <c r="AY209" s="4">
        <f>(AJ209/12)*$AS209</f>
        <v>5.7678571428571423</v>
      </c>
      <c r="AZ209" s="4">
        <f>(AK209/12)*$AS209</f>
        <v>8.9894084507042269</v>
      </c>
      <c r="BA209" s="4">
        <f>(AL209/12)*$AS209</f>
        <v>2.069929577464789</v>
      </c>
      <c r="BB209" s="4">
        <f>(AM209/12)*$AS209</f>
        <v>2.8887923302598493</v>
      </c>
      <c r="BC209" s="4">
        <v>12.252591633469873</v>
      </c>
      <c r="BD209" s="4">
        <v>8.8262435787153652</v>
      </c>
      <c r="BE209" s="4"/>
      <c r="BF209" s="4">
        <f>AP209*AS209</f>
        <v>7.5582000000000003</v>
      </c>
      <c r="BG209" s="4"/>
      <c r="BH209" s="26">
        <v>1705</v>
      </c>
      <c r="BI209" s="6">
        <f>AU209*271</f>
        <v>278.8205006182294</v>
      </c>
      <c r="BJ209" s="6">
        <f>AV209*19.5</f>
        <v>22.747786795774648</v>
      </c>
      <c r="BK209" s="6">
        <f>AW209*5</f>
        <v>28.091901408450703</v>
      </c>
      <c r="BL209" s="6">
        <f>AX209*3</f>
        <v>8.6663769907795469</v>
      </c>
      <c r="BM209" s="6">
        <f>AY209*3</f>
        <v>17.303571428571427</v>
      </c>
      <c r="BN209" s="6">
        <f>AZ209*1.3</f>
        <v>11.686230985915495</v>
      </c>
      <c r="BO209" s="6">
        <f>BA209*1.3</f>
        <v>2.6909084507042258</v>
      </c>
      <c r="BP209" s="6">
        <f>BB209*1.3</f>
        <v>3.7554300293378042</v>
      </c>
      <c r="BQ209" s="6">
        <f>BD209*2</f>
        <v>17.65248715743073</v>
      </c>
      <c r="BS209" s="7">
        <f t="shared" si="14"/>
        <v>391.415193865194</v>
      </c>
      <c r="BT209" s="7"/>
      <c r="BU209" s="8">
        <v>1705</v>
      </c>
      <c r="BV209" s="9">
        <f>BF209*250</f>
        <v>1889.55</v>
      </c>
      <c r="BW209" s="9">
        <f>BS209*4.2</f>
        <v>1643.9438142338149</v>
      </c>
      <c r="BY209" s="10">
        <v>1705</v>
      </c>
      <c r="BZ209" s="11">
        <f t="shared" si="13"/>
        <v>1.1494005960785549</v>
      </c>
    </row>
    <row r="210" spans="1:78" x14ac:dyDescent="0.2">
      <c r="A210">
        <v>1706</v>
      </c>
      <c r="B210" s="1">
        <v>1536</v>
      </c>
      <c r="C210" s="1"/>
      <c r="D210" s="1">
        <v>1536</v>
      </c>
      <c r="E210" s="1">
        <v>1306.5</v>
      </c>
      <c r="F210" s="61"/>
      <c r="G210" s="1"/>
      <c r="H210" s="1"/>
      <c r="I210" s="1"/>
      <c r="J210" s="1"/>
      <c r="K210" s="1">
        <v>279</v>
      </c>
      <c r="M210" s="1">
        <v>240</v>
      </c>
      <c r="N210" s="1">
        <v>279</v>
      </c>
      <c r="P210" s="1">
        <v>31.4</v>
      </c>
      <c r="Q210" s="4"/>
      <c r="R210" s="4"/>
      <c r="S210" s="4"/>
      <c r="T210" s="4"/>
      <c r="AB210" s="1">
        <v>6</v>
      </c>
      <c r="AD210" s="17">
        <v>1706</v>
      </c>
      <c r="AE210" s="25">
        <v>7.6417910447761193</v>
      </c>
      <c r="AF210" s="3">
        <v>10.019420719999999</v>
      </c>
      <c r="AG210" s="3">
        <v>10.223004694835682</v>
      </c>
      <c r="AH210" s="3">
        <v>50.70422535211268</v>
      </c>
      <c r="AI210" s="3">
        <f>K210/11.93</f>
        <v>23.386420787929591</v>
      </c>
      <c r="AJ210" s="3">
        <v>53.11355311355311</v>
      </c>
      <c r="AK210" s="3">
        <f t="shared" si="12"/>
        <v>81.126760563380287</v>
      </c>
      <c r="AL210" s="3">
        <v>18.779342723004696</v>
      </c>
      <c r="AM210" s="3">
        <v>23.386420787929591</v>
      </c>
      <c r="AN210" s="3">
        <v>2.4569640062597808</v>
      </c>
      <c r="AP210" s="3">
        <v>6</v>
      </c>
      <c r="AR210" s="14">
        <v>1706</v>
      </c>
      <c r="AS210" s="4">
        <v>1.2597</v>
      </c>
      <c r="AT210" s="4">
        <f>AS210*(AE210/12)</f>
        <v>0.8021970149253731</v>
      </c>
      <c r="AU210" s="4">
        <f>AS210*AF210/12</f>
        <v>1.0517886900819999</v>
      </c>
      <c r="AV210" s="4">
        <f>(AG210/12)*$AS210</f>
        <v>1.0731599178403757</v>
      </c>
      <c r="AW210" s="4">
        <f>(AH210/12)*$AS210</f>
        <v>5.3226760563380289</v>
      </c>
      <c r="AX210" s="4">
        <f>(AI210/12)*$AS210</f>
        <v>2.4549895222129088</v>
      </c>
      <c r="AY210" s="4">
        <f>(AJ210/12)*$AS210</f>
        <v>5.5755952380952376</v>
      </c>
      <c r="AZ210" s="4">
        <f>(AK210/12)*$AS210</f>
        <v>8.5162816901408469</v>
      </c>
      <c r="BA210" s="4">
        <f>(AL210/12)*$AS210</f>
        <v>1.971361502347418</v>
      </c>
      <c r="BB210" s="4">
        <f>(AM210/12)*$AS210</f>
        <v>2.4549895222129088</v>
      </c>
      <c r="BC210" s="4">
        <v>9.3608607613370776</v>
      </c>
      <c r="BD210" s="4">
        <v>8.5595896941620282</v>
      </c>
      <c r="BE210" s="4"/>
      <c r="BF210" s="4">
        <f>AP210*AS210</f>
        <v>7.5582000000000003</v>
      </c>
      <c r="BG210" s="4"/>
      <c r="BH210" s="26">
        <v>1706</v>
      </c>
      <c r="BI210" s="6">
        <f>AU210*271</f>
        <v>285.03473501222197</v>
      </c>
      <c r="BJ210" s="6">
        <f>AV210*19.5</f>
        <v>20.926618397887324</v>
      </c>
      <c r="BK210" s="6">
        <f>AW210*5</f>
        <v>26.613380281690144</v>
      </c>
      <c r="BL210" s="6">
        <f>AX210*3</f>
        <v>7.3649685666387263</v>
      </c>
      <c r="BM210" s="6">
        <f>AY210*3</f>
        <v>16.726785714285711</v>
      </c>
      <c r="BN210" s="6">
        <f>AZ210*1.3</f>
        <v>11.071166197183102</v>
      </c>
      <c r="BO210" s="6">
        <f>BA210*1.3</f>
        <v>2.5627699530516437</v>
      </c>
      <c r="BP210" s="6">
        <f>BB210*1.3</f>
        <v>3.1914863788767813</v>
      </c>
      <c r="BQ210" s="6">
        <f>BD210*2</f>
        <v>17.119179388324056</v>
      </c>
      <c r="BS210" s="7">
        <f t="shared" si="14"/>
        <v>390.61108989015941</v>
      </c>
      <c r="BT210" s="7"/>
      <c r="BU210" s="8">
        <v>1706</v>
      </c>
      <c r="BV210" s="9">
        <f>BF210*250</f>
        <v>1889.55</v>
      </c>
      <c r="BW210" s="9">
        <f>BS210*4.2</f>
        <v>1640.5665775386697</v>
      </c>
      <c r="BY210" s="10">
        <v>1706</v>
      </c>
      <c r="BZ210" s="11">
        <f t="shared" si="13"/>
        <v>1.151766728562079</v>
      </c>
    </row>
    <row r="211" spans="1:78" x14ac:dyDescent="0.2">
      <c r="A211">
        <v>1707</v>
      </c>
      <c r="B211" s="1">
        <v>1704</v>
      </c>
      <c r="C211" s="1"/>
      <c r="D211" s="1">
        <v>1704</v>
      </c>
      <c r="E211" s="1">
        <v>2579.4</v>
      </c>
      <c r="F211" s="61"/>
      <c r="G211" s="1">
        <v>51</v>
      </c>
      <c r="H211" s="1"/>
      <c r="I211" s="1"/>
      <c r="J211" s="1"/>
      <c r="K211" s="1">
        <v>386.7</v>
      </c>
      <c r="M211" s="1">
        <v>328</v>
      </c>
      <c r="N211" s="1">
        <v>386.7</v>
      </c>
      <c r="P211" s="1">
        <v>41.5</v>
      </c>
      <c r="Q211" s="4"/>
      <c r="R211" s="4"/>
      <c r="S211" s="4"/>
      <c r="T211" s="4"/>
      <c r="AB211" s="1">
        <v>6</v>
      </c>
      <c r="AD211" s="17">
        <v>1707</v>
      </c>
      <c r="AE211" s="25">
        <v>8.4776119402985071</v>
      </c>
      <c r="AF211" s="3">
        <v>10.97261408</v>
      </c>
      <c r="AG211" s="3">
        <v>20.183098591549296</v>
      </c>
      <c r="AH211" s="3">
        <v>47.887323943661976</v>
      </c>
      <c r="AI211" s="3">
        <f>K211/11.93</f>
        <v>32.414082145850799</v>
      </c>
      <c r="AJ211" s="3">
        <v>51.282051282051277</v>
      </c>
      <c r="AK211" s="3">
        <f t="shared" si="12"/>
        <v>76.619718309859167</v>
      </c>
      <c r="AL211" s="3">
        <v>25.665101721439751</v>
      </c>
      <c r="AM211" s="3">
        <v>32.414082145850799</v>
      </c>
      <c r="AN211" s="3">
        <v>3.2472613458528952</v>
      </c>
      <c r="AP211" s="3">
        <v>6</v>
      </c>
      <c r="AR211" s="14">
        <v>1707</v>
      </c>
      <c r="AS211" s="4">
        <v>1.0184</v>
      </c>
      <c r="AT211" s="4">
        <f>AS211*(AE211/12)</f>
        <v>0.7194666666666667</v>
      </c>
      <c r="AU211" s="4">
        <f>AS211*AF211/12</f>
        <v>0.9312091815893333</v>
      </c>
      <c r="AV211" s="4">
        <f>(AG211/12)*$AS211</f>
        <v>1.7128723004694835</v>
      </c>
      <c r="AW211" s="4">
        <f>(AH211/12)*$AS211</f>
        <v>4.0640375586854462</v>
      </c>
      <c r="AX211" s="4">
        <f>(AI211/12)*$AS211</f>
        <v>2.750875104777871</v>
      </c>
      <c r="AY211" s="4">
        <f>(AJ211/12)*$AS211</f>
        <v>4.3521367521367518</v>
      </c>
      <c r="AZ211" s="4">
        <f>(AK211/12)*$AS211</f>
        <v>6.5024600938967145</v>
      </c>
      <c r="BA211" s="4">
        <f>(AL211/12)*$AS211</f>
        <v>2.1781116327595202</v>
      </c>
      <c r="BB211" s="4">
        <f>(AM211/12)*$AS211</f>
        <v>2.750875104777871</v>
      </c>
      <c r="BC211" s="4">
        <v>10.00196879534167</v>
      </c>
      <c r="BD211" s="4">
        <v>7.7391564225174641</v>
      </c>
      <c r="BE211" s="4"/>
      <c r="BF211" s="4">
        <f>AP211*AS211</f>
        <v>6.1104000000000003</v>
      </c>
      <c r="BG211" s="4"/>
      <c r="BH211" s="26">
        <v>1707</v>
      </c>
      <c r="BI211" s="6">
        <f>AU211*271</f>
        <v>252.35768821070931</v>
      </c>
      <c r="BJ211" s="6">
        <f>AV211*19.5</f>
        <v>33.401009859154925</v>
      </c>
      <c r="BK211" s="6">
        <f>AW211*5</f>
        <v>20.32018779342723</v>
      </c>
      <c r="BL211" s="6">
        <f>AX211*3</f>
        <v>8.2526253143336135</v>
      </c>
      <c r="BM211" s="6">
        <f>AY211*3</f>
        <v>13.056410256410256</v>
      </c>
      <c r="BN211" s="6">
        <f>AZ211*1.3</f>
        <v>8.4531981220657286</v>
      </c>
      <c r="BO211" s="6">
        <f>BA211*1.3</f>
        <v>2.8315451225873765</v>
      </c>
      <c r="BP211" s="6">
        <f>BB211*1.3</f>
        <v>3.5761376362112323</v>
      </c>
      <c r="BQ211" s="6">
        <f>BD211*2</f>
        <v>15.478312845034928</v>
      </c>
      <c r="BS211" s="7">
        <f t="shared" si="14"/>
        <v>357.72711515993456</v>
      </c>
      <c r="BT211" s="7"/>
      <c r="BU211" s="8">
        <v>1707</v>
      </c>
      <c r="BV211" s="9">
        <f>BF211*250</f>
        <v>1527.6000000000001</v>
      </c>
      <c r="BW211" s="9">
        <f>BS211*4.2</f>
        <v>1502.4538836717252</v>
      </c>
      <c r="BY211" s="10">
        <v>1707</v>
      </c>
      <c r="BZ211" s="11">
        <f t="shared" si="13"/>
        <v>1.016736697612856</v>
      </c>
    </row>
    <row r="212" spans="1:78" x14ac:dyDescent="0.2">
      <c r="A212">
        <v>1708</v>
      </c>
      <c r="B212" s="1">
        <v>2031</v>
      </c>
      <c r="C212" s="1"/>
      <c r="D212" s="1">
        <v>2031</v>
      </c>
      <c r="E212" s="1">
        <v>2663.5</v>
      </c>
      <c r="F212" s="61"/>
      <c r="G212" s="1">
        <v>48</v>
      </c>
      <c r="H212" s="1"/>
      <c r="I212" s="1"/>
      <c r="J212" s="1"/>
      <c r="K212" s="1">
        <v>354</v>
      </c>
      <c r="M212" s="1">
        <v>348</v>
      </c>
      <c r="N212" s="1">
        <v>354</v>
      </c>
      <c r="P212" s="1">
        <v>41.3</v>
      </c>
      <c r="Q212" s="4"/>
      <c r="R212" s="4"/>
      <c r="S212" s="4"/>
      <c r="T212" s="4"/>
      <c r="AB212" s="1">
        <v>6</v>
      </c>
      <c r="AD212" s="17">
        <v>1708</v>
      </c>
      <c r="AE212" s="25">
        <v>10.104477611940299</v>
      </c>
      <c r="AF212" s="3">
        <v>12.82793687</v>
      </c>
      <c r="AG212" s="3">
        <v>20.841158059467919</v>
      </c>
      <c r="AH212" s="3">
        <v>45.070422535211272</v>
      </c>
      <c r="AI212" s="3">
        <f>K212/11.93</f>
        <v>29.673093042749372</v>
      </c>
      <c r="AJ212" s="3">
        <v>49.450549450549445</v>
      </c>
      <c r="AK212" s="3">
        <f t="shared" si="12"/>
        <v>72.112676056338032</v>
      </c>
      <c r="AL212" s="3">
        <v>27.230046948356808</v>
      </c>
      <c r="AM212" s="3">
        <v>29.673093042749372</v>
      </c>
      <c r="AN212" s="3">
        <v>3.2316118935837244</v>
      </c>
      <c r="AP212" s="3">
        <v>6</v>
      </c>
      <c r="AR212" s="14">
        <v>1708</v>
      </c>
      <c r="AS212" s="4">
        <v>1.0184</v>
      </c>
      <c r="AT212" s="4">
        <f>AS212*(AE212/12)</f>
        <v>0.85753333333333326</v>
      </c>
      <c r="AU212" s="4">
        <f>AS212*AF212/12</f>
        <v>1.0886642423673334</v>
      </c>
      <c r="AV212" s="4">
        <f>(AG212/12)*$AS212</f>
        <v>1.7687196139801773</v>
      </c>
      <c r="AW212" s="4">
        <f>(AH212/12)*$AS212</f>
        <v>3.8249765258215964</v>
      </c>
      <c r="AX212" s="4">
        <f>(AI212/12)*$AS212</f>
        <v>2.5182564962279965</v>
      </c>
      <c r="AY212" s="4">
        <f>(AJ212/12)*$AS212</f>
        <v>4.196703296703296</v>
      </c>
      <c r="AZ212" s="4">
        <f>(AK212/12)*$AS212</f>
        <v>6.1199624413145548</v>
      </c>
      <c r="BA212" s="4">
        <f>(AL212/12)*$AS212</f>
        <v>2.3109233176838808</v>
      </c>
      <c r="BB212" s="4">
        <f>(AM212/12)*$AS212</f>
        <v>2.5182564962279965</v>
      </c>
      <c r="BC212" s="4">
        <v>9.9537665360870093</v>
      </c>
      <c r="BD212" s="4">
        <v>8.4505552023031925</v>
      </c>
      <c r="BE212" s="4"/>
      <c r="BF212" s="4">
        <f>AP212*AS212</f>
        <v>6.1104000000000003</v>
      </c>
      <c r="BG212" s="4"/>
      <c r="BH212" s="26">
        <v>1708</v>
      </c>
      <c r="BI212" s="6">
        <f>AU212*271</f>
        <v>295.02800968154736</v>
      </c>
      <c r="BJ212" s="6">
        <f>AV212*19.5</f>
        <v>34.490032472613457</v>
      </c>
      <c r="BK212" s="6">
        <f>AW212*5</f>
        <v>19.124882629107983</v>
      </c>
      <c r="BL212" s="6">
        <f>AX212*3</f>
        <v>7.5547694886839896</v>
      </c>
      <c r="BM212" s="6">
        <f>AY212*3</f>
        <v>12.590109890109888</v>
      </c>
      <c r="BN212" s="6">
        <f>AZ212*1.3</f>
        <v>7.9559511737089217</v>
      </c>
      <c r="BO212" s="6">
        <f>BA212*1.3</f>
        <v>3.0042003129890453</v>
      </c>
      <c r="BP212" s="6">
        <f>BB212*1.3</f>
        <v>3.2737334450963957</v>
      </c>
      <c r="BQ212" s="6">
        <f>BD212*2</f>
        <v>16.901110404606385</v>
      </c>
      <c r="BS212" s="7">
        <f t="shared" si="14"/>
        <v>399.92279949846341</v>
      </c>
      <c r="BT212" s="7"/>
      <c r="BU212" s="8">
        <v>1708</v>
      </c>
      <c r="BV212" s="9">
        <f>BF212*250</f>
        <v>1527.6000000000001</v>
      </c>
      <c r="BW212" s="9">
        <f>BS212*4.2</f>
        <v>1679.6757578935465</v>
      </c>
      <c r="BY212" s="10">
        <v>1708</v>
      </c>
      <c r="BZ212" s="11">
        <f t="shared" si="13"/>
        <v>0.90946124144563356</v>
      </c>
    </row>
    <row r="213" spans="1:78" x14ac:dyDescent="0.2">
      <c r="A213">
        <v>1709</v>
      </c>
      <c r="B213" s="1">
        <v>2795.3</v>
      </c>
      <c r="C213" s="1"/>
      <c r="D213" s="1">
        <v>2795.3</v>
      </c>
      <c r="E213" s="1">
        <v>2686.5</v>
      </c>
      <c r="F213" s="61"/>
      <c r="G213" s="1">
        <v>48</v>
      </c>
      <c r="H213" s="1"/>
      <c r="I213" s="1"/>
      <c r="J213" s="1"/>
      <c r="K213" s="1">
        <v>411.8</v>
      </c>
      <c r="M213" s="1">
        <v>360</v>
      </c>
      <c r="N213" s="1">
        <v>411.8</v>
      </c>
      <c r="P213" s="1">
        <v>35.5</v>
      </c>
      <c r="Q213" s="4"/>
      <c r="R213" s="4"/>
      <c r="S213" s="4"/>
      <c r="T213" s="4"/>
      <c r="AB213" s="1">
        <v>6</v>
      </c>
      <c r="AD213" s="17">
        <v>1709</v>
      </c>
      <c r="AE213" s="25">
        <v>13.906965174129354</v>
      </c>
      <c r="AF213" s="3">
        <v>17.164399281000001</v>
      </c>
      <c r="AG213" s="3">
        <v>21.02112676056338</v>
      </c>
      <c r="AH213" s="3">
        <v>45.070422535211272</v>
      </c>
      <c r="AI213" s="3">
        <f>K213/11.93</f>
        <v>34.518021793797153</v>
      </c>
      <c r="AJ213" s="3">
        <v>47.619047619047613</v>
      </c>
      <c r="AK213" s="3">
        <f t="shared" si="12"/>
        <v>72.112676056338032</v>
      </c>
      <c r="AL213" s="3">
        <v>28.169014084507044</v>
      </c>
      <c r="AM213" s="3">
        <v>34.518021793797153</v>
      </c>
      <c r="AN213" s="3">
        <v>2.7777777777777781</v>
      </c>
      <c r="AP213" s="3">
        <v>6</v>
      </c>
      <c r="AR213" s="14">
        <v>1709</v>
      </c>
      <c r="AS213" s="4">
        <v>1.0184</v>
      </c>
      <c r="AT213" s="4">
        <f>AS213*(AE213/12)</f>
        <v>1.1802377777777777</v>
      </c>
      <c r="AU213" s="4">
        <f>AS213*AF213/12</f>
        <v>1.4566853523142</v>
      </c>
      <c r="AV213" s="4">
        <f>(AG213/12)*$AS213</f>
        <v>1.7839929577464788</v>
      </c>
      <c r="AW213" s="4">
        <f>(AH213/12)*$AS213</f>
        <v>3.8249765258215964</v>
      </c>
      <c r="AX213" s="4">
        <f>(AI213/12)*$AS213</f>
        <v>2.9294294495669182</v>
      </c>
      <c r="AY213" s="4">
        <f>(AJ213/12)*$AS213</f>
        <v>4.0412698412698411</v>
      </c>
      <c r="AZ213" s="4">
        <f>(AK213/12)*$AS213</f>
        <v>6.1199624413145548</v>
      </c>
      <c r="BA213" s="4">
        <f>(AL213/12)*$AS213</f>
        <v>2.3906103286384979</v>
      </c>
      <c r="BB213" s="4">
        <f>(AM213/12)*$AS213</f>
        <v>2.9294294495669182</v>
      </c>
      <c r="BC213" s="4">
        <v>8.5559010177019115</v>
      </c>
      <c r="BD213" s="4">
        <v>7.7822715000802356</v>
      </c>
      <c r="BE213" s="4"/>
      <c r="BF213" s="4">
        <f>AP213*AS213</f>
        <v>6.1104000000000003</v>
      </c>
      <c r="BG213" s="4"/>
      <c r="BH213" s="26">
        <v>1709</v>
      </c>
      <c r="BI213" s="6">
        <f>AU213*271</f>
        <v>394.76173047714821</v>
      </c>
      <c r="BJ213" s="6">
        <f>AV213*19.5</f>
        <v>34.787862676056335</v>
      </c>
      <c r="BK213" s="6">
        <f>AW213*5</f>
        <v>19.124882629107983</v>
      </c>
      <c r="BL213" s="6">
        <f>AX213*3</f>
        <v>8.788288348700755</v>
      </c>
      <c r="BM213" s="6">
        <f>AY213*3</f>
        <v>12.123809523809523</v>
      </c>
      <c r="BN213" s="6">
        <f>AZ213*1.3</f>
        <v>7.9559511737089217</v>
      </c>
      <c r="BO213" s="6">
        <f>BA213*1.3</f>
        <v>3.1077934272300474</v>
      </c>
      <c r="BP213" s="6">
        <f>BB213*1.3</f>
        <v>3.8082582844369939</v>
      </c>
      <c r="BQ213" s="6">
        <f>BD213*2</f>
        <v>15.564543000160471</v>
      </c>
      <c r="BS213" s="7">
        <f t="shared" si="14"/>
        <v>500.02311954035923</v>
      </c>
      <c r="BT213" s="7"/>
      <c r="BU213" s="8">
        <v>1709</v>
      </c>
      <c r="BV213" s="9">
        <f>BF213*250</f>
        <v>1527.6000000000001</v>
      </c>
      <c r="BW213" s="9">
        <f>BS213*4.2</f>
        <v>2100.0971020695088</v>
      </c>
      <c r="BY213" s="10">
        <v>1709</v>
      </c>
      <c r="BZ213" s="11">
        <f t="shared" si="13"/>
        <v>0.72739493735534888</v>
      </c>
    </row>
    <row r="214" spans="1:78" x14ac:dyDescent="0.2">
      <c r="A214">
        <v>1710</v>
      </c>
      <c r="B214" s="1">
        <v>2403</v>
      </c>
      <c r="C214" s="1"/>
      <c r="D214" s="1">
        <v>2403</v>
      </c>
      <c r="E214" s="1">
        <v>2449</v>
      </c>
      <c r="F214" s="61"/>
      <c r="G214" s="1">
        <v>72</v>
      </c>
      <c r="H214" s="1"/>
      <c r="I214" s="1"/>
      <c r="J214" s="1"/>
      <c r="K214" s="1">
        <v>350.9</v>
      </c>
      <c r="M214" s="1">
        <v>334</v>
      </c>
      <c r="N214" s="1">
        <v>350.9</v>
      </c>
      <c r="P214" s="1">
        <v>39.5</v>
      </c>
      <c r="Q214" s="4"/>
      <c r="R214" s="4"/>
      <c r="S214" s="4"/>
      <c r="T214" s="4"/>
      <c r="AB214" s="1">
        <v>6</v>
      </c>
      <c r="AD214" s="17">
        <v>1710</v>
      </c>
      <c r="AE214" s="25">
        <v>11.955223880597014</v>
      </c>
      <c r="AF214" s="3">
        <v>14.93857931</v>
      </c>
      <c r="AG214" s="3">
        <v>19.162754303599375</v>
      </c>
      <c r="AH214" s="3">
        <v>67.605633802816911</v>
      </c>
      <c r="AI214" s="3">
        <f>K214/11.93</f>
        <v>29.413243922883485</v>
      </c>
      <c r="AJ214" s="3">
        <v>45.787545787545781</v>
      </c>
      <c r="AK214" s="3">
        <f t="shared" si="12"/>
        <v>108.16901408450707</v>
      </c>
      <c r="AL214" s="3">
        <v>26.134585289514867</v>
      </c>
      <c r="AM214" s="3">
        <v>29.413243922883485</v>
      </c>
      <c r="AN214" s="3">
        <v>3.0907668231611893</v>
      </c>
      <c r="AP214" s="3">
        <v>6</v>
      </c>
      <c r="AR214" s="14">
        <v>1710</v>
      </c>
      <c r="AS214" s="4">
        <v>1.0184</v>
      </c>
      <c r="AT214" s="4">
        <f>AS214*(AE214/12)</f>
        <v>1.0145999999999999</v>
      </c>
      <c r="AU214" s="4">
        <f>AS214*AF214/12</f>
        <v>1.2677874307753332</v>
      </c>
      <c r="AV214" s="4">
        <f>(AG214/12)*$AS214</f>
        <v>1.6262790818988002</v>
      </c>
      <c r="AW214" s="4">
        <f>(AH214/12)*$AS214</f>
        <v>5.7374647887323951</v>
      </c>
      <c r="AX214" s="4">
        <f>(AI214/12)*$AS214</f>
        <v>2.4962039675887113</v>
      </c>
      <c r="AY214" s="4">
        <f>(AJ214/12)*$AS214</f>
        <v>3.8858363858363849</v>
      </c>
      <c r="AZ214" s="4">
        <f>(AK214/12)*$AS214</f>
        <v>9.1799436619718335</v>
      </c>
      <c r="BA214" s="4">
        <f>(AL214/12)*$AS214</f>
        <v>2.2179551382368281</v>
      </c>
      <c r="BB214" s="4">
        <f>(AM214/12)*$AS214</f>
        <v>2.4962039675887113</v>
      </c>
      <c r="BC214" s="4">
        <v>9.519946202795083</v>
      </c>
      <c r="BD214" s="4">
        <v>8.2996524308334934</v>
      </c>
      <c r="BE214" s="4"/>
      <c r="BF214" s="4">
        <f>AP214*AS214</f>
        <v>6.1104000000000003</v>
      </c>
      <c r="BG214" s="4"/>
      <c r="BH214" s="26">
        <v>1710</v>
      </c>
      <c r="BI214" s="6">
        <f>AU214*271</f>
        <v>343.57039374011526</v>
      </c>
      <c r="BJ214" s="6">
        <f>AV214*19.5</f>
        <v>31.712442097026603</v>
      </c>
      <c r="BK214" s="6">
        <f>AW214*5</f>
        <v>28.687323943661976</v>
      </c>
      <c r="BL214" s="6">
        <f>AX214*3</f>
        <v>7.4886119027661344</v>
      </c>
      <c r="BM214" s="6">
        <f>AY214*3</f>
        <v>11.657509157509155</v>
      </c>
      <c r="BN214" s="6">
        <f>AZ214*1.3</f>
        <v>11.933926760563384</v>
      </c>
      <c r="BO214" s="6">
        <f>BA214*1.3</f>
        <v>2.8833416797078768</v>
      </c>
      <c r="BP214" s="6">
        <f>BB214*1.3</f>
        <v>3.2450651578653247</v>
      </c>
      <c r="BQ214" s="6">
        <f>BD214*2</f>
        <v>16.599304861666987</v>
      </c>
      <c r="BS214" s="7">
        <f t="shared" si="14"/>
        <v>457.77791930088273</v>
      </c>
      <c r="BT214" s="7"/>
      <c r="BU214" s="8">
        <v>1710</v>
      </c>
      <c r="BV214" s="9">
        <f>BF214*250</f>
        <v>1527.6000000000001</v>
      </c>
      <c r="BW214" s="9">
        <f>BS214*4.2</f>
        <v>1922.6672610637077</v>
      </c>
      <c r="BY214" s="10">
        <v>1710</v>
      </c>
      <c r="BZ214" s="11">
        <f t="shared" si="13"/>
        <v>0.79452125229139325</v>
      </c>
    </row>
    <row r="215" spans="1:78" x14ac:dyDescent="0.2">
      <c r="A215">
        <v>1711</v>
      </c>
      <c r="B215" s="1">
        <v>2047.5</v>
      </c>
      <c r="C215" s="1"/>
      <c r="D215" s="1">
        <v>2047.5</v>
      </c>
      <c r="E215" s="1">
        <v>2097.8000000000002</v>
      </c>
      <c r="F215" s="61"/>
      <c r="G215" s="1">
        <v>71.5</v>
      </c>
      <c r="H215" s="1"/>
      <c r="I215" s="1"/>
      <c r="J215" s="1"/>
      <c r="K215" s="1">
        <v>382.9</v>
      </c>
      <c r="L215" s="1">
        <v>40</v>
      </c>
      <c r="M215" s="1">
        <v>374</v>
      </c>
      <c r="N215" s="1">
        <v>382.9</v>
      </c>
      <c r="P215" s="1">
        <v>41</v>
      </c>
      <c r="Q215" s="4"/>
      <c r="R215" s="4"/>
      <c r="S215" s="4"/>
      <c r="T215" s="4"/>
      <c r="AB215" s="1">
        <v>6</v>
      </c>
      <c r="AD215" s="17">
        <v>1711</v>
      </c>
      <c r="AE215" s="25">
        <v>10.186567164179104</v>
      </c>
      <c r="AF215" s="3">
        <v>12.921554075</v>
      </c>
      <c r="AG215" s="3">
        <v>16.414710485133021</v>
      </c>
      <c r="AH215" s="3">
        <v>67.136150234741791</v>
      </c>
      <c r="AI215" s="3">
        <f>K215/11.93</f>
        <v>32.095557418273259</v>
      </c>
      <c r="AJ215" s="3">
        <v>43.956043956043956</v>
      </c>
      <c r="AK215" s="3">
        <f t="shared" si="12"/>
        <v>107.41784037558688</v>
      </c>
      <c r="AL215" s="3">
        <v>29.264475743348985</v>
      </c>
      <c r="AM215" s="3">
        <v>32.095557418273259</v>
      </c>
      <c r="AN215" s="3">
        <v>3.2081377151799688</v>
      </c>
      <c r="AP215" s="3">
        <v>6</v>
      </c>
      <c r="AR215" s="14">
        <v>1711</v>
      </c>
      <c r="AS215" s="4">
        <v>1.0184</v>
      </c>
      <c r="AT215" s="4">
        <f>AS215*(AE215/12)</f>
        <v>0.86449999999999994</v>
      </c>
      <c r="AU215" s="4">
        <f>AS215*AF215/12</f>
        <v>1.0966092224983333</v>
      </c>
      <c r="AV215" s="4">
        <f>(AG215/12)*$AS215</f>
        <v>1.3930617631716224</v>
      </c>
      <c r="AW215" s="4">
        <f>(AH215/12)*$AS215</f>
        <v>5.6976212832550868</v>
      </c>
      <c r="AX215" s="4">
        <f>(AI215/12)*$AS215</f>
        <v>2.7238429728974571</v>
      </c>
      <c r="AY215" s="4">
        <f>(AJ215/12)*$AS215</f>
        <v>3.73040293040293</v>
      </c>
      <c r="AZ215" s="4">
        <f>(AK215/12)*$AS215</f>
        <v>9.1161940532081385</v>
      </c>
      <c r="BA215" s="4">
        <f>(AL215/12)*$AS215</f>
        <v>2.4835785080855501</v>
      </c>
      <c r="BB215" s="4">
        <f>(AM215/12)*$AS215</f>
        <v>2.7238429728974571</v>
      </c>
      <c r="BC215" s="4">
        <v>9.8814631472050234</v>
      </c>
      <c r="BD215" s="4">
        <v>7.7607139612988503</v>
      </c>
      <c r="BE215" s="4"/>
      <c r="BF215" s="4">
        <f>AP215*AS215</f>
        <v>6.1104000000000003</v>
      </c>
      <c r="BG215" s="4"/>
      <c r="BH215" s="26">
        <v>1711</v>
      </c>
      <c r="BI215" s="6">
        <f>AU215*271</f>
        <v>297.18109929704832</v>
      </c>
      <c r="BJ215" s="6">
        <f>AV215*19.5</f>
        <v>27.164704381846636</v>
      </c>
      <c r="BK215" s="6">
        <f>AW215*5</f>
        <v>28.488106416275436</v>
      </c>
      <c r="BL215" s="6">
        <f>AX215*3</f>
        <v>8.1715289186923705</v>
      </c>
      <c r="BM215" s="6">
        <f>AY215*3</f>
        <v>11.191208791208791</v>
      </c>
      <c r="BN215" s="6">
        <f>AZ215*1.3</f>
        <v>11.85105226917058</v>
      </c>
      <c r="BO215" s="6">
        <f>BA215*1.3</f>
        <v>3.2286520605112154</v>
      </c>
      <c r="BP215" s="6">
        <f>BB215*1.3</f>
        <v>3.5409958647666944</v>
      </c>
      <c r="BQ215" s="6">
        <f>BD215*2</f>
        <v>15.521427922597701</v>
      </c>
      <c r="BS215" s="7">
        <f t="shared" si="14"/>
        <v>406.33877592211775</v>
      </c>
      <c r="BT215" s="7"/>
      <c r="BU215" s="8">
        <v>1711</v>
      </c>
      <c r="BV215" s="9">
        <f>BF215*250</f>
        <v>1527.6000000000001</v>
      </c>
      <c r="BW215" s="9">
        <f>BS215*4.2</f>
        <v>1706.6228588728945</v>
      </c>
      <c r="BY215" s="10">
        <v>1711</v>
      </c>
      <c r="BZ215" s="11">
        <f t="shared" si="13"/>
        <v>0.89510110101822582</v>
      </c>
    </row>
    <row r="216" spans="1:78" x14ac:dyDescent="0.2">
      <c r="A216">
        <v>1712</v>
      </c>
      <c r="B216" s="1">
        <v>2391</v>
      </c>
      <c r="C216" s="1"/>
      <c r="D216" s="1">
        <v>2391</v>
      </c>
      <c r="E216" s="1">
        <v>1798</v>
      </c>
      <c r="F216" s="61"/>
      <c r="G216" s="1">
        <v>71</v>
      </c>
      <c r="H216" s="1"/>
      <c r="I216" s="1"/>
      <c r="J216" s="1"/>
      <c r="K216" s="1">
        <v>415.8</v>
      </c>
      <c r="L216" s="1">
        <v>54.04</v>
      </c>
      <c r="M216" s="1">
        <v>378</v>
      </c>
      <c r="N216" s="1">
        <v>415.8</v>
      </c>
      <c r="P216" s="1">
        <v>40.299999999999997</v>
      </c>
      <c r="Q216" s="4"/>
      <c r="R216" s="4"/>
      <c r="S216" s="4"/>
      <c r="T216" s="4"/>
      <c r="AB216" s="1">
        <v>6</v>
      </c>
      <c r="AD216" s="17">
        <v>1712</v>
      </c>
      <c r="AE216" s="25">
        <v>11.895522388059701</v>
      </c>
      <c r="AF216" s="3">
        <v>14.870494069999999</v>
      </c>
      <c r="AG216" s="3">
        <v>14.068857589984351</v>
      </c>
      <c r="AH216" s="3">
        <v>66.666666666666671</v>
      </c>
      <c r="AI216" s="3">
        <f>K216/11.93</f>
        <v>34.85331098072087</v>
      </c>
      <c r="AJ216" s="3">
        <v>59.38461538461538</v>
      </c>
      <c r="AK216" s="3">
        <f t="shared" si="12"/>
        <v>106.66666666666669</v>
      </c>
      <c r="AL216" s="3">
        <v>29.577464788732396</v>
      </c>
      <c r="AM216" s="3">
        <v>34.85331098072087</v>
      </c>
      <c r="AN216" s="3">
        <v>3.1533646322378717</v>
      </c>
      <c r="AP216" s="3">
        <v>6</v>
      </c>
      <c r="AR216" s="14">
        <v>1712</v>
      </c>
      <c r="AS216" s="4">
        <v>1.0184</v>
      </c>
      <c r="AT216" s="4">
        <f>AS216*(AE216/12)</f>
        <v>1.0095333333333332</v>
      </c>
      <c r="AU216" s="4">
        <f>AS216*AF216/12</f>
        <v>1.2620092634073332</v>
      </c>
      <c r="AV216" s="4">
        <f>(AG216/12)*$AS216</f>
        <v>1.1939770474700051</v>
      </c>
      <c r="AW216" s="4">
        <f>(AH216/12)*$AS216</f>
        <v>5.6577777777777785</v>
      </c>
      <c r="AX216" s="4">
        <f>(AI216/12)*$AS216</f>
        <v>2.9578843252305109</v>
      </c>
      <c r="AY216" s="4">
        <f>(AJ216/12)*$AS216</f>
        <v>5.0397743589743582</v>
      </c>
      <c r="AZ216" s="4">
        <f>(AK216/12)*$AS216</f>
        <v>9.052444444444447</v>
      </c>
      <c r="BA216" s="4">
        <f>(AL216/12)*$AS216</f>
        <v>2.5101408450704228</v>
      </c>
      <c r="BB216" s="4">
        <f>(AM216/12)*$AS216</f>
        <v>2.9578843252305109</v>
      </c>
      <c r="BC216" s="4">
        <v>9.7127552398137169</v>
      </c>
      <c r="BD216" s="4">
        <v>7.7607139612988503</v>
      </c>
      <c r="BE216" s="4"/>
      <c r="BF216" s="4">
        <f>AP216*AS216</f>
        <v>6.1104000000000003</v>
      </c>
      <c r="BG216" s="4"/>
      <c r="BH216" s="26">
        <v>1712</v>
      </c>
      <c r="BI216" s="6">
        <f>AU216*271</f>
        <v>342.0045103833873</v>
      </c>
      <c r="BJ216" s="6">
        <f>AV216*19.5</f>
        <v>23.282552425665099</v>
      </c>
      <c r="BK216" s="6">
        <f>AW216*5</f>
        <v>28.288888888888891</v>
      </c>
      <c r="BL216" s="6">
        <f>AX216*3</f>
        <v>8.8736529756915328</v>
      </c>
      <c r="BM216" s="6">
        <f>AY216*3</f>
        <v>15.119323076923074</v>
      </c>
      <c r="BN216" s="6">
        <f>AZ216*1.3</f>
        <v>11.768177777777781</v>
      </c>
      <c r="BO216" s="6">
        <f>BA216*1.3</f>
        <v>3.2631830985915498</v>
      </c>
      <c r="BP216" s="6">
        <f>BB216*1.3</f>
        <v>3.8452496227996642</v>
      </c>
      <c r="BQ216" s="6">
        <f>BD216*2</f>
        <v>15.521427922597701</v>
      </c>
      <c r="BS216" s="7">
        <f t="shared" si="14"/>
        <v>451.96696617232254</v>
      </c>
      <c r="BT216" s="7"/>
      <c r="BU216" s="8">
        <v>1712</v>
      </c>
      <c r="BV216" s="9">
        <f>BF216*250</f>
        <v>1527.6000000000001</v>
      </c>
      <c r="BW216" s="9">
        <f>BS216*4.2</f>
        <v>1898.2612579237548</v>
      </c>
      <c r="BY216" s="10">
        <v>1712</v>
      </c>
      <c r="BZ216" s="11">
        <f t="shared" si="13"/>
        <v>0.80473643636958081</v>
      </c>
    </row>
    <row r="217" spans="1:78" x14ac:dyDescent="0.2">
      <c r="A217">
        <v>1713</v>
      </c>
      <c r="B217" s="1">
        <v>2364</v>
      </c>
      <c r="C217" s="1"/>
      <c r="D217" s="1">
        <v>2364</v>
      </c>
      <c r="E217" s="1">
        <v>2132.3000000000002</v>
      </c>
      <c r="F217" s="61"/>
      <c r="G217" s="1">
        <v>72</v>
      </c>
      <c r="H217" s="1"/>
      <c r="I217" s="1"/>
      <c r="J217" s="1"/>
      <c r="K217" s="1">
        <v>427.3</v>
      </c>
      <c r="L217" s="1">
        <v>52.9</v>
      </c>
      <c r="M217" s="1">
        <v>378</v>
      </c>
      <c r="N217" s="1">
        <v>427.3</v>
      </c>
      <c r="P217" s="1">
        <v>34.799999999999997</v>
      </c>
      <c r="Q217" s="4"/>
      <c r="R217" s="4"/>
      <c r="S217" s="4"/>
      <c r="T217" s="4"/>
      <c r="AB217" s="1">
        <v>6</v>
      </c>
      <c r="AD217" s="17">
        <v>1713</v>
      </c>
      <c r="AE217" s="25">
        <v>11.761194029850746</v>
      </c>
      <c r="AF217" s="3">
        <v>14.71730228</v>
      </c>
      <c r="AG217" s="3">
        <v>16.684663536776213</v>
      </c>
      <c r="AH217" s="3">
        <v>67.605633802816911</v>
      </c>
      <c r="AI217" s="3">
        <f>K217/11.93</f>
        <v>35.817267393126571</v>
      </c>
      <c r="AJ217" s="3">
        <v>58.131868131868131</v>
      </c>
      <c r="AK217" s="3">
        <f t="shared" si="12"/>
        <v>108.16901408450707</v>
      </c>
      <c r="AL217" s="3">
        <v>29.577464788732396</v>
      </c>
      <c r="AM217" s="3">
        <v>35.817267393126571</v>
      </c>
      <c r="AN217" s="3">
        <v>2.7230046948356805</v>
      </c>
      <c r="AP217" s="3">
        <v>6</v>
      </c>
      <c r="AR217" s="14">
        <v>1713</v>
      </c>
      <c r="AS217" s="4">
        <v>1.0184</v>
      </c>
      <c r="AT217" s="4">
        <f>AS217*(AE217/12)</f>
        <v>0.99813333333333332</v>
      </c>
      <c r="AU217" s="4">
        <f>AS217*AF217/12</f>
        <v>1.2490083868293334</v>
      </c>
      <c r="AV217" s="4">
        <f>(AG217/12)*$AS217</f>
        <v>1.4159717788210746</v>
      </c>
      <c r="AW217" s="4">
        <f>(AH217/12)*$AS217</f>
        <v>5.7374647887323951</v>
      </c>
      <c r="AX217" s="4">
        <f>(AI217/12)*$AS217</f>
        <v>3.0396920927633415</v>
      </c>
      <c r="AY217" s="4">
        <f>(AJ217/12)*$AS217</f>
        <v>4.9334578754578748</v>
      </c>
      <c r="AZ217" s="4">
        <f>(AK217/12)*$AS217</f>
        <v>9.1799436619718335</v>
      </c>
      <c r="BA217" s="4">
        <f>(AL217/12)*$AS217</f>
        <v>2.5101408450704228</v>
      </c>
      <c r="BB217" s="4">
        <f>(AM217/12)*$AS217</f>
        <v>3.0396920927633415</v>
      </c>
      <c r="BC217" s="4">
        <v>8.387193110310605</v>
      </c>
      <c r="BD217" s="4">
        <v>7.7607139612988503</v>
      </c>
      <c r="BE217" s="4"/>
      <c r="BF217" s="4">
        <f>AP217*AS217</f>
        <v>6.1104000000000003</v>
      </c>
      <c r="BG217" s="4"/>
      <c r="BH217" s="26">
        <v>1713</v>
      </c>
      <c r="BI217" s="6">
        <f>AU217*271</f>
        <v>338.48127283074933</v>
      </c>
      <c r="BJ217" s="6">
        <f>AV217*19.5</f>
        <v>27.611449687010953</v>
      </c>
      <c r="BK217" s="6">
        <f>AW217*5</f>
        <v>28.687323943661976</v>
      </c>
      <c r="BL217" s="6">
        <f>AX217*3</f>
        <v>9.1190762782900237</v>
      </c>
      <c r="BM217" s="6">
        <f>AY217*3</f>
        <v>14.800373626373624</v>
      </c>
      <c r="BN217" s="6">
        <f>AZ217*1.3</f>
        <v>11.933926760563384</v>
      </c>
      <c r="BO217" s="6">
        <f>BA217*1.3</f>
        <v>3.2631830985915498</v>
      </c>
      <c r="BP217" s="6">
        <f>BB217*1.3</f>
        <v>3.9515997205923443</v>
      </c>
      <c r="BQ217" s="6">
        <f>BD217*2</f>
        <v>15.521427922597701</v>
      </c>
      <c r="BS217" s="7">
        <f t="shared" si="14"/>
        <v>453.36963386843092</v>
      </c>
      <c r="BT217" s="7"/>
      <c r="BU217" s="8">
        <v>1713</v>
      </c>
      <c r="BV217" s="9">
        <f>BF217*250</f>
        <v>1527.6000000000001</v>
      </c>
      <c r="BW217" s="9">
        <f>BS217*4.2</f>
        <v>1904.1524622474099</v>
      </c>
      <c r="BY217" s="10">
        <v>1713</v>
      </c>
      <c r="BZ217" s="11">
        <f t="shared" si="13"/>
        <v>0.80224668469930349</v>
      </c>
    </row>
    <row r="218" spans="1:78" x14ac:dyDescent="0.2">
      <c r="A218">
        <v>1714</v>
      </c>
      <c r="B218" s="1">
        <v>1828.5</v>
      </c>
      <c r="C218" s="1"/>
      <c r="D218" s="1">
        <v>1828.5</v>
      </c>
      <c r="E218" s="1">
        <v>2089.1</v>
      </c>
      <c r="F218" s="61"/>
      <c r="G218" s="1">
        <v>49</v>
      </c>
      <c r="H218" s="1"/>
      <c r="I218" s="1"/>
      <c r="J218" s="1"/>
      <c r="K218" s="1">
        <v>418.2</v>
      </c>
      <c r="L218" s="1">
        <v>43.3</v>
      </c>
      <c r="M218" s="1">
        <v>378</v>
      </c>
      <c r="N218" s="1">
        <v>418.2</v>
      </c>
      <c r="P218" s="1">
        <v>42.4</v>
      </c>
      <c r="Q218" s="4"/>
      <c r="R218" s="4"/>
      <c r="S218" s="4"/>
      <c r="T218" s="4"/>
      <c r="AB218" s="1">
        <v>6</v>
      </c>
      <c r="AD218" s="17">
        <v>1714</v>
      </c>
      <c r="AE218" s="25">
        <v>9.0970149253731343</v>
      </c>
      <c r="AF218" s="3">
        <v>11.678998445</v>
      </c>
      <c r="AG218" s="3">
        <v>16.346635367762129</v>
      </c>
      <c r="AH218" s="3">
        <v>46.009389671361504</v>
      </c>
      <c r="AI218" s="3">
        <f>K218/11.93</f>
        <v>35.054484492875105</v>
      </c>
      <c r="AJ218" s="3">
        <v>47.582417582417577</v>
      </c>
      <c r="AK218" s="3">
        <f t="shared" si="12"/>
        <v>73.615023474178415</v>
      </c>
      <c r="AL218" s="3">
        <v>29.577464788732396</v>
      </c>
      <c r="AM218" s="3">
        <v>35.054484492875105</v>
      </c>
      <c r="AN218" s="3">
        <v>3.3176838810641627</v>
      </c>
      <c r="AP218" s="3">
        <v>6</v>
      </c>
      <c r="AR218" s="14">
        <v>1714</v>
      </c>
      <c r="AS218" s="4">
        <v>1.0184</v>
      </c>
      <c r="AT218" s="4">
        <f>AS218*(AE218/12)</f>
        <v>0.77203333333333335</v>
      </c>
      <c r="AU218" s="4">
        <f>AS218*AF218/12</f>
        <v>0.99115766803233329</v>
      </c>
      <c r="AV218" s="4">
        <f>(AG218/12)*$AS218</f>
        <v>1.3872844548774126</v>
      </c>
      <c r="AW218" s="4">
        <f>(AH218/12)*$AS218</f>
        <v>3.904663536776213</v>
      </c>
      <c r="AX218" s="4">
        <f>(AI218/12)*$AS218</f>
        <v>2.974957250628667</v>
      </c>
      <c r="AY218" s="4">
        <f>(AJ218/12)*$AS218</f>
        <v>4.0381611721611721</v>
      </c>
      <c r="AZ218" s="4">
        <f>(AK218/12)*$AS218</f>
        <v>6.2474616588419414</v>
      </c>
      <c r="BA218" s="4">
        <f>(AL218/12)*$AS218</f>
        <v>2.5101408450704228</v>
      </c>
      <c r="BB218" s="4">
        <f>(AM218/12)*$AS218</f>
        <v>2.974957250628667</v>
      </c>
      <c r="BC218" s="4">
        <v>10.218878961987635</v>
      </c>
      <c r="BD218" s="4">
        <v>7.7607139612988503</v>
      </c>
      <c r="BE218" s="4"/>
      <c r="BF218" s="4">
        <f>AP218*AS218</f>
        <v>6.1104000000000003</v>
      </c>
      <c r="BG218" s="4"/>
      <c r="BH218" s="26">
        <v>1714</v>
      </c>
      <c r="BI218" s="6">
        <f>AU218*271</f>
        <v>268.60372803676233</v>
      </c>
      <c r="BJ218" s="6">
        <f>AV218*19.5</f>
        <v>27.052046870109546</v>
      </c>
      <c r="BK218" s="6">
        <f>AW218*5</f>
        <v>19.523317683881064</v>
      </c>
      <c r="BL218" s="6">
        <f>AX218*3</f>
        <v>8.9248717518860019</v>
      </c>
      <c r="BM218" s="6">
        <f>AY218*3</f>
        <v>12.114483516483517</v>
      </c>
      <c r="BN218" s="6">
        <f>AZ218*1.3</f>
        <v>8.1217001564945246</v>
      </c>
      <c r="BO218" s="6">
        <f>BA218*1.3</f>
        <v>3.2631830985915498</v>
      </c>
      <c r="BP218" s="6">
        <f>BB218*1.3</f>
        <v>3.8674444258172671</v>
      </c>
      <c r="BQ218" s="6">
        <f>BD218*2</f>
        <v>15.521427922597701</v>
      </c>
      <c r="BS218" s="7">
        <f t="shared" si="14"/>
        <v>366.99220346262348</v>
      </c>
      <c r="BT218" s="7"/>
      <c r="BU218" s="8">
        <v>1714</v>
      </c>
      <c r="BV218" s="9">
        <f>BF218*250</f>
        <v>1527.6000000000001</v>
      </c>
      <c r="BW218" s="9">
        <f>BS218*4.2</f>
        <v>1541.3672545430186</v>
      </c>
      <c r="BY218" s="10">
        <v>1714</v>
      </c>
      <c r="BZ218" s="11">
        <f t="shared" si="13"/>
        <v>0.99106815426210659</v>
      </c>
    </row>
    <row r="219" spans="1:78" x14ac:dyDescent="0.2">
      <c r="A219">
        <v>1715</v>
      </c>
      <c r="B219" s="1">
        <v>1500</v>
      </c>
      <c r="C219" s="1"/>
      <c r="D219" s="1">
        <v>1500</v>
      </c>
      <c r="E219" s="1">
        <v>1876.3</v>
      </c>
      <c r="F219" s="61"/>
      <c r="G219" s="1">
        <v>46</v>
      </c>
      <c r="H219" s="1"/>
      <c r="I219" s="1"/>
      <c r="J219" s="1"/>
      <c r="K219" s="1">
        <v>424</v>
      </c>
      <c r="L219" s="1">
        <v>48</v>
      </c>
      <c r="M219" s="1">
        <v>378</v>
      </c>
      <c r="N219" s="1">
        <v>424</v>
      </c>
      <c r="P219" s="1">
        <v>41.2</v>
      </c>
      <c r="Q219" s="4"/>
      <c r="R219" s="4"/>
      <c r="S219" s="4"/>
      <c r="T219" s="4"/>
      <c r="AB219" s="1">
        <v>6</v>
      </c>
      <c r="AD219" s="17">
        <v>1715</v>
      </c>
      <c r="AE219" s="25">
        <v>7.4626865671641793</v>
      </c>
      <c r="AF219" s="3">
        <v>9.8151650000000004</v>
      </c>
      <c r="AG219" s="3">
        <v>14.681533646322379</v>
      </c>
      <c r="AH219" s="3">
        <v>43.1924882629108</v>
      </c>
      <c r="AI219" s="3">
        <f>K219/11.93</f>
        <v>35.540653813914503</v>
      </c>
      <c r="AJ219" s="3">
        <v>52.747252747252745</v>
      </c>
      <c r="AK219" s="3">
        <f t="shared" si="12"/>
        <v>69.10798122065728</v>
      </c>
      <c r="AL219" s="3">
        <v>29.577464788732396</v>
      </c>
      <c r="AM219" s="3">
        <v>35.540653813914503</v>
      </c>
      <c r="AN219" s="3">
        <v>3.2237871674491396</v>
      </c>
      <c r="AP219" s="3">
        <v>6</v>
      </c>
      <c r="AR219" s="14">
        <v>1715</v>
      </c>
      <c r="AS219" s="4">
        <v>1.0184</v>
      </c>
      <c r="AT219" s="4">
        <f>AS219*(AE219/12)</f>
        <v>0.63333333333333341</v>
      </c>
      <c r="AU219" s="4">
        <f>AS219*AF219/12</f>
        <v>0.83298033633333335</v>
      </c>
      <c r="AV219" s="4">
        <f>(AG219/12)*$AS219</f>
        <v>1.2459728221178925</v>
      </c>
      <c r="AW219" s="4">
        <f>(AH219/12)*$AS219</f>
        <v>3.6656025039123628</v>
      </c>
      <c r="AX219" s="4">
        <f>(AI219/12)*$AS219</f>
        <v>3.0162168203408775</v>
      </c>
      <c r="AY219" s="4">
        <f>(AJ219/12)*$AS219</f>
        <v>4.4764835164835155</v>
      </c>
      <c r="AZ219" s="4">
        <f>(AK219/12)*$AS219</f>
        <v>5.8649640062597816</v>
      </c>
      <c r="BA219" s="4">
        <f>(AL219/12)*$AS219</f>
        <v>2.5101408450704228</v>
      </c>
      <c r="BB219" s="4">
        <f>(AM219/12)*$AS219</f>
        <v>3.0162168203408775</v>
      </c>
      <c r="BC219" s="4">
        <v>9.9296654064596819</v>
      </c>
      <c r="BD219" s="4">
        <v>7.7607139612988503</v>
      </c>
      <c r="BE219" s="4"/>
      <c r="BF219" s="4">
        <f>AP219*AS219</f>
        <v>6.1104000000000003</v>
      </c>
      <c r="BG219" s="4"/>
      <c r="BH219" s="26">
        <v>1715</v>
      </c>
      <c r="BI219" s="6">
        <f>AU219*271</f>
        <v>225.73767114633333</v>
      </c>
      <c r="BJ219" s="6">
        <f>AV219*19.5</f>
        <v>24.296470031298902</v>
      </c>
      <c r="BK219" s="6">
        <f>AW219*5</f>
        <v>18.328012519561813</v>
      </c>
      <c r="BL219" s="6">
        <f>AX219*3</f>
        <v>9.0486504610226319</v>
      </c>
      <c r="BM219" s="6">
        <f>AY219*3</f>
        <v>13.429450549450547</v>
      </c>
      <c r="BN219" s="6">
        <f>AZ219*1.3</f>
        <v>7.6244532081377168</v>
      </c>
      <c r="BO219" s="6">
        <f>BA219*1.3</f>
        <v>3.2631830985915498</v>
      </c>
      <c r="BP219" s="6">
        <f>BB219*1.3</f>
        <v>3.9210818664431408</v>
      </c>
      <c r="BQ219" s="6">
        <f>BD219*2</f>
        <v>15.521427922597701</v>
      </c>
      <c r="BS219" s="7">
        <f t="shared" si="14"/>
        <v>321.17040080343736</v>
      </c>
      <c r="BT219" s="7"/>
      <c r="BU219" s="8">
        <v>1715</v>
      </c>
      <c r="BV219" s="9">
        <f>BF219*250</f>
        <v>1527.6000000000001</v>
      </c>
      <c r="BW219" s="9">
        <f>BS219*4.2</f>
        <v>1348.9156833744369</v>
      </c>
      <c r="BY219" s="10">
        <v>1715</v>
      </c>
      <c r="BZ219" s="11">
        <f t="shared" si="13"/>
        <v>1.132465148732327</v>
      </c>
    </row>
    <row r="220" spans="1:78" x14ac:dyDescent="0.2">
      <c r="A220">
        <v>1716</v>
      </c>
      <c r="B220" s="1">
        <v>1404</v>
      </c>
      <c r="C220" s="1"/>
      <c r="D220" s="1">
        <v>1404</v>
      </c>
      <c r="E220" s="1">
        <v>1818</v>
      </c>
      <c r="F220" s="61"/>
      <c r="G220" s="1">
        <v>68</v>
      </c>
      <c r="H220" s="1"/>
      <c r="I220" s="1"/>
      <c r="J220" s="1"/>
      <c r="K220" s="1">
        <v>466.9</v>
      </c>
      <c r="L220" s="1">
        <v>39.5</v>
      </c>
      <c r="M220" s="1">
        <v>378</v>
      </c>
      <c r="N220" s="1">
        <v>466.9</v>
      </c>
      <c r="P220" s="1">
        <v>32.1</v>
      </c>
      <c r="Q220" s="4"/>
      <c r="R220" s="4"/>
      <c r="S220" s="4"/>
      <c r="T220" s="4"/>
      <c r="AB220" s="1">
        <v>6</v>
      </c>
      <c r="AD220" s="17">
        <v>1716</v>
      </c>
      <c r="AE220" s="25">
        <v>6.9850746268656714</v>
      </c>
      <c r="AF220" s="3">
        <v>9.27048308</v>
      </c>
      <c r="AG220" s="3">
        <v>14.225352112676056</v>
      </c>
      <c r="AH220" s="3">
        <v>63.849765258215967</v>
      </c>
      <c r="AI220" s="3">
        <f>K220/11.93</f>
        <v>39.136630343671413</v>
      </c>
      <c r="AJ220" s="3">
        <v>43.406593406593402</v>
      </c>
      <c r="AK220" s="3">
        <f t="shared" si="12"/>
        <v>102.15962441314555</v>
      </c>
      <c r="AL220" s="3">
        <v>29.577464788732396</v>
      </c>
      <c r="AM220" s="3">
        <v>39.136630343671413</v>
      </c>
      <c r="AN220" s="3">
        <v>2.511737089201878</v>
      </c>
      <c r="AP220" s="3">
        <v>6</v>
      </c>
      <c r="AR220" s="14">
        <v>1716</v>
      </c>
      <c r="AS220" s="4">
        <v>1.0184</v>
      </c>
      <c r="AT220" s="4">
        <f>AS220*(AE220/12)</f>
        <v>0.59279999999999999</v>
      </c>
      <c r="AU220" s="4">
        <f>AS220*AF220/12</f>
        <v>0.78675499738933341</v>
      </c>
      <c r="AV220" s="4">
        <f>(AG220/12)*$AS220</f>
        <v>1.2072582159624412</v>
      </c>
      <c r="AW220" s="4">
        <f>(AH220/12)*$AS220</f>
        <v>5.4187167449139286</v>
      </c>
      <c r="AX220" s="4">
        <f>(AI220/12)*$AS220</f>
        <v>3.3213953618329142</v>
      </c>
      <c r="AY220" s="4">
        <f>(AJ220/12)*$AS220</f>
        <v>3.6837728937728933</v>
      </c>
      <c r="AZ220" s="4">
        <f>(AK220/12)*$AS220</f>
        <v>8.6699467918622855</v>
      </c>
      <c r="BA220" s="4">
        <f>(AL220/12)*$AS220</f>
        <v>2.5101408450704228</v>
      </c>
      <c r="BB220" s="4">
        <f>(AM220/12)*$AS220</f>
        <v>3.3213953618329142</v>
      </c>
      <c r="BC220" s="4">
        <v>7.7364626103727137</v>
      </c>
      <c r="BD220" s="4">
        <v>7.7607139612988503</v>
      </c>
      <c r="BE220" s="4"/>
      <c r="BF220" s="4">
        <f>AP220*AS220</f>
        <v>6.1104000000000003</v>
      </c>
      <c r="BG220" s="4"/>
      <c r="BH220" s="26">
        <v>1716</v>
      </c>
      <c r="BI220" s="6">
        <f>AU220*271</f>
        <v>213.21060429250934</v>
      </c>
      <c r="BJ220" s="6">
        <f>AV220*19.5</f>
        <v>23.541535211267604</v>
      </c>
      <c r="BK220" s="6">
        <f>AW220*5</f>
        <v>27.093583724569644</v>
      </c>
      <c r="BL220" s="6">
        <f>AX220*3</f>
        <v>9.9641860854987421</v>
      </c>
      <c r="BM220" s="6">
        <f>AY220*3</f>
        <v>11.05131868131868</v>
      </c>
      <c r="BN220" s="6">
        <f>AZ220*1.3</f>
        <v>11.270930829420971</v>
      </c>
      <c r="BO220" s="6">
        <f>BA220*1.3</f>
        <v>3.2631830985915498</v>
      </c>
      <c r="BP220" s="6">
        <f>BB220*1.3</f>
        <v>4.3178139703827885</v>
      </c>
      <c r="BQ220" s="6">
        <f>BD220*2</f>
        <v>15.521427922597701</v>
      </c>
      <c r="BS220" s="7">
        <f t="shared" si="14"/>
        <v>319.23458381615706</v>
      </c>
      <c r="BT220" s="7"/>
      <c r="BU220" s="8">
        <v>1716</v>
      </c>
      <c r="BV220" s="9">
        <f>BF220*250</f>
        <v>1527.6000000000001</v>
      </c>
      <c r="BW220" s="9">
        <f>BS220*4.2</f>
        <v>1340.7852520278598</v>
      </c>
      <c r="BY220" s="10">
        <v>1716</v>
      </c>
      <c r="BZ220" s="11">
        <f t="shared" si="13"/>
        <v>1.1393323410214975</v>
      </c>
    </row>
    <row r="221" spans="1:78" x14ac:dyDescent="0.2">
      <c r="A221">
        <v>1717</v>
      </c>
      <c r="B221" s="1">
        <v>1251</v>
      </c>
      <c r="C221" s="1"/>
      <c r="D221" s="1">
        <v>1251</v>
      </c>
      <c r="E221" s="1">
        <v>1729.8</v>
      </c>
      <c r="F221" s="61"/>
      <c r="G221" s="1">
        <v>57</v>
      </c>
      <c r="H221" s="1"/>
      <c r="I221" s="1"/>
      <c r="J221" s="1"/>
      <c r="K221" s="1">
        <v>369.3</v>
      </c>
      <c r="L221" s="1">
        <v>36</v>
      </c>
      <c r="M221" s="1">
        <v>378</v>
      </c>
      <c r="N221" s="1">
        <v>369.3</v>
      </c>
      <c r="P221" s="1">
        <v>32.799999999999997</v>
      </c>
      <c r="Q221" s="4"/>
      <c r="R221" s="4"/>
      <c r="S221" s="4"/>
      <c r="T221" s="4"/>
      <c r="AB221" s="1">
        <v>6</v>
      </c>
      <c r="AD221" s="17">
        <v>1717</v>
      </c>
      <c r="AE221" s="25">
        <v>6.2238805970149258</v>
      </c>
      <c r="AF221" s="3">
        <v>8.4023962700000006</v>
      </c>
      <c r="AG221" s="3">
        <v>13.535211267605634</v>
      </c>
      <c r="AH221" s="3">
        <v>53.521126760563384</v>
      </c>
      <c r="AI221" s="3">
        <f>K221/11.93</f>
        <v>30.955574182732608</v>
      </c>
      <c r="AJ221" s="3">
        <v>39.560439560439562</v>
      </c>
      <c r="AK221" s="3">
        <f t="shared" si="12"/>
        <v>85.633802816901422</v>
      </c>
      <c r="AL221" s="3">
        <v>29.577464788732396</v>
      </c>
      <c r="AM221" s="3">
        <v>30.955574182732608</v>
      </c>
      <c r="AN221" s="3">
        <v>2.5665101721439747</v>
      </c>
      <c r="AP221" s="3">
        <v>6</v>
      </c>
      <c r="AR221" s="14">
        <v>1717</v>
      </c>
      <c r="AS221" s="4">
        <v>1.0184</v>
      </c>
      <c r="AT221" s="4">
        <f>AS221*(AE221/12)</f>
        <v>0.5282</v>
      </c>
      <c r="AU221" s="4">
        <f>AS221*AF221/12</f>
        <v>0.71308336344733336</v>
      </c>
      <c r="AV221" s="4">
        <f>(AG221/12)*$AS221</f>
        <v>1.1486882629107982</v>
      </c>
      <c r="AW221" s="4">
        <f>(AH221/12)*$AS221</f>
        <v>4.542159624413145</v>
      </c>
      <c r="AX221" s="4">
        <f>(AI221/12)*$AS221</f>
        <v>2.6270963956412405</v>
      </c>
      <c r="AY221" s="4">
        <f>(AJ221/12)*$AS221</f>
        <v>3.3573626373626375</v>
      </c>
      <c r="AZ221" s="4">
        <f>(AK221/12)*$AS221</f>
        <v>7.2674553990610331</v>
      </c>
      <c r="BA221" s="4">
        <f>(AL221/12)*$AS221</f>
        <v>2.5101408450704228</v>
      </c>
      <c r="BB221" s="4">
        <f>(AM221/12)*$AS221</f>
        <v>2.6270963956412405</v>
      </c>
      <c r="BC221" s="4">
        <v>7.9051705177640175</v>
      </c>
      <c r="BD221" s="4">
        <v>7.7607139612988503</v>
      </c>
      <c r="BE221" s="4"/>
      <c r="BF221" s="4">
        <f>AP221*AS221</f>
        <v>6.1104000000000003</v>
      </c>
      <c r="BG221" s="4"/>
      <c r="BH221" s="26">
        <v>1717</v>
      </c>
      <c r="BI221" s="6">
        <f>AU221*271</f>
        <v>193.24559149422734</v>
      </c>
      <c r="BJ221" s="6">
        <f>AV221*19.5</f>
        <v>22.399421126760565</v>
      </c>
      <c r="BK221" s="6">
        <f>AW221*5</f>
        <v>22.710798122065725</v>
      </c>
      <c r="BL221" s="6">
        <f>AX221*3</f>
        <v>7.8812891869237216</v>
      </c>
      <c r="BM221" s="6">
        <f>AY221*3</f>
        <v>10.072087912087913</v>
      </c>
      <c r="BN221" s="6">
        <f>AZ221*1.3</f>
        <v>9.4476920187793425</v>
      </c>
      <c r="BO221" s="6">
        <f>BA221*1.3</f>
        <v>3.2631830985915498</v>
      </c>
      <c r="BP221" s="6">
        <f>BB221*1.3</f>
        <v>3.4152253143336129</v>
      </c>
      <c r="BQ221" s="6">
        <f>BD221*2</f>
        <v>15.521427922597701</v>
      </c>
      <c r="BS221" s="7">
        <f t="shared" si="14"/>
        <v>287.95671619636738</v>
      </c>
      <c r="BT221" s="7"/>
      <c r="BU221" s="8">
        <v>1717</v>
      </c>
      <c r="BV221" s="9">
        <f>BF221*250</f>
        <v>1527.6000000000001</v>
      </c>
      <c r="BW221" s="9">
        <f>BS221*4.2</f>
        <v>1209.4182080247431</v>
      </c>
      <c r="BY221" s="10">
        <v>1717</v>
      </c>
      <c r="BZ221" s="11">
        <f t="shared" si="13"/>
        <v>1.2630866559342784</v>
      </c>
    </row>
    <row r="222" spans="1:78" x14ac:dyDescent="0.2">
      <c r="A222">
        <v>1718</v>
      </c>
      <c r="B222" s="1">
        <v>1362.3</v>
      </c>
      <c r="C222" s="1"/>
      <c r="D222" s="1">
        <v>1362.3</v>
      </c>
      <c r="E222" s="1">
        <v>1530.8</v>
      </c>
      <c r="F222" s="61"/>
      <c r="G222" s="1">
        <v>46</v>
      </c>
      <c r="H222" s="1"/>
      <c r="I222" s="1"/>
      <c r="J222" s="1"/>
      <c r="K222" s="1">
        <v>331.5</v>
      </c>
      <c r="L222" s="1">
        <v>37.799999999999997</v>
      </c>
      <c r="M222" s="1">
        <v>378</v>
      </c>
      <c r="N222" s="1">
        <v>331.5</v>
      </c>
      <c r="P222" s="1">
        <v>31.7</v>
      </c>
      <c r="Q222" s="4"/>
      <c r="R222" s="4"/>
      <c r="S222" s="4"/>
      <c r="T222" s="4"/>
      <c r="AB222" s="1">
        <v>6</v>
      </c>
      <c r="AD222" s="17">
        <v>1718</v>
      </c>
      <c r="AE222" s="25">
        <v>6.7776119402985069</v>
      </c>
      <c r="AF222" s="3">
        <v>9.033886871</v>
      </c>
      <c r="AG222" s="3">
        <v>11.978090766823161</v>
      </c>
      <c r="AH222" s="3">
        <v>43.1924882629108</v>
      </c>
      <c r="AI222" s="3">
        <f>K222/11.93</f>
        <v>27.787091366303436</v>
      </c>
      <c r="AJ222" s="3">
        <v>41.538461538461533</v>
      </c>
      <c r="AK222" s="3">
        <f t="shared" si="12"/>
        <v>69.10798122065728</v>
      </c>
      <c r="AL222" s="3">
        <v>29.577464788732396</v>
      </c>
      <c r="AM222" s="3">
        <v>27.787091366303436</v>
      </c>
      <c r="AN222" s="3">
        <v>2.4804381846635368</v>
      </c>
      <c r="AP222" s="3">
        <v>6</v>
      </c>
      <c r="AR222" s="14">
        <v>1718</v>
      </c>
      <c r="AS222" s="4">
        <v>1.0184</v>
      </c>
      <c r="AT222" s="4">
        <f>AS222*(AE222/12)</f>
        <v>0.57519333333333322</v>
      </c>
      <c r="AU222" s="4">
        <f>AS222*AF222/12</f>
        <v>0.76667586578553326</v>
      </c>
      <c r="AV222" s="4">
        <f>(AG222/12)*$AS222</f>
        <v>1.016540636411059</v>
      </c>
      <c r="AW222" s="4">
        <f>(AH222/12)*$AS222</f>
        <v>3.6656025039123628</v>
      </c>
      <c r="AX222" s="4">
        <f>(AI222/12)*$AS222</f>
        <v>2.3581978206202852</v>
      </c>
      <c r="AY222" s="4">
        <f>(AJ222/12)*$AS222</f>
        <v>3.5252307692307689</v>
      </c>
      <c r="AZ222" s="4">
        <f>(AK222/12)*$AS222</f>
        <v>5.8649640062597816</v>
      </c>
      <c r="BA222" s="4">
        <f>(AL222/12)*$AS222</f>
        <v>2.5101408450704228</v>
      </c>
      <c r="BB222" s="4">
        <f>(AM222/12)*$AS222</f>
        <v>2.3581978206202852</v>
      </c>
      <c r="BC222" s="4">
        <v>7.6400580918633949</v>
      </c>
      <c r="BD222" s="4">
        <v>7.7607139612988503</v>
      </c>
      <c r="BE222" s="4"/>
      <c r="BF222" s="4">
        <f>AP222*AS222</f>
        <v>6.1104000000000003</v>
      </c>
      <c r="BG222" s="4"/>
      <c r="BH222" s="26">
        <v>1718</v>
      </c>
      <c r="BI222" s="6">
        <f>AU222*271</f>
        <v>207.7691596278795</v>
      </c>
      <c r="BJ222" s="6">
        <f>AV222*19.5</f>
        <v>19.82254241001565</v>
      </c>
      <c r="BK222" s="6">
        <f>AW222*5</f>
        <v>18.328012519561813</v>
      </c>
      <c r="BL222" s="6">
        <f>AX222*3</f>
        <v>7.0745934618608555</v>
      </c>
      <c r="BM222" s="6">
        <f>AY222*3</f>
        <v>10.575692307692307</v>
      </c>
      <c r="BN222" s="6">
        <f>AZ222*1.3</f>
        <v>7.6244532081377168</v>
      </c>
      <c r="BO222" s="6">
        <f>BA222*1.3</f>
        <v>3.2631830985915498</v>
      </c>
      <c r="BP222" s="6">
        <f>BB222*1.3</f>
        <v>3.0656571668063708</v>
      </c>
      <c r="BQ222" s="6">
        <f>BD222*2</f>
        <v>15.521427922597701</v>
      </c>
      <c r="BS222" s="7">
        <f t="shared" si="14"/>
        <v>293.04472172314343</v>
      </c>
      <c r="BT222" s="7"/>
      <c r="BU222" s="8">
        <v>1718</v>
      </c>
      <c r="BV222" s="9">
        <f>BF222*250</f>
        <v>1527.6000000000001</v>
      </c>
      <c r="BW222" s="9">
        <f>BS222*4.2</f>
        <v>1230.7878312372025</v>
      </c>
      <c r="BY222" s="10">
        <v>1718</v>
      </c>
      <c r="BZ222" s="11">
        <f t="shared" si="13"/>
        <v>1.2411562425543634</v>
      </c>
    </row>
    <row r="223" spans="1:78" x14ac:dyDescent="0.2">
      <c r="A223">
        <v>1719</v>
      </c>
      <c r="B223" s="1">
        <v>1720.5</v>
      </c>
      <c r="C223" s="1"/>
      <c r="D223" s="1">
        <v>1720.5</v>
      </c>
      <c r="E223" s="1">
        <v>1970.5</v>
      </c>
      <c r="F223" s="61"/>
      <c r="G223" s="1">
        <v>46</v>
      </c>
      <c r="H223" s="1"/>
      <c r="I223" s="1"/>
      <c r="J223" s="1"/>
      <c r="K223" s="1">
        <v>427.9</v>
      </c>
      <c r="M223" s="1">
        <v>378</v>
      </c>
      <c r="N223" s="1">
        <v>427.9</v>
      </c>
      <c r="P223" s="1">
        <v>26</v>
      </c>
      <c r="Q223" s="4"/>
      <c r="R223" s="4"/>
      <c r="S223" s="4"/>
      <c r="T223" s="4"/>
      <c r="Y223" s="1">
        <v>6</v>
      </c>
      <c r="AB223" s="1">
        <v>6</v>
      </c>
      <c r="AD223" s="17">
        <v>1719</v>
      </c>
      <c r="AE223" s="25">
        <v>8.5597014925373127</v>
      </c>
      <c r="AF223" s="3">
        <v>11.066231285000001</v>
      </c>
      <c r="AG223" s="3">
        <v>15.418622848200313</v>
      </c>
      <c r="AH223" s="3">
        <v>43.1924882629108</v>
      </c>
      <c r="AI223" s="3">
        <f>K223/11.93</f>
        <v>35.867560771165131</v>
      </c>
      <c r="AJ223" s="3">
        <v>42.307692307692307</v>
      </c>
      <c r="AK223" s="3">
        <f t="shared" si="12"/>
        <v>69.10798122065728</v>
      </c>
      <c r="AL223" s="3">
        <v>29.577464788732396</v>
      </c>
      <c r="AM223" s="3">
        <v>35.867560771165131</v>
      </c>
      <c r="AN223" s="3">
        <v>2.0344287949921753</v>
      </c>
      <c r="AP223" s="3">
        <v>6</v>
      </c>
      <c r="AR223" s="14">
        <v>1719</v>
      </c>
      <c r="AS223" s="4">
        <v>1.0184</v>
      </c>
      <c r="AT223" s="4">
        <f>AS223*(AE223/12)</f>
        <v>0.72643333333333326</v>
      </c>
      <c r="AU223" s="4">
        <f>AS223*AF223/12</f>
        <v>0.93915416172033339</v>
      </c>
      <c r="AV223" s="4">
        <f>(AG223/12)*$AS223</f>
        <v>1.3085271257172666</v>
      </c>
      <c r="AW223" s="4">
        <f>(AH223/12)*$AS223</f>
        <v>3.6656025039123628</v>
      </c>
      <c r="AX223" s="4">
        <f>(AI223/12)*$AS223</f>
        <v>3.0439603241128808</v>
      </c>
      <c r="AY223" s="4">
        <f>(AJ223/12)*$AS223</f>
        <v>3.5905128205128203</v>
      </c>
      <c r="AZ223" s="4">
        <f>(AK223/12)*$AS223</f>
        <v>5.8649640062597816</v>
      </c>
      <c r="BA223" s="4">
        <f>(AL223/12)*$AS223</f>
        <v>2.5101408450704228</v>
      </c>
      <c r="BB223" s="4">
        <f>(AM223/12)*$AS223</f>
        <v>3.0439603241128808</v>
      </c>
      <c r="BC223" s="4">
        <v>6.2662937031056245</v>
      </c>
      <c r="BD223" s="4">
        <v>7.7607139612988503</v>
      </c>
      <c r="BE223" s="4"/>
      <c r="BF223" s="4">
        <f>AP223*AS223</f>
        <v>6.1104000000000003</v>
      </c>
      <c r="BG223" s="4"/>
      <c r="BH223" s="26">
        <v>1719</v>
      </c>
      <c r="BI223" s="6">
        <f>AU223*271</f>
        <v>254.51077782621036</v>
      </c>
      <c r="BJ223" s="6">
        <f>AV223*19.5</f>
        <v>25.516278951486697</v>
      </c>
      <c r="BK223" s="6">
        <f>AW223*5</f>
        <v>18.328012519561813</v>
      </c>
      <c r="BL223" s="6">
        <f>AX223*3</f>
        <v>9.1318809723386423</v>
      </c>
      <c r="BM223" s="6">
        <f>AY223*3</f>
        <v>10.77153846153846</v>
      </c>
      <c r="BN223" s="6">
        <f>AZ223*1.3</f>
        <v>7.6244532081377168</v>
      </c>
      <c r="BO223" s="6">
        <f>BA223*1.3</f>
        <v>3.2631830985915498</v>
      </c>
      <c r="BP223" s="6">
        <f>BB223*1.3</f>
        <v>3.9571484213467452</v>
      </c>
      <c r="BQ223" s="6">
        <f>BD223*2</f>
        <v>15.521427922597701</v>
      </c>
      <c r="BS223" s="7">
        <f t="shared" si="14"/>
        <v>348.62470138180964</v>
      </c>
      <c r="BT223" s="7"/>
      <c r="BU223" s="8">
        <v>1719</v>
      </c>
      <c r="BV223" s="9">
        <f>BF223*250</f>
        <v>1527.6000000000001</v>
      </c>
      <c r="BW223" s="9">
        <f>BS223*4.2</f>
        <v>1464.2237458036007</v>
      </c>
      <c r="BY223" s="10">
        <v>1719</v>
      </c>
      <c r="BZ223" s="11">
        <f t="shared" si="13"/>
        <v>1.0432831760706196</v>
      </c>
    </row>
    <row r="224" spans="1:78" x14ac:dyDescent="0.2">
      <c r="A224">
        <v>1720</v>
      </c>
      <c r="B224" s="1">
        <v>1605.8</v>
      </c>
      <c r="C224" s="1"/>
      <c r="D224" s="1">
        <v>1605.8</v>
      </c>
      <c r="E224" s="1">
        <v>1871.3</v>
      </c>
      <c r="F224" s="61"/>
      <c r="G224" s="1">
        <v>46</v>
      </c>
      <c r="H224" s="1"/>
      <c r="I224" s="1"/>
      <c r="J224" s="1"/>
      <c r="K224" s="1">
        <v>395.8</v>
      </c>
      <c r="M224" s="1">
        <v>378</v>
      </c>
      <c r="N224" s="1">
        <v>395.8</v>
      </c>
      <c r="P224" s="1">
        <v>26</v>
      </c>
      <c r="Q224" s="4"/>
      <c r="R224" s="4"/>
      <c r="S224" s="4"/>
      <c r="T224" s="4"/>
      <c r="Y224" s="1">
        <v>6</v>
      </c>
      <c r="Z224" s="1">
        <v>6</v>
      </c>
      <c r="AB224" s="1">
        <v>6</v>
      </c>
      <c r="AD224" s="17">
        <v>1720</v>
      </c>
      <c r="AE224" s="25">
        <v>7.9890547263681588</v>
      </c>
      <c r="AF224" s="3">
        <v>10.415449865999999</v>
      </c>
      <c r="AG224" s="3">
        <v>14.642410015649451</v>
      </c>
      <c r="AH224" s="3">
        <v>43.1924882629108</v>
      </c>
      <c r="AI224" s="3">
        <f>K224/11.93</f>
        <v>33.176865046102265</v>
      </c>
      <c r="AJ224" s="3">
        <v>43.07692307692308</v>
      </c>
      <c r="AK224" s="3">
        <f t="shared" si="12"/>
        <v>69.10798122065728</v>
      </c>
      <c r="AL224" s="3">
        <v>29.577464788732396</v>
      </c>
      <c r="AM224" s="3">
        <v>33.176865046102265</v>
      </c>
      <c r="AN224" s="3">
        <v>2.0344287949921753</v>
      </c>
      <c r="AP224" s="3">
        <v>6</v>
      </c>
      <c r="AR224" s="14">
        <v>1720</v>
      </c>
      <c r="AS224" s="4">
        <v>1.0184</v>
      </c>
      <c r="AT224" s="4">
        <f>AS224*(AE224/12)</f>
        <v>0.67800444444444441</v>
      </c>
      <c r="AU224" s="4">
        <f>AS224*AF224/12</f>
        <v>0.88392451196119992</v>
      </c>
      <c r="AV224" s="4">
        <f>(AG224/12)*$AS224</f>
        <v>1.2426525299947833</v>
      </c>
      <c r="AW224" s="4">
        <f>(AH224/12)*$AS224</f>
        <v>3.6656025039123628</v>
      </c>
      <c r="AX224" s="4">
        <f>(AI224/12)*$AS224</f>
        <v>2.8156099469125455</v>
      </c>
      <c r="AY224" s="4">
        <f>(AJ224/12)*$AS224</f>
        <v>3.6557948717948716</v>
      </c>
      <c r="AZ224" s="4">
        <f>(AK224/12)*$AS224</f>
        <v>5.8649640062597816</v>
      </c>
      <c r="BA224" s="4">
        <f>(AL224/12)*$AS224</f>
        <v>2.5101408450704228</v>
      </c>
      <c r="BB224" s="4">
        <f>(AM224/12)*$AS224</f>
        <v>2.8156099469125455</v>
      </c>
      <c r="BC224" s="4">
        <v>6.2662937031056245</v>
      </c>
      <c r="BD224" s="4">
        <v>7.7607139612988503</v>
      </c>
      <c r="BE224" s="4"/>
      <c r="BF224" s="4">
        <f>AP224*AS224</f>
        <v>6.1104000000000003</v>
      </c>
      <c r="BG224" s="4"/>
      <c r="BH224" s="26">
        <v>1720</v>
      </c>
      <c r="BI224" s="6">
        <f>AU224*271</f>
        <v>239.54354274148517</v>
      </c>
      <c r="BJ224" s="6">
        <f>AV224*19.5</f>
        <v>24.231724334898274</v>
      </c>
      <c r="BK224" s="6">
        <f>AW224*5</f>
        <v>18.328012519561813</v>
      </c>
      <c r="BL224" s="6">
        <f>AX224*3</f>
        <v>8.446829840737637</v>
      </c>
      <c r="BM224" s="6">
        <f>AY224*3</f>
        <v>10.967384615384615</v>
      </c>
      <c r="BN224" s="6">
        <f>AZ224*1.3</f>
        <v>7.6244532081377168</v>
      </c>
      <c r="BO224" s="6">
        <f>BA224*1.3</f>
        <v>3.2631830985915498</v>
      </c>
      <c r="BP224" s="6">
        <f>BB224*1.3</f>
        <v>3.6602929309863095</v>
      </c>
      <c r="BQ224" s="6">
        <f>BD224*2</f>
        <v>15.521427922597701</v>
      </c>
      <c r="BS224" s="7">
        <f t="shared" si="14"/>
        <v>331.58685121238074</v>
      </c>
      <c r="BT224" s="7"/>
      <c r="BU224" s="8">
        <v>1720</v>
      </c>
      <c r="BV224" s="9">
        <f>BF224*250</f>
        <v>1527.6000000000001</v>
      </c>
      <c r="BW224" s="9">
        <f>BS224*4.2</f>
        <v>1392.6647750919992</v>
      </c>
      <c r="BY224" s="10">
        <v>1720</v>
      </c>
      <c r="BZ224" s="11">
        <f t="shared" si="13"/>
        <v>1.0968899532187042</v>
      </c>
    </row>
    <row r="225" spans="1:78" x14ac:dyDescent="0.2">
      <c r="A225">
        <v>1721</v>
      </c>
      <c r="B225" s="1">
        <v>1453.4</v>
      </c>
      <c r="C225" s="1"/>
      <c r="D225" s="1">
        <v>1453.4</v>
      </c>
      <c r="E225" s="1">
        <v>1689.6</v>
      </c>
      <c r="F225" s="61"/>
      <c r="G225" s="1">
        <v>46</v>
      </c>
      <c r="H225" s="1"/>
      <c r="I225" s="1"/>
      <c r="J225" s="1"/>
      <c r="K225" s="1">
        <v>303</v>
      </c>
      <c r="M225" s="1">
        <v>351</v>
      </c>
      <c r="N225" s="1">
        <v>303</v>
      </c>
      <c r="P225" s="1">
        <v>38.700000000000003</v>
      </c>
      <c r="Q225" s="4"/>
      <c r="R225" s="4"/>
      <c r="S225" s="4"/>
      <c r="T225" s="4"/>
      <c r="Y225" s="1">
        <v>6</v>
      </c>
      <c r="AB225" s="1">
        <v>6</v>
      </c>
      <c r="AD225" s="17">
        <v>1721</v>
      </c>
      <c r="AE225" s="25">
        <v>7.2308457711442786</v>
      </c>
      <c r="AF225" s="3">
        <v>9.5507673180000001</v>
      </c>
      <c r="AG225" s="3">
        <v>13.220657276995304</v>
      </c>
      <c r="AH225" s="3">
        <v>43.1924882629108</v>
      </c>
      <c r="AI225" s="3">
        <f>K225/11.93</f>
        <v>25.398155909471921</v>
      </c>
      <c r="AJ225" s="3">
        <v>43.846153846153854</v>
      </c>
      <c r="AK225" s="3">
        <f t="shared" si="12"/>
        <v>69.10798122065728</v>
      </c>
      <c r="AL225" s="3">
        <v>27.464788732394368</v>
      </c>
      <c r="AM225" s="3">
        <v>25.398155909471921</v>
      </c>
      <c r="AN225" s="3">
        <v>3.0281690140845074</v>
      </c>
      <c r="AP225" s="3">
        <v>6</v>
      </c>
      <c r="AR225" s="14">
        <v>1721</v>
      </c>
      <c r="AS225" s="4">
        <v>1.0184</v>
      </c>
      <c r="AT225" s="4">
        <f>AS225*(AE225/12)</f>
        <v>0.61365777777777775</v>
      </c>
      <c r="AU225" s="4">
        <f>AS225*AF225/12</f>
        <v>0.81054178638759999</v>
      </c>
      <c r="AV225" s="4">
        <f>(AG225/12)*$AS225</f>
        <v>1.1219931142410013</v>
      </c>
      <c r="AW225" s="4">
        <f>(AH225/12)*$AS225</f>
        <v>3.6656025039123628</v>
      </c>
      <c r="AX225" s="4">
        <f>(AI225/12)*$AS225</f>
        <v>2.1554568315171836</v>
      </c>
      <c r="AY225" s="4">
        <f>(AJ225/12)*$AS225</f>
        <v>3.7210769230769238</v>
      </c>
      <c r="AZ225" s="4">
        <f>(AK225/12)*$AS225</f>
        <v>5.8649640062597816</v>
      </c>
      <c r="BA225" s="4">
        <f>(AL225/12)*$AS225</f>
        <v>2.3308450704225354</v>
      </c>
      <c r="BB225" s="4">
        <f>(AM225/12)*$AS225</f>
        <v>2.1554568315171836</v>
      </c>
      <c r="BC225" s="4">
        <v>9.327137165776449</v>
      </c>
      <c r="BD225" s="4">
        <v>7.7607139612988503</v>
      </c>
      <c r="BE225" s="4"/>
      <c r="BF225" s="4">
        <f>AP225*AS225</f>
        <v>6.1104000000000003</v>
      </c>
      <c r="BG225" s="4"/>
      <c r="BH225" s="26">
        <v>1721</v>
      </c>
      <c r="BI225" s="6">
        <f>AU225*271</f>
        <v>219.65682411103961</v>
      </c>
      <c r="BJ225" s="6">
        <f>AV225*19.5</f>
        <v>21.878865727699527</v>
      </c>
      <c r="BK225" s="6">
        <f>AW225*5</f>
        <v>18.328012519561813</v>
      </c>
      <c r="BL225" s="6">
        <f>AX225*3</f>
        <v>6.4663704945515512</v>
      </c>
      <c r="BM225" s="6">
        <f>AY225*3</f>
        <v>11.163230769230772</v>
      </c>
      <c r="BN225" s="6">
        <f>AZ225*1.3</f>
        <v>7.6244532081377168</v>
      </c>
      <c r="BO225" s="6">
        <f>BA225*1.3</f>
        <v>3.0300985915492959</v>
      </c>
      <c r="BP225" s="6">
        <f>BB225*1.3</f>
        <v>2.8020938809723388</v>
      </c>
      <c r="BQ225" s="6">
        <f>BD225*2</f>
        <v>15.521427922597701</v>
      </c>
      <c r="BS225" s="7">
        <f t="shared" si="14"/>
        <v>306.47137722534029</v>
      </c>
      <c r="BT225" s="7"/>
      <c r="BU225" s="8">
        <v>1721</v>
      </c>
      <c r="BV225" s="9">
        <f>BF225*250</f>
        <v>1527.6000000000001</v>
      </c>
      <c r="BW225" s="9">
        <f>BS225*4.2</f>
        <v>1287.1797843464292</v>
      </c>
      <c r="BY225" s="10">
        <v>1721</v>
      </c>
      <c r="BZ225" s="11">
        <f t="shared" si="13"/>
        <v>1.186780602505846</v>
      </c>
    </row>
    <row r="226" spans="1:78" x14ac:dyDescent="0.2">
      <c r="A226">
        <v>1722</v>
      </c>
      <c r="B226" s="1">
        <v>1662.7</v>
      </c>
      <c r="C226" s="1"/>
      <c r="D226" s="1">
        <v>1662.7</v>
      </c>
      <c r="E226" s="1">
        <v>1698</v>
      </c>
      <c r="F226" s="61"/>
      <c r="G226" s="1"/>
      <c r="H226" s="1"/>
      <c r="I226" s="1"/>
      <c r="J226" s="1"/>
      <c r="K226" s="1">
        <v>367</v>
      </c>
      <c r="M226" s="1">
        <v>324</v>
      </c>
      <c r="N226" s="1">
        <v>367</v>
      </c>
      <c r="P226" s="1">
        <v>42</v>
      </c>
      <c r="Q226" s="4"/>
      <c r="R226" s="4"/>
      <c r="S226" s="4"/>
      <c r="T226" s="4"/>
      <c r="AB226" s="1">
        <v>6</v>
      </c>
      <c r="AD226" s="17">
        <v>1722</v>
      </c>
      <c r="AE226" s="25">
        <v>8.2721393034825876</v>
      </c>
      <c r="AF226" s="3">
        <v>10.738287379000001</v>
      </c>
      <c r="AG226" s="3">
        <v>13.286384976525822</v>
      </c>
      <c r="AH226" s="3">
        <v>42.566510172143978</v>
      </c>
      <c r="AI226" s="3">
        <f>K226/11.93</f>
        <v>30.762782900251466</v>
      </c>
      <c r="AJ226" s="3">
        <v>44.615384615384627</v>
      </c>
      <c r="AK226" s="3">
        <f t="shared" si="12"/>
        <v>68.106416275430362</v>
      </c>
      <c r="AL226" s="3">
        <v>25.35211267605634</v>
      </c>
      <c r="AM226" s="3">
        <v>30.762782900251466</v>
      </c>
      <c r="AN226" s="3">
        <v>3.286384976525822</v>
      </c>
      <c r="AP226" s="3">
        <v>6</v>
      </c>
      <c r="AR226" s="14">
        <v>1722</v>
      </c>
      <c r="AS226" s="4">
        <v>1.0184</v>
      </c>
      <c r="AT226" s="4">
        <f>AS226*(AE226/12)</f>
        <v>0.70202888888888892</v>
      </c>
      <c r="AU226" s="4">
        <f>AS226*AF226/12</f>
        <v>0.91132265556446679</v>
      </c>
      <c r="AV226" s="4">
        <f>(AG226/12)*$AS226</f>
        <v>1.1275712050078248</v>
      </c>
      <c r="AW226" s="4">
        <f>(AH226/12)*$AS226</f>
        <v>3.6124778299426188</v>
      </c>
      <c r="AX226" s="4">
        <f>(AI226/12)*$AS226</f>
        <v>2.6107348421346743</v>
      </c>
      <c r="AY226" s="4">
        <f>(AJ226/12)*$AS226</f>
        <v>3.7863589743589752</v>
      </c>
      <c r="AZ226" s="4">
        <f>(AK226/12)*$AS226</f>
        <v>5.7799645279081906</v>
      </c>
      <c r="BA226" s="4">
        <f>(AL226/12)*$AS226</f>
        <v>2.151549295774648</v>
      </c>
      <c r="BB226" s="4">
        <f>(AM226/12)*$AS226</f>
        <v>2.6107348421346743</v>
      </c>
      <c r="BC226" s="4">
        <v>10.122474443478316</v>
      </c>
      <c r="BD226" s="4">
        <v>7.7607139612988503</v>
      </c>
      <c r="BE226" s="4"/>
      <c r="BF226" s="4">
        <f>AP226*AS226</f>
        <v>6.1104000000000003</v>
      </c>
      <c r="BG226" s="4"/>
      <c r="BH226" s="26">
        <v>1722</v>
      </c>
      <c r="BI226" s="6">
        <f>AU226*271</f>
        <v>246.96843965797049</v>
      </c>
      <c r="BJ226" s="6">
        <f>AV226*19.5</f>
        <v>21.987638497652583</v>
      </c>
      <c r="BK226" s="6">
        <f>AW226*5</f>
        <v>18.062389149713095</v>
      </c>
      <c r="BL226" s="6">
        <f>AX226*3</f>
        <v>7.8322045264040234</v>
      </c>
      <c r="BM226" s="6">
        <f>AY226*3</f>
        <v>11.359076923076925</v>
      </c>
      <c r="BN226" s="6">
        <f>AZ226*1.3</f>
        <v>7.5139538862806479</v>
      </c>
      <c r="BO226" s="6">
        <f>BA226*1.3</f>
        <v>2.7970140845070426</v>
      </c>
      <c r="BP226" s="6">
        <f>BB226*1.3</f>
        <v>3.3939552947750768</v>
      </c>
      <c r="BQ226" s="6">
        <f>BD226*2</f>
        <v>15.521427922597701</v>
      </c>
      <c r="BS226" s="7">
        <f t="shared" si="14"/>
        <v>335.43609994297765</v>
      </c>
      <c r="BT226" s="7"/>
      <c r="BU226" s="8">
        <v>1722</v>
      </c>
      <c r="BV226" s="9">
        <f>BF226*250</f>
        <v>1527.6000000000001</v>
      </c>
      <c r="BW226" s="9">
        <f>BS226*4.2</f>
        <v>1408.8316197605061</v>
      </c>
      <c r="BY226" s="10">
        <v>1722</v>
      </c>
      <c r="BZ226" s="11">
        <f t="shared" si="13"/>
        <v>1.0843027502886995</v>
      </c>
    </row>
    <row r="227" spans="1:78" x14ac:dyDescent="0.2">
      <c r="A227">
        <v>1723</v>
      </c>
      <c r="B227" s="1">
        <v>2030.2</v>
      </c>
      <c r="C227" s="1"/>
      <c r="D227" s="1">
        <v>2030.2</v>
      </c>
      <c r="E227" s="1">
        <v>2187.8000000000002</v>
      </c>
      <c r="F227" s="61"/>
      <c r="G227" s="1"/>
      <c r="H227" s="1"/>
      <c r="I227" s="1"/>
      <c r="J227" s="1"/>
      <c r="K227" s="1">
        <v>321.2</v>
      </c>
      <c r="M227" s="1">
        <v>324</v>
      </c>
      <c r="N227" s="1">
        <v>321.2</v>
      </c>
      <c r="P227" s="1">
        <v>43</v>
      </c>
      <c r="Q227" s="4"/>
      <c r="R227" s="4"/>
      <c r="S227" s="4"/>
      <c r="T227" s="4"/>
      <c r="Y227" s="1">
        <v>7</v>
      </c>
      <c r="AB227" s="1">
        <v>6</v>
      </c>
      <c r="AD227" s="17">
        <v>1723</v>
      </c>
      <c r="AE227" s="25">
        <v>10.100497512437812</v>
      </c>
      <c r="AF227" s="3">
        <v>12.823397854000001</v>
      </c>
      <c r="AG227" s="3">
        <v>17.118935837245697</v>
      </c>
      <c r="AH227" s="3">
        <v>41.940532081377157</v>
      </c>
      <c r="AI227" s="3">
        <f>K227/11.93</f>
        <v>26.923721709974853</v>
      </c>
      <c r="AJ227" s="3">
        <v>45.384615384615401</v>
      </c>
      <c r="AK227" s="3">
        <f t="shared" si="12"/>
        <v>67.104851330203459</v>
      </c>
      <c r="AL227" s="3">
        <v>25.35211267605634</v>
      </c>
      <c r="AM227" s="3">
        <v>26.923721709974853</v>
      </c>
      <c r="AN227" s="3">
        <v>3.3646322378716746</v>
      </c>
      <c r="AP227" s="3">
        <v>6</v>
      </c>
      <c r="AR227" s="14">
        <v>1723</v>
      </c>
      <c r="AS227" s="4">
        <v>1.0184</v>
      </c>
      <c r="AT227" s="4">
        <f>AS227*(AE227/12)</f>
        <v>0.85719555555555571</v>
      </c>
      <c r="AU227" s="4">
        <f>AS227*AF227/12</f>
        <v>1.0882790312094668</v>
      </c>
      <c r="AV227" s="4">
        <f>(AG227/12)*$AS227</f>
        <v>1.4528270213875849</v>
      </c>
      <c r="AW227" s="4">
        <f>(AH227/12)*$AS227</f>
        <v>3.5593531559728744</v>
      </c>
      <c r="AX227" s="4">
        <f>(AI227/12)*$AS227</f>
        <v>2.2849265157865322</v>
      </c>
      <c r="AY227" s="4">
        <f>(AJ227/12)*$AS227</f>
        <v>3.8516410256410269</v>
      </c>
      <c r="AZ227" s="4">
        <f>(AK227/12)*$AS227</f>
        <v>5.6949650495566004</v>
      </c>
      <c r="BA227" s="4">
        <f>(AL227/12)*$AS227</f>
        <v>2.151549295774648</v>
      </c>
      <c r="BB227" s="4">
        <f>(AM227/12)*$AS227</f>
        <v>2.2849265157865322</v>
      </c>
      <c r="BC227" s="4">
        <v>10.36348573975161</v>
      </c>
      <c r="BD227" s="4">
        <v>7.7607139612988503</v>
      </c>
      <c r="BE227" s="4"/>
      <c r="BF227" s="4">
        <f>AP227*AS227</f>
        <v>6.1104000000000003</v>
      </c>
      <c r="BG227" s="4"/>
      <c r="BH227" s="26">
        <v>1723</v>
      </c>
      <c r="BI227" s="6">
        <f>AU227*271</f>
        <v>294.92361745776549</v>
      </c>
      <c r="BJ227" s="6">
        <f>AV227*19.5</f>
        <v>28.330126917057907</v>
      </c>
      <c r="BK227" s="6">
        <f>AW227*5</f>
        <v>17.796765779864373</v>
      </c>
      <c r="BL227" s="6">
        <f>AX227*3</f>
        <v>6.8547795473595965</v>
      </c>
      <c r="BM227" s="6">
        <f>AY227*3</f>
        <v>11.554923076923082</v>
      </c>
      <c r="BN227" s="6">
        <f>AZ227*1.3</f>
        <v>7.4034545644235807</v>
      </c>
      <c r="BO227" s="6">
        <f>BA227*1.3</f>
        <v>2.7970140845070426</v>
      </c>
      <c r="BP227" s="6">
        <f>BB227*1.3</f>
        <v>2.9704044705224919</v>
      </c>
      <c r="BQ227" s="6">
        <f>BD227*2</f>
        <v>15.521427922597701</v>
      </c>
      <c r="BS227" s="7">
        <f t="shared" si="14"/>
        <v>388.15251382102127</v>
      </c>
      <c r="BT227" s="7"/>
      <c r="BU227" s="8">
        <v>1723</v>
      </c>
      <c r="BV227" s="9">
        <f>BF227*250</f>
        <v>1527.6000000000001</v>
      </c>
      <c r="BW227" s="9">
        <f>BS227*4.2</f>
        <v>1630.2405580482894</v>
      </c>
      <c r="BY227" s="10">
        <v>1723</v>
      </c>
      <c r="BZ227" s="11">
        <f t="shared" si="13"/>
        <v>0.93703962428025367</v>
      </c>
    </row>
    <row r="228" spans="1:78" x14ac:dyDescent="0.2">
      <c r="A228">
        <v>1724</v>
      </c>
      <c r="B228" s="1">
        <v>1697.4</v>
      </c>
      <c r="C228" s="1"/>
      <c r="D228" s="1">
        <v>1697.4</v>
      </c>
      <c r="E228" s="1">
        <v>1812.8</v>
      </c>
      <c r="F228" s="61"/>
      <c r="G228" s="1">
        <v>44</v>
      </c>
      <c r="H228" s="1"/>
      <c r="I228" s="1"/>
      <c r="J228" s="1"/>
      <c r="K228" s="1">
        <v>323.3</v>
      </c>
      <c r="L228" s="1">
        <v>42</v>
      </c>
      <c r="M228" s="1">
        <v>324</v>
      </c>
      <c r="N228" s="1">
        <v>323.3</v>
      </c>
      <c r="P228" s="1">
        <v>35.299999999999997</v>
      </c>
      <c r="Q228" s="4"/>
      <c r="R228" s="4"/>
      <c r="S228" s="4"/>
      <c r="T228" s="4"/>
      <c r="Y228" s="1">
        <v>6</v>
      </c>
      <c r="AB228" s="1">
        <v>6</v>
      </c>
      <c r="AD228" s="17">
        <v>1724</v>
      </c>
      <c r="AE228" s="25">
        <v>8.4447761194029862</v>
      </c>
      <c r="AF228" s="3">
        <v>10.935167198</v>
      </c>
      <c r="AG228" s="3">
        <v>14.184663536776213</v>
      </c>
      <c r="AH228" s="3">
        <v>41.314553990610328</v>
      </c>
      <c r="AI228" s="3">
        <f>K228/11.93</f>
        <v>27.09974853310981</v>
      </c>
      <c r="AJ228" s="3">
        <v>46.153846153846153</v>
      </c>
      <c r="AK228" s="3">
        <f t="shared" si="12"/>
        <v>66.103286384976528</v>
      </c>
      <c r="AL228" s="3">
        <v>25.35211267605634</v>
      </c>
      <c r="AM228" s="3">
        <v>27.09974853310981</v>
      </c>
      <c r="AN228" s="3">
        <v>2.7621283255086073</v>
      </c>
      <c r="AP228" s="3">
        <v>6</v>
      </c>
      <c r="AR228" s="14">
        <v>1724</v>
      </c>
      <c r="AS228" s="4">
        <v>1.0184</v>
      </c>
      <c r="AT228" s="4">
        <f>AS228*(AE228/12)</f>
        <v>0.71668000000000009</v>
      </c>
      <c r="AU228" s="4">
        <f>AS228*AF228/12</f>
        <v>0.92803118953693342</v>
      </c>
      <c r="AV228" s="4">
        <f>(AG228/12)*$AS228</f>
        <v>1.203805112154408</v>
      </c>
      <c r="AW228" s="4">
        <f>(AH228/12)*$AS228</f>
        <v>3.5062284820031295</v>
      </c>
      <c r="AX228" s="4">
        <f>(AI228/12)*$AS228</f>
        <v>2.2998653255099191</v>
      </c>
      <c r="AY228" s="4">
        <f>(AJ228/12)*$AS228</f>
        <v>3.916923076923077</v>
      </c>
      <c r="AZ228" s="4">
        <f>(AK228/12)*$AS228</f>
        <v>5.6099655712050085</v>
      </c>
      <c r="BA228" s="4">
        <f>(AL228/12)*$AS228</f>
        <v>2.151549295774648</v>
      </c>
      <c r="BB228" s="4">
        <f>(AM228/12)*$AS228</f>
        <v>2.2998653255099191</v>
      </c>
      <c r="BC228" s="4">
        <v>8.507698758447253</v>
      </c>
      <c r="BD228" s="4">
        <v>7.9116167327685494</v>
      </c>
      <c r="BE228" s="4"/>
      <c r="BF228" s="4">
        <f>AP228*AS228</f>
        <v>6.1104000000000003</v>
      </c>
      <c r="BG228" s="4"/>
      <c r="BH228" s="26">
        <v>1724</v>
      </c>
      <c r="BI228" s="6">
        <f>AU228*271</f>
        <v>251.49645236450897</v>
      </c>
      <c r="BJ228" s="6">
        <f>AV228*19.5</f>
        <v>23.474199687010955</v>
      </c>
      <c r="BK228" s="6">
        <f>AW228*5</f>
        <v>17.531142410015647</v>
      </c>
      <c r="BL228" s="6">
        <f>AX228*3</f>
        <v>6.8995959765297572</v>
      </c>
      <c r="BM228" s="6">
        <f>AY228*3</f>
        <v>11.750769230769231</v>
      </c>
      <c r="BN228" s="6">
        <f>AZ228*1.3</f>
        <v>7.292955242566511</v>
      </c>
      <c r="BO228" s="6">
        <f>BA228*1.3</f>
        <v>2.7970140845070426</v>
      </c>
      <c r="BP228" s="6">
        <f>BB228*1.3</f>
        <v>2.9898249231628951</v>
      </c>
      <c r="BQ228" s="6">
        <f>BD228*2</f>
        <v>15.823233465537099</v>
      </c>
      <c r="BS228" s="7">
        <f t="shared" si="14"/>
        <v>340.05518738460813</v>
      </c>
      <c r="BT228" s="7"/>
      <c r="BU228" s="8">
        <v>1724</v>
      </c>
      <c r="BV228" s="9">
        <f>BF228*250</f>
        <v>1527.6000000000001</v>
      </c>
      <c r="BW228" s="9">
        <f>BS228*4.2</f>
        <v>1428.2317870153543</v>
      </c>
      <c r="BY228" s="10">
        <v>1724</v>
      </c>
      <c r="BZ228" s="11">
        <f t="shared" si="13"/>
        <v>1.0695742903134096</v>
      </c>
    </row>
    <row r="229" spans="1:78" x14ac:dyDescent="0.2">
      <c r="A229">
        <v>1725</v>
      </c>
      <c r="B229" s="1">
        <v>1747.5</v>
      </c>
      <c r="C229" s="1"/>
      <c r="D229" s="1">
        <v>1747.5</v>
      </c>
      <c r="E229" s="1">
        <v>1868.3</v>
      </c>
      <c r="F229" s="61"/>
      <c r="G229" s="1">
        <v>46</v>
      </c>
      <c r="H229" s="1"/>
      <c r="I229" s="1"/>
      <c r="J229" s="1"/>
      <c r="K229" s="1">
        <v>285.60000000000002</v>
      </c>
      <c r="M229" s="1">
        <v>324</v>
      </c>
      <c r="N229" s="1">
        <v>285.60000000000002</v>
      </c>
      <c r="P229" s="1">
        <v>37.299999999999997</v>
      </c>
      <c r="Q229" s="4"/>
      <c r="R229" s="4"/>
      <c r="S229" s="4"/>
      <c r="T229" s="4"/>
      <c r="AB229" s="1">
        <v>6</v>
      </c>
      <c r="AD229" s="17">
        <v>1725</v>
      </c>
      <c r="AE229" s="25">
        <v>8.6940298507462686</v>
      </c>
      <c r="AF229" s="3">
        <v>11.219423075</v>
      </c>
      <c r="AG229" s="3">
        <v>14.618935837245697</v>
      </c>
      <c r="AH229" s="3">
        <v>43.1924882629108</v>
      </c>
      <c r="AI229" s="3">
        <f>K229/11.93</f>
        <v>23.939647946353734</v>
      </c>
      <c r="AJ229" s="3">
        <v>45.054945054945051</v>
      </c>
      <c r="AK229" s="3">
        <f t="shared" si="12"/>
        <v>69.10798122065728</v>
      </c>
      <c r="AL229" s="3">
        <v>25.35211267605634</v>
      </c>
      <c r="AM229" s="3">
        <v>23.939647946353734</v>
      </c>
      <c r="AN229" s="3">
        <v>2.9186228482003127</v>
      </c>
      <c r="AP229" s="3">
        <v>6</v>
      </c>
      <c r="AR229" s="14">
        <v>1725</v>
      </c>
      <c r="AS229" s="4">
        <v>1.0184</v>
      </c>
      <c r="AT229" s="4">
        <f>AS229*(AE229/12)</f>
        <v>0.73783333333333334</v>
      </c>
      <c r="AU229" s="4">
        <f>AS229*AF229/12</f>
        <v>0.95215503829833326</v>
      </c>
      <c r="AV229" s="4">
        <f>(AG229/12)*$AS229</f>
        <v>1.2406603547209181</v>
      </c>
      <c r="AW229" s="4">
        <f>(AH229/12)*$AS229</f>
        <v>3.6656025039123628</v>
      </c>
      <c r="AX229" s="4">
        <f>(AI229/12)*$AS229</f>
        <v>2.0316781223805536</v>
      </c>
      <c r="AY229" s="4">
        <f>(AJ229/12)*$AS229</f>
        <v>3.823663003663003</v>
      </c>
      <c r="AZ229" s="4">
        <f>(AK229/12)*$AS229</f>
        <v>5.8649640062597816</v>
      </c>
      <c r="BA229" s="4">
        <f>(AL229/12)*$AS229</f>
        <v>2.151549295774648</v>
      </c>
      <c r="BB229" s="4">
        <f>(AM229/12)*$AS229</f>
        <v>2.0316781223805536</v>
      </c>
      <c r="BC229" s="4">
        <v>8.9897213509938378</v>
      </c>
      <c r="BD229" s="4">
        <v>7.7607139612988503</v>
      </c>
      <c r="BE229" s="4"/>
      <c r="BF229" s="4">
        <f>AP229*AS229</f>
        <v>6.1104000000000003</v>
      </c>
      <c r="BG229" s="4"/>
      <c r="BH229" s="26">
        <v>1725</v>
      </c>
      <c r="BI229" s="6">
        <f>AU229*271</f>
        <v>258.03401537884832</v>
      </c>
      <c r="BJ229" s="6">
        <f>AV229*19.5</f>
        <v>24.192876917057902</v>
      </c>
      <c r="BK229" s="6">
        <f>AW229*5</f>
        <v>18.328012519561813</v>
      </c>
      <c r="BL229" s="6">
        <f>AX229*3</f>
        <v>6.0950343671416611</v>
      </c>
      <c r="BM229" s="6">
        <f>AY229*3</f>
        <v>11.470989010989008</v>
      </c>
      <c r="BN229" s="6">
        <f>AZ229*1.3</f>
        <v>7.6244532081377168</v>
      </c>
      <c r="BO229" s="6">
        <f>BA229*1.3</f>
        <v>2.7970140845070426</v>
      </c>
      <c r="BP229" s="6">
        <f>BB229*1.3</f>
        <v>2.6411815590947199</v>
      </c>
      <c r="BQ229" s="6">
        <f>BD229*2</f>
        <v>15.521427922597701</v>
      </c>
      <c r="BS229" s="7">
        <f t="shared" si="14"/>
        <v>346.70500496793585</v>
      </c>
      <c r="BT229" s="7"/>
      <c r="BU229" s="8">
        <v>1725</v>
      </c>
      <c r="BV229" s="9">
        <f>BF229*250</f>
        <v>1527.6000000000001</v>
      </c>
      <c r="BW229" s="9">
        <f>BS229*4.2</f>
        <v>1456.1610208653306</v>
      </c>
      <c r="BY229" s="10">
        <v>1725</v>
      </c>
      <c r="BZ229" s="11">
        <f t="shared" si="13"/>
        <v>1.0490598073365653</v>
      </c>
    </row>
    <row r="230" spans="1:78" x14ac:dyDescent="0.2">
      <c r="A230">
        <v>1726</v>
      </c>
      <c r="B230" s="1">
        <v>1704</v>
      </c>
      <c r="C230" s="1"/>
      <c r="D230" s="1">
        <v>1704</v>
      </c>
      <c r="E230" s="1">
        <v>1962.8</v>
      </c>
      <c r="F230" s="61"/>
      <c r="G230" s="1">
        <v>46</v>
      </c>
      <c r="H230" s="1"/>
      <c r="I230" s="1"/>
      <c r="J230" s="1"/>
      <c r="K230" s="1">
        <v>381.9</v>
      </c>
      <c r="L230" s="1">
        <v>40</v>
      </c>
      <c r="M230" s="1">
        <v>324</v>
      </c>
      <c r="N230" s="1">
        <v>381.9</v>
      </c>
      <c r="P230" s="1">
        <v>35.5</v>
      </c>
      <c r="Q230" s="4"/>
      <c r="R230" s="4"/>
      <c r="S230" s="4"/>
      <c r="T230" s="4"/>
      <c r="AB230" s="1">
        <v>6</v>
      </c>
      <c r="AD230" s="17">
        <v>1726</v>
      </c>
      <c r="AE230" s="25">
        <v>8.4776119402985071</v>
      </c>
      <c r="AF230" s="3">
        <v>10.97261408</v>
      </c>
      <c r="AG230" s="3">
        <v>15.358372456964005</v>
      </c>
      <c r="AH230" s="3">
        <v>43.1924882629108</v>
      </c>
      <c r="AI230" s="3">
        <f>K230/11.93</f>
        <v>32.01173512154233</v>
      </c>
      <c r="AJ230" s="3">
        <v>43.956043956043956</v>
      </c>
      <c r="AK230" s="3">
        <f t="shared" si="12"/>
        <v>69.10798122065728</v>
      </c>
      <c r="AL230" s="3">
        <v>25.35211267605634</v>
      </c>
      <c r="AM230" s="3">
        <v>32.01173512154233</v>
      </c>
      <c r="AN230" s="3">
        <v>2.7777777777777781</v>
      </c>
      <c r="AP230" s="3">
        <v>6</v>
      </c>
      <c r="AR230" s="14">
        <v>1726</v>
      </c>
      <c r="AS230" s="4">
        <v>1.0184</v>
      </c>
      <c r="AT230" s="4">
        <f>AS230*(AE230/12)</f>
        <v>0.7194666666666667</v>
      </c>
      <c r="AU230" s="4">
        <f>AS230*AF230/12</f>
        <v>0.9312091815893333</v>
      </c>
      <c r="AV230" s="4">
        <f>(AG230/12)*$AS230</f>
        <v>1.3034138758476785</v>
      </c>
      <c r="AW230" s="4">
        <f>(AH230/12)*$AS230</f>
        <v>3.6656025039123628</v>
      </c>
      <c r="AX230" s="4">
        <f>(AI230/12)*$AS230</f>
        <v>2.7167292539815588</v>
      </c>
      <c r="AY230" s="4">
        <f>(AJ230/12)*$AS230</f>
        <v>3.73040293040293</v>
      </c>
      <c r="AZ230" s="4">
        <f>(AK230/12)*$AS230</f>
        <v>5.8649640062597816</v>
      </c>
      <c r="BA230" s="4">
        <f>(AL230/12)*$AS230</f>
        <v>2.151549295774648</v>
      </c>
      <c r="BB230" s="4">
        <f>(AM230/12)*$AS230</f>
        <v>2.7167292539815588</v>
      </c>
      <c r="BC230" s="4">
        <v>8.5559010177019115</v>
      </c>
      <c r="BD230" s="4">
        <v>7.7607139612988503</v>
      </c>
      <c r="BE230" s="4"/>
      <c r="BF230" s="4">
        <f>AP230*AS230</f>
        <v>6.1104000000000003</v>
      </c>
      <c r="BG230" s="4"/>
      <c r="BH230" s="26">
        <v>1726</v>
      </c>
      <c r="BI230" s="6">
        <f>AU230*271</f>
        <v>252.35768821070931</v>
      </c>
      <c r="BJ230" s="6">
        <f>AV230*19.5</f>
        <v>25.416570579029731</v>
      </c>
      <c r="BK230" s="6">
        <f>AW230*5</f>
        <v>18.328012519561813</v>
      </c>
      <c r="BL230" s="6">
        <f>AX230*3</f>
        <v>8.150187761944677</v>
      </c>
      <c r="BM230" s="6">
        <f>AY230*3</f>
        <v>11.191208791208791</v>
      </c>
      <c r="BN230" s="6">
        <f>AZ230*1.3</f>
        <v>7.6244532081377168</v>
      </c>
      <c r="BO230" s="6">
        <f>BA230*1.3</f>
        <v>2.7970140845070426</v>
      </c>
      <c r="BP230" s="6">
        <f>BB230*1.3</f>
        <v>3.5317480301760265</v>
      </c>
      <c r="BQ230" s="6">
        <f>BD230*2</f>
        <v>15.521427922597701</v>
      </c>
      <c r="BS230" s="7">
        <f t="shared" si="14"/>
        <v>344.9183111078728</v>
      </c>
      <c r="BT230" s="7"/>
      <c r="BU230" s="8">
        <v>1726</v>
      </c>
      <c r="BV230" s="9">
        <f>BF230*250</f>
        <v>1527.6000000000001</v>
      </c>
      <c r="BW230" s="9">
        <f>BS230*4.2</f>
        <v>1448.6569066530658</v>
      </c>
      <c r="BY230" s="10">
        <v>1726</v>
      </c>
      <c r="BZ230" s="11">
        <f t="shared" si="13"/>
        <v>1.0544939888695399</v>
      </c>
    </row>
    <row r="231" spans="1:78" x14ac:dyDescent="0.2">
      <c r="A231">
        <v>1727</v>
      </c>
      <c r="B231" s="1">
        <v>1377.6</v>
      </c>
      <c r="C231" s="1"/>
      <c r="D231" s="1">
        <v>1377.6</v>
      </c>
      <c r="E231" s="1">
        <v>2046.8</v>
      </c>
      <c r="F231" s="61"/>
      <c r="G231" s="1">
        <v>46</v>
      </c>
      <c r="H231" s="1"/>
      <c r="I231" s="1"/>
      <c r="J231" s="1"/>
      <c r="K231" s="1">
        <v>290.60000000000002</v>
      </c>
      <c r="M231" s="1">
        <v>324</v>
      </c>
      <c r="N231" s="1">
        <v>290.60000000000002</v>
      </c>
      <c r="P231" s="1">
        <v>45.1</v>
      </c>
      <c r="Q231" s="4"/>
      <c r="R231" s="4"/>
      <c r="S231" s="4"/>
      <c r="T231" s="4"/>
      <c r="AB231" s="1">
        <v>6</v>
      </c>
      <c r="AD231" s="17">
        <v>1727</v>
      </c>
      <c r="AE231" s="25">
        <v>6.8537313432835818</v>
      </c>
      <c r="AF231" s="3">
        <v>9.120695551999999</v>
      </c>
      <c r="AG231" s="3">
        <v>16.015649452269169</v>
      </c>
      <c r="AH231" s="3">
        <v>43.1924882629108</v>
      </c>
      <c r="AI231" s="3">
        <f>K231/11.93</f>
        <v>24.358759430008384</v>
      </c>
      <c r="AJ231" s="3">
        <v>44.167371090448015</v>
      </c>
      <c r="AK231" s="3">
        <f t="shared" si="12"/>
        <v>69.10798122065728</v>
      </c>
      <c r="AL231" s="3">
        <v>25.35211267605634</v>
      </c>
      <c r="AM231" s="3">
        <v>24.358759430008384</v>
      </c>
      <c r="AN231" s="3">
        <v>3.5289514866979657</v>
      </c>
      <c r="AP231" s="3">
        <v>6</v>
      </c>
      <c r="AR231" s="14">
        <v>1727</v>
      </c>
      <c r="AS231" s="4">
        <v>1.0184</v>
      </c>
      <c r="AT231" s="4">
        <f>AS231*(AE231/12)</f>
        <v>0.58165333333333324</v>
      </c>
      <c r="AU231" s="4">
        <f>AS231*AF231/12</f>
        <v>0.77404302917973322</v>
      </c>
      <c r="AV231" s="4">
        <f>(AG231/12)*$AS231</f>
        <v>1.3591947835159102</v>
      </c>
      <c r="AW231" s="4">
        <f>(AH231/12)*$AS231</f>
        <v>3.6656025039123628</v>
      </c>
      <c r="AX231" s="4">
        <f>(AI231/12)*$AS231</f>
        <v>2.0672467169600446</v>
      </c>
      <c r="AY231" s="4">
        <f>(AJ231/12)*$AS231</f>
        <v>3.7483375598760214</v>
      </c>
      <c r="AZ231" s="4">
        <f>(AK231/12)*$AS231</f>
        <v>5.8649640062597816</v>
      </c>
      <c r="BA231" s="4">
        <f>(AL231/12)*$AS231</f>
        <v>2.151549295774648</v>
      </c>
      <c r="BB231" s="4">
        <f>(AM231/12)*$AS231</f>
        <v>2.0672467169600446</v>
      </c>
      <c r="BC231" s="4">
        <v>10.869609461925526</v>
      </c>
      <c r="BD231" s="4">
        <v>7.7607139612988503</v>
      </c>
      <c r="BE231" s="4"/>
      <c r="BF231" s="4">
        <f>AP231*AS231</f>
        <v>6.1104000000000003</v>
      </c>
      <c r="BG231" s="4"/>
      <c r="BH231" s="26">
        <v>1727</v>
      </c>
      <c r="BI231" s="6">
        <f>AU231*271</f>
        <v>209.76566090770771</v>
      </c>
      <c r="BJ231" s="6">
        <f>AV231*19.5</f>
        <v>26.504298278560249</v>
      </c>
      <c r="BK231" s="6">
        <f>AW231*5</f>
        <v>18.328012519561813</v>
      </c>
      <c r="BL231" s="6">
        <f>AX231*3</f>
        <v>6.2017401508801342</v>
      </c>
      <c r="BM231" s="6">
        <f>AY231*3</f>
        <v>11.245012679628065</v>
      </c>
      <c r="BN231" s="6">
        <f>AZ231*1.3</f>
        <v>7.6244532081377168</v>
      </c>
      <c r="BO231" s="6">
        <f>BA231*1.3</f>
        <v>2.7970140845070426</v>
      </c>
      <c r="BP231" s="6">
        <f>BB231*1.3</f>
        <v>2.6874207320480581</v>
      </c>
      <c r="BQ231" s="6">
        <f>BD231*2</f>
        <v>15.521427922597701</v>
      </c>
      <c r="BS231" s="7">
        <f t="shared" si="14"/>
        <v>300.67504048362849</v>
      </c>
      <c r="BT231" s="7"/>
      <c r="BU231" s="8">
        <v>1727</v>
      </c>
      <c r="BV231" s="9">
        <f>BF231*250</f>
        <v>1527.6000000000001</v>
      </c>
      <c r="BW231" s="9">
        <f>BS231*4.2</f>
        <v>1262.8351700312396</v>
      </c>
      <c r="BY231" s="10">
        <v>1727</v>
      </c>
      <c r="BZ231" s="11">
        <f t="shared" si="13"/>
        <v>1.2096590562663938</v>
      </c>
    </row>
    <row r="232" spans="1:78" x14ac:dyDescent="0.2">
      <c r="A232">
        <v>1728</v>
      </c>
      <c r="B232" s="1">
        <v>1655.5</v>
      </c>
      <c r="C232" s="1"/>
      <c r="D232" s="1">
        <v>1655.5</v>
      </c>
      <c r="E232" s="1">
        <v>1816.5</v>
      </c>
      <c r="F232" s="61"/>
      <c r="G232" s="1">
        <v>46</v>
      </c>
      <c r="H232" s="1"/>
      <c r="I232" s="1"/>
      <c r="J232" s="1"/>
      <c r="K232" s="1">
        <v>391.5</v>
      </c>
      <c r="M232" s="1">
        <v>324</v>
      </c>
      <c r="N232" s="1">
        <v>391.5</v>
      </c>
      <c r="P232" s="1">
        <v>38</v>
      </c>
      <c r="Q232" s="4"/>
      <c r="R232" s="4"/>
      <c r="S232" s="4"/>
      <c r="T232" s="4"/>
      <c r="Z232" s="1">
        <v>6</v>
      </c>
      <c r="AB232" s="1">
        <v>6</v>
      </c>
      <c r="AD232" s="17">
        <v>1728</v>
      </c>
      <c r="AE232" s="25">
        <v>8.2363184079601997</v>
      </c>
      <c r="AF232" s="3">
        <v>10.697436235</v>
      </c>
      <c r="AG232" s="3">
        <v>14.213615023474178</v>
      </c>
      <c r="AH232" s="3">
        <v>43.1924882629108</v>
      </c>
      <c r="AI232" s="3">
        <f>K232/11.93</f>
        <v>32.81642917015926</v>
      </c>
      <c r="AJ232" s="3">
        <v>44.378698224852073</v>
      </c>
      <c r="AK232" s="3">
        <f t="shared" si="12"/>
        <v>69.10798122065728</v>
      </c>
      <c r="AL232" s="3">
        <v>25.35211267605634</v>
      </c>
      <c r="AM232" s="3">
        <v>32.81642917015926</v>
      </c>
      <c r="AN232" s="3">
        <v>2.9733959311424103</v>
      </c>
      <c r="AP232" s="3">
        <v>6</v>
      </c>
      <c r="AR232" s="14">
        <v>1728</v>
      </c>
      <c r="AS232" s="4">
        <v>0.98370000000000002</v>
      </c>
      <c r="AT232" s="4">
        <f>AS232*(AE232/12)</f>
        <v>0.67517220149253743</v>
      </c>
      <c r="AU232" s="4">
        <f>AS232*AF232/12</f>
        <v>0.87692233536412501</v>
      </c>
      <c r="AV232" s="4">
        <f>(AG232/12)*$AS232</f>
        <v>1.1651610915492958</v>
      </c>
      <c r="AW232" s="4">
        <f>(AH232/12)*$AS232</f>
        <v>3.5407042253521128</v>
      </c>
      <c r="AX232" s="4">
        <f>(AI232/12)*$AS232</f>
        <v>2.6901267812238054</v>
      </c>
      <c r="AY232" s="4">
        <f>(AJ232/12)*$AS232</f>
        <v>3.6379437869822486</v>
      </c>
      <c r="AZ232" s="4">
        <f>(AK232/12)*$AS232</f>
        <v>5.665126760563381</v>
      </c>
      <c r="BA232" s="4">
        <f>(AL232/12)*$AS232</f>
        <v>2.0782394366197185</v>
      </c>
      <c r="BB232" s="4">
        <f>(AM232/12)*$AS232</f>
        <v>2.6901267812238054</v>
      </c>
      <c r="BC232" s="4">
        <v>8.8463735874641269</v>
      </c>
      <c r="BD232" s="4">
        <v>7.4962827216512959</v>
      </c>
      <c r="BE232" s="4"/>
      <c r="BF232" s="4">
        <f>AP232*AS232</f>
        <v>5.9022000000000006</v>
      </c>
      <c r="BG232" s="4"/>
      <c r="BH232" s="26">
        <v>1728</v>
      </c>
      <c r="BI232" s="6">
        <f>AU232*271</f>
        <v>237.64595288367786</v>
      </c>
      <c r="BJ232" s="6">
        <f>AV232*19.5</f>
        <v>22.720641285211268</v>
      </c>
      <c r="BK232" s="6">
        <f>AW232*5</f>
        <v>17.703521126760563</v>
      </c>
      <c r="BL232" s="6">
        <f>AX232*3</f>
        <v>8.0703803436714168</v>
      </c>
      <c r="BM232" s="6">
        <f>AY232*3</f>
        <v>10.913831360946746</v>
      </c>
      <c r="BN232" s="6">
        <f>AZ232*1.3</f>
        <v>7.3646647887323953</v>
      </c>
      <c r="BO232" s="6">
        <f>BA232*1.3</f>
        <v>2.7017112676056341</v>
      </c>
      <c r="BP232" s="6">
        <f>BB232*1.3</f>
        <v>3.4971648155909474</v>
      </c>
      <c r="BQ232" s="6">
        <f>BD232*2</f>
        <v>14.992565443302592</v>
      </c>
      <c r="BS232" s="7">
        <f t="shared" si="14"/>
        <v>325.61043331549939</v>
      </c>
      <c r="BT232" s="7"/>
      <c r="BU232" s="8">
        <v>1728</v>
      </c>
      <c r="BV232" s="9">
        <f>BF232*250</f>
        <v>1475.5500000000002</v>
      </c>
      <c r="BW232" s="9">
        <f>BS232*4.2</f>
        <v>1367.5638199250975</v>
      </c>
      <c r="BY232" s="10">
        <v>1728</v>
      </c>
      <c r="BZ232" s="11">
        <f t="shared" si="13"/>
        <v>1.0789624429233711</v>
      </c>
    </row>
    <row r="233" spans="1:78" x14ac:dyDescent="0.2">
      <c r="A233">
        <v>1729</v>
      </c>
      <c r="B233" s="1">
        <v>1856.6</v>
      </c>
      <c r="C233" s="1"/>
      <c r="D233" s="1">
        <v>1856.6</v>
      </c>
      <c r="E233" s="1">
        <v>2104.5</v>
      </c>
      <c r="F233" s="61"/>
      <c r="G233" s="1">
        <v>46</v>
      </c>
      <c r="H233" s="1"/>
      <c r="I233" s="1"/>
      <c r="J233" s="1"/>
      <c r="K233" s="1">
        <v>371.6</v>
      </c>
      <c r="M233" s="1">
        <v>324</v>
      </c>
      <c r="N233" s="1">
        <v>371.6</v>
      </c>
      <c r="P233" s="1">
        <v>36.9</v>
      </c>
      <c r="Q233" s="4"/>
      <c r="R233" s="4"/>
      <c r="S233" s="4"/>
      <c r="T233" s="4"/>
      <c r="AB233" s="1">
        <v>6</v>
      </c>
      <c r="AD233" s="17">
        <v>1729</v>
      </c>
      <c r="AE233" s="25">
        <v>9.2368159203980102</v>
      </c>
      <c r="AF233" s="3">
        <v>11.838431382</v>
      </c>
      <c r="AG233" s="3">
        <v>16.467136150234744</v>
      </c>
      <c r="AH233" s="3">
        <v>43.1924882629108</v>
      </c>
      <c r="AI233" s="3">
        <f>K233/11.93</f>
        <v>31.14836546521375</v>
      </c>
      <c r="AJ233" s="3">
        <v>44.590025359256131</v>
      </c>
      <c r="AK233" s="3">
        <f t="shared" si="12"/>
        <v>69.10798122065728</v>
      </c>
      <c r="AL233" s="3">
        <v>25.35211267605634</v>
      </c>
      <c r="AM233" s="3">
        <v>31.14836546521375</v>
      </c>
      <c r="AN233" s="3">
        <v>2.887323943661972</v>
      </c>
      <c r="AP233" s="3">
        <v>6</v>
      </c>
      <c r="AR233" s="14">
        <v>1729</v>
      </c>
      <c r="AS233" s="4">
        <v>0.98370000000000002</v>
      </c>
      <c r="AT233" s="4">
        <f>AS233*(AE233/12)</f>
        <v>0.75718798507462692</v>
      </c>
      <c r="AU233" s="4">
        <f>AS233*AF233/12</f>
        <v>0.97045541253945</v>
      </c>
      <c r="AV233" s="4">
        <f>(AG233/12)*$AS233</f>
        <v>1.3498934859154932</v>
      </c>
      <c r="AW233" s="4">
        <f>(AH233/12)*$AS233</f>
        <v>3.5407042253521128</v>
      </c>
      <c r="AX233" s="4">
        <f>(AI233/12)*$AS233</f>
        <v>2.5533872590108975</v>
      </c>
      <c r="AY233" s="4">
        <f>(AJ233/12)*$AS233</f>
        <v>3.6552673288250213</v>
      </c>
      <c r="AZ233" s="4">
        <f>(AK233/12)*$AS233</f>
        <v>5.665126760563381</v>
      </c>
      <c r="BA233" s="4">
        <f>(AL233/12)*$AS233</f>
        <v>2.0782394366197185</v>
      </c>
      <c r="BB233" s="4">
        <f>(AM233/12)*$AS233</f>
        <v>2.5533872590108975</v>
      </c>
      <c r="BC233" s="4">
        <v>8.5902943520375317</v>
      </c>
      <c r="BD233" s="4">
        <v>7.4962827216512959</v>
      </c>
      <c r="BE233" s="4"/>
      <c r="BF233" s="4">
        <f>AP233*AS233</f>
        <v>5.9022000000000006</v>
      </c>
      <c r="BG233" s="4"/>
      <c r="BH233" s="26">
        <v>1729</v>
      </c>
      <c r="BI233" s="6">
        <f>AU233*271</f>
        <v>262.99341679819094</v>
      </c>
      <c r="BJ233" s="6">
        <f>AV233*19.5</f>
        <v>26.322922975352117</v>
      </c>
      <c r="BK233" s="6">
        <f>AW233*5</f>
        <v>17.703521126760563</v>
      </c>
      <c r="BL233" s="6">
        <f>AX233*3</f>
        <v>7.6601617770326929</v>
      </c>
      <c r="BM233" s="6">
        <f>AY233*3</f>
        <v>10.965801986475064</v>
      </c>
      <c r="BN233" s="6">
        <f>AZ233*1.3</f>
        <v>7.3646647887323953</v>
      </c>
      <c r="BO233" s="6">
        <f>BA233*1.3</f>
        <v>2.7017112676056341</v>
      </c>
      <c r="BP233" s="6">
        <f>BB233*1.3</f>
        <v>3.3194034367141669</v>
      </c>
      <c r="BQ233" s="6">
        <f>BD233*2</f>
        <v>14.992565443302592</v>
      </c>
      <c r="BS233" s="7">
        <f t="shared" si="14"/>
        <v>354.02416960016609</v>
      </c>
      <c r="BT233" s="7"/>
      <c r="BU233" s="8">
        <v>1729</v>
      </c>
      <c r="BV233" s="9">
        <f>BF233*250</f>
        <v>1475.5500000000002</v>
      </c>
      <c r="BW233" s="9">
        <f>BS233*4.2</f>
        <v>1486.9015123206977</v>
      </c>
      <c r="BY233" s="10">
        <v>1729</v>
      </c>
      <c r="BZ233" s="11">
        <f t="shared" si="13"/>
        <v>0.99236565957688716</v>
      </c>
    </row>
    <row r="234" spans="1:78" x14ac:dyDescent="0.2">
      <c r="A234">
        <v>1730</v>
      </c>
      <c r="B234" s="1">
        <v>1908.2</v>
      </c>
      <c r="C234" s="1"/>
      <c r="D234" s="1">
        <v>1908.2</v>
      </c>
      <c r="E234" s="1">
        <v>1949.6</v>
      </c>
      <c r="F234" s="61"/>
      <c r="G234" s="1">
        <v>46</v>
      </c>
      <c r="H234" s="1"/>
      <c r="I234" s="1"/>
      <c r="J234" s="1"/>
      <c r="K234" s="1">
        <v>290.10000000000002</v>
      </c>
      <c r="M234" s="1">
        <v>324</v>
      </c>
      <c r="N234" s="1">
        <v>290.10000000000002</v>
      </c>
      <c r="P234" s="1">
        <v>35.700000000000003</v>
      </c>
      <c r="Q234" s="4"/>
      <c r="R234" s="4"/>
      <c r="S234" s="4"/>
      <c r="T234" s="4"/>
      <c r="Z234" s="1">
        <v>6</v>
      </c>
      <c r="AB234" s="1">
        <v>6</v>
      </c>
      <c r="AD234" s="17">
        <v>1730</v>
      </c>
      <c r="AE234" s="25">
        <v>9.4935323383084587</v>
      </c>
      <c r="AF234" s="3">
        <v>12.131197914000001</v>
      </c>
      <c r="AG234" s="3">
        <v>15.255086071987479</v>
      </c>
      <c r="AH234" s="3">
        <v>43.1924882629108</v>
      </c>
      <c r="AI234" s="3">
        <f>K234/11.93</f>
        <v>24.316848281642919</v>
      </c>
      <c r="AJ234" s="3">
        <v>44.80135249366019</v>
      </c>
      <c r="AK234" s="3">
        <f t="shared" si="12"/>
        <v>69.10798122065728</v>
      </c>
      <c r="AL234" s="3">
        <v>25.35211267605634</v>
      </c>
      <c r="AM234" s="3">
        <v>24.316848281642919</v>
      </c>
      <c r="AN234" s="3">
        <v>2.7934272300469489</v>
      </c>
      <c r="AP234" s="3">
        <v>6</v>
      </c>
      <c r="AR234" s="14">
        <v>1730</v>
      </c>
      <c r="AS234" s="4">
        <v>0.98370000000000002</v>
      </c>
      <c r="AT234" s="4">
        <f>AS234*(AE234/12)</f>
        <v>0.77823231343283594</v>
      </c>
      <c r="AU234" s="4">
        <f>AS234*AF234/12</f>
        <v>0.99445494900015019</v>
      </c>
      <c r="AV234" s="4">
        <f>(AG234/12)*$AS234</f>
        <v>1.2505356807511736</v>
      </c>
      <c r="AW234" s="4">
        <f>(AH234/12)*$AS234</f>
        <v>3.5407042253521128</v>
      </c>
      <c r="AX234" s="4">
        <f>(AI234/12)*$AS234</f>
        <v>1.9933736378876785</v>
      </c>
      <c r="AY234" s="4">
        <f>(AJ234/12)*$AS234</f>
        <v>3.6725908706677939</v>
      </c>
      <c r="AZ234" s="4">
        <f>(AK234/12)*$AS234</f>
        <v>5.665126760563381</v>
      </c>
      <c r="BA234" s="4">
        <f>(AL234/12)*$AS234</f>
        <v>2.0782394366197185</v>
      </c>
      <c r="BB234" s="4">
        <f>(AM234/12)*$AS234</f>
        <v>1.9933736378876785</v>
      </c>
      <c r="BC234" s="4">
        <v>8.3109351861176144</v>
      </c>
      <c r="BD234" s="4">
        <v>7.4962827216512959</v>
      </c>
      <c r="BE234" s="4"/>
      <c r="BF234" s="4">
        <f>AP234*AS234</f>
        <v>5.9022000000000006</v>
      </c>
      <c r="BG234" s="4"/>
      <c r="BH234" s="26">
        <v>1730</v>
      </c>
      <c r="BI234" s="6">
        <f>AU234*271</f>
        <v>269.4972911790407</v>
      </c>
      <c r="BJ234" s="6">
        <f>AV234*19.5</f>
        <v>24.385445774647884</v>
      </c>
      <c r="BK234" s="6">
        <f>AW234*5</f>
        <v>17.703521126760563</v>
      </c>
      <c r="BL234" s="6">
        <f>AX234*3</f>
        <v>5.9801209136630353</v>
      </c>
      <c r="BM234" s="6">
        <f>AY234*3</f>
        <v>11.017772612003382</v>
      </c>
      <c r="BN234" s="6">
        <f>AZ234*1.3</f>
        <v>7.3646647887323953</v>
      </c>
      <c r="BO234" s="6">
        <f>BA234*1.3</f>
        <v>2.7017112676056341</v>
      </c>
      <c r="BP234" s="6">
        <f>BB234*1.3</f>
        <v>2.5913857292539824</v>
      </c>
      <c r="BQ234" s="6">
        <f>BD234*2</f>
        <v>14.992565443302592</v>
      </c>
      <c r="BS234" s="7">
        <f t="shared" si="14"/>
        <v>356.23447883501018</v>
      </c>
      <c r="BT234" s="7"/>
      <c r="BU234" s="8">
        <v>1730</v>
      </c>
      <c r="BV234" s="9">
        <f>BF234*250</f>
        <v>1475.5500000000002</v>
      </c>
      <c r="BW234" s="9">
        <f>BS234*4.2</f>
        <v>1496.1848111070428</v>
      </c>
      <c r="BY234" s="10">
        <v>1730</v>
      </c>
      <c r="BZ234" s="11">
        <f t="shared" si="13"/>
        <v>0.98620838084048268</v>
      </c>
    </row>
    <row r="235" spans="1:78" x14ac:dyDescent="0.2">
      <c r="A235">
        <v>1731</v>
      </c>
      <c r="B235" s="1">
        <v>1709</v>
      </c>
      <c r="C235" s="1"/>
      <c r="D235" s="1">
        <v>1709</v>
      </c>
      <c r="E235" s="1">
        <v>1916.3</v>
      </c>
      <c r="F235" s="61"/>
      <c r="G235" s="1">
        <v>46</v>
      </c>
      <c r="H235" s="1"/>
      <c r="I235" s="1"/>
      <c r="J235" s="1"/>
      <c r="K235" s="1">
        <v>340.9</v>
      </c>
      <c r="M235" s="1">
        <v>324</v>
      </c>
      <c r="N235" s="1">
        <v>340.9</v>
      </c>
      <c r="P235" s="1">
        <v>45.1</v>
      </c>
      <c r="Q235" s="4"/>
      <c r="R235" s="4"/>
      <c r="S235" s="4"/>
      <c r="T235" s="4"/>
      <c r="Z235" s="1">
        <v>6</v>
      </c>
      <c r="AB235" s="1">
        <v>6</v>
      </c>
      <c r="AD235" s="17">
        <v>1731</v>
      </c>
      <c r="AE235" s="25">
        <v>8.5024875621890548</v>
      </c>
      <c r="AF235" s="3">
        <v>11.000982930000001</v>
      </c>
      <c r="AG235" s="3">
        <v>14.994522691705789</v>
      </c>
      <c r="AH235" s="3">
        <v>43.1924882629108</v>
      </c>
      <c r="AI235" s="3">
        <f>K235/11.93</f>
        <v>28.575020955574182</v>
      </c>
      <c r="AJ235" s="3">
        <v>45.012679628064248</v>
      </c>
      <c r="AK235" s="3">
        <f t="shared" si="12"/>
        <v>69.10798122065728</v>
      </c>
      <c r="AL235" s="3">
        <v>25.35211267605634</v>
      </c>
      <c r="AM235" s="3">
        <v>28.575020955574182</v>
      </c>
      <c r="AN235" s="3">
        <v>3.5289514866979657</v>
      </c>
      <c r="AP235" s="3">
        <v>6</v>
      </c>
      <c r="AR235" s="14">
        <v>1731</v>
      </c>
      <c r="AS235" s="4">
        <v>0.98370000000000002</v>
      </c>
      <c r="AT235" s="4">
        <f>AS235*(AE235/12)</f>
        <v>0.69699141791044772</v>
      </c>
      <c r="AU235" s="4">
        <f>AS235*AF235/12</f>
        <v>0.90180557568675013</v>
      </c>
      <c r="AV235" s="4">
        <f>(AG235/12)*$AS235</f>
        <v>1.2291759976525822</v>
      </c>
      <c r="AW235" s="4">
        <f>(AH235/12)*$AS235</f>
        <v>3.5407042253521128</v>
      </c>
      <c r="AX235" s="4">
        <f>(AI235/12)*$AS235</f>
        <v>2.3424373428331937</v>
      </c>
      <c r="AY235" s="4">
        <f>(AJ235/12)*$AS235</f>
        <v>3.6899144125105665</v>
      </c>
      <c r="AZ235" s="4">
        <f>(AK235/12)*$AS235</f>
        <v>5.665126760563381</v>
      </c>
      <c r="BA235" s="4">
        <f>(AL235/12)*$AS235</f>
        <v>2.0782394366197185</v>
      </c>
      <c r="BB235" s="4">
        <f>(AM235/12)*$AS235</f>
        <v>2.3424373428331937</v>
      </c>
      <c r="BC235" s="4">
        <v>10.499248652490317</v>
      </c>
      <c r="BD235" s="4">
        <v>7.4962827216512959</v>
      </c>
      <c r="BE235" s="4"/>
      <c r="BF235" s="4">
        <f>AP235*AS235</f>
        <v>5.9022000000000006</v>
      </c>
      <c r="BG235" s="4"/>
      <c r="BH235" s="26">
        <v>1731</v>
      </c>
      <c r="BI235" s="6">
        <f>AU235*271</f>
        <v>244.38931101110927</v>
      </c>
      <c r="BJ235" s="6">
        <f>AV235*19.5</f>
        <v>23.968931954225354</v>
      </c>
      <c r="BK235" s="6">
        <f>AW235*5</f>
        <v>17.703521126760563</v>
      </c>
      <c r="BL235" s="6">
        <f>AX235*3</f>
        <v>7.0273120284995816</v>
      </c>
      <c r="BM235" s="6">
        <f>AY235*3</f>
        <v>11.0697432375317</v>
      </c>
      <c r="BN235" s="6">
        <f>AZ235*1.3</f>
        <v>7.3646647887323953</v>
      </c>
      <c r="BO235" s="6">
        <f>BA235*1.3</f>
        <v>2.7017112676056341</v>
      </c>
      <c r="BP235" s="6">
        <f>BB235*1.3</f>
        <v>3.0451685456831519</v>
      </c>
      <c r="BQ235" s="6">
        <f>BD235*2</f>
        <v>14.992565443302592</v>
      </c>
      <c r="BS235" s="7">
        <f t="shared" si="14"/>
        <v>332.26292940345024</v>
      </c>
      <c r="BT235" s="7"/>
      <c r="BU235" s="8">
        <v>1731</v>
      </c>
      <c r="BV235" s="9">
        <f>BF235*250</f>
        <v>1475.5500000000002</v>
      </c>
      <c r="BW235" s="9">
        <f>BS235*4.2</f>
        <v>1395.5043034944911</v>
      </c>
      <c r="BY235" s="10">
        <v>1731</v>
      </c>
      <c r="BZ235" s="11">
        <f t="shared" si="13"/>
        <v>1.0573596916219221</v>
      </c>
    </row>
    <row r="236" spans="1:78" x14ac:dyDescent="0.2">
      <c r="A236">
        <v>1732</v>
      </c>
      <c r="B236" s="1">
        <v>1609</v>
      </c>
      <c r="C236" s="1"/>
      <c r="D236" s="1">
        <v>1609</v>
      </c>
      <c r="E236" s="1">
        <v>1948.5</v>
      </c>
      <c r="F236" s="61"/>
      <c r="G236" s="1">
        <v>46</v>
      </c>
      <c r="H236" s="1"/>
      <c r="I236" s="1"/>
      <c r="J236" s="1"/>
      <c r="K236" s="1">
        <v>340.4</v>
      </c>
      <c r="M236" s="1">
        <v>324</v>
      </c>
      <c r="N236" s="1">
        <v>340.4</v>
      </c>
      <c r="P236" s="1">
        <v>43.8</v>
      </c>
      <c r="Q236" s="4"/>
      <c r="R236" s="4"/>
      <c r="S236" s="4"/>
      <c r="T236" s="4"/>
      <c r="Z236" s="1">
        <v>6</v>
      </c>
      <c r="AB236" s="1">
        <v>6</v>
      </c>
      <c r="AD236" s="17">
        <v>1732</v>
      </c>
      <c r="AE236" s="25">
        <v>8.0049751243781095</v>
      </c>
      <c r="AF236" s="3">
        <v>10.433605930000001</v>
      </c>
      <c r="AG236" s="3">
        <v>15.246478873239438</v>
      </c>
      <c r="AH236" s="3">
        <v>43.1924882629108</v>
      </c>
      <c r="AI236" s="3">
        <f>K236/11.93</f>
        <v>28.533109807208717</v>
      </c>
      <c r="AJ236" s="3">
        <v>45.224006762468306</v>
      </c>
      <c r="AK236" s="3">
        <f t="shared" si="12"/>
        <v>69.10798122065728</v>
      </c>
      <c r="AL236" s="3">
        <v>25.35211267605634</v>
      </c>
      <c r="AM236" s="3">
        <v>28.533109807208717</v>
      </c>
      <c r="AN236" s="3">
        <v>3.427230046948357</v>
      </c>
      <c r="AP236" s="3">
        <v>6</v>
      </c>
      <c r="AR236" s="14">
        <v>1732</v>
      </c>
      <c r="AS236" s="4">
        <v>0.98370000000000002</v>
      </c>
      <c r="AT236" s="4">
        <f>AS236*(AE236/12)</f>
        <v>0.65620783582089559</v>
      </c>
      <c r="AU236" s="4">
        <f>AS236*AF236/12</f>
        <v>0.85529484611175011</v>
      </c>
      <c r="AV236" s="4">
        <f>(AG236/12)*$AS236</f>
        <v>1.249830105633803</v>
      </c>
      <c r="AW236" s="4">
        <f>(AH236/12)*$AS236</f>
        <v>3.5407042253521128</v>
      </c>
      <c r="AX236" s="4">
        <f>(AI236/12)*$AS236</f>
        <v>2.3390016764459345</v>
      </c>
      <c r="AY236" s="4">
        <f>(AJ236/12)*$AS236</f>
        <v>3.7072379543533391</v>
      </c>
      <c r="AZ236" s="4">
        <f>(AK236/12)*$AS236</f>
        <v>5.665126760563381</v>
      </c>
      <c r="BA236" s="4">
        <f>(AL236/12)*$AS236</f>
        <v>2.0782394366197185</v>
      </c>
      <c r="BB236" s="4">
        <f>(AM236/12)*$AS236</f>
        <v>2.3390016764459345</v>
      </c>
      <c r="BC236" s="4">
        <v>10.196609556077073</v>
      </c>
      <c r="BD236" s="4">
        <v>7.4962827216512959</v>
      </c>
      <c r="BE236" s="4"/>
      <c r="BF236" s="4">
        <f>AP236*AS236</f>
        <v>5.9022000000000006</v>
      </c>
      <c r="BG236" s="4"/>
      <c r="BH236" s="26">
        <v>1732</v>
      </c>
      <c r="BI236" s="6">
        <f>AU236*271</f>
        <v>231.78490329628428</v>
      </c>
      <c r="BJ236" s="6">
        <f>AV236*19.5</f>
        <v>24.371687059859159</v>
      </c>
      <c r="BK236" s="6">
        <f>AW236*5</f>
        <v>17.703521126760563</v>
      </c>
      <c r="BL236" s="6">
        <f>AX236*3</f>
        <v>7.0170050293378035</v>
      </c>
      <c r="BM236" s="6">
        <f>AY236*3</f>
        <v>11.121713863060018</v>
      </c>
      <c r="BN236" s="6">
        <f>AZ236*1.3</f>
        <v>7.3646647887323953</v>
      </c>
      <c r="BO236" s="6">
        <f>BA236*1.3</f>
        <v>2.7017112676056341</v>
      </c>
      <c r="BP236" s="6">
        <f>BB236*1.3</f>
        <v>3.0407021793797151</v>
      </c>
      <c r="BQ236" s="6">
        <f>BD236*2</f>
        <v>14.992565443302592</v>
      </c>
      <c r="BS236" s="7">
        <f t="shared" si="14"/>
        <v>320.09847405432208</v>
      </c>
      <c r="BT236" s="7"/>
      <c r="BU236" s="8">
        <v>1732</v>
      </c>
      <c r="BV236" s="9">
        <f>BF236*250</f>
        <v>1475.5500000000002</v>
      </c>
      <c r="BW236" s="9">
        <f>BS236*4.2</f>
        <v>1344.4135910281527</v>
      </c>
      <c r="BY236" s="10">
        <v>1732</v>
      </c>
      <c r="BZ236" s="11">
        <f t="shared" si="13"/>
        <v>1.0975417162151415</v>
      </c>
    </row>
    <row r="237" spans="1:78" x14ac:dyDescent="0.2">
      <c r="A237">
        <v>1733</v>
      </c>
      <c r="B237" s="1">
        <v>1807.5</v>
      </c>
      <c r="C237" s="1"/>
      <c r="D237" s="1">
        <v>1807.5</v>
      </c>
      <c r="E237" s="1">
        <v>2244.8000000000002</v>
      </c>
      <c r="F237" s="61"/>
      <c r="G237" s="1">
        <v>50</v>
      </c>
      <c r="H237" s="1"/>
      <c r="I237" s="1"/>
      <c r="J237" s="1"/>
      <c r="K237" s="1">
        <v>402.9</v>
      </c>
      <c r="M237" s="1">
        <v>324</v>
      </c>
      <c r="N237" s="1">
        <v>402.9</v>
      </c>
      <c r="P237" s="1">
        <v>47</v>
      </c>
      <c r="Q237" s="4"/>
      <c r="R237" s="4"/>
      <c r="S237" s="4"/>
      <c r="T237" s="4"/>
      <c r="Z237" s="1">
        <v>6</v>
      </c>
      <c r="AB237" s="1">
        <v>6</v>
      </c>
      <c r="AD237" s="17">
        <v>1733</v>
      </c>
      <c r="AE237" s="25">
        <v>8.9925373134328357</v>
      </c>
      <c r="AF237" s="3">
        <v>11.559849274999999</v>
      </c>
      <c r="AG237" s="3">
        <v>17.564945226917061</v>
      </c>
      <c r="AH237" s="3">
        <v>46.948356807511736</v>
      </c>
      <c r="AI237" s="3">
        <f>K237/11.93</f>
        <v>33.772003352891865</v>
      </c>
      <c r="AJ237" s="3">
        <v>45.435333896872365</v>
      </c>
      <c r="AK237" s="3">
        <f t="shared" si="12"/>
        <v>75.117370892018783</v>
      </c>
      <c r="AL237" s="3">
        <v>25.35211267605634</v>
      </c>
      <c r="AM237" s="3">
        <v>33.772003352891865</v>
      </c>
      <c r="AN237" s="3">
        <v>3.6776212832550863</v>
      </c>
      <c r="AP237" s="3">
        <v>6</v>
      </c>
      <c r="AR237" s="14">
        <v>1733</v>
      </c>
      <c r="AS237" s="4">
        <v>0.92589999999999995</v>
      </c>
      <c r="AT237" s="4">
        <f>AS237*(AE237/12)</f>
        <v>0.69384919154228852</v>
      </c>
      <c r="AU237" s="4">
        <f>AS237*AF237/12</f>
        <v>0.89193870364354166</v>
      </c>
      <c r="AV237" s="4">
        <f>(AG237/12)*$AS237</f>
        <v>1.3552818988002087</v>
      </c>
      <c r="AW237" s="4">
        <f>(AH237/12)*$AS237</f>
        <v>3.6224569640062598</v>
      </c>
      <c r="AX237" s="4">
        <f>(AI237/12)*$AS237</f>
        <v>2.605791492036881</v>
      </c>
      <c r="AY237" s="4">
        <f>(AJ237/12)*$AS237</f>
        <v>3.5057146379261765</v>
      </c>
      <c r="AZ237" s="4">
        <f>(AK237/12)*$AS237</f>
        <v>5.7959311424100157</v>
      </c>
      <c r="BA237" s="4">
        <f>(AL237/12)*$AS237</f>
        <v>1.9561267605633805</v>
      </c>
      <c r="BB237" s="4">
        <f>(AM237/12)*$AS237</f>
        <v>2.605791492036881</v>
      </c>
      <c r="BC237" s="4">
        <v>10.298665439231918</v>
      </c>
      <c r="BD237" s="4">
        <v>7.0558180054660298</v>
      </c>
      <c r="BE237" s="4"/>
      <c r="BF237" s="4">
        <f>AP237*AS237</f>
        <v>5.5553999999999997</v>
      </c>
      <c r="BG237" s="4"/>
      <c r="BH237" s="26">
        <v>1733</v>
      </c>
      <c r="BI237" s="6">
        <f>AU237*271</f>
        <v>241.71538868739978</v>
      </c>
      <c r="BJ237" s="6">
        <f>AV237*19.5</f>
        <v>26.427997026604068</v>
      </c>
      <c r="BK237" s="6">
        <f>AW237*5</f>
        <v>18.112284820031299</v>
      </c>
      <c r="BL237" s="6">
        <f>AX237*3</f>
        <v>7.8173744761106434</v>
      </c>
      <c r="BM237" s="6">
        <f>AY237*3</f>
        <v>10.517143913778529</v>
      </c>
      <c r="BN237" s="6">
        <f>AZ237*1.3</f>
        <v>7.5347104851330204</v>
      </c>
      <c r="BO237" s="6">
        <f>BA237*1.3</f>
        <v>2.542964788732395</v>
      </c>
      <c r="BP237" s="6">
        <f>BB237*1.3</f>
        <v>3.3875289396479453</v>
      </c>
      <c r="BQ237" s="6">
        <f>BD237*2</f>
        <v>14.11163601093206</v>
      </c>
      <c r="BS237" s="7">
        <f t="shared" si="14"/>
        <v>332.16702914836964</v>
      </c>
      <c r="BT237" s="7"/>
      <c r="BU237" s="8">
        <v>1733</v>
      </c>
      <c r="BV237" s="9">
        <f>BF237*250</f>
        <v>1388.85</v>
      </c>
      <c r="BW237" s="9">
        <f>BS237*4.2</f>
        <v>1395.1015224231526</v>
      </c>
      <c r="BY237" s="10">
        <v>1733</v>
      </c>
      <c r="BZ237" s="11">
        <f t="shared" si="13"/>
        <v>0.99551894803161389</v>
      </c>
    </row>
    <row r="238" spans="1:78" x14ac:dyDescent="0.2">
      <c r="A238">
        <v>1734</v>
      </c>
      <c r="B238" s="1">
        <v>2306</v>
      </c>
      <c r="C238" s="1"/>
      <c r="D238" s="1">
        <v>2306</v>
      </c>
      <c r="E238" s="1">
        <v>2369.3000000000002</v>
      </c>
      <c r="F238" s="61"/>
      <c r="G238" s="1">
        <v>54</v>
      </c>
      <c r="H238" s="1"/>
      <c r="I238" s="1"/>
      <c r="J238" s="1"/>
      <c r="K238" s="1">
        <v>356.8</v>
      </c>
      <c r="M238" s="1">
        <v>324</v>
      </c>
      <c r="N238" s="1">
        <v>356.8</v>
      </c>
      <c r="P238" s="1">
        <v>47.7</v>
      </c>
      <c r="Q238" s="4"/>
      <c r="R238" s="4"/>
      <c r="S238" s="4"/>
      <c r="T238" s="4"/>
      <c r="Z238" s="1">
        <v>6</v>
      </c>
      <c r="AB238" s="1">
        <v>6</v>
      </c>
      <c r="AD238" s="17">
        <v>1734</v>
      </c>
      <c r="AE238" s="25">
        <v>11.472636815920398</v>
      </c>
      <c r="AF238" s="3">
        <v>14.38822362</v>
      </c>
      <c r="AG238" s="3">
        <v>18.539123630672929</v>
      </c>
      <c r="AH238" s="3">
        <v>50.70422535211268</v>
      </c>
      <c r="AI238" s="3">
        <f>K238/11.93</f>
        <v>29.907795473595979</v>
      </c>
      <c r="AJ238" s="3">
        <v>45.646661031276423</v>
      </c>
      <c r="AK238" s="3">
        <f t="shared" si="12"/>
        <v>81.126760563380287</v>
      </c>
      <c r="AL238" s="3">
        <v>25.35211267605634</v>
      </c>
      <c r="AM238" s="3">
        <v>29.907795473595979</v>
      </c>
      <c r="AN238" s="3">
        <v>3.7323943661971835</v>
      </c>
      <c r="AP238" s="3">
        <v>6</v>
      </c>
      <c r="AR238" s="14">
        <v>1734</v>
      </c>
      <c r="AS238" s="4">
        <v>0.92589999999999995</v>
      </c>
      <c r="AT238" s="4">
        <f>AS238*(AE238/12)</f>
        <v>0.88520953565505789</v>
      </c>
      <c r="AU238" s="4">
        <f>AS238*AF238/12</f>
        <v>1.1101713541464999</v>
      </c>
      <c r="AV238" s="4">
        <f>(AG238/12)*$AS238</f>
        <v>1.4304478808033387</v>
      </c>
      <c r="AW238" s="4">
        <f>(AH238/12)*$AS238</f>
        <v>3.9122535211267611</v>
      </c>
      <c r="AX238" s="4">
        <f>(AI238/12)*$AS238</f>
        <v>2.3076356524168764</v>
      </c>
      <c r="AY238" s="4">
        <f>(AJ238/12)*$AS238</f>
        <v>3.5220202874049029</v>
      </c>
      <c r="AZ238" s="4">
        <f>(AK238/12)*$AS238</f>
        <v>6.259605633802817</v>
      </c>
      <c r="BA238" s="4">
        <f>(AL238/12)*$AS238</f>
        <v>1.9561267605633805</v>
      </c>
      <c r="BB238" s="4">
        <f>(AM238/12)*$AS238</f>
        <v>2.3076356524168764</v>
      </c>
      <c r="BC238" s="4">
        <v>10.452049818114096</v>
      </c>
      <c r="BD238" s="4">
        <v>7.0558180054660298</v>
      </c>
      <c r="BE238" s="4"/>
      <c r="BF238" s="4">
        <f>AP238*AS238</f>
        <v>5.5553999999999997</v>
      </c>
      <c r="BG238" s="4"/>
      <c r="BH238" s="26">
        <v>1734</v>
      </c>
      <c r="BI238" s="6">
        <f>AU238*271</f>
        <v>300.85643697370148</v>
      </c>
      <c r="BJ238" s="6">
        <f>AV238*19.5</f>
        <v>27.893733675665104</v>
      </c>
      <c r="BK238" s="6">
        <f>AW238*5</f>
        <v>19.561267605633805</v>
      </c>
      <c r="BL238" s="6">
        <f>AX238*3</f>
        <v>6.9229069572506292</v>
      </c>
      <c r="BM238" s="6">
        <f>AY238*3</f>
        <v>10.566060862214709</v>
      </c>
      <c r="BN238" s="6">
        <f>AZ238*1.3</f>
        <v>8.1374873239436631</v>
      </c>
      <c r="BO238" s="6">
        <f>BA238*1.3</f>
        <v>2.542964788732395</v>
      </c>
      <c r="BP238" s="6">
        <f>BB238*1.3</f>
        <v>2.9999263481419396</v>
      </c>
      <c r="BQ238" s="6">
        <f>BD238*2</f>
        <v>14.11163601093206</v>
      </c>
      <c r="BS238" s="7">
        <f t="shared" si="14"/>
        <v>393.59242054621575</v>
      </c>
      <c r="BT238" s="7"/>
      <c r="BU238" s="8">
        <v>1734</v>
      </c>
      <c r="BV238" s="9">
        <f>BF238*250</f>
        <v>1388.85</v>
      </c>
      <c r="BW238" s="9">
        <f>BS238*4.2</f>
        <v>1653.0881662941063</v>
      </c>
      <c r="BY238" s="10">
        <v>1734</v>
      </c>
      <c r="BZ238" s="11">
        <f t="shared" si="13"/>
        <v>0.84015482556718335</v>
      </c>
    </row>
    <row r="239" spans="1:78" x14ac:dyDescent="0.2">
      <c r="A239">
        <v>1735</v>
      </c>
      <c r="B239" s="1">
        <v>2551.9</v>
      </c>
      <c r="C239" s="1"/>
      <c r="D239" s="1">
        <v>2551.9</v>
      </c>
      <c r="E239" s="1">
        <v>2523</v>
      </c>
      <c r="F239" s="61"/>
      <c r="G239" s="1">
        <v>52</v>
      </c>
      <c r="H239" s="1"/>
      <c r="I239" s="1"/>
      <c r="J239" s="1"/>
      <c r="K239" s="1">
        <v>366.4</v>
      </c>
      <c r="M239" s="1">
        <v>324</v>
      </c>
      <c r="N239" s="1">
        <v>366.4</v>
      </c>
      <c r="P239" s="1">
        <v>42.7</v>
      </c>
      <c r="Q239" s="4"/>
      <c r="R239" s="4"/>
      <c r="S239" s="4"/>
      <c r="T239" s="4"/>
      <c r="Z239" s="1">
        <v>6</v>
      </c>
      <c r="AB239" s="1">
        <v>6</v>
      </c>
      <c r="AD239" s="17">
        <v>1735</v>
      </c>
      <c r="AE239" s="25">
        <v>12.696019900497513</v>
      </c>
      <c r="AF239" s="3">
        <v>15.783403663000001</v>
      </c>
      <c r="AG239" s="3">
        <v>19.741784037558684</v>
      </c>
      <c r="AH239" s="3">
        <v>48.826291079812208</v>
      </c>
      <c r="AI239" s="3">
        <f>K239/11.93</f>
        <v>30.712489522212909</v>
      </c>
      <c r="AJ239" s="3">
        <v>45.857988165680482</v>
      </c>
      <c r="AK239" s="3">
        <f t="shared" si="12"/>
        <v>78.122065727699535</v>
      </c>
      <c r="AL239" s="3">
        <v>25.35211267605634</v>
      </c>
      <c r="AM239" s="3">
        <v>30.712489522212909</v>
      </c>
      <c r="AN239" s="3">
        <v>3.3411580594679191</v>
      </c>
      <c r="AP239" s="3">
        <v>6</v>
      </c>
      <c r="AR239" s="14">
        <v>1735</v>
      </c>
      <c r="AS239" s="4">
        <v>0.92589999999999995</v>
      </c>
      <c r="AT239" s="4">
        <f>AS239*(AE239/12)</f>
        <v>0.97960373548922042</v>
      </c>
      <c r="AU239" s="4">
        <f>AS239*AF239/12</f>
        <v>1.2178211209643084</v>
      </c>
      <c r="AV239" s="4">
        <f>(AG239/12)*$AS239</f>
        <v>1.523243153364632</v>
      </c>
      <c r="AW239" s="4">
        <f>(AH239/12)*$AS239</f>
        <v>3.7673552425665102</v>
      </c>
      <c r="AX239" s="4">
        <f>(AI239/12)*$AS239</f>
        <v>2.369724504051411</v>
      </c>
      <c r="AY239" s="4">
        <f>(AJ239/12)*$AS239</f>
        <v>3.5383259368836293</v>
      </c>
      <c r="AZ239" s="4">
        <f>(AK239/12)*$AS239</f>
        <v>6.0277683881064164</v>
      </c>
      <c r="BA239" s="4">
        <f>(AL239/12)*$AS239</f>
        <v>1.9561267605633805</v>
      </c>
      <c r="BB239" s="4">
        <f>(AM239/12)*$AS239</f>
        <v>2.369724504051411</v>
      </c>
      <c r="BC239" s="4">
        <v>9.3564471118128285</v>
      </c>
      <c r="BD239" s="4">
        <v>7.0558180054660298</v>
      </c>
      <c r="BE239" s="4"/>
      <c r="BF239" s="4">
        <f>AP239*AS239</f>
        <v>5.5553999999999997</v>
      </c>
      <c r="BG239" s="4"/>
      <c r="BH239" s="26">
        <v>1735</v>
      </c>
      <c r="BI239" s="6">
        <f>AU239*271</f>
        <v>330.02952378132755</v>
      </c>
      <c r="BJ239" s="6">
        <f>AV239*19.5</f>
        <v>29.703241490610324</v>
      </c>
      <c r="BK239" s="6">
        <f>AW239*5</f>
        <v>18.83677621283255</v>
      </c>
      <c r="BL239" s="6">
        <f>AX239*3</f>
        <v>7.109173512154233</v>
      </c>
      <c r="BM239" s="6">
        <f>AY239*3</f>
        <v>10.614977810650888</v>
      </c>
      <c r="BN239" s="6">
        <f>AZ239*1.3</f>
        <v>7.8360989045383418</v>
      </c>
      <c r="BO239" s="6">
        <f>BA239*1.3</f>
        <v>2.542964788732395</v>
      </c>
      <c r="BP239" s="6">
        <f>BB239*1.3</f>
        <v>3.0806418552668342</v>
      </c>
      <c r="BQ239" s="6">
        <f>BD239*2</f>
        <v>14.11163601093206</v>
      </c>
      <c r="BS239" s="7">
        <f t="shared" si="14"/>
        <v>423.86503436704515</v>
      </c>
      <c r="BT239" s="7"/>
      <c r="BU239" s="8">
        <v>1735</v>
      </c>
      <c r="BV239" s="9">
        <f>BF239*250</f>
        <v>1388.85</v>
      </c>
      <c r="BW239" s="9">
        <f>BS239*4.2</f>
        <v>1780.2331443415897</v>
      </c>
      <c r="BY239" s="10">
        <v>1735</v>
      </c>
      <c r="BZ239" s="11">
        <f t="shared" si="13"/>
        <v>0.78015062488551701</v>
      </c>
    </row>
    <row r="240" spans="1:78" x14ac:dyDescent="0.2">
      <c r="A240">
        <v>1736</v>
      </c>
      <c r="B240" s="1">
        <v>2071.5</v>
      </c>
      <c r="C240" s="1"/>
      <c r="D240" s="1">
        <v>2071.5</v>
      </c>
      <c r="E240" s="1">
        <v>2064.8000000000002</v>
      </c>
      <c r="F240" s="61"/>
      <c r="G240" s="1">
        <v>51</v>
      </c>
      <c r="H240" s="1"/>
      <c r="I240" s="1"/>
      <c r="J240" s="1"/>
      <c r="K240" s="1">
        <v>372</v>
      </c>
      <c r="M240" s="1">
        <v>324</v>
      </c>
      <c r="N240" s="1">
        <v>372</v>
      </c>
      <c r="P240" s="1">
        <v>42.7</v>
      </c>
      <c r="Q240" s="4"/>
      <c r="R240" s="4"/>
      <c r="S240" s="4"/>
      <c r="T240" s="4"/>
      <c r="AB240" s="1">
        <v>6</v>
      </c>
      <c r="AD240" s="17">
        <v>1736</v>
      </c>
      <c r="AE240" s="25">
        <v>10.305970149253731</v>
      </c>
      <c r="AF240" s="3">
        <v>13.057724555</v>
      </c>
      <c r="AG240" s="3">
        <v>16.156494522691709</v>
      </c>
      <c r="AH240" s="3">
        <v>47.887323943661976</v>
      </c>
      <c r="AI240" s="3">
        <f>K240/11.93</f>
        <v>31.181894383906119</v>
      </c>
      <c r="AJ240" s="3">
        <v>46.06931530008454</v>
      </c>
      <c r="AK240" s="3">
        <f t="shared" si="12"/>
        <v>76.619718309859167</v>
      </c>
      <c r="AL240" s="3">
        <v>25.35211267605634</v>
      </c>
      <c r="AM240" s="3">
        <v>31.181894383906119</v>
      </c>
      <c r="AN240" s="3">
        <v>3.3411580594679191</v>
      </c>
      <c r="AP240" s="3">
        <v>6</v>
      </c>
      <c r="AR240" s="14">
        <v>1736</v>
      </c>
      <c r="AS240" s="4">
        <v>0.92589999999999995</v>
      </c>
      <c r="AT240" s="4">
        <f>AS240*(AE240/12)</f>
        <v>0.79519148009950247</v>
      </c>
      <c r="AU240" s="4">
        <f>AS240*AF240/12</f>
        <v>1.0075122637895417</v>
      </c>
      <c r="AV240" s="4">
        <f>(AG240/12)*$AS240</f>
        <v>1.246608189880021</v>
      </c>
      <c r="AW240" s="4">
        <f>(AH240/12)*$AS240</f>
        <v>3.6949061032863852</v>
      </c>
      <c r="AX240" s="4">
        <f>(AI240/12)*$AS240</f>
        <v>2.405943000838223</v>
      </c>
      <c r="AY240" s="4">
        <f>(AJ240/12)*$AS240</f>
        <v>3.5546315863623561</v>
      </c>
      <c r="AZ240" s="4">
        <f>(AK240/12)*$AS240</f>
        <v>5.911849765258216</v>
      </c>
      <c r="BA240" s="4">
        <f>(AL240/12)*$AS240</f>
        <v>1.9561267605633805</v>
      </c>
      <c r="BB240" s="4">
        <f>(AM240/12)*$AS240</f>
        <v>2.405943000838223</v>
      </c>
      <c r="BC240" s="4">
        <v>9.3564471118128285</v>
      </c>
      <c r="BD240" s="4">
        <v>7.0558180054660298</v>
      </c>
      <c r="BE240" s="4"/>
      <c r="BF240" s="4">
        <f>AP240*AS240</f>
        <v>5.5553999999999997</v>
      </c>
      <c r="BG240" s="4"/>
      <c r="BH240" s="26">
        <v>1736</v>
      </c>
      <c r="BI240" s="6">
        <f>AU240*271</f>
        <v>273.0358234869658</v>
      </c>
      <c r="BJ240" s="6">
        <f>AV240*19.5</f>
        <v>24.30885970266041</v>
      </c>
      <c r="BK240" s="6">
        <f>AW240*5</f>
        <v>18.474530516431926</v>
      </c>
      <c r="BL240" s="6">
        <f>AX240*3</f>
        <v>7.2178290025146694</v>
      </c>
      <c r="BM240" s="6">
        <f>AY240*3</f>
        <v>10.663894759087068</v>
      </c>
      <c r="BN240" s="6">
        <f>AZ240*1.3</f>
        <v>7.6854046948356807</v>
      </c>
      <c r="BO240" s="6">
        <f>BA240*1.3</f>
        <v>2.542964788732395</v>
      </c>
      <c r="BP240" s="6">
        <f>BB240*1.3</f>
        <v>3.1277259010896898</v>
      </c>
      <c r="BQ240" s="6">
        <f>BD240*2</f>
        <v>14.11163601093206</v>
      </c>
      <c r="BS240" s="7">
        <f t="shared" si="14"/>
        <v>361.16866886324959</v>
      </c>
      <c r="BT240" s="7"/>
      <c r="BU240" s="8">
        <v>1736</v>
      </c>
      <c r="BV240" s="9">
        <f>BF240*250</f>
        <v>1388.85</v>
      </c>
      <c r="BW240" s="9">
        <f>BS240*4.2</f>
        <v>1516.9084092256483</v>
      </c>
      <c r="BY240" s="10">
        <v>1736</v>
      </c>
      <c r="BZ240" s="11">
        <f t="shared" si="13"/>
        <v>0.91557933989500417</v>
      </c>
    </row>
    <row r="241" spans="1:78" x14ac:dyDescent="0.2">
      <c r="A241">
        <v>1737</v>
      </c>
      <c r="B241" s="1">
        <v>2385.1999999999998</v>
      </c>
      <c r="C241" s="1"/>
      <c r="D241" s="1">
        <v>2385.1999999999998</v>
      </c>
      <c r="E241" s="1">
        <v>2302.5</v>
      </c>
      <c r="F241" s="61"/>
      <c r="G241" s="1">
        <v>54</v>
      </c>
      <c r="H241" s="1"/>
      <c r="I241" s="1"/>
      <c r="J241" s="1"/>
      <c r="K241" s="1">
        <v>343</v>
      </c>
      <c r="M241" s="1">
        <v>324</v>
      </c>
      <c r="N241" s="1">
        <v>343</v>
      </c>
      <c r="P241" s="1">
        <v>42.6</v>
      </c>
      <c r="Q241" s="4"/>
      <c r="R241" s="4"/>
      <c r="S241" s="4"/>
      <c r="T241" s="4"/>
      <c r="AB241" s="1">
        <v>6</v>
      </c>
      <c r="AD241" s="17">
        <v>1737</v>
      </c>
      <c r="AE241" s="25">
        <v>11.866666666666665</v>
      </c>
      <c r="AF241" s="3">
        <v>14.837586203999999</v>
      </c>
      <c r="AG241" s="3">
        <v>18.016431924882628</v>
      </c>
      <c r="AH241" s="3">
        <v>50.70422535211268</v>
      </c>
      <c r="AI241" s="3">
        <f>K241/11.93</f>
        <v>28.751047778709136</v>
      </c>
      <c r="AJ241" s="3">
        <v>46.280642434488598</v>
      </c>
      <c r="AK241" s="3">
        <f t="shared" si="12"/>
        <v>81.126760563380287</v>
      </c>
      <c r="AL241" s="3">
        <v>25.35211267605634</v>
      </c>
      <c r="AM241" s="3">
        <v>28.751047778709136</v>
      </c>
      <c r="AN241" s="3">
        <v>3.3333333333333335</v>
      </c>
      <c r="AP241" s="3">
        <v>6</v>
      </c>
      <c r="AR241" s="14">
        <v>1737</v>
      </c>
      <c r="AS241" s="4">
        <v>0.95130000000000003</v>
      </c>
      <c r="AT241" s="4">
        <f>AS241*(AE241/12)</f>
        <v>0.94072999999999996</v>
      </c>
      <c r="AU241" s="4">
        <f>AS241*AF241/12</f>
        <v>1.1762496463220999</v>
      </c>
      <c r="AV241" s="4">
        <f>(AG241/12)*$AS241</f>
        <v>1.4282526408450704</v>
      </c>
      <c r="AW241" s="4">
        <f>(AH241/12)*$AS241</f>
        <v>4.0195774647887328</v>
      </c>
      <c r="AX241" s="4">
        <f>(AI241/12)*$AS241</f>
        <v>2.2792393126571668</v>
      </c>
      <c r="AY241" s="4">
        <f>(AJ241/12)*$AS241</f>
        <v>3.6688979289940837</v>
      </c>
      <c r="AZ241" s="4">
        <f>(AK241/12)*$AS241</f>
        <v>6.4313239436619725</v>
      </c>
      <c r="BA241" s="4">
        <f>(AL241/12)*$AS241</f>
        <v>2.0097887323943664</v>
      </c>
      <c r="BB241" s="4">
        <f>(AM241/12)*$AS241</f>
        <v>2.2792393126571668</v>
      </c>
      <c r="BC241" s="4">
        <v>9.5906071934090669</v>
      </c>
      <c r="BD241" s="4">
        <v>7.2493786246893137</v>
      </c>
      <c r="BE241" s="4"/>
      <c r="BF241" s="4">
        <f>AP241*AS241</f>
        <v>5.7078000000000007</v>
      </c>
      <c r="BG241" s="4"/>
      <c r="BH241" s="26">
        <v>1737</v>
      </c>
      <c r="BI241" s="6">
        <f>AU241*271</f>
        <v>318.76365415328911</v>
      </c>
      <c r="BJ241" s="6">
        <f>AV241*19.5</f>
        <v>27.850926496478873</v>
      </c>
      <c r="BK241" s="6">
        <f>AW241*5</f>
        <v>20.097887323943663</v>
      </c>
      <c r="BL241" s="6">
        <f>AX241*3</f>
        <v>6.837717937971501</v>
      </c>
      <c r="BM241" s="6">
        <f>AY241*3</f>
        <v>11.00669378698225</v>
      </c>
      <c r="BN241" s="6">
        <f>AZ241*1.3</f>
        <v>8.3607211267605646</v>
      </c>
      <c r="BO241" s="6">
        <f>BA241*1.3</f>
        <v>2.6127253521126765</v>
      </c>
      <c r="BP241" s="6">
        <f>BB241*1.3</f>
        <v>2.9630111064543172</v>
      </c>
      <c r="BQ241" s="6">
        <f>BD241*2</f>
        <v>14.498757249378627</v>
      </c>
      <c r="BS241" s="7">
        <f t="shared" si="14"/>
        <v>412.99209453337153</v>
      </c>
      <c r="BT241" s="7"/>
      <c r="BU241" s="8">
        <v>1737</v>
      </c>
      <c r="BV241" s="9">
        <f>BF241*250</f>
        <v>1426.9500000000003</v>
      </c>
      <c r="BW241" s="9">
        <f>BS241*4.2</f>
        <v>1734.5667970401605</v>
      </c>
      <c r="BY241" s="10">
        <v>1737</v>
      </c>
      <c r="BZ241" s="11">
        <f t="shared" si="13"/>
        <v>0.82265497208578353</v>
      </c>
    </row>
    <row r="242" spans="1:78" x14ac:dyDescent="0.2">
      <c r="A242">
        <v>1738</v>
      </c>
      <c r="B242" s="1">
        <v>2172.8000000000002</v>
      </c>
      <c r="C242" s="1"/>
      <c r="D242" s="1">
        <v>2172.8000000000002</v>
      </c>
      <c r="E242" s="1">
        <v>2168.3000000000002</v>
      </c>
      <c r="F242" s="61"/>
      <c r="G242" s="1">
        <v>54</v>
      </c>
      <c r="H242" s="1"/>
      <c r="I242" s="1"/>
      <c r="J242" s="1"/>
      <c r="K242" s="1">
        <v>448.6</v>
      </c>
      <c r="M242" s="1">
        <v>327.8</v>
      </c>
      <c r="N242" s="1">
        <v>448.6</v>
      </c>
      <c r="P242" s="1">
        <v>43.5</v>
      </c>
      <c r="Q242" s="4"/>
      <c r="R242" s="4"/>
      <c r="S242" s="4"/>
      <c r="T242" s="4"/>
      <c r="AB242" s="1">
        <v>6</v>
      </c>
      <c r="AD242" s="17">
        <v>1738</v>
      </c>
      <c r="AE242" s="25">
        <v>10.80995024875622</v>
      </c>
      <c r="AF242" s="3">
        <v>13.632477456000002</v>
      </c>
      <c r="AG242" s="3">
        <v>16.966353677621285</v>
      </c>
      <c r="AH242" s="3">
        <v>50.70422535211268</v>
      </c>
      <c r="AI242" s="3">
        <f>K242/11.93</f>
        <v>37.602682313495393</v>
      </c>
      <c r="AJ242" s="3">
        <v>46.491969568892657</v>
      </c>
      <c r="AK242" s="3">
        <f t="shared" si="12"/>
        <v>81.126760563380287</v>
      </c>
      <c r="AL242" s="3">
        <v>25.649452269170581</v>
      </c>
      <c r="AM242" s="3">
        <v>37.602682313495393</v>
      </c>
      <c r="AN242" s="3">
        <v>3.403755868544601</v>
      </c>
      <c r="AP242" s="3">
        <v>6</v>
      </c>
      <c r="AR242" s="14">
        <v>1738</v>
      </c>
      <c r="AS242" s="4">
        <v>0.92949999999999999</v>
      </c>
      <c r="AT242" s="4">
        <f>AS242*(AE242/12)</f>
        <v>0.83732072968490889</v>
      </c>
      <c r="AU242" s="4">
        <f>AS242*AF242/12</f>
        <v>1.0559489829460003</v>
      </c>
      <c r="AV242" s="4">
        <f>(AG242/12)*$AS242</f>
        <v>1.3141854786124154</v>
      </c>
      <c r="AW242" s="4">
        <f>(AH242/12)*$AS242</f>
        <v>3.927464788732395</v>
      </c>
      <c r="AX242" s="4">
        <f>(AI242/12)*$AS242</f>
        <v>2.9126411008661637</v>
      </c>
      <c r="AY242" s="4">
        <f>(AJ242/12)*$AS242</f>
        <v>3.6011904761904767</v>
      </c>
      <c r="AZ242" s="4">
        <f>(AK242/12)*$AS242</f>
        <v>6.2839436619718319</v>
      </c>
      <c r="BA242" s="4">
        <f>(AL242/12)*$AS242</f>
        <v>1.9867638236828378</v>
      </c>
      <c r="BB242" s="4">
        <f>(AM242/12)*$AS242</f>
        <v>2.9126411008661637</v>
      </c>
      <c r="BC242" s="4">
        <v>9.568804001416078</v>
      </c>
      <c r="BD242" s="4">
        <v>7.0832517940173627</v>
      </c>
      <c r="BE242" s="4"/>
      <c r="BF242" s="4">
        <f>AP242*AS242</f>
        <v>5.577</v>
      </c>
      <c r="BG242" s="4"/>
      <c r="BH242" s="26">
        <v>1738</v>
      </c>
      <c r="BI242" s="6">
        <f>AU242*271</f>
        <v>286.16217437836605</v>
      </c>
      <c r="BJ242" s="6">
        <f>AV242*19.5</f>
        <v>25.626616832942101</v>
      </c>
      <c r="BK242" s="6">
        <f>AW242*5</f>
        <v>19.637323943661976</v>
      </c>
      <c r="BL242" s="6">
        <f>AX242*3</f>
        <v>8.7379233025984906</v>
      </c>
      <c r="BM242" s="6">
        <f>AY242*3</f>
        <v>10.803571428571431</v>
      </c>
      <c r="BN242" s="6">
        <f>AZ242*1.3</f>
        <v>8.1691267605633815</v>
      </c>
      <c r="BO242" s="6">
        <f>BA242*1.3</f>
        <v>2.5827929707876893</v>
      </c>
      <c r="BP242" s="6">
        <f>BB242*1.3</f>
        <v>3.7864334311260128</v>
      </c>
      <c r="BQ242" s="6">
        <f>BD242*2</f>
        <v>14.166503588034725</v>
      </c>
      <c r="BS242" s="7">
        <f t="shared" si="14"/>
        <v>379.67246663665185</v>
      </c>
      <c r="BT242" s="7"/>
      <c r="BU242" s="8">
        <v>1738</v>
      </c>
      <c r="BV242" s="9">
        <f>BF242*250</f>
        <v>1394.25</v>
      </c>
      <c r="BW242" s="9">
        <f>BS242*4.2</f>
        <v>1594.6243598739379</v>
      </c>
      <c r="BY242" s="10">
        <v>1738</v>
      </c>
      <c r="BZ242" s="11">
        <f t="shared" si="13"/>
        <v>0.87434384867306403</v>
      </c>
    </row>
    <row r="243" spans="1:78" x14ac:dyDescent="0.2">
      <c r="A243">
        <v>1739</v>
      </c>
      <c r="B243" s="1">
        <v>1898</v>
      </c>
      <c r="C243" s="1"/>
      <c r="D243" s="1">
        <v>1898</v>
      </c>
      <c r="E243" s="1">
        <v>2109</v>
      </c>
      <c r="F243" s="61"/>
      <c r="G243" s="1">
        <v>55.6</v>
      </c>
      <c r="H243" s="1"/>
      <c r="I243" s="1"/>
      <c r="J243" s="1"/>
      <c r="K243" s="1">
        <v>405.1</v>
      </c>
      <c r="M243" s="1">
        <v>336</v>
      </c>
      <c r="N243" s="1">
        <v>405.1</v>
      </c>
      <c r="P243" s="1">
        <v>46</v>
      </c>
      <c r="Q243" s="4"/>
      <c r="R243" s="4"/>
      <c r="S243" s="4"/>
      <c r="T243" s="4"/>
      <c r="AB243" s="1">
        <v>6</v>
      </c>
      <c r="AD243" s="17">
        <v>1739</v>
      </c>
      <c r="AE243" s="25">
        <v>9.4427860696517421</v>
      </c>
      <c r="AF243" s="3">
        <v>12.07332546</v>
      </c>
      <c r="AG243" s="3">
        <v>16.502347417840376</v>
      </c>
      <c r="AH243" s="3">
        <v>52.206572769953056</v>
      </c>
      <c r="AI243" s="3">
        <f>K243/11.93</f>
        <v>33.956412405699922</v>
      </c>
      <c r="AJ243" s="3">
        <v>46.703296703296715</v>
      </c>
      <c r="AK243" s="3">
        <f t="shared" si="12"/>
        <v>83.530516431924895</v>
      </c>
      <c r="AL243" s="3">
        <v>26.291079812206576</v>
      </c>
      <c r="AM243" s="3">
        <v>33.956412405699922</v>
      </c>
      <c r="AN243" s="3">
        <v>3.5993740219092332</v>
      </c>
      <c r="AP243" s="3">
        <v>6</v>
      </c>
      <c r="AR243" s="14">
        <v>1739</v>
      </c>
      <c r="AS243" s="4">
        <v>0.92949999999999999</v>
      </c>
      <c r="AT243" s="4">
        <f>AS243*(AE243/12)</f>
        <v>0.73142247097844115</v>
      </c>
      <c r="AU243" s="4">
        <f>AS243*AF243/12</f>
        <v>0.93517966792249985</v>
      </c>
      <c r="AV243" s="4">
        <f>(AG243/12)*$AS243</f>
        <v>1.2782443270735524</v>
      </c>
      <c r="AW243" s="4">
        <f>(AH243/12)*$AS243</f>
        <v>4.0438341158059474</v>
      </c>
      <c r="AX243" s="4">
        <f>(AI243/12)*$AS243</f>
        <v>2.6302071109248399</v>
      </c>
      <c r="AY243" s="4">
        <f>(AJ243/12)*$AS243</f>
        <v>3.6175595238095246</v>
      </c>
      <c r="AZ243" s="4">
        <f>(AK243/12)*$AS243</f>
        <v>6.4701345852895153</v>
      </c>
      <c r="BA243" s="4">
        <f>(AL243/12)*$AS243</f>
        <v>2.0364632237871674</v>
      </c>
      <c r="BB243" s="4">
        <f>(AM243/12)*$AS243</f>
        <v>2.6302071109248399</v>
      </c>
      <c r="BC243" s="4">
        <v>10.118735265865279</v>
      </c>
      <c r="BD243" s="4">
        <v>7.0832517940173627</v>
      </c>
      <c r="BE243" s="4"/>
      <c r="BF243" s="4">
        <f>AP243*AS243</f>
        <v>5.577</v>
      </c>
      <c r="BG243" s="4"/>
      <c r="BH243" s="26">
        <v>1739</v>
      </c>
      <c r="BI243" s="6">
        <f>AU243*271</f>
        <v>253.43369000699747</v>
      </c>
      <c r="BJ243" s="6">
        <f>AV243*19.5</f>
        <v>24.925764377934271</v>
      </c>
      <c r="BK243" s="6">
        <f>AW243*5</f>
        <v>20.219170579029736</v>
      </c>
      <c r="BL243" s="6">
        <f>AX243*3</f>
        <v>7.8906213327745203</v>
      </c>
      <c r="BM243" s="6">
        <f>AY243*3</f>
        <v>10.852678571428573</v>
      </c>
      <c r="BN243" s="6">
        <f>AZ243*1.3</f>
        <v>8.4111749608763695</v>
      </c>
      <c r="BO243" s="6">
        <f>BA243*1.3</f>
        <v>2.6474021909233176</v>
      </c>
      <c r="BP243" s="6">
        <f>BB243*1.3</f>
        <v>3.4192692442022921</v>
      </c>
      <c r="BQ243" s="6">
        <f>BD243*2</f>
        <v>14.166503588034725</v>
      </c>
      <c r="BS243" s="7">
        <f t="shared" si="14"/>
        <v>345.96627485220131</v>
      </c>
      <c r="BT243" s="7"/>
      <c r="BU243" s="8">
        <v>1739</v>
      </c>
      <c r="BV243" s="9">
        <f>BF243*250</f>
        <v>1394.25</v>
      </c>
      <c r="BW243" s="9">
        <f>BS243*4.2</f>
        <v>1453.0583543792457</v>
      </c>
      <c r="BY243" s="10">
        <v>1739</v>
      </c>
      <c r="BZ243" s="11">
        <f t="shared" si="13"/>
        <v>0.9595278784213942</v>
      </c>
    </row>
    <row r="244" spans="1:78" x14ac:dyDescent="0.2">
      <c r="A244">
        <v>1740</v>
      </c>
      <c r="B244" s="1">
        <v>1850.3</v>
      </c>
      <c r="C244" s="1"/>
      <c r="D244" s="1">
        <v>1850.3</v>
      </c>
      <c r="E244" s="1">
        <v>2100</v>
      </c>
      <c r="F244" s="61"/>
      <c r="G244" s="1">
        <v>54</v>
      </c>
      <c r="H244" s="1"/>
      <c r="I244" s="1"/>
      <c r="J244" s="1"/>
      <c r="K244" s="1">
        <v>446</v>
      </c>
      <c r="M244" s="1">
        <v>336</v>
      </c>
      <c r="N244" s="1">
        <v>446</v>
      </c>
      <c r="P244" s="1">
        <v>50.5</v>
      </c>
      <c r="Q244" s="4"/>
      <c r="R244" s="4"/>
      <c r="S244" s="4"/>
      <c r="T244" s="4"/>
      <c r="AB244" s="1">
        <v>6</v>
      </c>
      <c r="AD244" s="17">
        <v>1740</v>
      </c>
      <c r="AE244" s="25">
        <v>9.2054726368159194</v>
      </c>
      <c r="AF244" s="3">
        <v>11.802686631</v>
      </c>
      <c r="AG244" s="3">
        <v>16.431924882629108</v>
      </c>
      <c r="AH244" s="3">
        <v>50.70422535211268</v>
      </c>
      <c r="AI244" s="3">
        <f>K244/11.93</f>
        <v>37.384744341994974</v>
      </c>
      <c r="AJ244" s="3">
        <v>46.914623837700773</v>
      </c>
      <c r="AK244" s="3">
        <f t="shared" si="12"/>
        <v>81.126760563380287</v>
      </c>
      <c r="AL244" s="3">
        <v>26.291079812206576</v>
      </c>
      <c r="AM244" s="3">
        <v>37.384744341994974</v>
      </c>
      <c r="AN244" s="3">
        <v>3.9514866979655716</v>
      </c>
      <c r="AP244" s="3">
        <v>6</v>
      </c>
      <c r="AR244" s="14">
        <v>1740</v>
      </c>
      <c r="AS244" s="4">
        <v>0.92949999999999999</v>
      </c>
      <c r="AT244" s="4">
        <f>AS244*(AE244/12)</f>
        <v>0.71304056799336646</v>
      </c>
      <c r="AU244" s="4">
        <f>AS244*AF244/12</f>
        <v>0.91421643529287511</v>
      </c>
      <c r="AV244" s="4">
        <f>(AG244/12)*$AS244</f>
        <v>1.2727895148669797</v>
      </c>
      <c r="AW244" s="4">
        <f>(AH244/12)*$AS244</f>
        <v>3.927464788732395</v>
      </c>
      <c r="AX244" s="4">
        <f>(AI244/12)*$AS244</f>
        <v>2.895759988823694</v>
      </c>
      <c r="AY244" s="4">
        <f>(AJ244/12)*$AS244</f>
        <v>3.6339285714285721</v>
      </c>
      <c r="AZ244" s="4">
        <f>(AK244/12)*$AS244</f>
        <v>6.2839436619718319</v>
      </c>
      <c r="BA244" s="4">
        <f>(AL244/12)*$AS244</f>
        <v>2.0364632237871674</v>
      </c>
      <c r="BB244" s="4">
        <f>(AM244/12)*$AS244</f>
        <v>2.895759988823694</v>
      </c>
      <c r="BC244" s="4">
        <v>11.10861154187384</v>
      </c>
      <c r="BD244" s="4">
        <v>7.0832517940173627</v>
      </c>
      <c r="BE244" s="4"/>
      <c r="BF244" s="4">
        <f>AP244*AS244</f>
        <v>5.577</v>
      </c>
      <c r="BG244" s="4"/>
      <c r="BH244" s="26">
        <v>1740</v>
      </c>
      <c r="BI244" s="6">
        <f>AU244*271</f>
        <v>247.75265396436916</v>
      </c>
      <c r="BJ244" s="6">
        <f>AV244*19.5</f>
        <v>24.819395539906104</v>
      </c>
      <c r="BK244" s="6">
        <f>AW244*5</f>
        <v>19.637323943661976</v>
      </c>
      <c r="BL244" s="6">
        <f>AX244*3</f>
        <v>8.6872799664710811</v>
      </c>
      <c r="BM244" s="6">
        <f>AY244*3</f>
        <v>10.901785714285715</v>
      </c>
      <c r="BN244" s="6">
        <f>AZ244*1.3</f>
        <v>8.1691267605633815</v>
      </c>
      <c r="BO244" s="6">
        <f>BA244*1.3</f>
        <v>2.6474021909233176</v>
      </c>
      <c r="BP244" s="6">
        <f>BB244*1.3</f>
        <v>3.7644879854708022</v>
      </c>
      <c r="BQ244" s="6">
        <f>BD244*2</f>
        <v>14.166503588034725</v>
      </c>
      <c r="BS244" s="7">
        <f t="shared" si="14"/>
        <v>340.54595965368623</v>
      </c>
      <c r="BT244" s="7"/>
      <c r="BU244" s="8">
        <v>1740</v>
      </c>
      <c r="BV244" s="9">
        <f>BF244*250</f>
        <v>1394.25</v>
      </c>
      <c r="BW244" s="9">
        <f>BS244*4.2</f>
        <v>1430.2930305454822</v>
      </c>
      <c r="BY244" s="10">
        <v>1740</v>
      </c>
      <c r="BZ244" s="11">
        <f t="shared" si="13"/>
        <v>0.97480024737886317</v>
      </c>
    </row>
    <row r="245" spans="1:78" x14ac:dyDescent="0.2">
      <c r="A245">
        <v>1741</v>
      </c>
      <c r="B245" s="1">
        <v>1771.5</v>
      </c>
      <c r="C245" s="1"/>
      <c r="D245" s="1">
        <v>1771.5</v>
      </c>
      <c r="E245" s="1">
        <v>2305.5</v>
      </c>
      <c r="F245" s="61"/>
      <c r="G245" s="1">
        <v>51</v>
      </c>
      <c r="H245" s="1"/>
      <c r="I245" s="1"/>
      <c r="J245" s="1"/>
      <c r="K245" s="1">
        <v>426.4</v>
      </c>
      <c r="M245" s="1">
        <v>336</v>
      </c>
      <c r="N245" s="1">
        <v>426.4</v>
      </c>
      <c r="P245" s="1">
        <v>37</v>
      </c>
      <c r="Q245" s="4"/>
      <c r="R245" s="4"/>
      <c r="S245" s="4"/>
      <c r="T245" s="4"/>
      <c r="AB245" s="1">
        <v>6</v>
      </c>
      <c r="AD245" s="17">
        <v>1741</v>
      </c>
      <c r="AE245" s="25">
        <v>8.8134328358208958</v>
      </c>
      <c r="AF245" s="3">
        <v>11.355593555</v>
      </c>
      <c r="AG245" s="3">
        <v>18.039906103286384</v>
      </c>
      <c r="AH245" s="3">
        <v>47.887323943661976</v>
      </c>
      <c r="AI245" s="3">
        <f>K245/11.93</f>
        <v>35.74182732606873</v>
      </c>
      <c r="AJ245" s="3">
        <v>47.125950972104832</v>
      </c>
      <c r="AK245" s="3">
        <f t="shared" si="12"/>
        <v>76.619718309859167</v>
      </c>
      <c r="AL245" s="3">
        <v>26.291079812206576</v>
      </c>
      <c r="AM245" s="3">
        <v>35.74182732606873</v>
      </c>
      <c r="AN245" s="3">
        <v>2.8951486697965572</v>
      </c>
      <c r="AP245" s="3">
        <v>6</v>
      </c>
      <c r="AR245" s="14">
        <v>1741</v>
      </c>
      <c r="AS245" s="4">
        <v>0.92949999999999999</v>
      </c>
      <c r="AT245" s="4">
        <f>AS245*(AE245/12)</f>
        <v>0.68267381840796026</v>
      </c>
      <c r="AU245" s="4">
        <f>AS245*AF245/12</f>
        <v>0.87958535078104172</v>
      </c>
      <c r="AV245" s="4">
        <f>(AG245/12)*$AS245</f>
        <v>1.3973410602503911</v>
      </c>
      <c r="AW245" s="4">
        <f>(AH245/12)*$AS245</f>
        <v>3.7092723004694839</v>
      </c>
      <c r="AX245" s="4">
        <f>(AI245/12)*$AS245</f>
        <v>2.7685023749650735</v>
      </c>
      <c r="AY245" s="4">
        <f>(AJ245/12)*$AS245</f>
        <v>3.65029761904762</v>
      </c>
      <c r="AZ245" s="4">
        <f>(AK245/12)*$AS245</f>
        <v>5.9348356807511742</v>
      </c>
      <c r="BA245" s="4">
        <f>(AL245/12)*$AS245</f>
        <v>2.0364632237871674</v>
      </c>
      <c r="BB245" s="4">
        <f>(AM245/12)*$AS245</f>
        <v>2.7685023749650735</v>
      </c>
      <c r="BC245" s="4">
        <v>8.1389827138481596</v>
      </c>
      <c r="BD245" s="4">
        <v>7.0832517940173627</v>
      </c>
      <c r="BE245" s="4"/>
      <c r="BF245" s="4">
        <f>AP245*AS245</f>
        <v>5.577</v>
      </c>
      <c r="BG245" s="4"/>
      <c r="BH245" s="26">
        <v>1741</v>
      </c>
      <c r="BI245" s="6">
        <f>AU245*271</f>
        <v>238.36763006166231</v>
      </c>
      <c r="BJ245" s="6">
        <f>AV245*19.5</f>
        <v>27.248150674882627</v>
      </c>
      <c r="BK245" s="6">
        <f>AW245*5</f>
        <v>18.54636150234742</v>
      </c>
      <c r="BL245" s="6">
        <f>AX245*3</f>
        <v>8.3055071248952199</v>
      </c>
      <c r="BM245" s="6">
        <f>AY245*3</f>
        <v>10.950892857142859</v>
      </c>
      <c r="BN245" s="6">
        <f>AZ245*1.3</f>
        <v>7.715286384976527</v>
      </c>
      <c r="BO245" s="6">
        <f>BA245*1.3</f>
        <v>2.6474021909233176</v>
      </c>
      <c r="BP245" s="6">
        <f>BB245*1.3</f>
        <v>3.5990530874545956</v>
      </c>
      <c r="BQ245" s="6">
        <f>BD245*2</f>
        <v>14.166503588034725</v>
      </c>
      <c r="BS245" s="7">
        <f t="shared" si="14"/>
        <v>331.54678747231958</v>
      </c>
      <c r="BT245" s="7"/>
      <c r="BU245" s="8">
        <v>1741</v>
      </c>
      <c r="BV245" s="9">
        <f>BF245*250</f>
        <v>1394.25</v>
      </c>
      <c r="BW245" s="9">
        <f>BS245*4.2</f>
        <v>1392.4965073837423</v>
      </c>
      <c r="BY245" s="10">
        <v>1741</v>
      </c>
      <c r="BZ245" s="11">
        <f t="shared" si="13"/>
        <v>1.001259243816383</v>
      </c>
    </row>
    <row r="246" spans="1:78" x14ac:dyDescent="0.2">
      <c r="A246">
        <v>1742</v>
      </c>
      <c r="B246" s="1">
        <v>1732.6</v>
      </c>
      <c r="C246" s="1"/>
      <c r="D246" s="1">
        <v>1732.6</v>
      </c>
      <c r="E246" s="1">
        <v>2350.9</v>
      </c>
      <c r="F246" s="61"/>
      <c r="G246" s="1">
        <v>52</v>
      </c>
      <c r="H246" s="1"/>
      <c r="I246" s="1"/>
      <c r="J246" s="1"/>
      <c r="K246" s="1">
        <v>460.9</v>
      </c>
      <c r="M246" s="1">
        <v>336</v>
      </c>
      <c r="N246" s="1">
        <v>460.9</v>
      </c>
      <c r="P246" s="1">
        <v>45.4</v>
      </c>
      <c r="Q246" s="4"/>
      <c r="R246" s="4"/>
      <c r="S246" s="4"/>
      <c r="T246" s="4"/>
      <c r="AB246" s="1">
        <v>6</v>
      </c>
      <c r="AD246" s="17">
        <v>1742</v>
      </c>
      <c r="AE246" s="25">
        <v>8.6199004975124378</v>
      </c>
      <c r="AF246" s="3">
        <v>11.134883902</v>
      </c>
      <c r="AG246" s="3">
        <v>18.395148669796558</v>
      </c>
      <c r="AH246" s="3">
        <v>48.826291079812208</v>
      </c>
      <c r="AI246" s="3">
        <f>K246/11.93</f>
        <v>38.633696563285831</v>
      </c>
      <c r="AJ246" s="3">
        <v>47.33727810650889</v>
      </c>
      <c r="AK246" s="3">
        <f t="shared" si="12"/>
        <v>78.122065727699535</v>
      </c>
      <c r="AL246" s="3">
        <v>26.291079812206576</v>
      </c>
      <c r="AM246" s="3">
        <v>38.633696563285831</v>
      </c>
      <c r="AN246" s="3">
        <v>3.5524256651017216</v>
      </c>
      <c r="AP246" s="3">
        <v>6</v>
      </c>
      <c r="AR246" s="14">
        <v>1742</v>
      </c>
      <c r="AS246" s="4">
        <v>0.92949999999999999</v>
      </c>
      <c r="AT246" s="4">
        <f>AS246*(AE246/12)</f>
        <v>0.66768312603648428</v>
      </c>
      <c r="AU246" s="4">
        <f>AS246*AF246/12</f>
        <v>0.86248954890908325</v>
      </c>
      <c r="AV246" s="4">
        <f>(AG246/12)*$AS246</f>
        <v>1.4248575573813251</v>
      </c>
      <c r="AW246" s="4">
        <f>(AH246/12)*$AS246</f>
        <v>3.782003129890454</v>
      </c>
      <c r="AX246" s="4">
        <f>(AI246/12)*$AS246</f>
        <v>2.9925017462978483</v>
      </c>
      <c r="AY246" s="4">
        <f>(AJ246/12)*$AS246</f>
        <v>3.6666666666666674</v>
      </c>
      <c r="AZ246" s="4">
        <f>(AK246/12)*$AS246</f>
        <v>6.051205007824727</v>
      </c>
      <c r="BA246" s="4">
        <f>(AL246/12)*$AS246</f>
        <v>2.0364632237871674</v>
      </c>
      <c r="BB246" s="4">
        <f>(AM246/12)*$AS246</f>
        <v>2.9925017462978483</v>
      </c>
      <c r="BC246" s="4">
        <v>9.9867517623974713</v>
      </c>
      <c r="BD246" s="4">
        <v>7.0832517940173627</v>
      </c>
      <c r="BE246" s="4"/>
      <c r="BF246" s="4">
        <f>AP246*AS246</f>
        <v>5.577</v>
      </c>
      <c r="BG246" s="4"/>
      <c r="BH246" s="26">
        <v>1742</v>
      </c>
      <c r="BI246" s="6">
        <f>AU246*271</f>
        <v>233.73466775436157</v>
      </c>
      <c r="BJ246" s="6">
        <f>AV246*19.5</f>
        <v>27.784722368935839</v>
      </c>
      <c r="BK246" s="6">
        <f>AW246*5</f>
        <v>18.910015649452269</v>
      </c>
      <c r="BL246" s="6">
        <f>AX246*3</f>
        <v>8.9775052388935457</v>
      </c>
      <c r="BM246" s="6">
        <f>AY246*3</f>
        <v>11.000000000000002</v>
      </c>
      <c r="BN246" s="6">
        <f>AZ246*1.3</f>
        <v>7.8665665101721451</v>
      </c>
      <c r="BO246" s="6">
        <f>BA246*1.3</f>
        <v>2.6474021909233176</v>
      </c>
      <c r="BP246" s="6">
        <f>BB246*1.3</f>
        <v>3.8902522701872027</v>
      </c>
      <c r="BQ246" s="6">
        <f>BD246*2</f>
        <v>14.166503588034725</v>
      </c>
      <c r="BS246" s="7">
        <f t="shared" si="14"/>
        <v>328.97763557096067</v>
      </c>
      <c r="BT246" s="7"/>
      <c r="BU246" s="8">
        <v>1742</v>
      </c>
      <c r="BV246" s="9">
        <f>BF246*250</f>
        <v>1394.25</v>
      </c>
      <c r="BW246" s="9">
        <f>BS246*4.2</f>
        <v>1381.706069398035</v>
      </c>
      <c r="BY246" s="10">
        <v>1742</v>
      </c>
      <c r="BZ246" s="11">
        <f t="shared" si="13"/>
        <v>1.0090785810960721</v>
      </c>
    </row>
    <row r="247" spans="1:78" x14ac:dyDescent="0.2">
      <c r="A247">
        <v>1743</v>
      </c>
      <c r="B247" s="1">
        <v>1541.4</v>
      </c>
      <c r="C247" s="1"/>
      <c r="D247" s="1">
        <v>1541.4</v>
      </c>
      <c r="E247" s="1">
        <v>2274</v>
      </c>
      <c r="F247" s="61"/>
      <c r="G247" s="1">
        <v>48</v>
      </c>
      <c r="H247" s="1"/>
      <c r="I247" s="1"/>
      <c r="J247" s="1"/>
      <c r="K247" s="1">
        <v>373.5</v>
      </c>
      <c r="M247" s="1">
        <v>336</v>
      </c>
      <c r="N247" s="1">
        <v>373.5</v>
      </c>
      <c r="P247" s="1">
        <v>50.6</v>
      </c>
      <c r="Q247" s="4"/>
      <c r="R247" s="4"/>
      <c r="S247" s="4"/>
      <c r="T247" s="4"/>
      <c r="AB247" s="1">
        <v>6</v>
      </c>
      <c r="AD247" s="17">
        <v>1743</v>
      </c>
      <c r="AE247" s="25">
        <v>7.6686567164179111</v>
      </c>
      <c r="AF247" s="3">
        <v>10.050059078</v>
      </c>
      <c r="AG247" s="3">
        <v>17.793427230046948</v>
      </c>
      <c r="AH247" s="3">
        <v>45.070422535211272</v>
      </c>
      <c r="AI247" s="3">
        <f>K247/11.93</f>
        <v>31.307627829002517</v>
      </c>
      <c r="AJ247" s="3">
        <v>47.548605240912948</v>
      </c>
      <c r="AK247" s="3">
        <f t="shared" si="12"/>
        <v>72.112676056338032</v>
      </c>
      <c r="AL247" s="3">
        <v>26.291079812206576</v>
      </c>
      <c r="AM247" s="3">
        <v>31.307627829002517</v>
      </c>
      <c r="AN247" s="3">
        <v>3.9593114241001568</v>
      </c>
      <c r="AP247" s="3">
        <v>6</v>
      </c>
      <c r="AR247" s="14">
        <v>1743</v>
      </c>
      <c r="AS247" s="4">
        <v>0.92949999999999999</v>
      </c>
      <c r="AT247" s="4">
        <f>AS247*(AE247/12)</f>
        <v>0.59400136815920401</v>
      </c>
      <c r="AU247" s="4">
        <f>AS247*AF247/12</f>
        <v>0.77846082608341671</v>
      </c>
      <c r="AV247" s="4">
        <f>(AG247/12)*$AS247</f>
        <v>1.3782492175273866</v>
      </c>
      <c r="AW247" s="4">
        <f>(AH247/12)*$AS247</f>
        <v>3.4910798122065732</v>
      </c>
      <c r="AX247" s="4">
        <f>(AI247/12)*$AS247</f>
        <v>2.4250366722548202</v>
      </c>
      <c r="AY247" s="4">
        <f>(AJ247/12)*$AS247</f>
        <v>3.6830357142857153</v>
      </c>
      <c r="AZ247" s="4">
        <f>(AK247/12)*$AS247</f>
        <v>5.5857276995305165</v>
      </c>
      <c r="BA247" s="4">
        <f>(AL247/12)*$AS247</f>
        <v>2.0364632237871674</v>
      </c>
      <c r="BB247" s="4">
        <f>(AM247/12)*$AS247</f>
        <v>2.4250366722548202</v>
      </c>
      <c r="BC247" s="4">
        <v>11.130608792451808</v>
      </c>
      <c r="BD247" s="4">
        <v>7.0832517940173627</v>
      </c>
      <c r="BE247" s="4"/>
      <c r="BF247" s="4">
        <f>AP247*AS247</f>
        <v>5.577</v>
      </c>
      <c r="BG247" s="4"/>
      <c r="BH247" s="26">
        <v>1743</v>
      </c>
      <c r="BI247" s="6">
        <f>AU247*271</f>
        <v>210.96288386860593</v>
      </c>
      <c r="BJ247" s="6">
        <f>AV247*19.5</f>
        <v>26.875859741784041</v>
      </c>
      <c r="BK247" s="6">
        <f>AW247*5</f>
        <v>17.455399061032864</v>
      </c>
      <c r="BL247" s="6">
        <f>AX247*3</f>
        <v>7.2751100167644607</v>
      </c>
      <c r="BM247" s="6">
        <f>AY247*3</f>
        <v>11.049107142857146</v>
      </c>
      <c r="BN247" s="6">
        <f>AZ247*1.3</f>
        <v>7.2614460093896716</v>
      </c>
      <c r="BO247" s="6">
        <f>BA247*1.3</f>
        <v>2.6474021909233176</v>
      </c>
      <c r="BP247" s="6">
        <f>BB247*1.3</f>
        <v>3.1525476739312666</v>
      </c>
      <c r="BQ247" s="6">
        <f>BD247*2</f>
        <v>14.166503588034725</v>
      </c>
      <c r="BS247" s="7">
        <f t="shared" si="14"/>
        <v>300.8462592933235</v>
      </c>
      <c r="BT247" s="7"/>
      <c r="BU247" s="8">
        <v>1743</v>
      </c>
      <c r="BV247" s="9">
        <f>BF247*250</f>
        <v>1394.25</v>
      </c>
      <c r="BW247" s="9">
        <f>BS247*4.2</f>
        <v>1263.5542890319587</v>
      </c>
      <c r="BY247" s="10">
        <v>1743</v>
      </c>
      <c r="BZ247" s="11">
        <f t="shared" si="13"/>
        <v>1.1034349786966182</v>
      </c>
    </row>
    <row r="248" spans="1:78" x14ac:dyDescent="0.2">
      <c r="A248">
        <v>1744</v>
      </c>
      <c r="B248" s="1">
        <v>1619</v>
      </c>
      <c r="C248" s="1"/>
      <c r="D248" s="1">
        <v>1619</v>
      </c>
      <c r="E248" s="1">
        <v>1985</v>
      </c>
      <c r="F248" s="61"/>
      <c r="G248" s="1">
        <v>48</v>
      </c>
      <c r="H248" s="1"/>
      <c r="I248" s="1"/>
      <c r="J248" s="1"/>
      <c r="K248" s="1">
        <v>389.8</v>
      </c>
      <c r="M248" s="1">
        <v>336</v>
      </c>
      <c r="N248" s="1">
        <v>389.8</v>
      </c>
      <c r="P248" s="1">
        <v>45.5</v>
      </c>
      <c r="Q248" s="4"/>
      <c r="R248" s="4"/>
      <c r="S248" s="4"/>
      <c r="T248" s="4"/>
      <c r="AB248" s="1">
        <v>6</v>
      </c>
      <c r="AD248" s="17">
        <v>1744</v>
      </c>
      <c r="AE248" s="25">
        <v>8.0547263681592032</v>
      </c>
      <c r="AF248" s="3">
        <v>10.49034363</v>
      </c>
      <c r="AG248" s="3">
        <v>15.532081377151799</v>
      </c>
      <c r="AH248" s="3">
        <v>45.070422535211272</v>
      </c>
      <c r="AI248" s="3">
        <f>K248/11.93</f>
        <v>32.673931265716682</v>
      </c>
      <c r="AJ248" s="3">
        <v>47.759932375317007</v>
      </c>
      <c r="AK248" s="3">
        <f t="shared" si="12"/>
        <v>72.112676056338032</v>
      </c>
      <c r="AL248" s="3">
        <v>26.291079812206576</v>
      </c>
      <c r="AM248" s="3">
        <v>32.673931265716682</v>
      </c>
      <c r="AN248" s="3">
        <v>3.5602503912363068</v>
      </c>
      <c r="AP248" s="3">
        <v>6</v>
      </c>
      <c r="AR248" s="14">
        <v>1744</v>
      </c>
      <c r="AS248" s="4">
        <v>0.92949999999999999</v>
      </c>
      <c r="AT248" s="4">
        <f>AS248*(AE248/12)</f>
        <v>0.62390567993366497</v>
      </c>
      <c r="AU248" s="4">
        <f>AS248*AF248/12</f>
        <v>0.81256453367375003</v>
      </c>
      <c r="AV248" s="4">
        <f>(AG248/12)*$AS248</f>
        <v>1.203089136671883</v>
      </c>
      <c r="AW248" s="4">
        <f>(AH248/12)*$AS248</f>
        <v>3.4910798122065732</v>
      </c>
      <c r="AX248" s="4">
        <f>(AI248/12)*$AS248</f>
        <v>2.5308682592903047</v>
      </c>
      <c r="AY248" s="4">
        <f>(AJ248/12)*$AS248</f>
        <v>3.6994047619047632</v>
      </c>
      <c r="AZ248" s="4">
        <f>(AK248/12)*$AS248</f>
        <v>5.5857276995305165</v>
      </c>
      <c r="BA248" s="4">
        <f>(AL248/12)*$AS248</f>
        <v>2.0364632237871674</v>
      </c>
      <c r="BB248" s="4">
        <f>(AM248/12)*$AS248</f>
        <v>2.5308682592903047</v>
      </c>
      <c r="BC248" s="4">
        <v>10.008749012975438</v>
      </c>
      <c r="BD248" s="4">
        <v>7.0832517940173627</v>
      </c>
      <c r="BE248" s="4"/>
      <c r="BF248" s="4">
        <f>AP248*AS248</f>
        <v>5.577</v>
      </c>
      <c r="BG248" s="4"/>
      <c r="BH248" s="26">
        <v>1744</v>
      </c>
      <c r="BI248" s="6">
        <f>AU248*271</f>
        <v>220.20498862558625</v>
      </c>
      <c r="BJ248" s="6">
        <f>AV248*19.5</f>
        <v>23.460238165101718</v>
      </c>
      <c r="BK248" s="6">
        <f>AW248*5</f>
        <v>17.455399061032864</v>
      </c>
      <c r="BL248" s="6">
        <f>AX248*3</f>
        <v>7.592604777870914</v>
      </c>
      <c r="BM248" s="6">
        <f>AY248*3</f>
        <v>11.09821428571429</v>
      </c>
      <c r="BN248" s="6">
        <f>AZ248*1.3</f>
        <v>7.2614460093896716</v>
      </c>
      <c r="BO248" s="6">
        <f>BA248*1.3</f>
        <v>2.6474021909233176</v>
      </c>
      <c r="BP248" s="6">
        <f>BB248*1.3</f>
        <v>3.2901287370773962</v>
      </c>
      <c r="BQ248" s="6">
        <f>BD248*2</f>
        <v>14.166503588034725</v>
      </c>
      <c r="BS248" s="7">
        <f t="shared" si="14"/>
        <v>307.17692544073117</v>
      </c>
      <c r="BT248" s="7"/>
      <c r="BU248" s="8">
        <v>1744</v>
      </c>
      <c r="BV248" s="9">
        <f>BF248*250</f>
        <v>1394.25</v>
      </c>
      <c r="BW248" s="9">
        <f>BS248*4.2</f>
        <v>1290.1430868510708</v>
      </c>
      <c r="BY248" s="10">
        <v>1744</v>
      </c>
      <c r="BZ248" s="11">
        <f t="shared" si="13"/>
        <v>1.080694082857917</v>
      </c>
    </row>
    <row r="249" spans="1:78" x14ac:dyDescent="0.2">
      <c r="A249">
        <v>1745</v>
      </c>
      <c r="B249" s="1">
        <v>1677.6</v>
      </c>
      <c r="C249" s="1"/>
      <c r="D249" s="1">
        <v>1677.6</v>
      </c>
      <c r="E249" s="1">
        <v>1945.5</v>
      </c>
      <c r="F249" s="61"/>
      <c r="G249" s="1">
        <v>48</v>
      </c>
      <c r="H249" s="1"/>
      <c r="I249" s="1"/>
      <c r="J249" s="1"/>
      <c r="K249" s="1">
        <v>360</v>
      </c>
      <c r="M249" s="1">
        <v>336</v>
      </c>
      <c r="N249" s="1">
        <v>360</v>
      </c>
      <c r="P249" s="1">
        <v>40</v>
      </c>
      <c r="Q249" s="4"/>
      <c r="R249" s="4"/>
      <c r="S249" s="4"/>
      <c r="T249" s="4"/>
      <c r="Z249" s="1">
        <v>3.1666666666666665</v>
      </c>
      <c r="AB249" s="1">
        <v>6</v>
      </c>
      <c r="AD249" s="17">
        <v>1745</v>
      </c>
      <c r="AE249" s="25">
        <v>8.3462686567164166</v>
      </c>
      <c r="AF249" s="3">
        <v>10.822826552</v>
      </c>
      <c r="AG249" s="3">
        <v>15.223004694835682</v>
      </c>
      <c r="AH249" s="3">
        <v>45.070422535211272</v>
      </c>
      <c r="AI249" s="3">
        <f>K249/11.93</f>
        <v>30.176026823134954</v>
      </c>
      <c r="AJ249" s="3">
        <v>47.971259509721065</v>
      </c>
      <c r="AK249" s="3">
        <f t="shared" si="12"/>
        <v>72.112676056338032</v>
      </c>
      <c r="AL249" s="3">
        <v>26.291079812206576</v>
      </c>
      <c r="AM249" s="3">
        <v>30.176026823134954</v>
      </c>
      <c r="AN249" s="3">
        <v>3.1298904538341161</v>
      </c>
      <c r="AP249" s="3">
        <v>6</v>
      </c>
      <c r="AR249" s="14">
        <v>1745</v>
      </c>
      <c r="AS249" s="4">
        <v>0.92949999999999999</v>
      </c>
      <c r="AT249" s="4">
        <f>AS249*(AE249/12)</f>
        <v>0.64648805970149237</v>
      </c>
      <c r="AU249" s="4">
        <f>AS249*AF249/12</f>
        <v>0.8383181066736668</v>
      </c>
      <c r="AV249" s="4">
        <f>(AG249/12)*$AS249</f>
        <v>1.1791485719874804</v>
      </c>
      <c r="AW249" s="4">
        <f>(AH249/12)*$AS249</f>
        <v>3.4910798122065732</v>
      </c>
      <c r="AX249" s="4">
        <f>(AI249/12)*$AS249</f>
        <v>2.3373847443419948</v>
      </c>
      <c r="AY249" s="4">
        <f>(AJ249/12)*$AS249</f>
        <v>3.7157738095238106</v>
      </c>
      <c r="AZ249" s="4">
        <f>(AK249/12)*$AS249</f>
        <v>5.5857276995305165</v>
      </c>
      <c r="BA249" s="4">
        <f>(AL249/12)*$AS249</f>
        <v>2.0364632237871674</v>
      </c>
      <c r="BB249" s="4">
        <f>(AM249/12)*$AS249</f>
        <v>2.3373847443419948</v>
      </c>
      <c r="BC249" s="4">
        <v>8.7989002311871989</v>
      </c>
      <c r="BD249" s="4">
        <v>7.0832517940173627</v>
      </c>
      <c r="BE249" s="4"/>
      <c r="BF249" s="4">
        <f>AP249*AS249</f>
        <v>5.577</v>
      </c>
      <c r="BG249" s="4"/>
      <c r="BH249" s="26">
        <v>1745</v>
      </c>
      <c r="BI249" s="6">
        <f>AU249*271</f>
        <v>227.18420690856371</v>
      </c>
      <c r="BJ249" s="6">
        <f>AV249*19.5</f>
        <v>22.993397153755868</v>
      </c>
      <c r="BK249" s="6">
        <f>AW249*5</f>
        <v>17.455399061032864</v>
      </c>
      <c r="BL249" s="6">
        <f>AX249*3</f>
        <v>7.012154233025985</v>
      </c>
      <c r="BM249" s="6">
        <f>AY249*3</f>
        <v>11.147321428571432</v>
      </c>
      <c r="BN249" s="6">
        <f>AZ249*1.3</f>
        <v>7.2614460093896716</v>
      </c>
      <c r="BO249" s="6">
        <f>BA249*1.3</f>
        <v>2.6474021909233176</v>
      </c>
      <c r="BP249" s="6">
        <f>BB249*1.3</f>
        <v>3.0386001676445935</v>
      </c>
      <c r="BQ249" s="6">
        <f>BD249*2</f>
        <v>14.166503588034725</v>
      </c>
      <c r="BS249" s="7">
        <f t="shared" si="14"/>
        <v>312.90643074094214</v>
      </c>
      <c r="BT249" s="7"/>
      <c r="BU249" s="8">
        <v>1745</v>
      </c>
      <c r="BV249" s="9">
        <f>BF249*250</f>
        <v>1394.25</v>
      </c>
      <c r="BW249" s="9">
        <f>BS249*4.2</f>
        <v>1314.2070091119569</v>
      </c>
      <c r="BY249" s="10">
        <v>1745</v>
      </c>
      <c r="BZ249" s="11">
        <f t="shared" si="13"/>
        <v>1.0609059229885938</v>
      </c>
    </row>
    <row r="250" spans="1:78" x14ac:dyDescent="0.2">
      <c r="A250">
        <v>1746</v>
      </c>
      <c r="B250" s="1">
        <v>1640.8</v>
      </c>
      <c r="C250" s="1"/>
      <c r="D250" s="1">
        <v>1640.8</v>
      </c>
      <c r="E250" s="1">
        <v>1930.5</v>
      </c>
      <c r="F250" s="61"/>
      <c r="G250" s="1">
        <v>48</v>
      </c>
      <c r="H250" s="1"/>
      <c r="I250" s="1"/>
      <c r="J250" s="1"/>
      <c r="K250" s="1">
        <v>381</v>
      </c>
      <c r="M250" s="1">
        <v>336</v>
      </c>
      <c r="N250" s="1">
        <v>381</v>
      </c>
      <c r="P250" s="1">
        <v>40</v>
      </c>
      <c r="Q250" s="4"/>
      <c r="R250" s="4"/>
      <c r="S250" s="4"/>
      <c r="T250" s="4"/>
      <c r="AB250" s="1">
        <v>6</v>
      </c>
      <c r="AD250" s="17">
        <v>1746</v>
      </c>
      <c r="AE250" s="25">
        <v>8.1631840796019901</v>
      </c>
      <c r="AF250" s="3">
        <v>10.614031816000001</v>
      </c>
      <c r="AG250" s="3">
        <v>15.105633802816902</v>
      </c>
      <c r="AH250" s="3">
        <v>45.070422535211272</v>
      </c>
      <c r="AI250" s="3">
        <f>K250/11.93</f>
        <v>31.936295054484493</v>
      </c>
      <c r="AJ250" s="3">
        <v>48.182586644125124</v>
      </c>
      <c r="AK250" s="3">
        <f t="shared" si="12"/>
        <v>72.112676056338032</v>
      </c>
      <c r="AL250" s="3">
        <v>26.291079812206576</v>
      </c>
      <c r="AM250" s="3">
        <v>31.936295054484493</v>
      </c>
      <c r="AN250" s="3">
        <v>3.1298904538341161</v>
      </c>
      <c r="AP250" s="3">
        <v>6</v>
      </c>
      <c r="AR250" s="14">
        <v>1746</v>
      </c>
      <c r="AS250" s="4">
        <v>0.92949999999999999</v>
      </c>
      <c r="AT250" s="4">
        <f>AS250*(AE250/12)</f>
        <v>0.63230663349917082</v>
      </c>
      <c r="AU250" s="4">
        <f>AS250*AF250/12</f>
        <v>0.82214521441433341</v>
      </c>
      <c r="AV250" s="4">
        <f>(AG250/12)*$AS250</f>
        <v>1.1700572183098592</v>
      </c>
      <c r="AW250" s="4">
        <f>(AH250/12)*$AS250</f>
        <v>3.4910798122065732</v>
      </c>
      <c r="AX250" s="4">
        <f>(AI250/12)*$AS250</f>
        <v>2.4737321877619447</v>
      </c>
      <c r="AY250" s="4">
        <f>(AJ250/12)*$AS250</f>
        <v>3.732142857142859</v>
      </c>
      <c r="AZ250" s="4">
        <f>(AK250/12)*$AS250</f>
        <v>5.5857276995305165</v>
      </c>
      <c r="BA250" s="4">
        <f>(AL250/12)*$AS250</f>
        <v>2.0364632237871674</v>
      </c>
      <c r="BB250" s="4">
        <f>(AM250/12)*$AS250</f>
        <v>2.4737321877619447</v>
      </c>
      <c r="BC250" s="4">
        <v>8.7989002311871989</v>
      </c>
      <c r="BD250" s="4">
        <v>7.0832517940173627</v>
      </c>
      <c r="BE250" s="4"/>
      <c r="BF250" s="4">
        <f>AP250*AS250</f>
        <v>5.577</v>
      </c>
      <c r="BG250" s="4"/>
      <c r="BH250" s="26">
        <v>1746</v>
      </c>
      <c r="BI250" s="6">
        <f>AU250*271</f>
        <v>222.80135310628435</v>
      </c>
      <c r="BJ250" s="6">
        <f>AV250*19.5</f>
        <v>22.816115757042255</v>
      </c>
      <c r="BK250" s="6">
        <f>AW250*5</f>
        <v>17.455399061032864</v>
      </c>
      <c r="BL250" s="6">
        <f>AX250*3</f>
        <v>7.4211965632858341</v>
      </c>
      <c r="BM250" s="6">
        <f>AY250*3</f>
        <v>11.196428571428577</v>
      </c>
      <c r="BN250" s="6">
        <f>AZ250*1.3</f>
        <v>7.2614460093896716</v>
      </c>
      <c r="BO250" s="6">
        <f>BA250*1.3</f>
        <v>2.6474021909233176</v>
      </c>
      <c r="BP250" s="6">
        <f>BB250*1.3</f>
        <v>3.2158518440905284</v>
      </c>
      <c r="BQ250" s="6">
        <f>BD250*2</f>
        <v>14.166503588034725</v>
      </c>
      <c r="BS250" s="7">
        <f t="shared" si="14"/>
        <v>308.98169669151213</v>
      </c>
      <c r="BT250" s="7"/>
      <c r="BU250" s="8">
        <v>1746</v>
      </c>
      <c r="BV250" s="9">
        <f>BF250*250</f>
        <v>1394.25</v>
      </c>
      <c r="BW250" s="9">
        <f>BS250*4.2</f>
        <v>1297.723126104351</v>
      </c>
      <c r="BY250" s="10">
        <v>1746</v>
      </c>
      <c r="BZ250" s="11">
        <f t="shared" si="13"/>
        <v>1.0743817166805172</v>
      </c>
    </row>
    <row r="251" spans="1:78" x14ac:dyDescent="0.2">
      <c r="A251">
        <v>1747</v>
      </c>
      <c r="B251" s="1">
        <v>1730.3</v>
      </c>
      <c r="C251" s="1"/>
      <c r="D251" s="1">
        <v>1730.3</v>
      </c>
      <c r="E251" s="1">
        <v>2106</v>
      </c>
      <c r="F251" s="61"/>
      <c r="G251" s="1">
        <v>46</v>
      </c>
      <c r="H251" s="1"/>
      <c r="I251" s="1"/>
      <c r="J251" s="1"/>
      <c r="K251" s="1">
        <v>387.3</v>
      </c>
      <c r="M251" s="1">
        <v>336</v>
      </c>
      <c r="N251" s="1">
        <v>387.3</v>
      </c>
      <c r="P251" s="1">
        <v>40</v>
      </c>
      <c r="Q251" s="4"/>
      <c r="R251" s="4"/>
      <c r="S251" s="4"/>
      <c r="T251" s="4"/>
      <c r="Z251" s="1">
        <v>6</v>
      </c>
      <c r="AB251" s="1">
        <v>6</v>
      </c>
      <c r="AD251" s="17">
        <v>1747</v>
      </c>
      <c r="AE251" s="25">
        <v>8.6084577114427852</v>
      </c>
      <c r="AF251" s="3">
        <v>11.121834230999999</v>
      </c>
      <c r="AG251" s="3">
        <v>16.47887323943662</v>
      </c>
      <c r="AH251" s="3">
        <v>43.1924882629108</v>
      </c>
      <c r="AI251" s="3">
        <f>K251/11.93</f>
        <v>32.464375523889359</v>
      </c>
      <c r="AJ251" s="3">
        <v>48.393913778529182</v>
      </c>
      <c r="AK251" s="3">
        <f t="shared" si="12"/>
        <v>69.10798122065728</v>
      </c>
      <c r="AL251" s="3">
        <v>26.291079812206576</v>
      </c>
      <c r="AM251" s="3">
        <v>32.464375523889359</v>
      </c>
      <c r="AN251" s="3">
        <v>3.1298904538341161</v>
      </c>
      <c r="AP251" s="3">
        <v>6</v>
      </c>
      <c r="AR251" s="14">
        <v>1747</v>
      </c>
      <c r="AS251" s="4">
        <v>0.92949999999999999</v>
      </c>
      <c r="AT251" s="4">
        <f>AS251*(AE251/12)</f>
        <v>0.66679678689883903</v>
      </c>
      <c r="AU251" s="4">
        <f>AS251*AF251/12</f>
        <v>0.86147874314287487</v>
      </c>
      <c r="AV251" s="4">
        <f>(AG251/12)*$AS251</f>
        <v>1.2764260563380281</v>
      </c>
      <c r="AW251" s="4">
        <f>(AH251/12)*$AS251</f>
        <v>3.3456181533646321</v>
      </c>
      <c r="AX251" s="4">
        <f>(AI251/12)*$AS251</f>
        <v>2.5146364207879301</v>
      </c>
      <c r="AY251" s="4">
        <f>(AJ251/12)*$AS251</f>
        <v>3.7485119047619064</v>
      </c>
      <c r="AZ251" s="4">
        <f>(AK251/12)*$AS251</f>
        <v>5.3529890453834117</v>
      </c>
      <c r="BA251" s="4">
        <f>(AL251/12)*$AS251</f>
        <v>2.0364632237871674</v>
      </c>
      <c r="BB251" s="4">
        <f>(AM251/12)*$AS251</f>
        <v>2.5146364207879301</v>
      </c>
      <c r="BC251" s="4">
        <v>8.7989002311871989</v>
      </c>
      <c r="BD251" s="4">
        <v>7.0635760945895347</v>
      </c>
      <c r="BE251" s="4"/>
      <c r="BF251" s="4">
        <f>AP251*AS251</f>
        <v>5.577</v>
      </c>
      <c r="BG251" s="4"/>
      <c r="BH251" s="26">
        <v>1747</v>
      </c>
      <c r="BI251" s="6">
        <f>AU251*271</f>
        <v>233.4607393917191</v>
      </c>
      <c r="BJ251" s="6">
        <f>AV251*19.5</f>
        <v>24.890308098591547</v>
      </c>
      <c r="BK251" s="6">
        <f>AW251*5</f>
        <v>16.728090766823161</v>
      </c>
      <c r="BL251" s="6">
        <f>AX251*3</f>
        <v>7.5439092623637904</v>
      </c>
      <c r="BM251" s="6">
        <f>AY251*3</f>
        <v>11.245535714285719</v>
      </c>
      <c r="BN251" s="6">
        <f>AZ251*1.3</f>
        <v>6.9588857589984352</v>
      </c>
      <c r="BO251" s="6">
        <f>BA251*1.3</f>
        <v>2.6474021909233176</v>
      </c>
      <c r="BP251" s="6">
        <f>BB251*1.3</f>
        <v>3.2690273470243092</v>
      </c>
      <c r="BQ251" s="6">
        <f>BD251*2</f>
        <v>14.127152189179069</v>
      </c>
      <c r="BS251" s="7">
        <f t="shared" si="14"/>
        <v>320.87105071990851</v>
      </c>
      <c r="BT251" s="7"/>
      <c r="BU251" s="8">
        <v>1747</v>
      </c>
      <c r="BV251" s="9">
        <f>BF251*250</f>
        <v>1394.25</v>
      </c>
      <c r="BW251" s="9">
        <f>BS251*4.2</f>
        <v>1347.6584130236158</v>
      </c>
      <c r="BY251" s="10">
        <v>1747</v>
      </c>
      <c r="BZ251" s="11">
        <f t="shared" si="13"/>
        <v>1.0345722525278873</v>
      </c>
    </row>
    <row r="252" spans="1:78" x14ac:dyDescent="0.2">
      <c r="A252">
        <v>1748</v>
      </c>
      <c r="B252" s="1">
        <v>2102.1</v>
      </c>
      <c r="C252" s="1"/>
      <c r="D252" s="1">
        <v>2102.1</v>
      </c>
      <c r="E252" s="1">
        <v>2327.5</v>
      </c>
      <c r="F252" s="61"/>
      <c r="G252" s="1">
        <v>48</v>
      </c>
      <c r="H252" s="1"/>
      <c r="I252" s="1"/>
      <c r="J252" s="1"/>
      <c r="K252" s="1">
        <v>457.3</v>
      </c>
      <c r="M252" s="1">
        <v>336</v>
      </c>
      <c r="N252" s="1">
        <v>457.3</v>
      </c>
      <c r="P252" s="1">
        <v>40</v>
      </c>
      <c r="Q252" s="4"/>
      <c r="R252" s="4"/>
      <c r="S252" s="4"/>
      <c r="T252" s="4"/>
      <c r="Z252" s="1">
        <v>6</v>
      </c>
      <c r="AB252" s="1">
        <v>6</v>
      </c>
      <c r="AD252" s="17">
        <v>1748</v>
      </c>
      <c r="AE252" s="25">
        <v>10.458208955223879</v>
      </c>
      <c r="AF252" s="3">
        <v>13.231341917</v>
      </c>
      <c r="AG252" s="3">
        <v>18.212050078247263</v>
      </c>
      <c r="AH252" s="3">
        <v>45.070422535211272</v>
      </c>
      <c r="AI252" s="3">
        <f>K252/11.93</f>
        <v>38.331936295054483</v>
      </c>
      <c r="AJ252" s="3">
        <v>48.60524091293324</v>
      </c>
      <c r="AK252" s="3">
        <f t="shared" si="12"/>
        <v>72.112676056338032</v>
      </c>
      <c r="AL252" s="3">
        <v>26.291079812206576</v>
      </c>
      <c r="AM252" s="3">
        <v>38.331936295054483</v>
      </c>
      <c r="AN252" s="3">
        <v>3.1298904538341161</v>
      </c>
      <c r="AP252" s="3">
        <v>6</v>
      </c>
      <c r="AR252" s="14">
        <v>1748</v>
      </c>
      <c r="AS252" s="4">
        <v>0.92949999999999999</v>
      </c>
      <c r="AT252" s="4">
        <f>AS252*(AE252/12)</f>
        <v>0.810075435323383</v>
      </c>
      <c r="AU252" s="4">
        <f>AS252*AF252/12</f>
        <v>1.0248776926542915</v>
      </c>
      <c r="AV252" s="4">
        <f>(AG252/12)*$AS252</f>
        <v>1.4106750456442358</v>
      </c>
      <c r="AW252" s="4">
        <f>(AH252/12)*$AS252</f>
        <v>3.4910798122065732</v>
      </c>
      <c r="AX252" s="4">
        <f>(AI252/12)*$AS252</f>
        <v>2.9691278988544285</v>
      </c>
      <c r="AY252" s="4">
        <f>(AJ252/12)*$AS252</f>
        <v>3.7648809523809543</v>
      </c>
      <c r="AZ252" s="4">
        <f>(AK252/12)*$AS252</f>
        <v>5.5857276995305165</v>
      </c>
      <c r="BA252" s="4">
        <f>(AL252/12)*$AS252</f>
        <v>2.0364632237871674</v>
      </c>
      <c r="BB252" s="4">
        <f>(AM252/12)*$AS252</f>
        <v>2.9691278988544285</v>
      </c>
      <c r="BC252" s="4">
        <v>8.7989002311871989</v>
      </c>
      <c r="BD252" s="4">
        <v>7.0832517940173627</v>
      </c>
      <c r="BE252" s="4"/>
      <c r="BF252" s="4">
        <f>AP252*AS252</f>
        <v>5.577</v>
      </c>
      <c r="BG252" s="4"/>
      <c r="BH252" s="26">
        <v>1748</v>
      </c>
      <c r="BI252" s="6">
        <f>AU252*271</f>
        <v>277.74185470931297</v>
      </c>
      <c r="BJ252" s="6">
        <f>AV252*19.5</f>
        <v>27.508163390062599</v>
      </c>
      <c r="BK252" s="6">
        <f>AW252*5</f>
        <v>17.455399061032864</v>
      </c>
      <c r="BL252" s="6">
        <f>AX252*3</f>
        <v>8.9073836965632864</v>
      </c>
      <c r="BM252" s="6">
        <f>AY252*3</f>
        <v>11.294642857142863</v>
      </c>
      <c r="BN252" s="6">
        <f>AZ252*1.3</f>
        <v>7.2614460093896716</v>
      </c>
      <c r="BO252" s="6">
        <f>BA252*1.3</f>
        <v>2.6474021909233176</v>
      </c>
      <c r="BP252" s="6">
        <f>BB252*1.3</f>
        <v>3.859866268510757</v>
      </c>
      <c r="BQ252" s="6">
        <f>BD252*2</f>
        <v>14.166503588034725</v>
      </c>
      <c r="BS252" s="7">
        <f t="shared" si="14"/>
        <v>370.84266177097305</v>
      </c>
      <c r="BT252" s="7"/>
      <c r="BU252" s="8">
        <v>1748</v>
      </c>
      <c r="BV252" s="9">
        <f>BF252*250</f>
        <v>1394.25</v>
      </c>
      <c r="BW252" s="9">
        <f>BS252*4.2</f>
        <v>1557.5391794380869</v>
      </c>
      <c r="BY252" s="10">
        <v>1748</v>
      </c>
      <c r="BZ252" s="11">
        <f t="shared" si="13"/>
        <v>0.8951620725861954</v>
      </c>
    </row>
    <row r="253" spans="1:78" x14ac:dyDescent="0.2">
      <c r="A253">
        <v>1749</v>
      </c>
      <c r="B253" s="1">
        <v>2431.8000000000002</v>
      </c>
      <c r="C253" s="1"/>
      <c r="D253" s="1">
        <v>2431.8000000000002</v>
      </c>
      <c r="E253" s="1">
        <v>2385.3000000000002</v>
      </c>
      <c r="F253" s="61"/>
      <c r="G253" s="1">
        <v>46</v>
      </c>
      <c r="H253" s="1"/>
      <c r="I253" s="1"/>
      <c r="J253" s="1"/>
      <c r="K253" s="1">
        <v>373.1</v>
      </c>
      <c r="M253" s="1">
        <v>336</v>
      </c>
      <c r="N253" s="1">
        <v>373.1</v>
      </c>
      <c r="P253" s="1">
        <v>43.5</v>
      </c>
      <c r="Q253" s="4"/>
      <c r="R253" s="4"/>
      <c r="S253" s="4"/>
      <c r="T253" s="4"/>
      <c r="Z253" s="1">
        <v>6</v>
      </c>
      <c r="AB253" s="1">
        <v>6</v>
      </c>
      <c r="AD253" s="17">
        <v>1749</v>
      </c>
      <c r="AE253" s="25">
        <v>12.098507462686568</v>
      </c>
      <c r="AF253" s="3">
        <v>15.101983886000001</v>
      </c>
      <c r="AG253" s="3">
        <v>18.664319248826292</v>
      </c>
      <c r="AH253" s="3">
        <v>43.1924882629108</v>
      </c>
      <c r="AI253" s="3">
        <f>K253/11.93</f>
        <v>31.274098910310144</v>
      </c>
      <c r="AJ253" s="3">
        <v>48.816568047337299</v>
      </c>
      <c r="AK253" s="3">
        <f t="shared" si="12"/>
        <v>69.10798122065728</v>
      </c>
      <c r="AL253" s="3">
        <v>26.291079812206576</v>
      </c>
      <c r="AM253" s="3">
        <v>31.274098910310144</v>
      </c>
      <c r="AN253" s="3">
        <v>3.403755868544601</v>
      </c>
      <c r="AP253" s="3">
        <v>6</v>
      </c>
      <c r="AR253" s="14">
        <v>1749</v>
      </c>
      <c r="AS253" s="4">
        <v>0.92949999999999999</v>
      </c>
      <c r="AT253" s="4">
        <f>AS253*(AE253/12)</f>
        <v>0.93713022388059708</v>
      </c>
      <c r="AU253" s="4">
        <f>AS253*AF253/12</f>
        <v>1.1697745018364167</v>
      </c>
      <c r="AV253" s="4">
        <f>(AG253/12)*$AS253</f>
        <v>1.4457070618153365</v>
      </c>
      <c r="AW253" s="4">
        <f>(AH253/12)*$AS253</f>
        <v>3.3456181533646321</v>
      </c>
      <c r="AX253" s="4">
        <f>(AI253/12)*$AS253</f>
        <v>2.4224395780944401</v>
      </c>
      <c r="AY253" s="4">
        <f>(AJ253/12)*$AS253</f>
        <v>3.7812500000000018</v>
      </c>
      <c r="AZ253" s="4">
        <f>(AK253/12)*$AS253</f>
        <v>5.3529890453834117</v>
      </c>
      <c r="BA253" s="4">
        <f>(AL253/12)*$AS253</f>
        <v>2.0364632237871674</v>
      </c>
      <c r="BB253" s="4">
        <f>(AM253/12)*$AS253</f>
        <v>2.4224395780944401</v>
      </c>
      <c r="BC253" s="4">
        <v>9.568804001416078</v>
      </c>
      <c r="BD253" s="4">
        <v>7.0832517940173627</v>
      </c>
      <c r="BE253" s="4"/>
      <c r="BF253" s="4">
        <f>AP253*AS253</f>
        <v>5.577</v>
      </c>
      <c r="BG253" s="4"/>
      <c r="BH253" s="26">
        <v>1749</v>
      </c>
      <c r="BI253" s="6">
        <f>AU253*271</f>
        <v>317.00888999766892</v>
      </c>
      <c r="BJ253" s="6">
        <f>AV253*19.5</f>
        <v>28.191287705399063</v>
      </c>
      <c r="BK253" s="6">
        <f>AW253*5</f>
        <v>16.728090766823161</v>
      </c>
      <c r="BL253" s="6">
        <f>AX253*3</f>
        <v>7.2673187342833199</v>
      </c>
      <c r="BM253" s="6">
        <f>AY253*3</f>
        <v>11.343750000000005</v>
      </c>
      <c r="BN253" s="6">
        <f>AZ253*1.3</f>
        <v>6.9588857589984352</v>
      </c>
      <c r="BO253" s="6">
        <f>BA253*1.3</f>
        <v>2.6474021909233176</v>
      </c>
      <c r="BP253" s="6">
        <f>BB253*1.3</f>
        <v>3.1491714515227724</v>
      </c>
      <c r="BQ253" s="6">
        <f>BD253*2</f>
        <v>14.166503588034725</v>
      </c>
      <c r="BS253" s="7">
        <f t="shared" si="14"/>
        <v>407.46130019365381</v>
      </c>
      <c r="BT253" s="7"/>
      <c r="BU253" s="8">
        <v>1749</v>
      </c>
      <c r="BV253" s="9">
        <f>BF253*250</f>
        <v>1394.25</v>
      </c>
      <c r="BW253" s="9">
        <f>BS253*4.2</f>
        <v>1711.3374608133461</v>
      </c>
      <c r="BY253" s="10">
        <v>1749</v>
      </c>
      <c r="BZ253" s="11">
        <f t="shared" si="13"/>
        <v>0.81471365638040549</v>
      </c>
    </row>
    <row r="254" spans="1:78" x14ac:dyDescent="0.2">
      <c r="A254">
        <v>1750</v>
      </c>
      <c r="B254" s="1">
        <v>2434.1</v>
      </c>
      <c r="C254" s="1"/>
      <c r="D254" s="1">
        <v>2434.1</v>
      </c>
      <c r="E254" s="1">
        <v>2382</v>
      </c>
      <c r="F254" s="61"/>
      <c r="G254" s="1">
        <v>51</v>
      </c>
      <c r="H254" s="1"/>
      <c r="I254" s="1"/>
      <c r="J254" s="1"/>
      <c r="K254" s="1">
        <v>438.8</v>
      </c>
      <c r="M254" s="1">
        <v>336</v>
      </c>
      <c r="N254" s="1">
        <v>438.8</v>
      </c>
      <c r="P254" s="1">
        <v>41.7</v>
      </c>
      <c r="Q254" s="4"/>
      <c r="R254" s="4"/>
      <c r="S254" s="4"/>
      <c r="T254" s="4"/>
      <c r="Z254" s="1">
        <v>6</v>
      </c>
      <c r="AB254" s="1">
        <v>6</v>
      </c>
      <c r="AD254" s="17">
        <v>1750</v>
      </c>
      <c r="AE254" s="25">
        <v>12.109950248756219</v>
      </c>
      <c r="AF254" s="3">
        <v>15.115033557</v>
      </c>
      <c r="AG254" s="3">
        <v>18.63849765258216</v>
      </c>
      <c r="AH254" s="3">
        <v>47.887323943661976</v>
      </c>
      <c r="AI254" s="3">
        <f>K254/11.93</f>
        <v>36.781223805532271</v>
      </c>
      <c r="AJ254" s="3">
        <v>49.027895181741357</v>
      </c>
      <c r="AK254" s="3">
        <f t="shared" si="12"/>
        <v>76.619718309859167</v>
      </c>
      <c r="AL254" s="3">
        <v>26.291079812206576</v>
      </c>
      <c r="AM254" s="3">
        <v>36.781223805532271</v>
      </c>
      <c r="AN254" s="3">
        <v>3.262910798122066</v>
      </c>
      <c r="AP254" s="3">
        <v>6</v>
      </c>
      <c r="AR254" s="14">
        <v>1750</v>
      </c>
      <c r="AS254" s="4">
        <v>0.92949999999999999</v>
      </c>
      <c r="AT254" s="4">
        <f>AS254*(AE254/12)</f>
        <v>0.93801656301824199</v>
      </c>
      <c r="AU254" s="4">
        <f>AS254*AF254/12</f>
        <v>1.1707853076026249</v>
      </c>
      <c r="AV254" s="4">
        <f>(AG254/12)*$AS254</f>
        <v>1.4437069640062599</v>
      </c>
      <c r="AW254" s="4">
        <f>(AH254/12)*$AS254</f>
        <v>3.7092723004694839</v>
      </c>
      <c r="AX254" s="4">
        <f>(AI254/12)*$AS254</f>
        <v>2.8490122939368541</v>
      </c>
      <c r="AY254" s="4">
        <f>(AJ254/12)*$AS254</f>
        <v>3.7976190476190497</v>
      </c>
      <c r="AZ254" s="4">
        <f>(AK254/12)*$AS254</f>
        <v>5.9348356807511742</v>
      </c>
      <c r="BA254" s="4">
        <f>(AL254/12)*$AS254</f>
        <v>2.0364632237871674</v>
      </c>
      <c r="BB254" s="4">
        <f>(AM254/12)*$AS254</f>
        <v>2.8490122939368541</v>
      </c>
      <c r="BC254" s="4">
        <v>9.1728534910126562</v>
      </c>
      <c r="BD254" s="4">
        <v>7.0832517940173627</v>
      </c>
      <c r="BE254" s="4"/>
      <c r="BF254" s="4">
        <f>AP254*AS254</f>
        <v>5.577</v>
      </c>
      <c r="BG254" s="4"/>
      <c r="BH254" s="26">
        <v>1750</v>
      </c>
      <c r="BI254" s="6">
        <f>AU254*271</f>
        <v>317.28281836031135</v>
      </c>
      <c r="BJ254" s="6">
        <f>AV254*19.5</f>
        <v>28.152285798122069</v>
      </c>
      <c r="BK254" s="6">
        <f>AW254*5</f>
        <v>18.54636150234742</v>
      </c>
      <c r="BL254" s="6">
        <f>AX254*3</f>
        <v>8.5470368818105626</v>
      </c>
      <c r="BM254" s="6">
        <f>AY254*3</f>
        <v>11.392857142857149</v>
      </c>
      <c r="BN254" s="6">
        <f>AZ254*1.3</f>
        <v>7.715286384976527</v>
      </c>
      <c r="BO254" s="6">
        <f>BA254*1.3</f>
        <v>2.6474021909233176</v>
      </c>
      <c r="BP254" s="6">
        <f>BB254*1.3</f>
        <v>3.7037159821179104</v>
      </c>
      <c r="BQ254" s="6">
        <f>BD254*2</f>
        <v>14.166503588034725</v>
      </c>
      <c r="BS254" s="7">
        <f t="shared" si="14"/>
        <v>412.1542678315011</v>
      </c>
      <c r="BT254" s="7"/>
      <c r="BU254" s="8">
        <v>1750</v>
      </c>
      <c r="BV254" s="9">
        <f>BF254*250</f>
        <v>1394.25</v>
      </c>
      <c r="BW254" s="9">
        <f>BS254*4.2</f>
        <v>1731.0479248923048</v>
      </c>
      <c r="BY254" s="10">
        <v>1750</v>
      </c>
      <c r="BZ254" s="11">
        <f t="shared" si="13"/>
        <v>0.80543697257067082</v>
      </c>
    </row>
    <row r="255" spans="1:78" x14ac:dyDescent="0.2">
      <c r="A255">
        <v>1751</v>
      </c>
      <c r="B255" s="1">
        <v>2298.4</v>
      </c>
      <c r="C255" s="1"/>
      <c r="D255" s="1">
        <v>2298.4</v>
      </c>
      <c r="E255" s="1">
        <v>2466.8000000000002</v>
      </c>
      <c r="F255" s="61"/>
      <c r="G255" s="1">
        <v>52</v>
      </c>
      <c r="H255" s="1"/>
      <c r="I255" s="1"/>
      <c r="J255" s="1"/>
      <c r="K255" s="1">
        <v>470.6</v>
      </c>
      <c r="M255" s="1">
        <v>336</v>
      </c>
      <c r="N255" s="1">
        <v>470.6</v>
      </c>
      <c r="P255" s="1">
        <v>51.3</v>
      </c>
      <c r="Q255" s="4"/>
      <c r="R255" s="4"/>
      <c r="S255" s="4"/>
      <c r="T255" s="4"/>
      <c r="Z255" s="1">
        <v>6</v>
      </c>
      <c r="AB255" s="1">
        <v>6</v>
      </c>
      <c r="AD255" s="17">
        <v>1751</v>
      </c>
      <c r="AE255" s="25">
        <v>11.434825870646767</v>
      </c>
      <c r="AF255" s="3">
        <v>14.345102968000001</v>
      </c>
      <c r="AG255" s="3">
        <v>19.302034428794993</v>
      </c>
      <c r="AH255" s="3">
        <v>48.826291079812208</v>
      </c>
      <c r="AI255" s="3">
        <f>K255/11.93</f>
        <v>39.446772841575864</v>
      </c>
      <c r="AJ255" s="3">
        <v>49.239222316145415</v>
      </c>
      <c r="AK255" s="3">
        <f t="shared" si="12"/>
        <v>78.122065727699535</v>
      </c>
      <c r="AL255" s="3">
        <v>26.291079812206576</v>
      </c>
      <c r="AM255" s="3">
        <v>39.446772841575864</v>
      </c>
      <c r="AN255" s="3">
        <v>4.0140845070422531</v>
      </c>
      <c r="AP255" s="3">
        <v>6</v>
      </c>
      <c r="AR255" s="14">
        <v>1751</v>
      </c>
      <c r="AS255" s="4">
        <v>0.92949999999999999</v>
      </c>
      <c r="AT255" s="4">
        <f>AS255*(AE255/12)</f>
        <v>0.8857225538971808</v>
      </c>
      <c r="AU255" s="4">
        <f>AS255*AF255/12</f>
        <v>1.1111477673963333</v>
      </c>
      <c r="AV255" s="4">
        <f>(AG255/12)*$AS255</f>
        <v>1.4951034167970789</v>
      </c>
      <c r="AW255" s="4">
        <f>(AH255/12)*$AS255</f>
        <v>3.782003129890454</v>
      </c>
      <c r="AX255" s="4">
        <f>(AI255/12)*$AS255</f>
        <v>3.0554812796870636</v>
      </c>
      <c r="AY255" s="4">
        <f>(AJ255/12)*$AS255</f>
        <v>3.8139880952380971</v>
      </c>
      <c r="AZ255" s="4">
        <f>(AK255/12)*$AS255</f>
        <v>6.051205007824727</v>
      </c>
      <c r="BA255" s="4">
        <f>(AL255/12)*$AS255</f>
        <v>2.0364632237871674</v>
      </c>
      <c r="BB255" s="4">
        <f>(AM255/12)*$AS255</f>
        <v>3.0554812796870636</v>
      </c>
      <c r="BC255" s="4">
        <v>11.284589546497582</v>
      </c>
      <c r="BD255" s="4">
        <v>7.0832517940173627</v>
      </c>
      <c r="BE255" s="4"/>
      <c r="BF255" s="4">
        <f>AP255*AS255</f>
        <v>5.577</v>
      </c>
      <c r="BG255" s="4"/>
      <c r="BH255" s="26">
        <v>1751</v>
      </c>
      <c r="BI255" s="6">
        <f>AU255*271</f>
        <v>301.12104496440634</v>
      </c>
      <c r="BJ255" s="6">
        <f>AV255*19.5</f>
        <v>29.154516627543039</v>
      </c>
      <c r="BK255" s="6">
        <f>AW255*5</f>
        <v>18.910015649452269</v>
      </c>
      <c r="BL255" s="6">
        <f>AX255*3</f>
        <v>9.1664438390611913</v>
      </c>
      <c r="BM255" s="6">
        <f>AY255*3</f>
        <v>11.441964285714292</v>
      </c>
      <c r="BN255" s="6">
        <f>AZ255*1.3</f>
        <v>7.8665665101721451</v>
      </c>
      <c r="BO255" s="6">
        <f>BA255*1.3</f>
        <v>2.6474021909233176</v>
      </c>
      <c r="BP255" s="6">
        <f>BB255*1.3</f>
        <v>3.9721256635931828</v>
      </c>
      <c r="BQ255" s="6">
        <f>BD255*2</f>
        <v>14.166503588034725</v>
      </c>
      <c r="BS255" s="7">
        <f t="shared" si="14"/>
        <v>398.44658331890054</v>
      </c>
      <c r="BT255" s="7"/>
      <c r="BU255" s="8">
        <v>1751</v>
      </c>
      <c r="BV255" s="9">
        <f>BF255*250</f>
        <v>1394.25</v>
      </c>
      <c r="BW255" s="9">
        <f>BS255*4.2</f>
        <v>1673.4756499393823</v>
      </c>
      <c r="BY255" s="10">
        <v>1751</v>
      </c>
      <c r="BZ255" s="11">
        <f t="shared" si="13"/>
        <v>0.83314627257976737</v>
      </c>
    </row>
    <row r="256" spans="1:78" x14ac:dyDescent="0.2">
      <c r="A256">
        <v>1752</v>
      </c>
      <c r="B256" s="1">
        <v>2154.6999999999998</v>
      </c>
      <c r="C256" s="1"/>
      <c r="D256" s="1">
        <v>2154.6999999999998</v>
      </c>
      <c r="E256" s="1">
        <v>2628</v>
      </c>
      <c r="F256" s="61"/>
      <c r="G256" s="1">
        <v>46</v>
      </c>
      <c r="H256" s="1"/>
      <c r="I256" s="1"/>
      <c r="J256" s="1"/>
      <c r="K256" s="1">
        <v>487.9</v>
      </c>
      <c r="L256" s="1">
        <v>45</v>
      </c>
      <c r="M256" s="1">
        <v>336</v>
      </c>
      <c r="N256" s="1">
        <v>487.9</v>
      </c>
      <c r="P256" s="1">
        <v>48</v>
      </c>
      <c r="Q256" s="4"/>
      <c r="R256" s="4"/>
      <c r="S256" s="4"/>
      <c r="T256" s="4"/>
      <c r="Z256" s="1">
        <v>6</v>
      </c>
      <c r="AB256" s="1">
        <v>6</v>
      </c>
      <c r="AD256" s="17">
        <v>1752</v>
      </c>
      <c r="AE256" s="25">
        <v>10.719900497512437</v>
      </c>
      <c r="AF256" s="3">
        <v>13.529782218999999</v>
      </c>
      <c r="AG256" s="3">
        <v>20.56338028169014</v>
      </c>
      <c r="AH256" s="3">
        <v>43.1924882629108</v>
      </c>
      <c r="AI256" s="3">
        <f>K256/11.93</f>
        <v>40.896898575020955</v>
      </c>
      <c r="AJ256" s="3">
        <v>49.450549450549445</v>
      </c>
      <c r="AK256" s="3">
        <f t="shared" si="12"/>
        <v>69.10798122065728</v>
      </c>
      <c r="AL256" s="3">
        <v>26.291079812206576</v>
      </c>
      <c r="AM256" s="3">
        <v>40.896898575020955</v>
      </c>
      <c r="AN256" s="3">
        <v>3.755868544600939</v>
      </c>
      <c r="AP256" s="3">
        <v>6</v>
      </c>
      <c r="AR256" s="14">
        <v>1752</v>
      </c>
      <c r="AS256" s="4">
        <v>0.92949999999999999</v>
      </c>
      <c r="AT256" s="4">
        <f>AS256*(AE256/12)</f>
        <v>0.83034562603648421</v>
      </c>
      <c r="AU256" s="4">
        <f>AS256*AF256/12</f>
        <v>1.0479943810467083</v>
      </c>
      <c r="AV256" s="4">
        <f>(AG256/12)*$AS256</f>
        <v>1.5928051643192487</v>
      </c>
      <c r="AW256" s="4">
        <f>(AH256/12)*$AS256</f>
        <v>3.3456181533646321</v>
      </c>
      <c r="AX256" s="4">
        <f>(AI256/12)*$AS256</f>
        <v>3.1678056021234982</v>
      </c>
      <c r="AY256" s="4">
        <f>(AJ256/12)*$AS256</f>
        <v>3.8303571428571423</v>
      </c>
      <c r="AZ256" s="4">
        <f>(AK256/12)*$AS256</f>
        <v>5.3529890453834117</v>
      </c>
      <c r="BA256" s="4">
        <f>(AL256/12)*$AS256</f>
        <v>2.0364632237871674</v>
      </c>
      <c r="BB256" s="4">
        <f>(AM256/12)*$AS256</f>
        <v>3.1678056021234982</v>
      </c>
      <c r="BC256" s="4">
        <v>10.558680277424639</v>
      </c>
      <c r="BD256" s="4">
        <v>7.6735227768521419</v>
      </c>
      <c r="BE256" s="4"/>
      <c r="BF256" s="4">
        <f>AP256*AS256</f>
        <v>5.577</v>
      </c>
      <c r="BG256" s="4"/>
      <c r="BH256" s="26">
        <v>1752</v>
      </c>
      <c r="BI256" s="6">
        <f>AU256*271</f>
        <v>284.00647726365793</v>
      </c>
      <c r="BJ256" s="6">
        <f>AV256*19.5</f>
        <v>31.059700704225349</v>
      </c>
      <c r="BK256" s="6">
        <f>AW256*5</f>
        <v>16.728090766823161</v>
      </c>
      <c r="BL256" s="6">
        <f>AX256*3</f>
        <v>9.5034168063704954</v>
      </c>
      <c r="BM256" s="6">
        <f>AY256*3</f>
        <v>11.491071428571427</v>
      </c>
      <c r="BN256" s="6">
        <f>AZ256*1.3</f>
        <v>6.9588857589984352</v>
      </c>
      <c r="BO256" s="6">
        <f>BA256*1.3</f>
        <v>2.6474021909233176</v>
      </c>
      <c r="BP256" s="6">
        <f>BB256*1.3</f>
        <v>4.1181472827605479</v>
      </c>
      <c r="BQ256" s="6">
        <f>BD256*2</f>
        <v>15.347045553704284</v>
      </c>
      <c r="BS256" s="7">
        <f t="shared" si="14"/>
        <v>381.86023775603502</v>
      </c>
      <c r="BT256" s="7"/>
      <c r="BU256" s="8">
        <v>1752</v>
      </c>
      <c r="BV256" s="9">
        <f>BF256*250</f>
        <v>1394.25</v>
      </c>
      <c r="BW256" s="9">
        <f>BS256*4.2</f>
        <v>1603.8129985753471</v>
      </c>
      <c r="BY256" s="10">
        <v>1752</v>
      </c>
      <c r="BZ256" s="11">
        <f t="shared" si="13"/>
        <v>0.8693345179509705</v>
      </c>
    </row>
    <row r="257" spans="1:78" x14ac:dyDescent="0.2">
      <c r="A257">
        <v>1753</v>
      </c>
      <c r="B257" s="1">
        <v>1932.1</v>
      </c>
      <c r="C257" s="1"/>
      <c r="D257" s="1">
        <v>1932.1</v>
      </c>
      <c r="E257" s="1">
        <v>2720.9</v>
      </c>
      <c r="F257" s="61"/>
      <c r="G257" s="1">
        <v>62</v>
      </c>
      <c r="H257" s="1"/>
      <c r="I257" s="1"/>
      <c r="J257" s="1"/>
      <c r="K257" s="1">
        <v>403.2</v>
      </c>
      <c r="L257" s="1">
        <v>44.7</v>
      </c>
      <c r="M257" s="1">
        <v>336</v>
      </c>
      <c r="N257" s="1">
        <v>403.2</v>
      </c>
      <c r="P257" s="1">
        <v>54.1</v>
      </c>
      <c r="Q257" s="4"/>
      <c r="R257" s="4"/>
      <c r="S257" s="4"/>
      <c r="T257" s="4"/>
      <c r="Z257" s="1">
        <v>6</v>
      </c>
      <c r="AB257" s="1">
        <v>6</v>
      </c>
      <c r="AD257" s="17">
        <v>1753</v>
      </c>
      <c r="AE257" s="25">
        <v>9.6124378109452735</v>
      </c>
      <c r="AF257" s="3">
        <v>12.266801017000001</v>
      </c>
      <c r="AG257" s="3">
        <v>21.290297339593117</v>
      </c>
      <c r="AH257" s="3">
        <v>58.215962441314559</v>
      </c>
      <c r="AI257" s="3">
        <f>K257/11.93</f>
        <v>33.797150041911145</v>
      </c>
      <c r="AJ257" s="3">
        <v>49.120879120879124</v>
      </c>
      <c r="AK257" s="3">
        <f t="shared" si="12"/>
        <v>93.145539906103295</v>
      </c>
      <c r="AL257" s="3">
        <v>26.291079812206576</v>
      </c>
      <c r="AM257" s="3">
        <v>33.797150041911145</v>
      </c>
      <c r="AN257" s="3">
        <v>4.2331768388106417</v>
      </c>
      <c r="AP257" s="3">
        <v>6</v>
      </c>
      <c r="AR257" s="14">
        <v>1753</v>
      </c>
      <c r="AS257" s="4">
        <v>0.92949999999999999</v>
      </c>
      <c r="AT257" s="4">
        <f>AS257*(AE257/12)</f>
        <v>0.74456341210613597</v>
      </c>
      <c r="AU257" s="4">
        <f>AS257*AF257/12</f>
        <v>0.95016596210845838</v>
      </c>
      <c r="AV257" s="4">
        <f>(AG257/12)*$AS257</f>
        <v>1.6491109480959836</v>
      </c>
      <c r="AW257" s="4">
        <f>(AH257/12)*$AS257</f>
        <v>4.5093114241001571</v>
      </c>
      <c r="AX257" s="4">
        <f>(AI257/12)*$AS257</f>
        <v>2.617870913663034</v>
      </c>
      <c r="AY257" s="4">
        <f>(AJ257/12)*$AS257</f>
        <v>3.804821428571429</v>
      </c>
      <c r="AZ257" s="4">
        <f>(AK257/12)*$AS257</f>
        <v>7.2148982785602511</v>
      </c>
      <c r="BA257" s="4">
        <f>(AL257/12)*$AS257</f>
        <v>2.0364632237871674</v>
      </c>
      <c r="BB257" s="4">
        <f>(AM257/12)*$AS257</f>
        <v>2.617870913663034</v>
      </c>
      <c r="BC257" s="4">
        <v>11.900512562680687</v>
      </c>
      <c r="BD257" s="4">
        <v>9.2475787310782227</v>
      </c>
      <c r="BE257" s="4"/>
      <c r="BF257" s="4">
        <f>AP257*AS257</f>
        <v>5.577</v>
      </c>
      <c r="BG257" s="4"/>
      <c r="BH257" s="26">
        <v>1753</v>
      </c>
      <c r="BI257" s="6">
        <f>AU257*271</f>
        <v>257.49497573139223</v>
      </c>
      <c r="BJ257" s="6">
        <f>AV257*19.5</f>
        <v>32.15766348787168</v>
      </c>
      <c r="BK257" s="6">
        <f>AW257*5</f>
        <v>22.546557120500786</v>
      </c>
      <c r="BL257" s="6">
        <f>AX257*3</f>
        <v>7.8536127409891021</v>
      </c>
      <c r="BM257" s="6">
        <f>AY257*3</f>
        <v>11.414464285714287</v>
      </c>
      <c r="BN257" s="6">
        <f>AZ257*1.3</f>
        <v>9.3793677621283269</v>
      </c>
      <c r="BO257" s="6">
        <f>BA257*1.3</f>
        <v>2.6474021909233176</v>
      </c>
      <c r="BP257" s="6">
        <f>BB257*1.3</f>
        <v>3.4032321877619442</v>
      </c>
      <c r="BQ257" s="6">
        <f>BD257*2</f>
        <v>18.495157462156445</v>
      </c>
      <c r="BS257" s="7">
        <f t="shared" si="14"/>
        <v>365.39243296943812</v>
      </c>
      <c r="BT257" s="7"/>
      <c r="BU257" s="8">
        <v>1753</v>
      </c>
      <c r="BV257" s="9">
        <f>BF257*250</f>
        <v>1394.25</v>
      </c>
      <c r="BW257" s="9">
        <f>BS257*4.2</f>
        <v>1534.6482184716401</v>
      </c>
      <c r="BY257" s="10">
        <v>1753</v>
      </c>
      <c r="BZ257" s="11">
        <f t="shared" si="13"/>
        <v>0.90851439647096255</v>
      </c>
    </row>
    <row r="258" spans="1:78" x14ac:dyDescent="0.2">
      <c r="A258">
        <v>1754</v>
      </c>
      <c r="B258" s="1">
        <v>1799.1</v>
      </c>
      <c r="C258" s="1"/>
      <c r="D258" s="1">
        <v>1799.1</v>
      </c>
      <c r="E258" s="1">
        <v>2495.3000000000002</v>
      </c>
      <c r="F258" s="61"/>
      <c r="G258" s="1">
        <v>62.3</v>
      </c>
      <c r="H258" s="1"/>
      <c r="I258" s="1"/>
      <c r="J258" s="1"/>
      <c r="K258" s="1">
        <v>478.7</v>
      </c>
      <c r="L258" s="1">
        <v>46.5</v>
      </c>
      <c r="M258" s="1">
        <v>348</v>
      </c>
      <c r="N258" s="1">
        <v>478.7</v>
      </c>
      <c r="P258" s="1">
        <v>56</v>
      </c>
      <c r="Q258" s="4"/>
      <c r="R258" s="4"/>
      <c r="S258" s="4"/>
      <c r="T258" s="4"/>
      <c r="Z258" s="1">
        <v>6</v>
      </c>
      <c r="AB258" s="1">
        <v>6</v>
      </c>
      <c r="AD258" s="17">
        <v>1754</v>
      </c>
      <c r="AE258" s="25">
        <v>8.9507462686567152</v>
      </c>
      <c r="AF258" s="3">
        <v>11.512189607</v>
      </c>
      <c r="AG258" s="3">
        <v>19.525039123630673</v>
      </c>
      <c r="AH258" s="3">
        <v>58.497652582159624</v>
      </c>
      <c r="AI258" s="3">
        <f>K258/11.93</f>
        <v>40.125733445096394</v>
      </c>
      <c r="AJ258" s="3">
        <v>51.098901098901095</v>
      </c>
      <c r="AK258" s="3">
        <f t="shared" si="12"/>
        <v>93.596244131455407</v>
      </c>
      <c r="AL258" s="3">
        <v>27.230046948356808</v>
      </c>
      <c r="AM258" s="3">
        <v>40.125733445096394</v>
      </c>
      <c r="AN258" s="3">
        <v>4.3818466353677623</v>
      </c>
      <c r="AP258" s="3">
        <v>6</v>
      </c>
      <c r="AR258" s="14">
        <v>1754</v>
      </c>
      <c r="AS258" s="4">
        <v>0.92949999999999999</v>
      </c>
      <c r="AT258" s="4">
        <f>AS258*(AE258/12)</f>
        <v>0.6933098880597014</v>
      </c>
      <c r="AU258" s="4">
        <f>AS258*AF258/12</f>
        <v>0.8917150199755417</v>
      </c>
      <c r="AV258" s="4">
        <f>(AG258/12)*$AS258</f>
        <v>1.5123769887845591</v>
      </c>
      <c r="AW258" s="4">
        <f>(AH258/12)*$AS258</f>
        <v>4.5311306729264471</v>
      </c>
      <c r="AX258" s="4">
        <f>(AI258/12)*$AS258</f>
        <v>3.1080724364347585</v>
      </c>
      <c r="AY258" s="4">
        <f>(AJ258/12)*$AS258</f>
        <v>3.9580357142857143</v>
      </c>
      <c r="AZ258" s="4">
        <f>(AK258/12)*$AS258</f>
        <v>7.2498090766823164</v>
      </c>
      <c r="BA258" s="4">
        <f>(AL258/12)*$AS258</f>
        <v>2.1091940532081375</v>
      </c>
      <c r="BB258" s="4">
        <f>(AM258/12)*$AS258</f>
        <v>3.1080724364347585</v>
      </c>
      <c r="BC258" s="4">
        <v>12.31846032366208</v>
      </c>
      <c r="BD258" s="4">
        <v>9.444335725356483</v>
      </c>
      <c r="BE258" s="4"/>
      <c r="BF258" s="4">
        <f>AP258*AS258</f>
        <v>5.577</v>
      </c>
      <c r="BG258" s="4"/>
      <c r="BH258" s="26">
        <v>1754</v>
      </c>
      <c r="BI258" s="6">
        <f>AU258*271</f>
        <v>241.65477041337181</v>
      </c>
      <c r="BJ258" s="6">
        <f>AV258*19.5</f>
        <v>29.4913512812989</v>
      </c>
      <c r="BK258" s="6">
        <f>AW258*5</f>
        <v>22.655653364632236</v>
      </c>
      <c r="BL258" s="6">
        <f>AX258*3</f>
        <v>9.3242173093042755</v>
      </c>
      <c r="BM258" s="6">
        <f>AY258*3</f>
        <v>11.874107142857143</v>
      </c>
      <c r="BN258" s="6">
        <f>AZ258*1.3</f>
        <v>9.4247517996870123</v>
      </c>
      <c r="BO258" s="6">
        <f>BA258*1.3</f>
        <v>2.7419522691705787</v>
      </c>
      <c r="BP258" s="6">
        <f>BB258*1.3</f>
        <v>4.0404941673651864</v>
      </c>
      <c r="BQ258" s="6">
        <f>BD258*2</f>
        <v>18.888671450712966</v>
      </c>
      <c r="BS258" s="7">
        <f t="shared" si="14"/>
        <v>350.0959691984001</v>
      </c>
      <c r="BT258" s="7"/>
      <c r="BU258" s="8">
        <v>1754</v>
      </c>
      <c r="BV258" s="9">
        <f>BF258*250</f>
        <v>1394.25</v>
      </c>
      <c r="BW258" s="9">
        <f>BS258*4.2</f>
        <v>1470.4030706332805</v>
      </c>
      <c r="BY258" s="10">
        <v>1754</v>
      </c>
      <c r="BZ258" s="11">
        <f t="shared" si="13"/>
        <v>0.94820939091178413</v>
      </c>
    </row>
    <row r="259" spans="1:78" x14ac:dyDescent="0.2">
      <c r="A259">
        <v>1755</v>
      </c>
      <c r="B259" s="1">
        <v>1830.8</v>
      </c>
      <c r="C259" s="1"/>
      <c r="D259" s="1">
        <v>1830.8</v>
      </c>
      <c r="E259" s="1">
        <v>2986</v>
      </c>
      <c r="F259" s="61"/>
      <c r="G259" s="1">
        <v>63</v>
      </c>
      <c r="H259" s="1"/>
      <c r="I259" s="1"/>
      <c r="J259" s="1"/>
      <c r="K259" s="1">
        <v>484.8</v>
      </c>
      <c r="L259" s="1">
        <v>45</v>
      </c>
      <c r="M259" s="1">
        <v>384</v>
      </c>
      <c r="N259" s="1">
        <v>484.8</v>
      </c>
      <c r="P259" s="1">
        <v>54.5</v>
      </c>
      <c r="Q259" s="4"/>
      <c r="R259" s="4"/>
      <c r="S259" s="4"/>
      <c r="T259" s="4"/>
      <c r="Z259" s="1">
        <v>6</v>
      </c>
      <c r="AB259" s="1">
        <v>6</v>
      </c>
      <c r="AD259" s="17">
        <v>1755</v>
      </c>
      <c r="AE259" s="25">
        <v>9.1084577114427852</v>
      </c>
      <c r="AF259" s="3">
        <v>11.692048116</v>
      </c>
      <c r="AG259" s="3">
        <v>23.364632237871675</v>
      </c>
      <c r="AH259" s="3">
        <v>59.154929577464792</v>
      </c>
      <c r="AI259" s="3">
        <f>K259/11.93</f>
        <v>40.637049455155072</v>
      </c>
      <c r="AJ259" s="3">
        <v>49.450549450549445</v>
      </c>
      <c r="AK259" s="3">
        <f t="shared" si="12"/>
        <v>94.647887323943678</v>
      </c>
      <c r="AL259" s="3">
        <v>30.046948356807512</v>
      </c>
      <c r="AM259" s="3">
        <v>40.637049455155072</v>
      </c>
      <c r="AN259" s="3">
        <v>4.2644757433489833</v>
      </c>
      <c r="AP259" s="3">
        <v>6</v>
      </c>
      <c r="AR259" s="14">
        <v>1755</v>
      </c>
      <c r="AS259" s="4">
        <v>0.92949999999999999</v>
      </c>
      <c r="AT259" s="4">
        <f>AS259*(AE259/12)</f>
        <v>0.70552595356550574</v>
      </c>
      <c r="AU259" s="4">
        <f>AS259*AF259/12</f>
        <v>0.90564656031849999</v>
      </c>
      <c r="AV259" s="4">
        <f>(AG259/12)*$AS259</f>
        <v>1.8097854720918103</v>
      </c>
      <c r="AW259" s="4">
        <f>(AH259/12)*$AS259</f>
        <v>4.5820422535211272</v>
      </c>
      <c r="AX259" s="4">
        <f>(AI259/12)*$AS259</f>
        <v>3.1476781223805532</v>
      </c>
      <c r="AY259" s="4">
        <f>(AJ259/12)*$AS259</f>
        <v>3.8303571428571423</v>
      </c>
      <c r="AZ259" s="4">
        <f>(AK259/12)*$AS259</f>
        <v>7.331267605633804</v>
      </c>
      <c r="BA259" s="4">
        <f>(AL259/12)*$AS259</f>
        <v>2.3273865414710486</v>
      </c>
      <c r="BB259" s="4">
        <f>(AM259/12)*$AS259</f>
        <v>3.1476781223805532</v>
      </c>
      <c r="BC259" s="4">
        <v>11.988501564992561</v>
      </c>
      <c r="BD259" s="4">
        <v>9.444335725356483</v>
      </c>
      <c r="BE259" s="4"/>
      <c r="BF259" s="4">
        <f>AP259*AS259</f>
        <v>5.577</v>
      </c>
      <c r="BG259" s="4"/>
      <c r="BH259" s="26">
        <v>1755</v>
      </c>
      <c r="BI259" s="6">
        <f>AU259*271</f>
        <v>245.4302178463135</v>
      </c>
      <c r="BJ259" s="6">
        <f>AV259*19.5</f>
        <v>35.290816705790299</v>
      </c>
      <c r="BK259" s="6">
        <f>AW259*5</f>
        <v>22.910211267605636</v>
      </c>
      <c r="BL259" s="6">
        <f>AX259*3</f>
        <v>9.4430343671416601</v>
      </c>
      <c r="BM259" s="6">
        <f>AY259*3</f>
        <v>11.491071428571427</v>
      </c>
      <c r="BN259" s="6">
        <f>AZ259*1.3</f>
        <v>9.530647887323946</v>
      </c>
      <c r="BO259" s="6">
        <f>BA259*1.3</f>
        <v>3.0256025039123635</v>
      </c>
      <c r="BP259" s="6">
        <f>BB259*1.3</f>
        <v>4.0919815590947195</v>
      </c>
      <c r="BQ259" s="6">
        <f>BD259*2</f>
        <v>18.888671450712966</v>
      </c>
      <c r="BS259" s="7">
        <f t="shared" si="14"/>
        <v>360.10225501646653</v>
      </c>
      <c r="BT259" s="7"/>
      <c r="BU259" s="8">
        <v>1755</v>
      </c>
      <c r="BV259" s="9">
        <f>BF259*250</f>
        <v>1394.25</v>
      </c>
      <c r="BW259" s="9">
        <f>BS259*4.2</f>
        <v>1512.4294710691595</v>
      </c>
      <c r="BY259" s="10">
        <v>1755</v>
      </c>
      <c r="BZ259" s="11">
        <f t="shared" si="13"/>
        <v>0.92186116884801472</v>
      </c>
    </row>
    <row r="260" spans="1:78" x14ac:dyDescent="0.2">
      <c r="A260">
        <v>1756</v>
      </c>
      <c r="B260" s="1">
        <v>1633</v>
      </c>
      <c r="C260" s="1"/>
      <c r="D260" s="1">
        <v>1633</v>
      </c>
      <c r="E260" s="1">
        <v>2822.3</v>
      </c>
      <c r="F260" s="61"/>
      <c r="G260" s="1">
        <v>51</v>
      </c>
      <c r="H260" s="1"/>
      <c r="I260" s="1"/>
      <c r="J260" s="1"/>
      <c r="K260" s="1">
        <v>470.8</v>
      </c>
      <c r="L260" s="1">
        <v>48</v>
      </c>
      <c r="M260" s="1">
        <v>384</v>
      </c>
      <c r="N260" s="1">
        <v>470.8</v>
      </c>
      <c r="P260" s="1">
        <v>55.3</v>
      </c>
      <c r="Q260" s="4"/>
      <c r="R260" s="4"/>
      <c r="S260" s="4"/>
      <c r="T260" s="4"/>
      <c r="Z260" s="1">
        <v>6</v>
      </c>
      <c r="AB260" s="1">
        <v>6</v>
      </c>
      <c r="AD260" s="17">
        <v>1756</v>
      </c>
      <c r="AE260" s="25">
        <v>8.1243781094527368</v>
      </c>
      <c r="AF260" s="3">
        <v>10.569776410000001</v>
      </c>
      <c r="AG260" s="3">
        <v>22.083724569640065</v>
      </c>
      <c r="AH260" s="3">
        <v>47.887323943661976</v>
      </c>
      <c r="AI260" s="3">
        <f>K260/11.93</f>
        <v>39.463537300922049</v>
      </c>
      <c r="AJ260" s="3">
        <v>52.747252747252745</v>
      </c>
      <c r="AK260" s="3">
        <f t="shared" si="12"/>
        <v>76.619718309859167</v>
      </c>
      <c r="AL260" s="3">
        <v>30.046948356807512</v>
      </c>
      <c r="AM260" s="3">
        <v>39.463537300922049</v>
      </c>
      <c r="AN260" s="3">
        <v>4.3270735524256647</v>
      </c>
      <c r="AP260" s="3">
        <v>6</v>
      </c>
      <c r="AR260" s="14">
        <v>1756</v>
      </c>
      <c r="AS260" s="4">
        <v>0.92949999999999999</v>
      </c>
      <c r="AT260" s="4">
        <f>AS260*(AE260/12)</f>
        <v>0.62930078772802656</v>
      </c>
      <c r="AU260" s="4">
        <f>AS260*AF260/12</f>
        <v>0.81871726442458348</v>
      </c>
      <c r="AV260" s="4">
        <f>(AG260/12)*$AS260</f>
        <v>1.7105684989567034</v>
      </c>
      <c r="AW260" s="4">
        <f>(AH260/12)*$AS260</f>
        <v>3.7092723004694839</v>
      </c>
      <c r="AX260" s="4">
        <f>(AI260/12)*$AS260</f>
        <v>3.0567798267672535</v>
      </c>
      <c r="AY260" s="4">
        <f>(AJ260/12)*$AS260</f>
        <v>4.0857142857142854</v>
      </c>
      <c r="AZ260" s="4">
        <f>(AK260/12)*$AS260</f>
        <v>5.9348356807511742</v>
      </c>
      <c r="BA260" s="4">
        <f>(AL260/12)*$AS260</f>
        <v>2.3273865414710486</v>
      </c>
      <c r="BB260" s="4">
        <f>(AM260/12)*$AS260</f>
        <v>3.0567798267672535</v>
      </c>
      <c r="BC260" s="4">
        <v>12.164479569616301</v>
      </c>
      <c r="BD260" s="4">
        <v>9.444335725356483</v>
      </c>
      <c r="BE260" s="4"/>
      <c r="BF260" s="4">
        <f>AP260*AS260</f>
        <v>5.577</v>
      </c>
      <c r="BG260" s="4"/>
      <c r="BH260" s="26">
        <v>1756</v>
      </c>
      <c r="BI260" s="6">
        <f>AU260*271</f>
        <v>221.87237865906212</v>
      </c>
      <c r="BJ260" s="6">
        <f>AV260*19.5</f>
        <v>33.356085729655717</v>
      </c>
      <c r="BK260" s="6">
        <f>AW260*5</f>
        <v>18.54636150234742</v>
      </c>
      <c r="BL260" s="6">
        <f>AX260*3</f>
        <v>9.1703394803017595</v>
      </c>
      <c r="BM260" s="6">
        <f>AY260*3</f>
        <v>12.257142857142856</v>
      </c>
      <c r="BN260" s="6">
        <f>AZ260*1.3</f>
        <v>7.715286384976527</v>
      </c>
      <c r="BO260" s="6">
        <f>BA260*1.3</f>
        <v>3.0256025039123635</v>
      </c>
      <c r="BP260" s="6">
        <f>BB260*1.3</f>
        <v>3.9738137747974296</v>
      </c>
      <c r="BQ260" s="6">
        <f>BD260*2</f>
        <v>18.888671450712966</v>
      </c>
      <c r="BS260" s="7">
        <f t="shared" si="14"/>
        <v>328.80568234290917</v>
      </c>
      <c r="BT260" s="7"/>
      <c r="BU260" s="8">
        <v>1756</v>
      </c>
      <c r="BV260" s="9">
        <f>BF260*250</f>
        <v>1394.25</v>
      </c>
      <c r="BW260" s="9">
        <f>BS260*4.2</f>
        <v>1380.9838658402186</v>
      </c>
      <c r="BY260" s="10">
        <v>1756</v>
      </c>
      <c r="BZ260" s="11">
        <f t="shared" si="13"/>
        <v>1.009606291925583</v>
      </c>
    </row>
    <row r="261" spans="1:78" x14ac:dyDescent="0.2">
      <c r="A261">
        <v>1757</v>
      </c>
      <c r="B261" s="1">
        <v>1972.9</v>
      </c>
      <c r="C261" s="1"/>
      <c r="D261" s="1">
        <v>1972.9</v>
      </c>
      <c r="E261" s="1">
        <v>2791.3</v>
      </c>
      <c r="F261" s="61"/>
      <c r="G261" s="1">
        <v>51.825000000000003</v>
      </c>
      <c r="H261" s="1"/>
      <c r="I261" s="1"/>
      <c r="J261" s="1"/>
      <c r="K261" s="1">
        <v>490.3</v>
      </c>
      <c r="L261" s="1">
        <v>42.8</v>
      </c>
      <c r="M261" s="1">
        <v>384</v>
      </c>
      <c r="N261" s="1">
        <v>490.3</v>
      </c>
      <c r="P261" s="1">
        <v>49.4</v>
      </c>
      <c r="Q261" s="4"/>
      <c r="R261" s="4"/>
      <c r="S261" s="4"/>
      <c r="T261" s="4"/>
      <c r="Z261" s="1">
        <v>6</v>
      </c>
      <c r="AB261" s="1">
        <v>6</v>
      </c>
      <c r="AD261" s="17">
        <v>1757</v>
      </c>
      <c r="AE261" s="25">
        <v>9.8154228855721399</v>
      </c>
      <c r="AF261" s="3">
        <v>12.498290833</v>
      </c>
      <c r="AG261" s="3">
        <v>21.841158059467922</v>
      </c>
      <c r="AH261" s="3">
        <v>48.661971830985919</v>
      </c>
      <c r="AI261" s="3">
        <f>K261/11.93</f>
        <v>41.09807208717519</v>
      </c>
      <c r="AJ261" s="3">
        <v>47.032967032967029</v>
      </c>
      <c r="AK261" s="3">
        <f t="shared" ref="AK261:AK304" si="15">AH261*1.6</f>
        <v>77.859154929577471</v>
      </c>
      <c r="AL261" s="3">
        <v>30.046948356807512</v>
      </c>
      <c r="AM261" s="3">
        <v>41.09807208717519</v>
      </c>
      <c r="AN261" s="3">
        <v>3.8654147104851333</v>
      </c>
      <c r="AP261" s="3">
        <v>6</v>
      </c>
      <c r="AR261" s="14">
        <v>1757</v>
      </c>
      <c r="AS261" s="4">
        <v>0.92949999999999999</v>
      </c>
      <c r="AT261" s="4">
        <f>AS261*(AE261/12)</f>
        <v>0.76028629767827527</v>
      </c>
      <c r="AU261" s="4">
        <f>AS261*AF261/12</f>
        <v>0.96809677743945832</v>
      </c>
      <c r="AV261" s="4">
        <f>(AG261/12)*$AS261</f>
        <v>1.6917797013562861</v>
      </c>
      <c r="AW261" s="4">
        <f>(AH261/12)*$AS261</f>
        <v>3.7692752347417846</v>
      </c>
      <c r="AX261" s="4">
        <f>(AI261/12)*$AS261</f>
        <v>3.1833881670857784</v>
      </c>
      <c r="AY261" s="4">
        <f>(AJ261/12)*$AS261</f>
        <v>3.6430952380952379</v>
      </c>
      <c r="AZ261" s="4">
        <f>(AK261/12)*$AS261</f>
        <v>6.0308403755868554</v>
      </c>
      <c r="BA261" s="4">
        <f>(AL261/12)*$AS261</f>
        <v>2.3273865414710486</v>
      </c>
      <c r="BB261" s="4">
        <f>(AM261/12)*$AS261</f>
        <v>3.1833881670857784</v>
      </c>
      <c r="BC261" s="4">
        <v>10.866641785516192</v>
      </c>
      <c r="BD261" s="4">
        <v>9.444335725356483</v>
      </c>
      <c r="BE261" s="4"/>
      <c r="BF261" s="4">
        <f>AP261*AS261</f>
        <v>5.577</v>
      </c>
      <c r="BG261" s="4"/>
      <c r="BH261" s="26">
        <v>1757</v>
      </c>
      <c r="BI261" s="6">
        <f>AU261*271</f>
        <v>262.35422668609323</v>
      </c>
      <c r="BJ261" s="6">
        <f>AV261*19.5</f>
        <v>32.989704176447582</v>
      </c>
      <c r="BK261" s="6">
        <f>AW261*5</f>
        <v>18.846376173708922</v>
      </c>
      <c r="BL261" s="6">
        <f>AX261*3</f>
        <v>9.5501645012573348</v>
      </c>
      <c r="BM261" s="6">
        <f>AY261*3</f>
        <v>10.929285714285713</v>
      </c>
      <c r="BN261" s="6">
        <f>AZ261*1.3</f>
        <v>7.8400924882629122</v>
      </c>
      <c r="BO261" s="6">
        <f>BA261*1.3</f>
        <v>3.0256025039123635</v>
      </c>
      <c r="BP261" s="6">
        <f>BB261*1.3</f>
        <v>4.1384046172115125</v>
      </c>
      <c r="BQ261" s="6">
        <f>BD261*2</f>
        <v>18.888671450712966</v>
      </c>
      <c r="BS261" s="7">
        <f t="shared" si="14"/>
        <v>368.56252831189249</v>
      </c>
      <c r="BT261" s="7"/>
      <c r="BU261" s="8">
        <v>1757</v>
      </c>
      <c r="BV261" s="9">
        <f>BF261*250</f>
        <v>1394.25</v>
      </c>
      <c r="BW261" s="9">
        <f>BS261*4.2</f>
        <v>1547.9626189099486</v>
      </c>
      <c r="BY261" s="10">
        <v>1757</v>
      </c>
      <c r="BZ261" s="11">
        <f t="shared" ref="BZ261:BZ304" si="16">$BV261/BW261</f>
        <v>0.90070004467020615</v>
      </c>
    </row>
    <row r="262" spans="1:78" x14ac:dyDescent="0.2">
      <c r="A262">
        <v>1758</v>
      </c>
      <c r="B262" s="1">
        <v>2175</v>
      </c>
      <c r="C262" s="1"/>
      <c r="D262" s="1">
        <v>2175</v>
      </c>
      <c r="E262" s="1">
        <v>2444.5</v>
      </c>
      <c r="F262" s="61"/>
      <c r="G262" s="1">
        <v>58</v>
      </c>
      <c r="H262" s="1"/>
      <c r="I262" s="1"/>
      <c r="J262" s="1"/>
      <c r="K262" s="1">
        <v>447.9</v>
      </c>
      <c r="L262" s="1">
        <v>47</v>
      </c>
      <c r="M262" s="1">
        <v>384</v>
      </c>
      <c r="N262" s="1">
        <v>447.9</v>
      </c>
      <c r="P262" s="1">
        <v>54.2</v>
      </c>
      <c r="Q262" s="4"/>
      <c r="R262" s="4"/>
      <c r="S262" s="4"/>
      <c r="T262" s="4"/>
      <c r="Z262" s="1">
        <v>6</v>
      </c>
      <c r="AB262" s="1">
        <v>6</v>
      </c>
      <c r="AD262" s="17">
        <v>1758</v>
      </c>
      <c r="AE262" s="25">
        <v>10.82089552238806</v>
      </c>
      <c r="AF262" s="3">
        <v>13.64495975</v>
      </c>
      <c r="AG262" s="3">
        <v>19.127543035993742</v>
      </c>
      <c r="AH262" s="3">
        <v>54.460093896713616</v>
      </c>
      <c r="AI262" s="3">
        <f>K262/11.93</f>
        <v>37.544006705783737</v>
      </c>
      <c r="AJ262" s="3">
        <v>51.64835164835165</v>
      </c>
      <c r="AK262" s="3">
        <f t="shared" si="15"/>
        <v>87.136150234741791</v>
      </c>
      <c r="AL262" s="3">
        <v>30.046948356807512</v>
      </c>
      <c r="AM262" s="3">
        <v>37.544006705783737</v>
      </c>
      <c r="AN262" s="3">
        <v>4.2410015649452273</v>
      </c>
      <c r="AP262" s="3">
        <v>6</v>
      </c>
      <c r="AR262" s="14">
        <v>1758</v>
      </c>
      <c r="AS262" s="4">
        <v>0.92949999999999999</v>
      </c>
      <c r="AT262" s="4">
        <f>AS262*(AE262/12)</f>
        <v>0.83816853233830846</v>
      </c>
      <c r="AU262" s="4">
        <f>AS262*AF262/12</f>
        <v>1.0569158406354167</v>
      </c>
      <c r="AV262" s="4">
        <f>(AG262/12)*$AS262</f>
        <v>1.4815876043296821</v>
      </c>
      <c r="AW262" s="4">
        <f>(AH262/12)*$AS262</f>
        <v>4.2183881064162749</v>
      </c>
      <c r="AX262" s="4">
        <f>(AI262/12)*$AS262</f>
        <v>2.9080961860854986</v>
      </c>
      <c r="AY262" s="4">
        <f>(AJ262/12)*$AS262</f>
        <v>4.0005952380952383</v>
      </c>
      <c r="AZ262" s="4">
        <f>(AK262/12)*$AS262</f>
        <v>6.7494209702660415</v>
      </c>
      <c r="BA262" s="4">
        <f>(AL262/12)*$AS262</f>
        <v>2.3273865414710486</v>
      </c>
      <c r="BB262" s="4">
        <f>(AM262/12)*$AS262</f>
        <v>2.9080961860854986</v>
      </c>
      <c r="BC262" s="4">
        <v>11.922509813258657</v>
      </c>
      <c r="BD262" s="4">
        <v>8.4802264533930085</v>
      </c>
      <c r="BE262" s="4"/>
      <c r="BF262" s="4">
        <f>AP262*AS262</f>
        <v>5.577</v>
      </c>
      <c r="BG262" s="4"/>
      <c r="BH262" s="26">
        <v>1758</v>
      </c>
      <c r="BI262" s="6">
        <f>AU262*271</f>
        <v>286.42419281219793</v>
      </c>
      <c r="BJ262" s="6">
        <f>AV262*19.5</f>
        <v>28.890958284428802</v>
      </c>
      <c r="BK262" s="6">
        <f>AW262*5</f>
        <v>21.091940532081374</v>
      </c>
      <c r="BL262" s="6">
        <f>AX262*3</f>
        <v>8.7242885582564966</v>
      </c>
      <c r="BM262" s="6">
        <f>AY262*3</f>
        <v>12.001785714285715</v>
      </c>
      <c r="BN262" s="6">
        <f>AZ262*1.3</f>
        <v>8.7742472613458542</v>
      </c>
      <c r="BO262" s="6">
        <f>BA262*1.3</f>
        <v>3.0256025039123635</v>
      </c>
      <c r="BP262" s="6">
        <f>BB262*1.3</f>
        <v>3.7805250419111482</v>
      </c>
      <c r="BQ262" s="6">
        <f>BD262*2</f>
        <v>16.960452906786017</v>
      </c>
      <c r="BS262" s="7">
        <f t="shared" ref="BS262:BS304" si="17">SUM($BI262:$BQ262)</f>
        <v>389.67399361520569</v>
      </c>
      <c r="BT262" s="7"/>
      <c r="BU262" s="8">
        <v>1758</v>
      </c>
      <c r="BV262" s="9">
        <f>BF262*250</f>
        <v>1394.25</v>
      </c>
      <c r="BW262" s="9">
        <f t="shared" ref="BW262:BW304" si="18">BS262*4.2</f>
        <v>1636.630773183864</v>
      </c>
      <c r="BY262" s="10">
        <v>1758</v>
      </c>
      <c r="BZ262" s="11">
        <f t="shared" si="16"/>
        <v>0.85190259333060081</v>
      </c>
    </row>
    <row r="263" spans="1:78" x14ac:dyDescent="0.2">
      <c r="A263">
        <v>1759</v>
      </c>
      <c r="B263" s="1">
        <v>2076.6</v>
      </c>
      <c r="C263" s="1"/>
      <c r="D263" s="1">
        <v>2076.6</v>
      </c>
      <c r="E263" s="1">
        <v>2595.41</v>
      </c>
      <c r="F263" s="61"/>
      <c r="G263" s="1">
        <v>55.5</v>
      </c>
      <c r="H263" s="1"/>
      <c r="I263" s="1"/>
      <c r="J263" s="1"/>
      <c r="K263" s="1">
        <v>458.6</v>
      </c>
      <c r="L263" s="1">
        <v>48</v>
      </c>
      <c r="M263" s="1">
        <v>384</v>
      </c>
      <c r="N263" s="1">
        <v>458.6</v>
      </c>
      <c r="P263" s="1">
        <v>54.7</v>
      </c>
      <c r="Q263" s="4"/>
      <c r="R263" s="4"/>
      <c r="S263" s="4"/>
      <c r="T263" s="4"/>
      <c r="Z263" s="1">
        <v>6</v>
      </c>
      <c r="AB263" s="1">
        <v>6</v>
      </c>
      <c r="AD263" s="17">
        <v>1759</v>
      </c>
      <c r="AE263" s="25">
        <v>10.33134328358209</v>
      </c>
      <c r="AF263" s="3">
        <v>13.086660781999999</v>
      </c>
      <c r="AG263" s="3">
        <v>20.308372456964005</v>
      </c>
      <c r="AH263" s="3">
        <v>52.112676056338032</v>
      </c>
      <c r="AI263" s="3">
        <f>K263/11.93</f>
        <v>38.440905280804699</v>
      </c>
      <c r="AJ263" s="3">
        <v>52.747252747252745</v>
      </c>
      <c r="AK263" s="3">
        <f t="shared" si="15"/>
        <v>83.380281690140862</v>
      </c>
      <c r="AL263" s="3">
        <v>30.046948356807512</v>
      </c>
      <c r="AM263" s="3">
        <v>38.440905280804699</v>
      </c>
      <c r="AN263" s="3">
        <v>4.2801251956181536</v>
      </c>
      <c r="AP263" s="3">
        <v>6</v>
      </c>
      <c r="AR263" s="14">
        <v>1759</v>
      </c>
      <c r="AS263" s="4">
        <v>0.92949999999999999</v>
      </c>
      <c r="AT263" s="4">
        <f>AS263*(AE263/12)</f>
        <v>0.80024863184079598</v>
      </c>
      <c r="AU263" s="4">
        <f>AS263*AF263/12</f>
        <v>1.0136709330724167</v>
      </c>
      <c r="AV263" s="4">
        <f>(AG263/12)*$AS263</f>
        <v>1.5730526832290035</v>
      </c>
      <c r="AW263" s="4">
        <f>(AH263/12)*$AS263</f>
        <v>4.0365610328638502</v>
      </c>
      <c r="AX263" s="4">
        <f>(AI263/12)*$AS263</f>
        <v>2.977568454875664</v>
      </c>
      <c r="AY263" s="4">
        <f>(AJ263/12)*$AS263</f>
        <v>4.0857142857142854</v>
      </c>
      <c r="AZ263" s="4">
        <f>(AK263/12)*$AS263</f>
        <v>6.4584976525821611</v>
      </c>
      <c r="BA263" s="4">
        <f>(AL263/12)*$AS263</f>
        <v>2.3273865414710486</v>
      </c>
      <c r="BB263" s="4">
        <f>(AM263/12)*$AS263</f>
        <v>2.977568454875664</v>
      </c>
      <c r="BC263" s="4">
        <v>12.032496066148493</v>
      </c>
      <c r="BD263" s="4">
        <v>8.3818479562538766</v>
      </c>
      <c r="BE263" s="4"/>
      <c r="BF263" s="4">
        <f>AP263*AS263</f>
        <v>5.577</v>
      </c>
      <c r="BG263" s="4"/>
      <c r="BH263" s="26">
        <v>1759</v>
      </c>
      <c r="BI263" s="6">
        <f>AU263*271</f>
        <v>274.70482286262495</v>
      </c>
      <c r="BJ263" s="6">
        <f>AV263*19.5</f>
        <v>30.674527322965567</v>
      </c>
      <c r="BK263" s="6">
        <f>AW263*5</f>
        <v>20.182805164319252</v>
      </c>
      <c r="BL263" s="6">
        <f>AX263*3</f>
        <v>8.9327053646269921</v>
      </c>
      <c r="BM263" s="6">
        <f>AY263*3</f>
        <v>12.257142857142856</v>
      </c>
      <c r="BN263" s="6">
        <f>AZ263*1.3</f>
        <v>8.3960469483568101</v>
      </c>
      <c r="BO263" s="6">
        <f>BA263*1.3</f>
        <v>3.0256025039123635</v>
      </c>
      <c r="BP263" s="6">
        <f>BB263*1.3</f>
        <v>3.8708389913383634</v>
      </c>
      <c r="BQ263" s="6">
        <f>BD263*2</f>
        <v>16.763695912507753</v>
      </c>
      <c r="BS263" s="7">
        <f t="shared" si="17"/>
        <v>378.80818792779485</v>
      </c>
      <c r="BT263" s="7"/>
      <c r="BU263" s="8">
        <v>1759</v>
      </c>
      <c r="BV263" s="9">
        <f>BF263*250</f>
        <v>1394.25</v>
      </c>
      <c r="BW263" s="9">
        <f t="shared" si="18"/>
        <v>1590.9943892967385</v>
      </c>
      <c r="BY263" s="10">
        <v>1759</v>
      </c>
      <c r="BZ263" s="11">
        <f t="shared" si="16"/>
        <v>0.87633872839507332</v>
      </c>
    </row>
    <row r="264" spans="1:78" x14ac:dyDescent="0.2">
      <c r="A264">
        <v>1760</v>
      </c>
      <c r="B264" s="1">
        <v>2023.7</v>
      </c>
      <c r="C264" s="1"/>
      <c r="D264" s="1">
        <v>2023.7</v>
      </c>
      <c r="E264" s="1">
        <v>2117.5</v>
      </c>
      <c r="F264" s="61"/>
      <c r="G264" s="1">
        <v>36.5</v>
      </c>
      <c r="H264" s="1"/>
      <c r="I264" s="1"/>
      <c r="J264" s="1"/>
      <c r="K264" s="1">
        <v>432.7</v>
      </c>
      <c r="L264" s="1">
        <v>46.5</v>
      </c>
      <c r="M264" s="1">
        <v>384</v>
      </c>
      <c r="N264" s="1">
        <v>432.7</v>
      </c>
      <c r="P264" s="1">
        <v>52.2</v>
      </c>
      <c r="Q264" s="4"/>
      <c r="R264" s="4"/>
      <c r="S264" s="4"/>
      <c r="T264" s="4"/>
      <c r="Z264" s="1">
        <v>6</v>
      </c>
      <c r="AB264" s="1">
        <v>6</v>
      </c>
      <c r="AD264" s="17">
        <v>1760</v>
      </c>
      <c r="AE264" s="25">
        <v>10.0681592039801</v>
      </c>
      <c r="AF264" s="3">
        <v>12.786518349</v>
      </c>
      <c r="AG264" s="3">
        <v>16.568857589984351</v>
      </c>
      <c r="AH264" s="3">
        <v>34.272300469483568</v>
      </c>
      <c r="AI264" s="3">
        <f>K264/11.93</f>
        <v>36.269907795473593</v>
      </c>
      <c r="AJ264" s="3">
        <v>51.098901098901095</v>
      </c>
      <c r="AK264" s="3">
        <f t="shared" si="15"/>
        <v>54.835680751173712</v>
      </c>
      <c r="AL264" s="3">
        <v>30.046948356807512</v>
      </c>
      <c r="AM264" s="3">
        <v>36.269907795473593</v>
      </c>
      <c r="AN264" s="3">
        <v>4.0845070422535219</v>
      </c>
      <c r="AP264" s="3">
        <v>6</v>
      </c>
      <c r="AR264" s="14">
        <v>1760</v>
      </c>
      <c r="AS264" s="4">
        <v>0.92949999999999999</v>
      </c>
      <c r="AT264" s="4">
        <f>AS264*(AE264/12)</f>
        <v>0.77986283167495862</v>
      </c>
      <c r="AU264" s="4">
        <f>AS264*AF264/12</f>
        <v>0.99042240044962504</v>
      </c>
      <c r="AV264" s="4">
        <f>(AG264/12)*$AS264</f>
        <v>1.2833960941575377</v>
      </c>
      <c r="AW264" s="4">
        <f>(AH264/12)*$AS264</f>
        <v>2.6546752738654149</v>
      </c>
      <c r="AX264" s="4">
        <f>(AI264/12)*$AS264</f>
        <v>2.8094066079910585</v>
      </c>
      <c r="AY264" s="4">
        <f>(AJ264/12)*$AS264</f>
        <v>3.9580357142857143</v>
      </c>
      <c r="AZ264" s="4">
        <f>(AK264/12)*$AS264</f>
        <v>4.247480438184664</v>
      </c>
      <c r="BA264" s="4">
        <f>(AL264/12)*$AS264</f>
        <v>2.3273865414710486</v>
      </c>
      <c r="BB264" s="4">
        <f>(AM264/12)*$AS264</f>
        <v>2.8094066079910585</v>
      </c>
      <c r="BC264" s="4">
        <v>11.482564801699297</v>
      </c>
      <c r="BD264" s="4">
        <v>7.9686582682695333</v>
      </c>
      <c r="BE264" s="4"/>
      <c r="BF264" s="4">
        <f>AP264*AS264</f>
        <v>5.577</v>
      </c>
      <c r="BG264" s="4"/>
      <c r="BH264" s="26">
        <v>1760</v>
      </c>
      <c r="BI264" s="6">
        <f>AU264*271</f>
        <v>268.4044705218484</v>
      </c>
      <c r="BJ264" s="6">
        <f>AV264*19.5</f>
        <v>25.026223836071985</v>
      </c>
      <c r="BK264" s="6">
        <f>AW264*5</f>
        <v>13.273376369327075</v>
      </c>
      <c r="BL264" s="6">
        <f>AX264*3</f>
        <v>8.4282198239731763</v>
      </c>
      <c r="BM264" s="6">
        <f>AY264*3</f>
        <v>11.874107142857143</v>
      </c>
      <c r="BN264" s="6">
        <f>AZ264*1.3</f>
        <v>5.5217245696400639</v>
      </c>
      <c r="BO264" s="6">
        <f>BA264*1.3</f>
        <v>3.0256025039123635</v>
      </c>
      <c r="BP264" s="6">
        <f>BB264*1.3</f>
        <v>3.652228590388376</v>
      </c>
      <c r="BQ264" s="6">
        <f>BD264*2</f>
        <v>15.937316536539067</v>
      </c>
      <c r="BS264" s="7">
        <f t="shared" si="17"/>
        <v>355.1432698945577</v>
      </c>
      <c r="BT264" s="7"/>
      <c r="BU264" s="8">
        <v>1760</v>
      </c>
      <c r="BV264" s="9">
        <f>BF264*250</f>
        <v>1394.25</v>
      </c>
      <c r="BW264" s="9">
        <f t="shared" si="18"/>
        <v>1491.6017335571423</v>
      </c>
      <c r="BY264" s="10">
        <v>1760</v>
      </c>
      <c r="BZ264" s="11">
        <f t="shared" si="16"/>
        <v>0.93473342691485095</v>
      </c>
    </row>
    <row r="265" spans="1:78" x14ac:dyDescent="0.2">
      <c r="A265">
        <v>1761</v>
      </c>
      <c r="B265" s="1">
        <v>2135.4</v>
      </c>
      <c r="C265" s="1"/>
      <c r="D265" s="1">
        <v>2135.4</v>
      </c>
      <c r="E265" s="1">
        <v>1936.5</v>
      </c>
      <c r="F265" s="61"/>
      <c r="G265" s="1">
        <v>47.75</v>
      </c>
      <c r="H265" s="1"/>
      <c r="I265" s="1"/>
      <c r="J265" s="1"/>
      <c r="K265" s="1">
        <v>452</v>
      </c>
      <c r="L265" s="1">
        <v>45</v>
      </c>
      <c r="M265" s="1">
        <v>384</v>
      </c>
      <c r="N265" s="1">
        <v>452</v>
      </c>
      <c r="P265" s="1">
        <v>52.2</v>
      </c>
      <c r="Q265" s="4"/>
      <c r="R265" s="4"/>
      <c r="S265" s="4"/>
      <c r="T265" s="4"/>
      <c r="Z265" s="1">
        <v>6</v>
      </c>
      <c r="AB265" s="1">
        <v>6</v>
      </c>
      <c r="AD265" s="17">
        <v>1761</v>
      </c>
      <c r="AE265" s="25">
        <v>10.623880597014926</v>
      </c>
      <c r="AF265" s="3">
        <v>13.420278458</v>
      </c>
      <c r="AG265" s="3">
        <v>15.152582159624414</v>
      </c>
      <c r="AH265" s="3">
        <v>44.835680751173712</v>
      </c>
      <c r="AI265" s="3">
        <f>K265/11.93</f>
        <v>37.887678122380557</v>
      </c>
      <c r="AJ265" s="3">
        <v>49.450549450549445</v>
      </c>
      <c r="AK265" s="3">
        <f t="shared" si="15"/>
        <v>71.737089201877936</v>
      </c>
      <c r="AL265" s="3">
        <v>30.046948356807512</v>
      </c>
      <c r="AM265" s="3">
        <v>37.887678122380557</v>
      </c>
      <c r="AN265" s="3">
        <v>4.0845070422535219</v>
      </c>
      <c r="AP265" s="3">
        <v>6</v>
      </c>
      <c r="AR265" s="14">
        <v>1761</v>
      </c>
      <c r="AS265" s="4">
        <v>0.92949999999999999</v>
      </c>
      <c r="AT265" s="4">
        <f>AS265*(AE265/12)</f>
        <v>0.8229080845771144</v>
      </c>
      <c r="AU265" s="4">
        <f>AS265*AF265/12</f>
        <v>1.0395124022259166</v>
      </c>
      <c r="AV265" s="4">
        <f>(AG265/12)*$AS265</f>
        <v>1.1736937597809076</v>
      </c>
      <c r="AW265" s="4">
        <f>(AH265/12)*$AS265</f>
        <v>3.4728971048513304</v>
      </c>
      <c r="AX265" s="4">
        <f>(AI265/12)*$AS265</f>
        <v>2.934716401229394</v>
      </c>
      <c r="AY265" s="4">
        <f>(AJ265/12)*$AS265</f>
        <v>3.8303571428571423</v>
      </c>
      <c r="AZ265" s="4">
        <f>(AK265/12)*$AS265</f>
        <v>5.5566353677621283</v>
      </c>
      <c r="BA265" s="4">
        <f>(AL265/12)*$AS265</f>
        <v>2.3273865414710486</v>
      </c>
      <c r="BB265" s="4">
        <f>(AM265/12)*$AS265</f>
        <v>2.934716401229394</v>
      </c>
      <c r="BC265" s="4">
        <v>11.482564801699297</v>
      </c>
      <c r="BD265" s="4">
        <v>8.2637937596869211</v>
      </c>
      <c r="BE265" s="4"/>
      <c r="BF265" s="4">
        <f>AP265*AS265</f>
        <v>5.577</v>
      </c>
      <c r="BG265" s="4"/>
      <c r="BH265" s="26">
        <v>1761</v>
      </c>
      <c r="BI265" s="6">
        <f>AU265*271</f>
        <v>281.7078610032234</v>
      </c>
      <c r="BJ265" s="6">
        <f>AV265*19.5</f>
        <v>22.887028315727697</v>
      </c>
      <c r="BK265" s="6">
        <f>AW265*5</f>
        <v>17.364485524256651</v>
      </c>
      <c r="BL265" s="6">
        <f>AX265*3</f>
        <v>8.8041492036881817</v>
      </c>
      <c r="BM265" s="6">
        <f>AY265*3</f>
        <v>11.491071428571427</v>
      </c>
      <c r="BN265" s="6">
        <f>AZ265*1.3</f>
        <v>7.2236259780907668</v>
      </c>
      <c r="BO265" s="6">
        <f>BA265*1.3</f>
        <v>3.0256025039123635</v>
      </c>
      <c r="BP265" s="6">
        <f>BB265*1.3</f>
        <v>3.8151313215982126</v>
      </c>
      <c r="BQ265" s="6">
        <f>BD265*2</f>
        <v>16.527587519373842</v>
      </c>
      <c r="BS265" s="7">
        <f t="shared" si="17"/>
        <v>372.84654279844256</v>
      </c>
      <c r="BT265" s="7"/>
      <c r="BU265" s="8">
        <v>1761</v>
      </c>
      <c r="BV265" s="9">
        <f>BF265*250</f>
        <v>1394.25</v>
      </c>
      <c r="BW265" s="9">
        <f t="shared" si="18"/>
        <v>1565.9554797534588</v>
      </c>
      <c r="BY265" s="10">
        <v>1761</v>
      </c>
      <c r="BZ265" s="11">
        <f t="shared" si="16"/>
        <v>0.89035098253208844</v>
      </c>
    </row>
    <row r="266" spans="1:78" x14ac:dyDescent="0.2">
      <c r="A266">
        <v>1762</v>
      </c>
      <c r="B266" s="1">
        <v>1930.5</v>
      </c>
      <c r="C266" s="1"/>
      <c r="D266" s="1">
        <v>1930.5</v>
      </c>
      <c r="E266" s="1">
        <v>2244</v>
      </c>
      <c r="F266" s="61"/>
      <c r="G266" s="1">
        <v>46.33</v>
      </c>
      <c r="H266" s="1"/>
      <c r="I266" s="1"/>
      <c r="J266" s="1"/>
      <c r="K266" s="1">
        <v>321.7</v>
      </c>
      <c r="L266" s="1">
        <v>48</v>
      </c>
      <c r="M266" s="1">
        <v>384</v>
      </c>
      <c r="N266" s="1">
        <v>321.7</v>
      </c>
      <c r="P266" s="1">
        <v>56.8</v>
      </c>
      <c r="Q266" s="4"/>
      <c r="R266" s="4"/>
      <c r="S266" s="4"/>
      <c r="T266" s="4"/>
      <c r="Z266" s="1">
        <v>6</v>
      </c>
      <c r="AB266" s="1">
        <v>6</v>
      </c>
      <c r="AD266" s="17">
        <v>1762</v>
      </c>
      <c r="AE266" s="25">
        <v>9.6044776119402986</v>
      </c>
      <c r="AF266" s="3">
        <v>12.257722985000001</v>
      </c>
      <c r="AG266" s="3">
        <v>17.558685446009392</v>
      </c>
      <c r="AH266" s="3">
        <v>43.502347417840376</v>
      </c>
      <c r="AI266" s="3">
        <f>K266/11.93</f>
        <v>26.965632858340317</v>
      </c>
      <c r="AJ266" s="3">
        <v>52.747252747252745</v>
      </c>
      <c r="AK266" s="3">
        <f t="shared" si="15"/>
        <v>69.60375586854461</v>
      </c>
      <c r="AL266" s="3">
        <v>30.046948356807512</v>
      </c>
      <c r="AM266" s="3">
        <v>26.965632858340317</v>
      </c>
      <c r="AN266" s="3">
        <v>4.4444444444444446</v>
      </c>
      <c r="AP266" s="3">
        <v>6</v>
      </c>
      <c r="AR266" s="14">
        <v>1762</v>
      </c>
      <c r="AS266" s="4">
        <v>0.92949999999999999</v>
      </c>
      <c r="AT266" s="4">
        <f>AS266*(AE266/12)</f>
        <v>0.74394682835820891</v>
      </c>
      <c r="AU266" s="4">
        <f>AS266*AF266/12</f>
        <v>0.94946279287979174</v>
      </c>
      <c r="AV266" s="4">
        <f>(AG266/12)*$AS266</f>
        <v>1.3600665101721441</v>
      </c>
      <c r="AW266" s="4">
        <f>(AH266/12)*$AS266</f>
        <v>3.3696193270735524</v>
      </c>
      <c r="AX266" s="4">
        <f>(AI266/12)*$AS266</f>
        <v>2.0887129784856104</v>
      </c>
      <c r="AY266" s="4">
        <f>(AJ266/12)*$AS266</f>
        <v>4.0857142857142854</v>
      </c>
      <c r="AZ266" s="4">
        <f>(AK266/12)*$AS266</f>
        <v>5.3913909233176849</v>
      </c>
      <c r="BA266" s="4">
        <f>(AL266/12)*$AS266</f>
        <v>2.3273865414710486</v>
      </c>
      <c r="BB266" s="4">
        <f>(AM266/12)*$AS266</f>
        <v>2.0887129784856104</v>
      </c>
      <c r="BC266" s="4">
        <v>12.494438328285822</v>
      </c>
      <c r="BD266" s="4">
        <v>8.2637937596869211</v>
      </c>
      <c r="BE266" s="4"/>
      <c r="BF266" s="4">
        <f>AP266*AS266</f>
        <v>5.577</v>
      </c>
      <c r="BG266" s="4"/>
      <c r="BH266" s="26">
        <v>1762</v>
      </c>
      <c r="BI266" s="6">
        <f>AU266*271</f>
        <v>257.30441687042355</v>
      </c>
      <c r="BJ266" s="6">
        <f>AV266*19.5</f>
        <v>26.52129694835681</v>
      </c>
      <c r="BK266" s="6">
        <f>AW266*5</f>
        <v>16.84809663536776</v>
      </c>
      <c r="BL266" s="6">
        <f>AX266*3</f>
        <v>6.2661389354568318</v>
      </c>
      <c r="BM266" s="6">
        <f>AY266*3</f>
        <v>12.257142857142856</v>
      </c>
      <c r="BN266" s="6">
        <f>AZ266*1.3</f>
        <v>7.0088082003129903</v>
      </c>
      <c r="BO266" s="6">
        <f>BA266*1.3</f>
        <v>3.0256025039123635</v>
      </c>
      <c r="BP266" s="6">
        <f>BB266*1.3</f>
        <v>2.7153268720312935</v>
      </c>
      <c r="BQ266" s="6">
        <f>BD266*2</f>
        <v>16.527587519373842</v>
      </c>
      <c r="BS266" s="7">
        <f t="shared" si="17"/>
        <v>348.47441734237833</v>
      </c>
      <c r="BT266" s="7"/>
      <c r="BU266" s="8">
        <v>1762</v>
      </c>
      <c r="BV266" s="9">
        <f>BF266*250</f>
        <v>1394.25</v>
      </c>
      <c r="BW266" s="9">
        <f t="shared" si="18"/>
        <v>1463.5925528379892</v>
      </c>
      <c r="BY266" s="10">
        <v>1762</v>
      </c>
      <c r="BZ266" s="11">
        <f t="shared" si="16"/>
        <v>0.9526216823777014</v>
      </c>
    </row>
    <row r="267" spans="1:78" x14ac:dyDescent="0.2">
      <c r="A267">
        <v>1763</v>
      </c>
      <c r="B267" s="1">
        <v>2434.8000000000002</v>
      </c>
      <c r="C267" s="1"/>
      <c r="D267" s="1">
        <v>2434.8000000000002</v>
      </c>
      <c r="E267" s="1">
        <v>2561.5</v>
      </c>
      <c r="F267" s="61"/>
      <c r="G267" s="1">
        <v>43.5</v>
      </c>
      <c r="H267" s="1"/>
      <c r="I267" s="1"/>
      <c r="J267" s="1"/>
      <c r="K267" s="1">
        <v>361.5</v>
      </c>
      <c r="L267" s="1">
        <v>46.2</v>
      </c>
      <c r="M267" s="1">
        <v>384</v>
      </c>
      <c r="N267" s="1">
        <v>361.5</v>
      </c>
      <c r="P267" s="1">
        <v>58</v>
      </c>
      <c r="Q267" s="4"/>
      <c r="R267" s="4"/>
      <c r="S267" s="4"/>
      <c r="T267" s="4"/>
      <c r="Z267" s="1">
        <v>6</v>
      </c>
      <c r="AB267" s="1">
        <v>6</v>
      </c>
      <c r="AD267" s="17">
        <v>1763</v>
      </c>
      <c r="AE267" s="25">
        <v>12.113432835820896</v>
      </c>
      <c r="AF267" s="3">
        <v>15.119005196000002</v>
      </c>
      <c r="AG267" s="3">
        <v>20.043035993740219</v>
      </c>
      <c r="AH267" s="3">
        <v>40.845070422535215</v>
      </c>
      <c r="AI267" s="3">
        <f>K267/11.93</f>
        <v>30.301760268231352</v>
      </c>
      <c r="AJ267" s="3">
        <v>50.769230769230774</v>
      </c>
      <c r="AK267" s="3">
        <f t="shared" si="15"/>
        <v>65.35211267605635</v>
      </c>
      <c r="AL267" s="3">
        <v>30.046948356807512</v>
      </c>
      <c r="AM267" s="3">
        <v>30.301760268231352</v>
      </c>
      <c r="AN267" s="3">
        <v>4.5383411580594686</v>
      </c>
      <c r="AP267" s="3">
        <v>6</v>
      </c>
      <c r="AR267" s="14">
        <v>1763</v>
      </c>
      <c r="AS267" s="4">
        <v>0.92949999999999999</v>
      </c>
      <c r="AT267" s="4">
        <f>AS267*(AE267/12)</f>
        <v>0.93828631840796028</v>
      </c>
      <c r="AU267" s="4">
        <f>AS267*AF267/12</f>
        <v>1.1710929441401667</v>
      </c>
      <c r="AV267" s="4">
        <f>(AG267/12)*$AS267</f>
        <v>1.5525001630151276</v>
      </c>
      <c r="AW267" s="4">
        <f>(AH267/12)*$AS267</f>
        <v>3.1637910798122069</v>
      </c>
      <c r="AX267" s="4">
        <f>(AI267/12)*$AS267</f>
        <v>2.3471238474434202</v>
      </c>
      <c r="AY267" s="4">
        <f>(AJ267/12)*$AS267</f>
        <v>3.9325000000000001</v>
      </c>
      <c r="AZ267" s="4">
        <f>(AK267/12)*$AS267</f>
        <v>5.0620657276995313</v>
      </c>
      <c r="BA267" s="4">
        <f>(AL267/12)*$AS267</f>
        <v>2.3273865414710486</v>
      </c>
      <c r="BB267" s="4">
        <f>(AM267/12)*$AS267</f>
        <v>2.3471238474434202</v>
      </c>
      <c r="BC267" s="4">
        <v>12.758405335221438</v>
      </c>
      <c r="BD267" s="4">
        <v>8.2637937596869211</v>
      </c>
      <c r="BE267" s="4"/>
      <c r="BF267" s="4">
        <f>AP267*AS267</f>
        <v>5.577</v>
      </c>
      <c r="BG267" s="4"/>
      <c r="BH267" s="26">
        <v>1763</v>
      </c>
      <c r="BI267" s="6">
        <f>AU267*271</f>
        <v>317.36618786198517</v>
      </c>
      <c r="BJ267" s="6">
        <f>AV267*19.5</f>
        <v>30.273753178794987</v>
      </c>
      <c r="BK267" s="6">
        <f>AW267*5</f>
        <v>15.818955399061034</v>
      </c>
      <c r="BL267" s="6">
        <f>AX267*3</f>
        <v>7.0413715423302605</v>
      </c>
      <c r="BM267" s="6">
        <f>AY267*3</f>
        <v>11.797499999999999</v>
      </c>
      <c r="BN267" s="6">
        <f>AZ267*1.3</f>
        <v>6.5806854460093911</v>
      </c>
      <c r="BO267" s="6">
        <f>BA267*1.3</f>
        <v>3.0256025039123635</v>
      </c>
      <c r="BP267" s="6">
        <f>BB267*1.3</f>
        <v>3.0512610016764463</v>
      </c>
      <c r="BQ267" s="6">
        <f>BD267*2</f>
        <v>16.527587519373842</v>
      </c>
      <c r="BS267" s="7">
        <f t="shared" si="17"/>
        <v>411.48290445314353</v>
      </c>
      <c r="BT267" s="7"/>
      <c r="BU267" s="8">
        <v>1763</v>
      </c>
      <c r="BV267" s="9">
        <f>BF267*250</f>
        <v>1394.25</v>
      </c>
      <c r="BW267" s="9">
        <f t="shared" si="18"/>
        <v>1728.2281987032029</v>
      </c>
      <c r="BY267" s="10">
        <v>1763</v>
      </c>
      <c r="BZ267" s="11">
        <f t="shared" si="16"/>
        <v>0.80675109979468707</v>
      </c>
    </row>
    <row r="268" spans="1:78" x14ac:dyDescent="0.2">
      <c r="A268">
        <v>1764</v>
      </c>
      <c r="B268" s="1">
        <v>2770.1</v>
      </c>
      <c r="C268" s="1"/>
      <c r="D268" s="1">
        <v>2770.1</v>
      </c>
      <c r="E268" s="1">
        <v>2383.5</v>
      </c>
      <c r="F268" s="61"/>
      <c r="G268" s="1">
        <v>45.5</v>
      </c>
      <c r="H268" s="1"/>
      <c r="I268" s="1"/>
      <c r="J268" s="1"/>
      <c r="K268" s="1">
        <v>428</v>
      </c>
      <c r="L268" s="1">
        <v>46.2</v>
      </c>
      <c r="M268" s="1">
        <v>372</v>
      </c>
      <c r="N268" s="1">
        <v>428</v>
      </c>
      <c r="P268" s="1">
        <v>58</v>
      </c>
      <c r="Q268" s="4"/>
      <c r="R268" s="4"/>
      <c r="S268" s="4"/>
      <c r="T268" s="4"/>
      <c r="Z268" s="1">
        <v>6</v>
      </c>
      <c r="AB268" s="1">
        <v>6</v>
      </c>
      <c r="AD268" s="17">
        <v>1764</v>
      </c>
      <c r="AE268" s="25">
        <v>13.781592039800994</v>
      </c>
      <c r="AF268" s="3">
        <v>17.021420276999997</v>
      </c>
      <c r="AG268" s="3">
        <v>18.65023474178404</v>
      </c>
      <c r="AH268" s="3">
        <v>42.72300469483568</v>
      </c>
      <c r="AI268" s="3">
        <f>K268/11.93</f>
        <v>35.875943000838227</v>
      </c>
      <c r="AJ268" s="3">
        <v>50.769230769230774</v>
      </c>
      <c r="AK268" s="3">
        <f t="shared" si="15"/>
        <v>68.356807511737088</v>
      </c>
      <c r="AL268" s="3">
        <v>29.10798122065728</v>
      </c>
      <c r="AM268" s="3">
        <v>35.875943000838227</v>
      </c>
      <c r="AN268" s="3">
        <v>4.5383411580594686</v>
      </c>
      <c r="AP268" s="3">
        <v>6</v>
      </c>
      <c r="AR268" s="14">
        <v>1764</v>
      </c>
      <c r="AS268" s="4">
        <v>0.92949999999999999</v>
      </c>
      <c r="AT268" s="4">
        <f>AS268*(AE268/12)</f>
        <v>1.0674991500829187</v>
      </c>
      <c r="AU268" s="4">
        <f>AS268*AF268/12</f>
        <v>1.3184508456226247</v>
      </c>
      <c r="AV268" s="4">
        <f>(AG268/12)*$AS268</f>
        <v>1.4446160993740222</v>
      </c>
      <c r="AW268" s="4">
        <f>(AH268/12)*$AS268</f>
        <v>3.309252738654147</v>
      </c>
      <c r="AX268" s="4">
        <f>(AI268/12)*$AS268</f>
        <v>2.7788907516065944</v>
      </c>
      <c r="AY268" s="4">
        <f>(AJ268/12)*$AS268</f>
        <v>3.9325000000000001</v>
      </c>
      <c r="AZ268" s="4">
        <f>(AK268/12)*$AS268</f>
        <v>5.2948043818466353</v>
      </c>
      <c r="BA268" s="4">
        <f>(AL268/12)*$AS268</f>
        <v>2.2546557120500785</v>
      </c>
      <c r="BB268" s="4">
        <f>(AM268/12)*$AS268</f>
        <v>2.7788907516065944</v>
      </c>
      <c r="BC268" s="4">
        <v>12.758405335221438</v>
      </c>
      <c r="BD268" s="4">
        <v>8.2637937596869211</v>
      </c>
      <c r="BE268" s="4"/>
      <c r="BF268" s="4">
        <f>AP268*AS268</f>
        <v>5.577</v>
      </c>
      <c r="BG268" s="4"/>
      <c r="BH268" s="26">
        <v>1764</v>
      </c>
      <c r="BI268" s="6">
        <f>AU268*271</f>
        <v>357.30017916373129</v>
      </c>
      <c r="BJ268" s="6">
        <f>AV268*19.5</f>
        <v>28.170013937793435</v>
      </c>
      <c r="BK268" s="6">
        <f>AW268*5</f>
        <v>16.546263693270735</v>
      </c>
      <c r="BL268" s="6">
        <f>AX268*3</f>
        <v>8.3366722548197831</v>
      </c>
      <c r="BM268" s="6">
        <f>AY268*3</f>
        <v>11.797499999999999</v>
      </c>
      <c r="BN268" s="6">
        <f>AZ268*1.3</f>
        <v>6.8832456964006257</v>
      </c>
      <c r="BO268" s="6">
        <f>BA268*1.3</f>
        <v>2.931052425665102</v>
      </c>
      <c r="BP268" s="6">
        <f>BB268*1.3</f>
        <v>3.612557977088573</v>
      </c>
      <c r="BQ268" s="6">
        <f>BD268*2</f>
        <v>16.527587519373842</v>
      </c>
      <c r="BS268" s="7">
        <f t="shared" si="17"/>
        <v>452.10507266814346</v>
      </c>
      <c r="BT268" s="7"/>
      <c r="BU268" s="8">
        <v>1764</v>
      </c>
      <c r="BV268" s="9">
        <f>BF268*250</f>
        <v>1394.25</v>
      </c>
      <c r="BW268" s="9">
        <f t="shared" si="18"/>
        <v>1898.8413052062026</v>
      </c>
      <c r="BY268" s="10">
        <v>1764</v>
      </c>
      <c r="BZ268" s="11">
        <f t="shared" si="16"/>
        <v>0.73426357230447592</v>
      </c>
    </row>
    <row r="269" spans="1:78" x14ac:dyDescent="0.2">
      <c r="A269">
        <v>1765</v>
      </c>
      <c r="B269" s="1">
        <v>2556.6</v>
      </c>
      <c r="C269" s="1"/>
      <c r="D269" s="1">
        <v>2556.6</v>
      </c>
      <c r="E269" s="1">
        <v>2549.3000000000002</v>
      </c>
      <c r="F269" s="61"/>
      <c r="G269" s="1">
        <v>44.875</v>
      </c>
      <c r="H269" s="1"/>
      <c r="I269" s="1">
        <f>H273/I273</f>
        <v>1.2391304347826086</v>
      </c>
      <c r="J269" s="1"/>
      <c r="K269" s="1">
        <v>506</v>
      </c>
      <c r="L269" s="1">
        <v>46.2</v>
      </c>
      <c r="M269" s="1">
        <v>360</v>
      </c>
      <c r="N269" s="1">
        <v>506</v>
      </c>
      <c r="P269" s="1">
        <v>60.2</v>
      </c>
      <c r="Q269" s="4"/>
      <c r="R269" s="4"/>
      <c r="S269" s="4"/>
      <c r="T269" s="4"/>
      <c r="Z269" s="1">
        <v>6</v>
      </c>
      <c r="AB269" s="1">
        <v>6</v>
      </c>
      <c r="AD269" s="17">
        <v>1765</v>
      </c>
      <c r="AE269" s="25">
        <v>12.719402985074627</v>
      </c>
      <c r="AF269" s="3">
        <v>15.810070381999999</v>
      </c>
      <c r="AG269" s="3">
        <v>19.947574334898281</v>
      </c>
      <c r="AH269" s="3">
        <v>42.136150234741784</v>
      </c>
      <c r="AI269" s="3">
        <f>K269/11.93</f>
        <v>42.414082145850799</v>
      </c>
      <c r="AJ269" s="3">
        <v>50.769230769230774</v>
      </c>
      <c r="AK269" s="3">
        <f t="shared" si="15"/>
        <v>67.417840375586863</v>
      </c>
      <c r="AL269" s="3">
        <v>28.169014084507044</v>
      </c>
      <c r="AM269" s="3">
        <v>42.414082145850799</v>
      </c>
      <c r="AN269" s="3">
        <v>4.7104851330203443</v>
      </c>
      <c r="AP269" s="3">
        <v>6</v>
      </c>
      <c r="AR269" s="14">
        <v>1765</v>
      </c>
      <c r="AS269" s="4">
        <v>0.92949999999999999</v>
      </c>
      <c r="AT269" s="4">
        <f>AS269*(AE269/12)</f>
        <v>0.98522375621890546</v>
      </c>
      <c r="AU269" s="4">
        <f>AS269*AF269/12</f>
        <v>1.2246217016724166</v>
      </c>
      <c r="AV269" s="4">
        <f>(AG269/12)*$AS269</f>
        <v>1.5451058620239959</v>
      </c>
      <c r="AW269" s="4">
        <f>(AH269/12)*$AS269</f>
        <v>3.2637959702660408</v>
      </c>
      <c r="AX269" s="4">
        <f>(AI269/12)*$AS269</f>
        <v>3.2853241128806929</v>
      </c>
      <c r="AY269" s="4">
        <f>(AJ269/12)*$AS269</f>
        <v>3.9325000000000001</v>
      </c>
      <c r="AZ269" s="4">
        <f>(AK269/12)*$AS269</f>
        <v>5.2220735524256661</v>
      </c>
      <c r="BA269" s="4">
        <f>(AL269/12)*$AS269</f>
        <v>2.181924882629108</v>
      </c>
      <c r="BB269" s="4">
        <f>(AM269/12)*$AS269</f>
        <v>3.2853241128806929</v>
      </c>
      <c r="BC269" s="4">
        <v>13.242344847936733</v>
      </c>
      <c r="BD269" s="4">
        <v>8.4605507539651832</v>
      </c>
      <c r="BE269" s="4"/>
      <c r="BF269" s="4">
        <f>AP269*AS269</f>
        <v>5.577</v>
      </c>
      <c r="BG269" s="4"/>
      <c r="BH269" s="26">
        <v>1765</v>
      </c>
      <c r="BI269" s="6">
        <f>AU269*271</f>
        <v>331.8724811532249</v>
      </c>
      <c r="BJ269" s="6">
        <f>AV269*19.5</f>
        <v>30.12956430946792</v>
      </c>
      <c r="BK269" s="6">
        <f>AW269*5</f>
        <v>16.318979851330205</v>
      </c>
      <c r="BL269" s="6">
        <f>AX269*3</f>
        <v>9.8559723386420792</v>
      </c>
      <c r="BM269" s="6">
        <f>AY269*3</f>
        <v>11.797499999999999</v>
      </c>
      <c r="BN269" s="6">
        <f>AZ269*1.3</f>
        <v>6.7886956181533664</v>
      </c>
      <c r="BO269" s="6">
        <f>BA269*1.3</f>
        <v>2.8365023474178406</v>
      </c>
      <c r="BP269" s="6">
        <f>BB269*1.3</f>
        <v>4.2709213467449008</v>
      </c>
      <c r="BQ269" s="6">
        <f>BD269*2</f>
        <v>16.921101507930366</v>
      </c>
      <c r="BS269" s="7">
        <f t="shared" si="17"/>
        <v>430.79171847291155</v>
      </c>
      <c r="BT269" s="7"/>
      <c r="BU269" s="8">
        <v>1765</v>
      </c>
      <c r="BV269" s="9">
        <f>BF269*250</f>
        <v>1394.25</v>
      </c>
      <c r="BW269" s="9">
        <f t="shared" si="18"/>
        <v>1809.3252175862285</v>
      </c>
      <c r="BY269" s="10">
        <v>1765</v>
      </c>
      <c r="BZ269" s="11">
        <f t="shared" si="16"/>
        <v>0.77059114992053834</v>
      </c>
    </row>
    <row r="270" spans="1:78" x14ac:dyDescent="0.2">
      <c r="A270">
        <v>1766</v>
      </c>
      <c r="B270" s="1">
        <v>2953.6</v>
      </c>
      <c r="C270" s="1"/>
      <c r="D270" s="1">
        <v>2953.6</v>
      </c>
      <c r="E270" s="1">
        <v>2925</v>
      </c>
      <c r="F270" s="61"/>
      <c r="G270" s="1">
        <v>50</v>
      </c>
      <c r="H270" s="1"/>
      <c r="I270" s="1"/>
      <c r="J270" s="1"/>
      <c r="K270" s="1">
        <v>550.5</v>
      </c>
      <c r="L270" s="1">
        <v>44.1</v>
      </c>
      <c r="M270" s="1">
        <v>456</v>
      </c>
      <c r="N270" s="1">
        <v>550.5</v>
      </c>
      <c r="P270" s="1">
        <v>67.5</v>
      </c>
      <c r="Q270" s="4"/>
      <c r="R270" s="4"/>
      <c r="S270" s="4"/>
      <c r="T270" s="4"/>
      <c r="Z270" s="1">
        <v>6</v>
      </c>
      <c r="AB270" s="1">
        <v>6</v>
      </c>
      <c r="AD270" s="17">
        <v>1766</v>
      </c>
      <c r="AE270" s="25">
        <v>14.694527363184079</v>
      </c>
      <c r="AF270" s="3">
        <v>18.062557072000001</v>
      </c>
      <c r="AG270" s="3">
        <v>22.887323943661972</v>
      </c>
      <c r="AH270" s="3">
        <v>46.948356807511736</v>
      </c>
      <c r="AI270" s="3">
        <f>K270/11.93</f>
        <v>46.144174350377199</v>
      </c>
      <c r="AJ270" s="3">
        <v>48.46153846153846</v>
      </c>
      <c r="AK270" s="3">
        <f t="shared" si="15"/>
        <v>75.117370892018783</v>
      </c>
      <c r="AL270" s="3">
        <v>35.68075117370892</v>
      </c>
      <c r="AM270" s="3">
        <v>46.144174350377199</v>
      </c>
      <c r="AN270" s="3">
        <v>5.2816901408450709</v>
      </c>
      <c r="AP270" s="3">
        <v>6</v>
      </c>
      <c r="AR270" s="14">
        <v>1766</v>
      </c>
      <c r="AS270" s="4">
        <v>0.92949999999999999</v>
      </c>
      <c r="AT270" s="4">
        <f>AS270*(AE270/12)</f>
        <v>1.1382135986733</v>
      </c>
      <c r="AU270" s="4">
        <f>AS270*AF270/12</f>
        <v>1.3990955665353333</v>
      </c>
      <c r="AV270" s="4">
        <f>(AG270/12)*$AS270</f>
        <v>1.7728139671361502</v>
      </c>
      <c r="AW270" s="4">
        <f>(AH270/12)*$AS270</f>
        <v>3.6365414710485133</v>
      </c>
      <c r="AX270" s="4">
        <f>(AI270/12)*$AS270</f>
        <v>3.5742508382229672</v>
      </c>
      <c r="AY270" s="4">
        <f>(AJ270/12)*$AS270</f>
        <v>3.7537499999999997</v>
      </c>
      <c r="AZ270" s="4">
        <f>(AK270/12)*$AS270</f>
        <v>5.8184663536776222</v>
      </c>
      <c r="BA270" s="4">
        <f>(AL270/12)*$AS270</f>
        <v>2.76377151799687</v>
      </c>
      <c r="BB270" s="4">
        <f>(AM270/12)*$AS270</f>
        <v>3.5742508382229672</v>
      </c>
      <c r="BC270" s="4">
        <v>14.848144140128399</v>
      </c>
      <c r="BD270" s="4">
        <v>9.0508217367999624</v>
      </c>
      <c r="BE270" s="4"/>
      <c r="BF270" s="4">
        <f>AP270*AS270</f>
        <v>5.577</v>
      </c>
      <c r="BG270" s="4"/>
      <c r="BH270" s="26">
        <v>1766</v>
      </c>
      <c r="BI270" s="6">
        <f>AU270*271</f>
        <v>379.15489853107533</v>
      </c>
      <c r="BJ270" s="6">
        <f>AV270*19.5</f>
        <v>34.569872359154928</v>
      </c>
      <c r="BK270" s="6">
        <f>AW270*5</f>
        <v>18.182707355242567</v>
      </c>
      <c r="BL270" s="6">
        <f>AX270*3</f>
        <v>10.722752514668901</v>
      </c>
      <c r="BM270" s="6">
        <f>AY270*3</f>
        <v>11.261249999999999</v>
      </c>
      <c r="BN270" s="6">
        <f>AZ270*1.3</f>
        <v>7.5640062597809088</v>
      </c>
      <c r="BO270" s="6">
        <f>BA270*1.3</f>
        <v>3.592902973395931</v>
      </c>
      <c r="BP270" s="6">
        <f>BB270*1.3</f>
        <v>4.6465260896898579</v>
      </c>
      <c r="BQ270" s="6">
        <f>BD270*2</f>
        <v>18.101643473599925</v>
      </c>
      <c r="BS270" s="7">
        <f t="shared" si="17"/>
        <v>487.79655955660843</v>
      </c>
      <c r="BT270" s="7"/>
      <c r="BU270" s="8">
        <v>1766</v>
      </c>
      <c r="BV270" s="9">
        <f>BF270*250</f>
        <v>1394.25</v>
      </c>
      <c r="BW270" s="9">
        <f t="shared" si="18"/>
        <v>2048.7455501377553</v>
      </c>
      <c r="BY270" s="10">
        <v>1766</v>
      </c>
      <c r="BZ270" s="11">
        <f t="shared" si="16"/>
        <v>0.6805383908735041</v>
      </c>
    </row>
    <row r="271" spans="1:78" x14ac:dyDescent="0.2">
      <c r="A271">
        <v>1767</v>
      </c>
      <c r="B271" s="1">
        <v>2990.9</v>
      </c>
      <c r="C271" s="1"/>
      <c r="D271" s="1">
        <v>2990.9</v>
      </c>
      <c r="E271" s="1">
        <v>3041.3</v>
      </c>
      <c r="F271" s="61"/>
      <c r="G271" s="1">
        <v>57.325000000000003</v>
      </c>
      <c r="H271" s="1"/>
      <c r="I271" s="1"/>
      <c r="J271" s="1"/>
      <c r="K271" s="1">
        <v>491.6</v>
      </c>
      <c r="L271" s="1">
        <v>45</v>
      </c>
      <c r="M271" s="1">
        <v>480</v>
      </c>
      <c r="N271" s="1">
        <v>491.6</v>
      </c>
      <c r="P271" s="1">
        <v>64.8</v>
      </c>
      <c r="Q271" s="4"/>
      <c r="R271" s="4"/>
      <c r="S271" s="4"/>
      <c r="T271" s="4"/>
      <c r="Z271" s="1">
        <v>6</v>
      </c>
      <c r="AB271" s="1">
        <v>6</v>
      </c>
      <c r="AD271" s="17">
        <v>1767</v>
      </c>
      <c r="AE271" s="25">
        <v>14.880099502487562</v>
      </c>
      <c r="AF271" s="3">
        <v>18.274188692999999</v>
      </c>
      <c r="AG271" s="3">
        <v>23.797339593114241</v>
      </c>
      <c r="AH271" s="3">
        <v>53.826291079812215</v>
      </c>
      <c r="AI271" s="3">
        <f>K271/11.93</f>
        <v>41.207041072925399</v>
      </c>
      <c r="AJ271" s="3">
        <v>49.450549450549445</v>
      </c>
      <c r="AK271" s="3">
        <f t="shared" si="15"/>
        <v>86.12206572769955</v>
      </c>
      <c r="AL271" s="3">
        <v>37.558685446009392</v>
      </c>
      <c r="AM271" s="3">
        <v>41.207041072925399</v>
      </c>
      <c r="AN271" s="3">
        <v>5.070422535211268</v>
      </c>
      <c r="AP271" s="3">
        <v>6</v>
      </c>
      <c r="AR271" s="14">
        <v>1767</v>
      </c>
      <c r="AS271" s="4">
        <v>0.92949999999999999</v>
      </c>
      <c r="AT271" s="4">
        <f>AS271*(AE271/12)</f>
        <v>1.1525877072968491</v>
      </c>
      <c r="AU271" s="4">
        <f>AS271*AF271/12</f>
        <v>1.4154881991786248</v>
      </c>
      <c r="AV271" s="4">
        <f>(AG271/12)*$AS271</f>
        <v>1.843302262649974</v>
      </c>
      <c r="AW271" s="4">
        <f>(AH271/12)*$AS271</f>
        <v>4.1692947965571205</v>
      </c>
      <c r="AX271" s="4">
        <f>(AI271/12)*$AS271</f>
        <v>3.191828723107013</v>
      </c>
      <c r="AY271" s="4">
        <f>(AJ271/12)*$AS271</f>
        <v>3.8303571428571423</v>
      </c>
      <c r="AZ271" s="4">
        <f>(AK271/12)*$AS271</f>
        <v>6.6708716744913943</v>
      </c>
      <c r="BA271" s="4">
        <f>(AL271/12)*$AS271</f>
        <v>2.9092331768388111</v>
      </c>
      <c r="BB271" s="4">
        <f>(AM271/12)*$AS271</f>
        <v>3.191828723107013</v>
      </c>
      <c r="BC271" s="4">
        <v>14.254218374523264</v>
      </c>
      <c r="BD271" s="4">
        <v>10.428120696747781</v>
      </c>
      <c r="BE271" s="4"/>
      <c r="BF271" s="4">
        <f>AP271*AS271</f>
        <v>5.577</v>
      </c>
      <c r="BG271" s="4"/>
      <c r="BH271" s="26">
        <v>1767</v>
      </c>
      <c r="BI271" s="6">
        <f>AU271*271</f>
        <v>383.59730197740731</v>
      </c>
      <c r="BJ271" s="6">
        <f>AV271*19.5</f>
        <v>35.944394121674492</v>
      </c>
      <c r="BK271" s="6">
        <f>AW271*5</f>
        <v>20.846473982785604</v>
      </c>
      <c r="BL271" s="6">
        <f>AX271*3</f>
        <v>9.5754861693210387</v>
      </c>
      <c r="BM271" s="6">
        <f>AY271*3</f>
        <v>11.491071428571427</v>
      </c>
      <c r="BN271" s="6">
        <f>AZ271*1.3</f>
        <v>8.6721331768388126</v>
      </c>
      <c r="BO271" s="6">
        <f>BA271*1.3</f>
        <v>3.7820031298904544</v>
      </c>
      <c r="BP271" s="6">
        <f>BB271*1.3</f>
        <v>4.1493773400391172</v>
      </c>
      <c r="BQ271" s="6">
        <f>BD271*2</f>
        <v>20.856241393495562</v>
      </c>
      <c r="BS271" s="7">
        <f t="shared" si="17"/>
        <v>498.91448272002384</v>
      </c>
      <c r="BT271" s="7"/>
      <c r="BU271" s="8">
        <v>1767</v>
      </c>
      <c r="BV271" s="9">
        <f>BF271*250</f>
        <v>1394.25</v>
      </c>
      <c r="BW271" s="9">
        <f t="shared" si="18"/>
        <v>2095.4408274241</v>
      </c>
      <c r="BY271" s="10">
        <v>1767</v>
      </c>
      <c r="BZ271" s="11">
        <f t="shared" si="16"/>
        <v>0.66537311946619582</v>
      </c>
    </row>
    <row r="272" spans="1:78" x14ac:dyDescent="0.2">
      <c r="A272">
        <v>1768</v>
      </c>
      <c r="B272" s="1">
        <v>3095.5</v>
      </c>
      <c r="C272" s="1"/>
      <c r="D272" s="1">
        <v>3095.5</v>
      </c>
      <c r="E272" s="1">
        <v>2480.8000000000002</v>
      </c>
      <c r="F272" s="61"/>
      <c r="G272" s="1">
        <v>52</v>
      </c>
      <c r="H272" s="1"/>
      <c r="I272" s="1"/>
      <c r="J272" s="1"/>
      <c r="K272" s="1">
        <v>663</v>
      </c>
      <c r="L272" s="1">
        <v>45</v>
      </c>
      <c r="M272" s="1">
        <v>480</v>
      </c>
      <c r="N272" s="1">
        <v>663</v>
      </c>
      <c r="P272" s="1">
        <v>65.5</v>
      </c>
      <c r="Q272" s="4"/>
      <c r="R272" s="4"/>
      <c r="S272" s="4"/>
      <c r="T272" s="4"/>
      <c r="Y272" s="1">
        <v>8</v>
      </c>
      <c r="Z272" s="1">
        <v>6</v>
      </c>
      <c r="AB272" s="1">
        <v>6</v>
      </c>
      <c r="AD272" s="17">
        <v>1768</v>
      </c>
      <c r="AE272" s="25">
        <v>15.400497512437811</v>
      </c>
      <c r="AF272" s="3">
        <v>18.867665035000002</v>
      </c>
      <c r="AG272" s="3">
        <v>19.411580594679187</v>
      </c>
      <c r="AH272" s="3">
        <v>48.826291079812208</v>
      </c>
      <c r="AI272" s="3">
        <f>K272/11.93</f>
        <v>55.574182732606872</v>
      </c>
      <c r="AJ272" s="3">
        <v>49.450549450549445</v>
      </c>
      <c r="AK272" s="3">
        <f t="shared" si="15"/>
        <v>78.122065727699535</v>
      </c>
      <c r="AL272" s="3">
        <v>37.558685446009392</v>
      </c>
      <c r="AM272" s="3">
        <v>55.574182732606872</v>
      </c>
      <c r="AN272" s="3">
        <v>5.1251956181533647</v>
      </c>
      <c r="AP272" s="3">
        <v>6</v>
      </c>
      <c r="AR272" s="14">
        <v>1768</v>
      </c>
      <c r="AS272" s="4">
        <v>0.92949999999999999</v>
      </c>
      <c r="AT272" s="4">
        <f>AS272*(AE272/12)</f>
        <v>1.1928968698175788</v>
      </c>
      <c r="AU272" s="4">
        <f>AS272*AF272/12</f>
        <v>1.4614578875027087</v>
      </c>
      <c r="AV272" s="4">
        <f>(AG272/12)*$AS272</f>
        <v>1.5035886802295253</v>
      </c>
      <c r="AW272" s="4">
        <f>(AH272/12)*$AS272</f>
        <v>3.782003129890454</v>
      </c>
      <c r="AX272" s="4">
        <f>(AI272/12)*$AS272</f>
        <v>4.304683570829841</v>
      </c>
      <c r="AY272" s="4">
        <f>(AJ272/12)*$AS272</f>
        <v>3.8303571428571423</v>
      </c>
      <c r="AZ272" s="4">
        <f>(AK272/12)*$AS272</f>
        <v>6.051205007824727</v>
      </c>
      <c r="BA272" s="4">
        <f>(AL272/12)*$AS272</f>
        <v>2.9092331768388111</v>
      </c>
      <c r="BB272" s="4">
        <f>(AM272/12)*$AS272</f>
        <v>4.304683570829841</v>
      </c>
      <c r="BC272" s="4">
        <v>14.408199128569038</v>
      </c>
      <c r="BD272" s="4">
        <v>11.018391679582562</v>
      </c>
      <c r="BE272" s="4"/>
      <c r="BF272" s="4">
        <f>AP272*AS272</f>
        <v>5.577</v>
      </c>
      <c r="BG272" s="4"/>
      <c r="BH272" s="26">
        <v>1768</v>
      </c>
      <c r="BI272" s="6">
        <f>AU272*271</f>
        <v>396.05508751323407</v>
      </c>
      <c r="BJ272" s="6">
        <f>AV272*19.5</f>
        <v>29.319979264475744</v>
      </c>
      <c r="BK272" s="6">
        <f>AW272*5</f>
        <v>18.910015649452269</v>
      </c>
      <c r="BL272" s="6">
        <f>AX272*3</f>
        <v>12.914050712489523</v>
      </c>
      <c r="BM272" s="6">
        <f>AY272*3</f>
        <v>11.491071428571427</v>
      </c>
      <c r="BN272" s="6">
        <f>AZ272*1.3</f>
        <v>7.8665665101721451</v>
      </c>
      <c r="BO272" s="6">
        <f>BA272*1.3</f>
        <v>3.7820031298904544</v>
      </c>
      <c r="BP272" s="6">
        <f>BB272*1.3</f>
        <v>5.5960886420787936</v>
      </c>
      <c r="BQ272" s="6">
        <f>BD272*2</f>
        <v>22.036783359165124</v>
      </c>
      <c r="BS272" s="7">
        <f t="shared" si="17"/>
        <v>507.97164620952952</v>
      </c>
      <c r="BT272" s="7"/>
      <c r="BU272" s="8">
        <v>1768</v>
      </c>
      <c r="BV272" s="9">
        <f>BF272*250</f>
        <v>1394.25</v>
      </c>
      <c r="BW272" s="9">
        <f t="shared" si="18"/>
        <v>2133.4809140800239</v>
      </c>
      <c r="BY272" s="10">
        <v>1768</v>
      </c>
      <c r="BZ272" s="11">
        <f t="shared" si="16"/>
        <v>0.65350947871085741</v>
      </c>
    </row>
    <row r="273" spans="1:78" x14ac:dyDescent="0.2">
      <c r="A273">
        <v>1769</v>
      </c>
      <c r="B273" s="1">
        <v>2834.1</v>
      </c>
      <c r="C273" s="1"/>
      <c r="D273" s="1">
        <v>2834.1</v>
      </c>
      <c r="E273" s="1">
        <v>2583</v>
      </c>
      <c r="F273" s="61"/>
      <c r="G273" s="1">
        <v>60</v>
      </c>
      <c r="H273" s="1">
        <v>57</v>
      </c>
      <c r="I273" s="1">
        <v>46</v>
      </c>
      <c r="J273" s="1"/>
      <c r="K273" s="1">
        <v>721.5</v>
      </c>
      <c r="L273" s="1">
        <v>50.4</v>
      </c>
      <c r="M273" s="1">
        <v>480</v>
      </c>
      <c r="N273" s="1">
        <v>721.5</v>
      </c>
      <c r="Q273" s="4"/>
      <c r="R273" s="4"/>
      <c r="S273" s="4"/>
      <c r="T273" s="4"/>
      <c r="Z273" s="1">
        <v>7</v>
      </c>
      <c r="AB273" s="1">
        <v>6</v>
      </c>
      <c r="AD273" s="17">
        <v>1769</v>
      </c>
      <c r="AE273" s="25">
        <v>14.1</v>
      </c>
      <c r="AF273" s="3">
        <v>17.384541556999999</v>
      </c>
      <c r="AG273" s="3">
        <v>20.211267605633804</v>
      </c>
      <c r="AH273" s="3">
        <v>56.338028169014088</v>
      </c>
      <c r="AI273" s="3">
        <f>K273/11.93</f>
        <v>60.477787091366302</v>
      </c>
      <c r="AJ273" s="3">
        <v>55.38461538461538</v>
      </c>
      <c r="AK273" s="3">
        <f t="shared" si="15"/>
        <v>90.140845070422543</v>
      </c>
      <c r="AL273" s="3">
        <v>37.558685446009392</v>
      </c>
      <c r="AM273" s="3">
        <v>60.477787091366302</v>
      </c>
      <c r="AN273" s="3">
        <v>4.823943661971831</v>
      </c>
      <c r="AP273" s="3">
        <v>7</v>
      </c>
      <c r="AR273" s="14">
        <v>1769</v>
      </c>
      <c r="AS273" s="4">
        <v>0.92949999999999999</v>
      </c>
      <c r="AT273" s="4">
        <f>AS273*(AE273/12)</f>
        <v>1.0921624999999999</v>
      </c>
      <c r="AU273" s="4">
        <f>AS273*AF273/12</f>
        <v>1.3465776147692916</v>
      </c>
      <c r="AV273" s="4">
        <f>(AG273/12)*$AS273</f>
        <v>1.565531103286385</v>
      </c>
      <c r="AW273" s="4">
        <f>(AH273/12)*$AS273</f>
        <v>4.363849765258216</v>
      </c>
      <c r="AX273" s="4">
        <f>(AI273/12)*$AS273</f>
        <v>4.6845085917854146</v>
      </c>
      <c r="AY273" s="4">
        <f>(AJ273/12)*$AS273</f>
        <v>4.2899999999999991</v>
      </c>
      <c r="AZ273" s="4">
        <f>(AK273/12)*$AS273</f>
        <v>6.9821596244131463</v>
      </c>
      <c r="BA273" s="4">
        <f>(AL273/12)*$AS273</f>
        <v>2.9092331768388111</v>
      </c>
      <c r="BB273" s="4">
        <f>(AM273/12)*$AS273</f>
        <v>4.6845085917854146</v>
      </c>
      <c r="BC273" s="4">
        <v>13.561304981317269</v>
      </c>
      <c r="BD273" s="4">
        <v>11.018391679582562</v>
      </c>
      <c r="BE273" s="4"/>
      <c r="BF273" s="4">
        <f>AP273*AS273</f>
        <v>6.5065</v>
      </c>
      <c r="BG273" s="4"/>
      <c r="BH273" s="26">
        <v>1769</v>
      </c>
      <c r="BI273" s="6">
        <f>AU273*271</f>
        <v>364.92253360247804</v>
      </c>
      <c r="BJ273" s="6">
        <f>AV273*19.5</f>
        <v>30.527856514084508</v>
      </c>
      <c r="BK273" s="6">
        <f>AW273*5</f>
        <v>21.81924882629108</v>
      </c>
      <c r="BL273" s="6">
        <f>AX273*3</f>
        <v>14.053525775356244</v>
      </c>
      <c r="BM273" s="6">
        <f>AY273*3</f>
        <v>12.869999999999997</v>
      </c>
      <c r="BN273" s="6">
        <f>AZ273*1.3</f>
        <v>9.0768075117370906</v>
      </c>
      <c r="BO273" s="6">
        <f>BA273*1.3</f>
        <v>3.7820031298904544</v>
      </c>
      <c r="BP273" s="6">
        <f>BB273*1.3</f>
        <v>6.0898611693210389</v>
      </c>
      <c r="BQ273" s="6">
        <f>BD273*2</f>
        <v>22.036783359165124</v>
      </c>
      <c r="BS273" s="7">
        <f t="shared" si="17"/>
        <v>485.17861988832357</v>
      </c>
      <c r="BT273" s="7"/>
      <c r="BU273" s="8">
        <v>1769</v>
      </c>
      <c r="BV273" s="9">
        <f>BF273*250</f>
        <v>1626.625</v>
      </c>
      <c r="BW273" s="9">
        <f t="shared" si="18"/>
        <v>2037.750203530959</v>
      </c>
      <c r="BY273" s="10">
        <v>1769</v>
      </c>
      <c r="BZ273" s="11">
        <f t="shared" si="16"/>
        <v>0.79824553430613221</v>
      </c>
    </row>
    <row r="274" spans="1:78" x14ac:dyDescent="0.2">
      <c r="A274">
        <v>1770</v>
      </c>
      <c r="B274" s="1">
        <v>2550.8000000000002</v>
      </c>
      <c r="C274" s="1"/>
      <c r="D274" s="1">
        <v>2550.8000000000002</v>
      </c>
      <c r="E274" s="1">
        <v>2733</v>
      </c>
      <c r="F274" s="61"/>
      <c r="G274" s="1">
        <v>61</v>
      </c>
      <c r="H274" s="1">
        <v>58</v>
      </c>
      <c r="I274" s="1">
        <v>46</v>
      </c>
      <c r="J274" s="1">
        <v>56</v>
      </c>
      <c r="K274" s="1">
        <v>600.5</v>
      </c>
      <c r="L274" s="1">
        <v>48</v>
      </c>
      <c r="M274" s="1">
        <v>480</v>
      </c>
      <c r="N274" s="1">
        <v>600.5</v>
      </c>
      <c r="P274" s="1">
        <v>57.8</v>
      </c>
      <c r="Q274" s="4"/>
      <c r="R274" s="4"/>
      <c r="S274" s="4"/>
      <c r="T274" s="4"/>
      <c r="Z274" s="1">
        <v>7</v>
      </c>
      <c r="AB274" s="1">
        <v>6</v>
      </c>
      <c r="AD274" s="17">
        <v>1770</v>
      </c>
      <c r="AE274" s="25">
        <v>12.690547263681593</v>
      </c>
      <c r="AF274" s="3">
        <v>15.777162516000001</v>
      </c>
      <c r="AG274" s="3">
        <v>21.384976525821596</v>
      </c>
      <c r="AH274" s="3">
        <v>57.27699530516432</v>
      </c>
      <c r="AI274" s="3">
        <f>K274/11.93</f>
        <v>50.335289186923724</v>
      </c>
      <c r="AJ274" s="3">
        <v>52.747252747252745</v>
      </c>
      <c r="AK274" s="3">
        <f t="shared" si="15"/>
        <v>91.643192488262912</v>
      </c>
      <c r="AL274" s="3">
        <v>37.558685446009392</v>
      </c>
      <c r="AM274" s="3">
        <v>50.335289186923724</v>
      </c>
      <c r="AN274" s="3">
        <v>4.5226917057902973</v>
      </c>
      <c r="AP274" s="3">
        <v>7</v>
      </c>
      <c r="AR274" s="14">
        <v>1770</v>
      </c>
      <c r="AS274" s="4">
        <v>0.92949999999999999</v>
      </c>
      <c r="AT274" s="4">
        <f>AS274*(AE274/12)</f>
        <v>0.98298864013266996</v>
      </c>
      <c r="AU274" s="4">
        <f>AS274*AF274/12</f>
        <v>1.2220727132185001</v>
      </c>
      <c r="AV274" s="4">
        <f>(AG274/12)*$AS274</f>
        <v>1.6564446400625976</v>
      </c>
      <c r="AW274" s="4">
        <f>(AH274/12)*$AS274</f>
        <v>4.4365805946791861</v>
      </c>
      <c r="AX274" s="4">
        <f>(AI274/12)*$AS274</f>
        <v>3.8988876082704671</v>
      </c>
      <c r="AY274" s="4">
        <f>(AJ274/12)*$AS274</f>
        <v>4.0857142857142854</v>
      </c>
      <c r="AZ274" s="4">
        <f>(AK274/12)*$AS274</f>
        <v>7.0985289514866983</v>
      </c>
      <c r="BA274" s="4">
        <f>(AL274/12)*$AS274</f>
        <v>2.9092331768388111</v>
      </c>
      <c r="BB274" s="4">
        <f>(AM274/12)*$AS274</f>
        <v>3.8988876082704671</v>
      </c>
      <c r="BC274" s="4">
        <v>12.714410834065502</v>
      </c>
      <c r="BD274" s="4">
        <v>10.408444997319958</v>
      </c>
      <c r="BE274" s="4"/>
      <c r="BF274" s="4">
        <f>AP274*AS274</f>
        <v>6.5065</v>
      </c>
      <c r="BG274" s="4"/>
      <c r="BH274" s="26">
        <v>1770</v>
      </c>
      <c r="BI274" s="6">
        <f>AU274*271</f>
        <v>331.1817052822135</v>
      </c>
      <c r="BJ274" s="6">
        <f>AV274*19.5</f>
        <v>32.300670481220656</v>
      </c>
      <c r="BK274" s="6">
        <f>AW274*5</f>
        <v>22.18290297339593</v>
      </c>
      <c r="BL274" s="6">
        <f>AX274*3</f>
        <v>11.696662824811401</v>
      </c>
      <c r="BM274" s="6">
        <f>AY274*3</f>
        <v>12.257142857142856</v>
      </c>
      <c r="BN274" s="6">
        <f>AZ274*1.3</f>
        <v>9.2280876369327078</v>
      </c>
      <c r="BO274" s="6">
        <f>BA274*1.3</f>
        <v>3.7820031298904544</v>
      </c>
      <c r="BP274" s="6">
        <f>BB274*1.3</f>
        <v>5.0685538907516072</v>
      </c>
      <c r="BQ274" s="6">
        <f>BD274*2</f>
        <v>20.816889994639915</v>
      </c>
      <c r="BS274" s="7">
        <f t="shared" si="17"/>
        <v>448.514619070999</v>
      </c>
      <c r="BT274" s="7"/>
      <c r="BU274" s="8">
        <v>1770</v>
      </c>
      <c r="BV274" s="9">
        <f>BF274*250</f>
        <v>1626.625</v>
      </c>
      <c r="BW274" s="9">
        <f t="shared" si="18"/>
        <v>1883.761400098196</v>
      </c>
      <c r="BY274" s="10">
        <v>1770</v>
      </c>
      <c r="BZ274" s="11">
        <f t="shared" si="16"/>
        <v>0.86349842390613163</v>
      </c>
    </row>
    <row r="275" spans="1:78" x14ac:dyDescent="0.2">
      <c r="A275">
        <v>1771</v>
      </c>
      <c r="B275" s="1">
        <v>2239.5</v>
      </c>
      <c r="C275" s="1"/>
      <c r="D275" s="1">
        <v>2239.5</v>
      </c>
      <c r="E275" s="1">
        <v>2656.5</v>
      </c>
      <c r="F275" s="61"/>
      <c r="G275" s="1">
        <v>61</v>
      </c>
      <c r="H275" s="1">
        <v>72</v>
      </c>
      <c r="I275" s="1">
        <v>58</v>
      </c>
      <c r="J275" s="1">
        <v>68</v>
      </c>
      <c r="K275" s="1">
        <v>692.4</v>
      </c>
      <c r="M275" s="1">
        <v>480</v>
      </c>
      <c r="N275" s="1">
        <v>692.4</v>
      </c>
      <c r="P275" s="1">
        <v>54</v>
      </c>
      <c r="Q275" s="4"/>
      <c r="R275" s="4"/>
      <c r="S275" s="4"/>
      <c r="T275" s="4"/>
      <c r="Z275" s="1">
        <v>7</v>
      </c>
      <c r="AB275" s="1">
        <v>6</v>
      </c>
      <c r="AD275" s="17">
        <v>1771</v>
      </c>
      <c r="AE275" s="25">
        <v>11.14179104477612</v>
      </c>
      <c r="AF275" s="3">
        <v>14.010917915</v>
      </c>
      <c r="AG275" s="3">
        <v>20.786384976525824</v>
      </c>
      <c r="AH275" s="3">
        <v>57.27699530516432</v>
      </c>
      <c r="AI275" s="3">
        <f>K275/11.93</f>
        <v>58.038558256496231</v>
      </c>
      <c r="AJ275" s="3">
        <v>53.159340659340657</v>
      </c>
      <c r="AK275" s="3">
        <f t="shared" si="15"/>
        <v>91.643192488262912</v>
      </c>
      <c r="AL275" s="3">
        <v>37.558685446009392</v>
      </c>
      <c r="AM275" s="3">
        <v>58.038558256496231</v>
      </c>
      <c r="AN275" s="3">
        <v>4.2253521126760569</v>
      </c>
      <c r="AP275" s="3">
        <v>7</v>
      </c>
      <c r="AR275" s="14">
        <v>1771</v>
      </c>
      <c r="AS275" s="4">
        <v>0.92949999999999999</v>
      </c>
      <c r="AT275" s="4">
        <f>AS275*(AE275/12)</f>
        <v>0.86302456467661692</v>
      </c>
      <c r="AU275" s="4">
        <f>AS275*AF275/12</f>
        <v>1.0852623501660417</v>
      </c>
      <c r="AV275" s="4">
        <f>(AG275/12)*$AS275</f>
        <v>1.6100787363067293</v>
      </c>
      <c r="AW275" s="4">
        <f>(AH275/12)*$AS275</f>
        <v>4.4365805946791861</v>
      </c>
      <c r="AX275" s="4">
        <f>(AI275/12)*$AS275</f>
        <v>4.4955699916177707</v>
      </c>
      <c r="AY275" s="4">
        <f>(AJ275/12)*$AS275</f>
        <v>4.1176339285714283</v>
      </c>
      <c r="AZ275" s="4">
        <f>(AK275/12)*$AS275</f>
        <v>7.0985289514866983</v>
      </c>
      <c r="BA275" s="4">
        <f>(AL275/12)*$AS275</f>
        <v>2.9092331768388111</v>
      </c>
      <c r="BB275" s="4">
        <f>(AM275/12)*$AS275</f>
        <v>4.4955699916177707</v>
      </c>
      <c r="BC275" s="4">
        <v>11.878515312102719</v>
      </c>
      <c r="BD275" s="4">
        <v>9.0508217367999624</v>
      </c>
      <c r="BE275" s="4"/>
      <c r="BF275" s="4">
        <f>AP275*AS275</f>
        <v>6.5065</v>
      </c>
      <c r="BG275" s="4"/>
      <c r="BH275" s="26">
        <v>1771</v>
      </c>
      <c r="BI275" s="6">
        <f>AU275*271</f>
        <v>294.10609689499728</v>
      </c>
      <c r="BJ275" s="6">
        <f>AV275*19.5</f>
        <v>31.396535357981222</v>
      </c>
      <c r="BK275" s="6">
        <f>AW275*5</f>
        <v>22.18290297339593</v>
      </c>
      <c r="BL275" s="6">
        <f>AX275*3</f>
        <v>13.486709974853312</v>
      </c>
      <c r="BM275" s="6">
        <f>AY275*3</f>
        <v>12.352901785714284</v>
      </c>
      <c r="BN275" s="6">
        <f>AZ275*1.3</f>
        <v>9.2280876369327078</v>
      </c>
      <c r="BO275" s="6">
        <f>BA275*1.3</f>
        <v>3.7820031298904544</v>
      </c>
      <c r="BP275" s="6">
        <f>BB275*1.3</f>
        <v>5.8442409891031017</v>
      </c>
      <c r="BQ275" s="6">
        <f>BD275*2</f>
        <v>18.101643473599925</v>
      </c>
      <c r="BS275" s="7">
        <f t="shared" si="17"/>
        <v>410.48112221646818</v>
      </c>
      <c r="BT275" s="7"/>
      <c r="BU275" s="8">
        <v>1771</v>
      </c>
      <c r="BV275" s="9">
        <f>BF275*250</f>
        <v>1626.625</v>
      </c>
      <c r="BW275" s="9">
        <f t="shared" si="18"/>
        <v>1724.0207133091665</v>
      </c>
      <c r="BY275" s="10">
        <v>1771</v>
      </c>
      <c r="BZ275" s="11">
        <f t="shared" si="16"/>
        <v>0.94350664550762819</v>
      </c>
    </row>
    <row r="276" spans="1:78" x14ac:dyDescent="0.2">
      <c r="A276">
        <v>1772</v>
      </c>
      <c r="B276" s="1">
        <v>2895</v>
      </c>
      <c r="C276" s="1"/>
      <c r="D276" s="1">
        <v>2895</v>
      </c>
      <c r="E276" s="1">
        <v>2580</v>
      </c>
      <c r="F276" s="61"/>
      <c r="G276" s="1">
        <v>61.5</v>
      </c>
      <c r="H276" s="1">
        <v>72</v>
      </c>
      <c r="I276" s="1">
        <v>58</v>
      </c>
      <c r="J276" s="1">
        <v>70</v>
      </c>
      <c r="K276" s="1">
        <v>726</v>
      </c>
      <c r="M276" s="1">
        <v>504</v>
      </c>
      <c r="N276" s="1">
        <v>726</v>
      </c>
      <c r="P276" s="1">
        <v>62</v>
      </c>
      <c r="Q276" s="4"/>
      <c r="R276" s="4"/>
      <c r="S276" s="4"/>
      <c r="T276" s="4"/>
      <c r="Z276" s="1">
        <v>7</v>
      </c>
      <c r="AB276" s="1">
        <v>6</v>
      </c>
      <c r="AD276" s="17">
        <v>1772</v>
      </c>
      <c r="AE276" s="25">
        <v>14.402985074626866</v>
      </c>
      <c r="AF276" s="3">
        <v>17.73007415</v>
      </c>
      <c r="AG276" s="3">
        <v>20.187793427230048</v>
      </c>
      <c r="AH276" s="3">
        <v>57.74647887323944</v>
      </c>
      <c r="AI276" s="3">
        <f>K276/11.93</f>
        <v>60.854987426655491</v>
      </c>
      <c r="AJ276" s="3">
        <v>53.571428571428569</v>
      </c>
      <c r="AK276" s="3">
        <f t="shared" si="15"/>
        <v>92.394366197183103</v>
      </c>
      <c r="AL276" s="3">
        <v>39.436619718309863</v>
      </c>
      <c r="AM276" s="3">
        <v>60.854987426655491</v>
      </c>
      <c r="AN276" s="3">
        <v>4.8513302034428794</v>
      </c>
      <c r="AP276" s="3">
        <v>7</v>
      </c>
      <c r="AR276" s="14">
        <v>1772</v>
      </c>
      <c r="AS276" s="4">
        <v>0.92030000000000001</v>
      </c>
      <c r="AT276" s="4">
        <f>AS276*(AE276/12)</f>
        <v>1.1045889303482588</v>
      </c>
      <c r="AU276" s="4">
        <f>AS276*AF276/12</f>
        <v>1.3597489366870834</v>
      </c>
      <c r="AV276" s="4">
        <f>(AG276/12)*$AS276</f>
        <v>1.548235524256651</v>
      </c>
      <c r="AW276" s="4">
        <f>(AH276/12)*$AS276</f>
        <v>4.4286737089201882</v>
      </c>
      <c r="AX276" s="4">
        <f>(AI276/12)*$AS276</f>
        <v>4.667070410729254</v>
      </c>
      <c r="AY276" s="4">
        <f>(AJ276/12)*$AS276</f>
        <v>4.1084821428571434</v>
      </c>
      <c r="AZ276" s="4">
        <f>(AK276/12)*$AS276</f>
        <v>7.0858779342723004</v>
      </c>
      <c r="BA276" s="4">
        <f>(AL276/12)*$AS276</f>
        <v>3.0244600938967139</v>
      </c>
      <c r="BB276" s="4">
        <f>(AM276/12)*$AS276</f>
        <v>4.667070410729254</v>
      </c>
      <c r="BC276" s="4">
        <v>13.503306313373262</v>
      </c>
      <c r="BD276" s="4">
        <v>9.7404766989931542</v>
      </c>
      <c r="BE276" s="4"/>
      <c r="BF276" s="4">
        <f>AP276*AS276</f>
        <v>6.4420999999999999</v>
      </c>
      <c r="BG276" s="4"/>
      <c r="BH276" s="26">
        <v>1772</v>
      </c>
      <c r="BI276" s="6">
        <f>AU276*271</f>
        <v>368.4919618421996</v>
      </c>
      <c r="BJ276" s="6">
        <f>AV276*19.5</f>
        <v>30.190592723004695</v>
      </c>
      <c r="BK276" s="6">
        <f>AW276*5</f>
        <v>22.143368544600939</v>
      </c>
      <c r="BL276" s="6">
        <f>AX276*3</f>
        <v>14.001211232187762</v>
      </c>
      <c r="BM276" s="6">
        <f>AY276*3</f>
        <v>12.32544642857143</v>
      </c>
      <c r="BN276" s="6">
        <f>AZ276*1.3</f>
        <v>9.2116413145539902</v>
      </c>
      <c r="BO276" s="6">
        <f>BA276*1.3</f>
        <v>3.9317981220657283</v>
      </c>
      <c r="BP276" s="6">
        <f>BB276*1.3</f>
        <v>6.06719153394803</v>
      </c>
      <c r="BQ276" s="6">
        <f>BD276*2</f>
        <v>19.480953397986308</v>
      </c>
      <c r="BS276" s="7">
        <f t="shared" si="17"/>
        <v>485.84416513911845</v>
      </c>
      <c r="BT276" s="7"/>
      <c r="BU276" s="8">
        <v>1772</v>
      </c>
      <c r="BV276" s="9">
        <f>BF276*250</f>
        <v>1610.5250000000001</v>
      </c>
      <c r="BW276" s="9">
        <f t="shared" si="18"/>
        <v>2040.5454935842974</v>
      </c>
      <c r="BY276" s="10">
        <v>1772</v>
      </c>
      <c r="BZ276" s="11">
        <f t="shared" si="16"/>
        <v>0.78926199149377962</v>
      </c>
    </row>
    <row r="277" spans="1:78" x14ac:dyDescent="0.2">
      <c r="A277">
        <v>1773</v>
      </c>
      <c r="B277" s="1">
        <v>3285.6</v>
      </c>
      <c r="C277" s="1"/>
      <c r="D277" s="1">
        <v>3285.6</v>
      </c>
      <c r="E277" s="1">
        <v>3249</v>
      </c>
      <c r="F277" s="61"/>
      <c r="G277" s="1">
        <v>57.2</v>
      </c>
      <c r="H277" s="1">
        <v>70</v>
      </c>
      <c r="I277" s="1">
        <v>56</v>
      </c>
      <c r="J277" s="1">
        <v>68</v>
      </c>
      <c r="K277" s="1">
        <v>588.29999999999995</v>
      </c>
      <c r="M277" s="1">
        <v>526</v>
      </c>
      <c r="N277" s="1">
        <v>588.29999999999995</v>
      </c>
      <c r="P277" s="1">
        <v>62.74</v>
      </c>
      <c r="Q277" s="4"/>
      <c r="R277" s="4"/>
      <c r="S277" s="4"/>
      <c r="T277" s="4"/>
      <c r="Z277" s="1">
        <v>7</v>
      </c>
      <c r="AB277" s="1">
        <v>6</v>
      </c>
      <c r="AD277" s="17">
        <v>1773</v>
      </c>
      <c r="AE277" s="25">
        <v>16.346268656716418</v>
      </c>
      <c r="AF277" s="3">
        <v>19.946248711999999</v>
      </c>
      <c r="AG277" s="3">
        <v>25.422535211267608</v>
      </c>
      <c r="AH277" s="3">
        <v>53.708920187793431</v>
      </c>
      <c r="AI277" s="3">
        <f>K277/11.93</f>
        <v>49.312657166806368</v>
      </c>
      <c r="AJ277" s="3">
        <v>53.983516483516482</v>
      </c>
      <c r="AK277" s="3">
        <f t="shared" si="15"/>
        <v>85.934272300469502</v>
      </c>
      <c r="AL277" s="3">
        <v>41.158059467918626</v>
      </c>
      <c r="AM277" s="3">
        <v>49.312657166806368</v>
      </c>
      <c r="AN277" s="3">
        <v>4.9092331768388107</v>
      </c>
      <c r="AP277" s="3">
        <v>7</v>
      </c>
      <c r="AR277" s="14">
        <v>1773</v>
      </c>
      <c r="AS277" s="4">
        <v>0.91390000000000005</v>
      </c>
      <c r="AT277" s="4">
        <f>AS277*(AE277/12)</f>
        <v>1.244904577114428</v>
      </c>
      <c r="AU277" s="4">
        <f>AS277*AF277/12</f>
        <v>1.5190730581580667</v>
      </c>
      <c r="AV277" s="4">
        <f>(AG277/12)*$AS277</f>
        <v>1.9361379107981225</v>
      </c>
      <c r="AW277" s="4">
        <f>(AH277/12)*$AS277</f>
        <v>4.0903818466353687</v>
      </c>
      <c r="AX277" s="4">
        <f>(AI277/12)*$AS277</f>
        <v>3.7555697820620284</v>
      </c>
      <c r="AY277" s="4">
        <f>(AJ277/12)*$AS277</f>
        <v>4.1112946428571426</v>
      </c>
      <c r="AZ277" s="4">
        <f>(AK277/12)*$AS277</f>
        <v>6.5446109546165898</v>
      </c>
      <c r="BA277" s="4">
        <f>(AL277/12)*$AS277</f>
        <v>3.1345292123109028</v>
      </c>
      <c r="BB277" s="4">
        <f>(AM277/12)*$AS277</f>
        <v>3.7555697820620284</v>
      </c>
      <c r="BC277" s="4">
        <v>13.569448578838934</v>
      </c>
      <c r="BD277" s="4">
        <v>9.5566660820898885</v>
      </c>
      <c r="BE277" s="4"/>
      <c r="BF277" s="4">
        <f>AP277*AS277</f>
        <v>6.3973000000000004</v>
      </c>
      <c r="BG277" s="4"/>
      <c r="BH277" s="26">
        <v>1773</v>
      </c>
      <c r="BI277" s="6">
        <f>AU277*271</f>
        <v>411.66879876083607</v>
      </c>
      <c r="BJ277" s="6">
        <f>AV277*19.5</f>
        <v>37.754689260563389</v>
      </c>
      <c r="BK277" s="6">
        <f>AW277*5</f>
        <v>20.451909233176842</v>
      </c>
      <c r="BL277" s="6">
        <f>AX277*3</f>
        <v>11.266709346186085</v>
      </c>
      <c r="BM277" s="6">
        <f>AY277*3</f>
        <v>12.333883928571428</v>
      </c>
      <c r="BN277" s="6">
        <f>AZ277*1.3</f>
        <v>8.5079942410015672</v>
      </c>
      <c r="BO277" s="6">
        <f>BA277*1.3</f>
        <v>4.0748879760041739</v>
      </c>
      <c r="BP277" s="6">
        <f>BB277*1.3</f>
        <v>4.882240716680637</v>
      </c>
      <c r="BQ277" s="6">
        <f>BD277*2</f>
        <v>19.113332164179777</v>
      </c>
      <c r="BS277" s="7">
        <f t="shared" si="17"/>
        <v>530.05444562719993</v>
      </c>
      <c r="BT277" s="7"/>
      <c r="BU277" s="8">
        <v>1773</v>
      </c>
      <c r="BV277" s="9">
        <f>BF277*250</f>
        <v>1599.325</v>
      </c>
      <c r="BW277" s="9">
        <f t="shared" si="18"/>
        <v>2226.2286716342396</v>
      </c>
      <c r="BY277" s="10">
        <v>1773</v>
      </c>
      <c r="BZ277" s="11">
        <f t="shared" si="16"/>
        <v>0.71840104315337949</v>
      </c>
    </row>
    <row r="278" spans="1:78" x14ac:dyDescent="0.2">
      <c r="A278">
        <v>1774</v>
      </c>
      <c r="B278" s="1">
        <v>2728.3</v>
      </c>
      <c r="C278" s="1">
        <v>2865.6</v>
      </c>
      <c r="D278" s="1">
        <v>2865.6</v>
      </c>
      <c r="E278" s="1">
        <v>3109.5</v>
      </c>
      <c r="F278" s="61"/>
      <c r="G278" s="1"/>
      <c r="H278" s="1">
        <v>70</v>
      </c>
      <c r="I278" s="1">
        <v>56</v>
      </c>
      <c r="J278" s="1">
        <v>68</v>
      </c>
      <c r="K278" s="1">
        <v>637.5</v>
      </c>
      <c r="L278" s="1">
        <v>49.5</v>
      </c>
      <c r="M278" s="1">
        <v>811.1</v>
      </c>
      <c r="N278" s="1">
        <v>637.5</v>
      </c>
      <c r="P278" s="1">
        <v>64.900000000000006</v>
      </c>
      <c r="Q278" s="4"/>
      <c r="R278" s="4"/>
      <c r="S278" s="4"/>
      <c r="T278" s="4"/>
      <c r="Z278" s="1">
        <v>6</v>
      </c>
      <c r="AD278" s="17">
        <v>1774</v>
      </c>
      <c r="AE278" s="25">
        <f t="shared" ref="AE278:AE304" si="19">AVERAGE(B278:C278)/201</f>
        <v>13.915174129353233</v>
      </c>
      <c r="AF278" s="3">
        <v>17.563265311999999</v>
      </c>
      <c r="AG278" s="3">
        <v>24.33098591549296</v>
      </c>
      <c r="AH278" s="3">
        <v>54.55399061032864</v>
      </c>
      <c r="AI278" s="3">
        <f>K278/11.93</f>
        <v>53.436714165968148</v>
      </c>
      <c r="AJ278" s="3">
        <v>54.395604395604394</v>
      </c>
      <c r="AK278" s="3">
        <f t="shared" si="15"/>
        <v>87.286384976525824</v>
      </c>
      <c r="AL278" s="3">
        <v>63.466353677621285</v>
      </c>
      <c r="AM278" s="3">
        <v>53.436714165968148</v>
      </c>
      <c r="AN278" s="3">
        <v>5.0782472613458536</v>
      </c>
      <c r="AP278" s="3">
        <v>6</v>
      </c>
      <c r="AR278" s="14">
        <v>1774</v>
      </c>
      <c r="AS278" s="4">
        <v>0.91390000000000005</v>
      </c>
      <c r="AT278" s="4">
        <f>AS278*(AE278/12)</f>
        <v>1.05975646973466</v>
      </c>
      <c r="AU278" s="4">
        <f>AS278*AF278/12</f>
        <v>1.3375890140530666</v>
      </c>
      <c r="AV278" s="4">
        <f>(AG278/12)*$AS278</f>
        <v>1.8530073356807515</v>
      </c>
      <c r="AW278" s="4">
        <f>(AH278/12)*$AS278</f>
        <v>4.154741001564946</v>
      </c>
      <c r="AX278" s="4">
        <f>(AI278/12)*$AS278</f>
        <v>4.0696510896898577</v>
      </c>
      <c r="AY278" s="4">
        <f>(AJ278/12)*$AS278</f>
        <v>4.1426785714285712</v>
      </c>
      <c r="AZ278" s="4">
        <f>(AK278/12)*$AS278</f>
        <v>6.6475856025039128</v>
      </c>
      <c r="BA278" s="4">
        <f>(AL278/12)*$AS278</f>
        <v>4.8334917188315076</v>
      </c>
      <c r="BB278" s="4">
        <f>(AM278/12)*$AS278</f>
        <v>4.0696510896898577</v>
      </c>
      <c r="BC278" s="4">
        <v>14.036614803421211</v>
      </c>
      <c r="BD278" s="4">
        <v>9.6340479936857584</v>
      </c>
      <c r="BE278" s="4"/>
      <c r="BF278" s="4">
        <f>AP278*AS278</f>
        <v>5.4834000000000005</v>
      </c>
      <c r="BG278" s="4"/>
      <c r="BH278" s="26">
        <v>1774</v>
      </c>
      <c r="BI278" s="6">
        <f>AU278*271</f>
        <v>362.48662280838107</v>
      </c>
      <c r="BJ278" s="6">
        <f>AV278*19.5</f>
        <v>36.133643045774654</v>
      </c>
      <c r="BK278" s="6">
        <f>AW278*5</f>
        <v>20.773705007824731</v>
      </c>
      <c r="BL278" s="6">
        <f>AX278*3</f>
        <v>12.208953269069573</v>
      </c>
      <c r="BM278" s="6">
        <f>AY278*3</f>
        <v>12.428035714285713</v>
      </c>
      <c r="BN278" s="6">
        <f>AZ278*1.3</f>
        <v>8.6418612832550874</v>
      </c>
      <c r="BO278" s="6">
        <f>BA278*1.3</f>
        <v>6.2835392344809602</v>
      </c>
      <c r="BP278" s="6">
        <f>BB278*1.3</f>
        <v>5.2905464165968148</v>
      </c>
      <c r="BQ278" s="6">
        <f>BD278*2</f>
        <v>19.268095987371517</v>
      </c>
      <c r="BS278" s="7">
        <f t="shared" si="17"/>
        <v>483.51500276704013</v>
      </c>
      <c r="BT278" s="7"/>
      <c r="BU278" s="8">
        <v>1774</v>
      </c>
      <c r="BV278" s="9">
        <f>BF278*250</f>
        <v>1370.8500000000001</v>
      </c>
      <c r="BW278" s="9">
        <f t="shared" si="18"/>
        <v>2030.7630116215687</v>
      </c>
      <c r="BY278" s="10">
        <v>1774</v>
      </c>
      <c r="BZ278" s="11">
        <f t="shared" si="16"/>
        <v>0.67504184001528245</v>
      </c>
    </row>
    <row r="279" spans="1:78" x14ac:dyDescent="0.2">
      <c r="A279">
        <v>1775</v>
      </c>
      <c r="B279" s="1">
        <v>3040</v>
      </c>
      <c r="C279" s="1">
        <v>2985.12</v>
      </c>
      <c r="D279" s="1">
        <v>2985.12</v>
      </c>
      <c r="E279" s="1">
        <v>3126</v>
      </c>
      <c r="F279" s="61"/>
      <c r="G279" s="1">
        <v>59</v>
      </c>
      <c r="H279" s="1">
        <v>70</v>
      </c>
      <c r="I279" s="1">
        <v>56</v>
      </c>
      <c r="J279" s="1">
        <v>68</v>
      </c>
      <c r="K279" s="1">
        <v>716.3</v>
      </c>
      <c r="L279" s="1">
        <v>49.5</v>
      </c>
      <c r="M279" s="1">
        <v>495</v>
      </c>
      <c r="N279" s="1">
        <v>716.3</v>
      </c>
      <c r="P279" s="1">
        <v>66</v>
      </c>
      <c r="Q279" s="4"/>
      <c r="R279" s="4"/>
      <c r="S279" s="4"/>
      <c r="T279" s="4"/>
      <c r="Z279" s="1">
        <v>6</v>
      </c>
      <c r="AD279" s="17">
        <v>1775</v>
      </c>
      <c r="AE279" s="25">
        <f t="shared" si="19"/>
        <v>14.987860696517412</v>
      </c>
      <c r="AF279" s="3">
        <v>18.2413943024</v>
      </c>
      <c r="AG279" s="3">
        <v>24.460093896713616</v>
      </c>
      <c r="AH279" s="3">
        <v>55.399061032863855</v>
      </c>
      <c r="AI279" s="3">
        <f>K279/11.93</f>
        <v>60.041911148365465</v>
      </c>
      <c r="AJ279" s="3">
        <v>54.395604395604394</v>
      </c>
      <c r="AK279" s="3">
        <f t="shared" si="15"/>
        <v>88.638497652582174</v>
      </c>
      <c r="AL279" s="3">
        <v>38.732394366197184</v>
      </c>
      <c r="AM279" s="3">
        <v>60.041911148365465</v>
      </c>
      <c r="AN279" s="3">
        <v>5.164319248826291</v>
      </c>
      <c r="AP279" s="3">
        <v>6</v>
      </c>
      <c r="AR279" s="14">
        <v>1775</v>
      </c>
      <c r="AS279" s="4">
        <v>0.91390000000000005</v>
      </c>
      <c r="AT279" s="4">
        <f>AS279*(AE279/12)</f>
        <v>1.1414504908789387</v>
      </c>
      <c r="AU279" s="4">
        <f>AS279*AF279/12</f>
        <v>1.3892341877469467</v>
      </c>
      <c r="AV279" s="4">
        <f>(AG279/12)*$AS279</f>
        <v>1.8628399843505481</v>
      </c>
      <c r="AW279" s="4">
        <f>(AH279/12)*$AS279</f>
        <v>4.2191001564945232</v>
      </c>
      <c r="AX279" s="4">
        <f>(AI279/12)*$AS279</f>
        <v>4.5726918832076002</v>
      </c>
      <c r="AY279" s="4">
        <f>(AJ279/12)*$AS279</f>
        <v>4.1426785714285712</v>
      </c>
      <c r="AZ279" s="4">
        <f>(AK279/12)*$AS279</f>
        <v>6.7505602503912376</v>
      </c>
      <c r="BA279" s="4">
        <f>(AL279/12)*$AS279</f>
        <v>2.9497946009389673</v>
      </c>
      <c r="BB279" s="4">
        <f>(AM279/12)*$AS279</f>
        <v>4.5726918832076002</v>
      </c>
      <c r="BC279" s="4">
        <v>14.274523528902927</v>
      </c>
      <c r="BD279" s="4">
        <v>10.001612073766138</v>
      </c>
      <c r="BE279" s="4"/>
      <c r="BF279" s="4">
        <f>AP279*AS279</f>
        <v>5.4834000000000005</v>
      </c>
      <c r="BG279" s="4"/>
      <c r="BH279" s="26">
        <v>1775</v>
      </c>
      <c r="BI279" s="6">
        <f>AU279*271</f>
        <v>376.48246487942259</v>
      </c>
      <c r="BJ279" s="6">
        <f>AV279*19.5</f>
        <v>36.325379694835689</v>
      </c>
      <c r="BK279" s="6">
        <f>AW279*5</f>
        <v>21.095500782472616</v>
      </c>
      <c r="BL279" s="6">
        <f>AX279*3</f>
        <v>13.718075649622801</v>
      </c>
      <c r="BM279" s="6">
        <f>AY279*3</f>
        <v>12.428035714285713</v>
      </c>
      <c r="BN279" s="6">
        <f>AZ279*1.3</f>
        <v>8.7757283255086094</v>
      </c>
      <c r="BO279" s="6">
        <f>BA279*1.3</f>
        <v>3.8347329812206574</v>
      </c>
      <c r="BP279" s="6">
        <f>BB279*1.3</f>
        <v>5.9444994481698803</v>
      </c>
      <c r="BQ279" s="6">
        <f>BD279*2</f>
        <v>20.003224147532276</v>
      </c>
      <c r="BS279" s="7">
        <f t="shared" si="17"/>
        <v>498.60764162307089</v>
      </c>
      <c r="BT279" s="7"/>
      <c r="BU279" s="8">
        <v>1775</v>
      </c>
      <c r="BV279" s="9">
        <f>BF279*250</f>
        <v>1370.8500000000001</v>
      </c>
      <c r="BW279" s="9">
        <f t="shared" si="18"/>
        <v>2094.1520948168977</v>
      </c>
      <c r="BY279" s="10">
        <v>1775</v>
      </c>
      <c r="BZ279" s="11">
        <f t="shared" si="16"/>
        <v>0.65460861385995006</v>
      </c>
    </row>
    <row r="280" spans="1:78" x14ac:dyDescent="0.2">
      <c r="A280">
        <v>1776</v>
      </c>
      <c r="B280" s="1">
        <v>2709</v>
      </c>
      <c r="C280" s="1">
        <v>2692.7999999999997</v>
      </c>
      <c r="D280" s="1">
        <v>2692.7999999999997</v>
      </c>
      <c r="E280" s="1">
        <v>2900.6</v>
      </c>
      <c r="F280" s="61"/>
      <c r="G280" s="1">
        <v>53.8</v>
      </c>
      <c r="H280" s="1">
        <v>71</v>
      </c>
      <c r="I280" s="1">
        <v>54</v>
      </c>
      <c r="J280" s="1">
        <v>68</v>
      </c>
      <c r="K280" s="1">
        <v>564.6</v>
      </c>
      <c r="L280" s="1">
        <v>49.5</v>
      </c>
      <c r="M280" s="1">
        <v>450</v>
      </c>
      <c r="N280" s="1">
        <v>564.6</v>
      </c>
      <c r="P280" s="1">
        <v>66.2</v>
      </c>
      <c r="Q280" s="4"/>
      <c r="R280" s="4"/>
      <c r="S280" s="4"/>
      <c r="T280" s="4"/>
      <c r="Z280" s="1">
        <v>6</v>
      </c>
      <c r="AD280" s="17">
        <v>1776</v>
      </c>
      <c r="AE280" s="25">
        <f t="shared" si="19"/>
        <v>13.437313432835818</v>
      </c>
      <c r="AF280" s="3">
        <v>16.582837855999998</v>
      </c>
      <c r="AG280" s="3">
        <v>22.696400625978089</v>
      </c>
      <c r="AH280" s="3">
        <v>50.516431924882632</v>
      </c>
      <c r="AI280" s="3">
        <f>K280/11.93</f>
        <v>47.326068734283325</v>
      </c>
      <c r="AJ280" s="3">
        <v>54.395604395604394</v>
      </c>
      <c r="AK280" s="3">
        <f t="shared" si="15"/>
        <v>80.826291079812222</v>
      </c>
      <c r="AL280" s="3">
        <v>35.211267605633807</v>
      </c>
      <c r="AM280" s="3">
        <v>47.326068734283325</v>
      </c>
      <c r="AN280" s="3">
        <v>5.1799687010954623</v>
      </c>
      <c r="AP280" s="3">
        <v>6</v>
      </c>
      <c r="AR280" s="14">
        <v>1776</v>
      </c>
      <c r="AS280" s="4">
        <v>0.91390000000000005</v>
      </c>
      <c r="AT280" s="4">
        <f>AS280*(AE280/12)</f>
        <v>1.023363395522388</v>
      </c>
      <c r="AU280" s="4">
        <f>AS280*AF280/12</f>
        <v>1.2629212930498666</v>
      </c>
      <c r="AV280" s="4">
        <f>(AG280/12)*$AS280</f>
        <v>1.7285200443401147</v>
      </c>
      <c r="AW280" s="4">
        <f>(AH280/12)*$AS280</f>
        <v>3.8472472613458528</v>
      </c>
      <c r="AX280" s="4">
        <f>(AI280/12)*$AS280</f>
        <v>3.6042745180217941</v>
      </c>
      <c r="AY280" s="4">
        <f>(AJ280/12)*$AS280</f>
        <v>4.1426785714285712</v>
      </c>
      <c r="AZ280" s="4">
        <f>(AK280/12)*$AS280</f>
        <v>6.1555956181533658</v>
      </c>
      <c r="BA280" s="4">
        <f>(AL280/12)*$AS280</f>
        <v>2.6816314553990614</v>
      </c>
      <c r="BB280" s="4">
        <f>(AM280/12)*$AS280</f>
        <v>3.6042745180217941</v>
      </c>
      <c r="BC280" s="4">
        <v>14.317779660808695</v>
      </c>
      <c r="BD280" s="4">
        <v>11.413831960390761</v>
      </c>
      <c r="BE280" s="4"/>
      <c r="BF280" s="4">
        <f>AP280*AS280</f>
        <v>5.4834000000000005</v>
      </c>
      <c r="BG280" s="4"/>
      <c r="BH280" s="26">
        <v>1776</v>
      </c>
      <c r="BI280" s="6">
        <f>AU280*271</f>
        <v>342.25167041651383</v>
      </c>
      <c r="BJ280" s="6">
        <f>AV280*19.5</f>
        <v>33.706140864632239</v>
      </c>
      <c r="BK280" s="6">
        <f>AW280*5</f>
        <v>19.236236306729264</v>
      </c>
      <c r="BL280" s="6">
        <f>AX280*3</f>
        <v>10.812823554065382</v>
      </c>
      <c r="BM280" s="6">
        <f>AY280*3</f>
        <v>12.428035714285713</v>
      </c>
      <c r="BN280" s="6">
        <f>AZ280*1.3</f>
        <v>8.0022743035993766</v>
      </c>
      <c r="BO280" s="6">
        <f>BA280*1.3</f>
        <v>3.4861208920187798</v>
      </c>
      <c r="BP280" s="6">
        <f>BB280*1.3</f>
        <v>4.6855568734283324</v>
      </c>
      <c r="BQ280" s="6">
        <f>BD280*2</f>
        <v>22.827663920781522</v>
      </c>
      <c r="BS280" s="7">
        <f t="shared" si="17"/>
        <v>457.43652284605446</v>
      </c>
      <c r="BT280" s="7"/>
      <c r="BU280" s="8">
        <v>1776</v>
      </c>
      <c r="BV280" s="9">
        <f>BF280*250</f>
        <v>1370.8500000000001</v>
      </c>
      <c r="BW280" s="9">
        <f t="shared" si="18"/>
        <v>1921.2333959534287</v>
      </c>
      <c r="BY280" s="10">
        <v>1776</v>
      </c>
      <c r="BZ280" s="11">
        <f t="shared" si="16"/>
        <v>0.71352601036778451</v>
      </c>
    </row>
    <row r="281" spans="1:78" x14ac:dyDescent="0.2">
      <c r="A281">
        <v>1777</v>
      </c>
      <c r="B281" s="1">
        <v>2650</v>
      </c>
      <c r="C281" s="1">
        <v>2615.04</v>
      </c>
      <c r="D281" s="1">
        <v>2615.04</v>
      </c>
      <c r="E281" s="1">
        <v>3146.5</v>
      </c>
      <c r="F281" s="61"/>
      <c r="G281" s="1"/>
      <c r="H281" s="1">
        <v>71</v>
      </c>
      <c r="I281" s="1">
        <v>54</v>
      </c>
      <c r="J281" s="1">
        <v>68</v>
      </c>
      <c r="K281" s="1">
        <v>592</v>
      </c>
      <c r="L281" s="1">
        <v>49.5</v>
      </c>
      <c r="M281" s="1">
        <v>450</v>
      </c>
      <c r="N281" s="1">
        <v>592</v>
      </c>
      <c r="P281" s="1">
        <v>63.7</v>
      </c>
      <c r="Q281" s="4"/>
      <c r="R281" s="4"/>
      <c r="S281" s="4"/>
      <c r="T281" s="4"/>
      <c r="Z281" s="1">
        <v>6</v>
      </c>
      <c r="AD281" s="17">
        <v>1777</v>
      </c>
      <c r="AE281" s="25">
        <f t="shared" si="19"/>
        <v>13.097114427860696</v>
      </c>
      <c r="AF281" s="3">
        <v>16.141645500799999</v>
      </c>
      <c r="AG281" s="3">
        <v>24.620500782472615</v>
      </c>
      <c r="AH281" s="3">
        <v>55.399061032863855</v>
      </c>
      <c r="AI281" s="3">
        <f>K281/11.93</f>
        <v>49.622799664710811</v>
      </c>
      <c r="AJ281" s="3">
        <v>54.395604395604394</v>
      </c>
      <c r="AK281" s="3">
        <f t="shared" si="15"/>
        <v>88.638497652582174</v>
      </c>
      <c r="AL281" s="3">
        <v>35.211267605633807</v>
      </c>
      <c r="AM281" s="3">
        <v>49.622799664710811</v>
      </c>
      <c r="AN281" s="3">
        <v>4.9843505477308296</v>
      </c>
      <c r="AP281" s="3">
        <v>6</v>
      </c>
      <c r="AR281" s="14">
        <v>1777</v>
      </c>
      <c r="AS281" s="4">
        <v>0.91390000000000005</v>
      </c>
      <c r="AT281" s="4">
        <f>AS281*(AE281/12)</f>
        <v>0.99745440630182425</v>
      </c>
      <c r="AU281" s="4">
        <f>AS281*AF281/12</f>
        <v>1.2293208185984266</v>
      </c>
      <c r="AV281" s="4">
        <f>(AG281/12)*$AS281</f>
        <v>1.8750563054251437</v>
      </c>
      <c r="AW281" s="4">
        <f>(AH281/12)*$AS281</f>
        <v>4.2191001564945232</v>
      </c>
      <c r="AX281" s="4">
        <f>(AI281/12)*$AS281</f>
        <v>3.7791897177982676</v>
      </c>
      <c r="AY281" s="4">
        <f>(AJ281/12)*$AS281</f>
        <v>4.1426785714285712</v>
      </c>
      <c r="AZ281" s="4">
        <f>(AK281/12)*$AS281</f>
        <v>6.7505602503912376</v>
      </c>
      <c r="BA281" s="4">
        <f>(AL281/12)*$AS281</f>
        <v>2.6816314553990614</v>
      </c>
      <c r="BB281" s="4">
        <f>(AM281/12)*$AS281</f>
        <v>3.7791897177982676</v>
      </c>
      <c r="BC281" s="4">
        <v>13.777078011986612</v>
      </c>
      <c r="BD281" s="4">
        <v>12.381105855339127</v>
      </c>
      <c r="BE281" s="4"/>
      <c r="BF281" s="4">
        <f>AP281*AS281</f>
        <v>5.4834000000000005</v>
      </c>
      <c r="BG281" s="4"/>
      <c r="BH281" s="26">
        <v>1777</v>
      </c>
      <c r="BI281" s="6">
        <f>AU281*271</f>
        <v>333.14594184017358</v>
      </c>
      <c r="BJ281" s="6">
        <f>AV281*19.5</f>
        <v>36.5635979557903</v>
      </c>
      <c r="BK281" s="6">
        <f>AW281*5</f>
        <v>21.095500782472616</v>
      </c>
      <c r="BL281" s="6">
        <f>AX281*3</f>
        <v>11.337569153394803</v>
      </c>
      <c r="BM281" s="6">
        <f>AY281*3</f>
        <v>12.428035714285713</v>
      </c>
      <c r="BN281" s="6">
        <f>AZ281*1.3</f>
        <v>8.7757283255086094</v>
      </c>
      <c r="BO281" s="6">
        <f>BA281*1.3</f>
        <v>3.4861208920187798</v>
      </c>
      <c r="BP281" s="6">
        <f>BB281*1.3</f>
        <v>4.9129466331377483</v>
      </c>
      <c r="BQ281" s="6">
        <f>BD281*2</f>
        <v>24.762211710678255</v>
      </c>
      <c r="BS281" s="7">
        <f t="shared" si="17"/>
        <v>456.50765300746042</v>
      </c>
      <c r="BT281" s="7"/>
      <c r="BU281" s="8">
        <v>1777</v>
      </c>
      <c r="BV281" s="9">
        <f>BF281*250</f>
        <v>1370.8500000000001</v>
      </c>
      <c r="BW281" s="9">
        <f t="shared" si="18"/>
        <v>1917.3321426313339</v>
      </c>
      <c r="BY281" s="10">
        <v>1777</v>
      </c>
      <c r="BZ281" s="11">
        <f t="shared" si="16"/>
        <v>0.71497784318091839</v>
      </c>
    </row>
    <row r="282" spans="1:78" x14ac:dyDescent="0.2">
      <c r="A282">
        <v>1778</v>
      </c>
      <c r="B282" s="1">
        <v>2546.6999999999998</v>
      </c>
      <c r="C282" s="1">
        <v>2736</v>
      </c>
      <c r="D282" s="1">
        <v>2736</v>
      </c>
      <c r="E282" s="1">
        <v>2442</v>
      </c>
      <c r="F282" s="61"/>
      <c r="G282" s="1"/>
      <c r="H282" s="1">
        <v>71</v>
      </c>
      <c r="I282" s="1">
        <v>54</v>
      </c>
      <c r="J282" s="1">
        <v>68</v>
      </c>
      <c r="K282" s="1">
        <v>534</v>
      </c>
      <c r="L282" s="1">
        <v>49.5</v>
      </c>
      <c r="M282" s="1">
        <v>432</v>
      </c>
      <c r="N282" s="1">
        <v>534</v>
      </c>
      <c r="P282" s="1">
        <v>69</v>
      </c>
      <c r="Q282" s="4"/>
      <c r="R282" s="4"/>
      <c r="S282" s="4"/>
      <c r="T282" s="4"/>
      <c r="Z282" s="1">
        <v>6</v>
      </c>
      <c r="AD282" s="17">
        <v>1778</v>
      </c>
      <c r="AE282" s="25">
        <f t="shared" si="19"/>
        <v>13.141044776119402</v>
      </c>
      <c r="AF282" s="3">
        <v>16.827944719999998</v>
      </c>
      <c r="AG282" s="3">
        <v>19.107981220657276</v>
      </c>
      <c r="AH282" s="3">
        <v>60.281690140845079</v>
      </c>
      <c r="AI282" s="3">
        <f>K282/11.93</f>
        <v>44.761106454316852</v>
      </c>
      <c r="AJ282" s="3">
        <v>54.395604395604394</v>
      </c>
      <c r="AK282" s="3">
        <f t="shared" si="15"/>
        <v>96.450704225352126</v>
      </c>
      <c r="AL282" s="3">
        <v>33.802816901408455</v>
      </c>
      <c r="AM282" s="3">
        <v>44.761106454316852</v>
      </c>
      <c r="AN282" s="3">
        <v>5.39906103286385</v>
      </c>
      <c r="AP282" s="3">
        <v>6</v>
      </c>
      <c r="AR282" s="14">
        <v>1778</v>
      </c>
      <c r="AS282" s="4">
        <v>0.91390000000000005</v>
      </c>
      <c r="AT282" s="4">
        <f>AS282*(AE282/12)</f>
        <v>1.0008000684079603</v>
      </c>
      <c r="AU282" s="4">
        <f>AS282*AF282/12</f>
        <v>1.2815882233006666</v>
      </c>
      <c r="AV282" s="4">
        <f>(AG282/12)*$AS282</f>
        <v>1.4552320031298904</v>
      </c>
      <c r="AW282" s="4">
        <f>(AH282/12)*$AS282</f>
        <v>4.5909530516431936</v>
      </c>
      <c r="AX282" s="4">
        <f>(AI282/12)*$AS282</f>
        <v>3.408931265716681</v>
      </c>
      <c r="AY282" s="4">
        <f>(AJ282/12)*$AS282</f>
        <v>4.1426785714285712</v>
      </c>
      <c r="AZ282" s="4">
        <f>(AK282/12)*$AS282</f>
        <v>7.3455248826291086</v>
      </c>
      <c r="BA282" s="4">
        <f>(AL282/12)*$AS282</f>
        <v>2.5743661971830991</v>
      </c>
      <c r="BB282" s="4">
        <f>(AM282/12)*$AS282</f>
        <v>3.408931265716681</v>
      </c>
      <c r="BC282" s="4">
        <v>14.923365507489423</v>
      </c>
      <c r="BD282" s="4">
        <v>11.317104570895923</v>
      </c>
      <c r="BE282" s="4"/>
      <c r="BF282" s="4">
        <f>AP282*AS282</f>
        <v>5.4834000000000005</v>
      </c>
      <c r="BG282" s="4"/>
      <c r="BH282" s="26">
        <v>1778</v>
      </c>
      <c r="BI282" s="6">
        <f>AU282*271</f>
        <v>347.31040851448063</v>
      </c>
      <c r="BJ282" s="6">
        <f>AV282*19.5</f>
        <v>28.377024061032863</v>
      </c>
      <c r="BK282" s="6">
        <f>AW282*5</f>
        <v>22.954765258215968</v>
      </c>
      <c r="BL282" s="6">
        <f>AX282*3</f>
        <v>10.226793797150043</v>
      </c>
      <c r="BM282" s="6">
        <f>AY282*3</f>
        <v>12.428035714285713</v>
      </c>
      <c r="BN282" s="6">
        <f>AZ282*1.3</f>
        <v>9.5491823474178421</v>
      </c>
      <c r="BO282" s="6">
        <f>BA282*1.3</f>
        <v>3.3466760563380289</v>
      </c>
      <c r="BP282" s="6">
        <f>BB282*1.3</f>
        <v>4.4316106454316859</v>
      </c>
      <c r="BQ282" s="6">
        <f>BD282*2</f>
        <v>22.634209141791846</v>
      </c>
      <c r="BS282" s="7">
        <f t="shared" si="17"/>
        <v>461.25870553614465</v>
      </c>
      <c r="BT282" s="7"/>
      <c r="BU282" s="8">
        <v>1778</v>
      </c>
      <c r="BV282" s="9">
        <f>BF282*250</f>
        <v>1370.8500000000001</v>
      </c>
      <c r="BW282" s="9">
        <f t="shared" si="18"/>
        <v>1937.2865632518076</v>
      </c>
      <c r="BY282" s="10">
        <v>1778</v>
      </c>
      <c r="BZ282" s="11">
        <f t="shared" si="16"/>
        <v>0.7076134352054646</v>
      </c>
    </row>
    <row r="283" spans="1:78" x14ac:dyDescent="0.2">
      <c r="A283">
        <v>1779</v>
      </c>
      <c r="B283" s="1">
        <v>2838.8</v>
      </c>
      <c r="C283" s="1">
        <v>2941.92</v>
      </c>
      <c r="D283" s="1">
        <v>2941.92</v>
      </c>
      <c r="E283" s="1">
        <v>3246.2</v>
      </c>
      <c r="F283" s="61"/>
      <c r="G283" s="1">
        <v>69.400000000000006</v>
      </c>
      <c r="H283" s="1">
        <v>64</v>
      </c>
      <c r="I283" s="1">
        <v>46</v>
      </c>
      <c r="J283" s="1">
        <v>64</v>
      </c>
      <c r="K283" s="1">
        <v>546</v>
      </c>
      <c r="L283" s="1">
        <v>54</v>
      </c>
      <c r="M283" s="1">
        <v>432</v>
      </c>
      <c r="N283" s="1">
        <v>546</v>
      </c>
      <c r="P283" s="1">
        <v>63.2</v>
      </c>
      <c r="Q283" s="4"/>
      <c r="R283" s="4"/>
      <c r="S283" s="4"/>
      <c r="T283" s="4"/>
      <c r="Z283" s="1">
        <v>6</v>
      </c>
      <c r="AD283" s="17">
        <v>1779</v>
      </c>
      <c r="AE283" s="25">
        <f t="shared" si="19"/>
        <v>14.379900497512438</v>
      </c>
      <c r="AF283" s="3">
        <v>17.9962874384</v>
      </c>
      <c r="AG283" s="3">
        <v>25.400625978090765</v>
      </c>
      <c r="AH283" s="3">
        <v>65.164319248826303</v>
      </c>
      <c r="AI283" s="3">
        <f>K283/11.93</f>
        <v>45.766974015088017</v>
      </c>
      <c r="AJ283" s="3">
        <v>59.340659340659336</v>
      </c>
      <c r="AK283" s="3">
        <f t="shared" si="15"/>
        <v>104.26291079812209</v>
      </c>
      <c r="AL283" s="3">
        <v>33.802816901408455</v>
      </c>
      <c r="AM283" s="3">
        <v>45.766974015088017</v>
      </c>
      <c r="AN283" s="3">
        <v>4.9452269170579033</v>
      </c>
      <c r="AP283" s="3">
        <v>6</v>
      </c>
      <c r="AR283" s="14">
        <v>1779</v>
      </c>
      <c r="AS283" s="4">
        <v>0.91390000000000005</v>
      </c>
      <c r="AT283" s="4">
        <f>AS283*(AE283/12)</f>
        <v>1.0951492553897182</v>
      </c>
      <c r="AU283" s="4">
        <f>AS283*AF283/12</f>
        <v>1.3705672574961467</v>
      </c>
      <c r="AV283" s="4">
        <f>(AG283/12)*$AS283</f>
        <v>1.9344693401147626</v>
      </c>
      <c r="AW283" s="4">
        <f>(AH283/12)*$AS283</f>
        <v>4.962805946791863</v>
      </c>
      <c r="AX283" s="4">
        <f>(AI283/12)*$AS283</f>
        <v>3.4855364626990784</v>
      </c>
      <c r="AY283" s="4">
        <f>(AJ283/12)*$AS283</f>
        <v>4.5192857142857141</v>
      </c>
      <c r="AZ283" s="4">
        <f>(AK283/12)*$AS283</f>
        <v>7.9404895148669823</v>
      </c>
      <c r="BA283" s="4">
        <f>(AL283/12)*$AS283</f>
        <v>2.5743661971830991</v>
      </c>
      <c r="BB283" s="4">
        <f>(AM283/12)*$AS283</f>
        <v>3.4855364626990784</v>
      </c>
      <c r="BC283" s="4">
        <v>13.668937682222197</v>
      </c>
      <c r="BD283" s="4">
        <v>10.601321888634128</v>
      </c>
      <c r="BE283" s="4"/>
      <c r="BF283" s="4">
        <f>AP283*AS283</f>
        <v>5.4834000000000005</v>
      </c>
      <c r="BG283" s="4"/>
      <c r="BH283" s="26">
        <v>1779</v>
      </c>
      <c r="BI283" s="6">
        <f>AU283*271</f>
        <v>371.42372678145574</v>
      </c>
      <c r="BJ283" s="6">
        <f>AV283*19.5</f>
        <v>37.722152132237873</v>
      </c>
      <c r="BK283" s="6">
        <f>AW283*5</f>
        <v>24.814029733959316</v>
      </c>
      <c r="BL283" s="6">
        <f>AX283*3</f>
        <v>10.456609388097235</v>
      </c>
      <c r="BM283" s="6">
        <f>AY283*3</f>
        <v>13.557857142857141</v>
      </c>
      <c r="BN283" s="6">
        <f>AZ283*1.3</f>
        <v>10.322636369327077</v>
      </c>
      <c r="BO283" s="6">
        <f>BA283*1.3</f>
        <v>3.3466760563380289</v>
      </c>
      <c r="BP283" s="6">
        <f>BB283*1.3</f>
        <v>4.5311974015088019</v>
      </c>
      <c r="BQ283" s="6">
        <f>BD283*2</f>
        <v>21.202643777268257</v>
      </c>
      <c r="BS283" s="7">
        <f t="shared" si="17"/>
        <v>497.37752878304946</v>
      </c>
      <c r="BT283" s="7"/>
      <c r="BU283" s="8">
        <v>1779</v>
      </c>
      <c r="BV283" s="9">
        <f>BF283*250</f>
        <v>1370.8500000000001</v>
      </c>
      <c r="BW283" s="9">
        <f t="shared" si="18"/>
        <v>2088.9856208888077</v>
      </c>
      <c r="BY283" s="10">
        <v>1779</v>
      </c>
      <c r="BZ283" s="11">
        <f t="shared" si="16"/>
        <v>0.65622759021995569</v>
      </c>
    </row>
    <row r="284" spans="1:78" x14ac:dyDescent="0.2">
      <c r="A284">
        <v>1780</v>
      </c>
      <c r="B284" s="1">
        <v>3295</v>
      </c>
      <c r="C284" s="1">
        <v>3487.68</v>
      </c>
      <c r="D284" s="1">
        <v>3487.68</v>
      </c>
      <c r="E284" s="1">
        <v>3698.6</v>
      </c>
      <c r="F284" s="61"/>
      <c r="G284" s="1">
        <v>56</v>
      </c>
      <c r="H284" s="1">
        <v>66</v>
      </c>
      <c r="I284" s="1">
        <v>52</v>
      </c>
      <c r="J284" s="1">
        <v>66</v>
      </c>
      <c r="K284" s="1">
        <v>556</v>
      </c>
      <c r="M284" s="1">
        <v>450.5</v>
      </c>
      <c r="N284" s="1">
        <v>556</v>
      </c>
      <c r="P284" s="1">
        <v>56.5</v>
      </c>
      <c r="Q284" s="4"/>
      <c r="R284" s="4"/>
      <c r="S284" s="4"/>
      <c r="T284" s="4"/>
      <c r="Z284" s="1">
        <v>6</v>
      </c>
      <c r="AB284" s="1">
        <v>6</v>
      </c>
      <c r="AD284" s="17">
        <v>1780</v>
      </c>
      <c r="AE284" s="25">
        <f t="shared" si="19"/>
        <v>16.872338308457714</v>
      </c>
      <c r="AF284" s="3">
        <v>21.092804153599999</v>
      </c>
      <c r="AG284" s="3">
        <v>28.940532081377153</v>
      </c>
      <c r="AH284" s="3">
        <v>52.582159624413151</v>
      </c>
      <c r="AI284" s="3">
        <f>K284/11.93</f>
        <v>46.605196982397317</v>
      </c>
      <c r="AJ284" s="3">
        <v>58.505494505494504</v>
      </c>
      <c r="AK284" s="3">
        <f t="shared" si="15"/>
        <v>84.131455399061053</v>
      </c>
      <c r="AL284" s="3">
        <v>35.250391236306733</v>
      </c>
      <c r="AM284" s="3">
        <v>46.605196982397317</v>
      </c>
      <c r="AN284" s="3">
        <v>4.4209702660406887</v>
      </c>
      <c r="AP284" s="3">
        <v>6</v>
      </c>
      <c r="AR284" s="14">
        <v>1780</v>
      </c>
      <c r="AS284" s="4">
        <v>0.91390000000000005</v>
      </c>
      <c r="AT284" s="4">
        <f>AS284*(AE284/12)</f>
        <v>1.2849691650082922</v>
      </c>
      <c r="AU284" s="4">
        <f>AS284*AF284/12</f>
        <v>1.6063928096645868</v>
      </c>
      <c r="AV284" s="4">
        <f>(AG284/12)*$AS284</f>
        <v>2.2040626890975488</v>
      </c>
      <c r="AW284" s="4">
        <f>(AH284/12)*$AS284</f>
        <v>4.0045696400625985</v>
      </c>
      <c r="AX284" s="4">
        <f>(AI284/12)*$AS284</f>
        <v>3.5493741268510757</v>
      </c>
      <c r="AY284" s="4">
        <f>(AJ284/12)*$AS284</f>
        <v>4.455680952380952</v>
      </c>
      <c r="AZ284" s="4">
        <f>(AK284/12)*$AS284</f>
        <v>6.4073114241001585</v>
      </c>
      <c r="BA284" s="4">
        <f>(AL284/12)*$AS284</f>
        <v>2.6846110459050605</v>
      </c>
      <c r="BB284" s="4">
        <f>(AM284/12)*$AS284</f>
        <v>3.5493741268510757</v>
      </c>
      <c r="BC284" s="4">
        <v>12.219857263379019</v>
      </c>
      <c r="BD284" s="4">
        <v>10.117684941159943</v>
      </c>
      <c r="BE284" s="4"/>
      <c r="BF284" s="4">
        <f>AP284*AS284</f>
        <v>5.4834000000000005</v>
      </c>
      <c r="BG284" s="4"/>
      <c r="BH284" s="26">
        <v>1780</v>
      </c>
      <c r="BI284" s="6">
        <f>AU284*271</f>
        <v>435.33245141910299</v>
      </c>
      <c r="BJ284" s="6">
        <f>AV284*19.5</f>
        <v>42.9792224374022</v>
      </c>
      <c r="BK284" s="6">
        <f>AW284*5</f>
        <v>20.022848200312993</v>
      </c>
      <c r="BL284" s="6">
        <f>AX284*3</f>
        <v>10.648122380553227</v>
      </c>
      <c r="BM284" s="6">
        <f>AY284*3</f>
        <v>13.367042857142856</v>
      </c>
      <c r="BN284" s="6">
        <f>AZ284*1.3</f>
        <v>8.3295048513302063</v>
      </c>
      <c r="BO284" s="6">
        <f>BA284*1.3</f>
        <v>3.4899943596765786</v>
      </c>
      <c r="BP284" s="6">
        <f>BB284*1.3</f>
        <v>4.6141863649063986</v>
      </c>
      <c r="BQ284" s="6">
        <f>BD284*2</f>
        <v>20.235369882319887</v>
      </c>
      <c r="BS284" s="7">
        <f t="shared" si="17"/>
        <v>559.01874275274724</v>
      </c>
      <c r="BT284" s="7"/>
      <c r="BU284" s="8">
        <v>1780</v>
      </c>
      <c r="BV284" s="9">
        <f>BF284*250</f>
        <v>1370.8500000000001</v>
      </c>
      <c r="BW284" s="9">
        <f t="shared" si="18"/>
        <v>2347.8787195615387</v>
      </c>
      <c r="BY284" s="10">
        <v>1780</v>
      </c>
      <c r="BZ284" s="11">
        <f t="shared" si="16"/>
        <v>0.583867466653475</v>
      </c>
    </row>
    <row r="285" spans="1:78" x14ac:dyDescent="0.2">
      <c r="A285">
        <v>1781</v>
      </c>
      <c r="B285" s="1">
        <v>2970.8</v>
      </c>
      <c r="C285" s="1">
        <v>3215.5199999999995</v>
      </c>
      <c r="D285" s="1">
        <v>3215.5199999999995</v>
      </c>
      <c r="E285" s="1">
        <v>3109.7</v>
      </c>
      <c r="F285" s="61"/>
      <c r="G285" s="1">
        <v>80</v>
      </c>
      <c r="H285" s="1">
        <v>76</v>
      </c>
      <c r="I285" s="1">
        <v>58</v>
      </c>
      <c r="J285" s="1">
        <v>73</v>
      </c>
      <c r="K285" s="1">
        <v>609.79999999999995</v>
      </c>
      <c r="M285" s="1">
        <v>504</v>
      </c>
      <c r="N285" s="1">
        <v>609.79999999999995</v>
      </c>
      <c r="P285" s="1">
        <v>59.1</v>
      </c>
      <c r="Q285" s="4"/>
      <c r="R285" s="4"/>
      <c r="S285" s="4"/>
      <c r="T285" s="4"/>
      <c r="Z285" s="1">
        <v>6</v>
      </c>
      <c r="AB285" s="1">
        <v>6</v>
      </c>
      <c r="AD285" s="17">
        <v>1781</v>
      </c>
      <c r="AE285" s="25">
        <f t="shared" si="19"/>
        <v>15.388855721393034</v>
      </c>
      <c r="AF285" s="3">
        <v>19.548630910399996</v>
      </c>
      <c r="AG285" s="3">
        <v>24.332550860719873</v>
      </c>
      <c r="AH285" s="3">
        <v>75.117370892018783</v>
      </c>
      <c r="AI285" s="3">
        <f>K285/11.93</f>
        <v>51.114836546521374</v>
      </c>
      <c r="AJ285" s="3">
        <v>57.670329670329672</v>
      </c>
      <c r="AK285" s="3">
        <f t="shared" si="15"/>
        <v>120.18779342723006</v>
      </c>
      <c r="AL285" s="3">
        <v>39.436619718309863</v>
      </c>
      <c r="AM285" s="3">
        <v>51.114836546521374</v>
      </c>
      <c r="AN285" s="3">
        <v>4.624413145539906</v>
      </c>
      <c r="AP285" s="3">
        <v>6</v>
      </c>
      <c r="AR285" s="14">
        <v>1781</v>
      </c>
      <c r="AS285" s="4">
        <v>0.91390000000000005</v>
      </c>
      <c r="AT285" s="4">
        <f>AS285*(AE285/12)</f>
        <v>1.1719896036484245</v>
      </c>
      <c r="AU285" s="4">
        <f>AS285*AF285/12</f>
        <v>1.4887911490845465</v>
      </c>
      <c r="AV285" s="4">
        <f>(AG285/12)*$AS285</f>
        <v>1.8531265193009909</v>
      </c>
      <c r="AW285" s="4">
        <f>(AH285/12)*$AS285</f>
        <v>5.7208137715179976</v>
      </c>
      <c r="AX285" s="4">
        <f>(AI285/12)*$AS285</f>
        <v>3.8928207599888243</v>
      </c>
      <c r="AY285" s="4">
        <f>(AJ285/12)*$AS285</f>
        <v>4.3920761904761907</v>
      </c>
      <c r="AZ285" s="4">
        <f>(AK285/12)*$AS285</f>
        <v>9.1533020344287959</v>
      </c>
      <c r="BA285" s="4">
        <f>(AL285/12)*$AS285</f>
        <v>3.0034272300469489</v>
      </c>
      <c r="BB285" s="4">
        <f>(AM285/12)*$AS285</f>
        <v>3.8928207599888243</v>
      </c>
      <c r="BC285" s="4">
        <v>12.782186978153984</v>
      </c>
      <c r="BD285" s="4">
        <v>9.2858293915043451</v>
      </c>
      <c r="BE285" s="4"/>
      <c r="BF285" s="4">
        <f>AP285*AS285</f>
        <v>5.4834000000000005</v>
      </c>
      <c r="BG285" s="4"/>
      <c r="BH285" s="26">
        <v>1781</v>
      </c>
      <c r="BI285" s="6">
        <f>AU285*271</f>
        <v>403.46240140191208</v>
      </c>
      <c r="BJ285" s="6">
        <f>AV285*19.5</f>
        <v>36.135967126369323</v>
      </c>
      <c r="BK285" s="6">
        <f>AW285*5</f>
        <v>28.604068857589986</v>
      </c>
      <c r="BL285" s="6">
        <f>AX285*3</f>
        <v>11.678462279966473</v>
      </c>
      <c r="BM285" s="6">
        <f>AY285*3</f>
        <v>13.176228571428572</v>
      </c>
      <c r="BN285" s="6">
        <f>AZ285*1.3</f>
        <v>11.899292644757436</v>
      </c>
      <c r="BO285" s="6">
        <f>BA285*1.3</f>
        <v>3.9044553990610336</v>
      </c>
      <c r="BP285" s="6">
        <f>BB285*1.3</f>
        <v>5.0606669879854715</v>
      </c>
      <c r="BQ285" s="6">
        <f>BD285*2</f>
        <v>18.57165878300869</v>
      </c>
      <c r="BS285" s="7">
        <f t="shared" si="17"/>
        <v>532.49320205207914</v>
      </c>
      <c r="BT285" s="7"/>
      <c r="BU285" s="8">
        <v>1781</v>
      </c>
      <c r="BV285" s="9">
        <f>BF285*250</f>
        <v>1370.8500000000001</v>
      </c>
      <c r="BW285" s="9">
        <f t="shared" si="18"/>
        <v>2236.4714486187327</v>
      </c>
      <c r="BY285" s="10">
        <v>1781</v>
      </c>
      <c r="BZ285" s="11">
        <f t="shared" si="16"/>
        <v>0.61295215767080369</v>
      </c>
    </row>
    <row r="286" spans="1:78" x14ac:dyDescent="0.2">
      <c r="A286">
        <v>1782</v>
      </c>
      <c r="B286" s="1">
        <v>2299.3000000000002</v>
      </c>
      <c r="C286" s="1">
        <v>2596.3200000000002</v>
      </c>
      <c r="D286" s="1">
        <v>2596.3200000000002</v>
      </c>
      <c r="E286" s="1">
        <v>3966.3</v>
      </c>
      <c r="F286" s="61"/>
      <c r="G286" s="1">
        <v>72</v>
      </c>
      <c r="H286" s="1">
        <v>80</v>
      </c>
      <c r="I286" s="1">
        <v>62</v>
      </c>
      <c r="J286" s="1">
        <v>77</v>
      </c>
      <c r="K286" s="1">
        <v>552</v>
      </c>
      <c r="M286" s="13">
        <v>482</v>
      </c>
      <c r="N286" s="1">
        <v>552</v>
      </c>
      <c r="P286" s="1">
        <v>63.8</v>
      </c>
      <c r="Q286" s="4"/>
      <c r="R286" s="4"/>
      <c r="S286" s="4"/>
      <c r="T286" s="4"/>
      <c r="Z286" s="1">
        <v>6</v>
      </c>
      <c r="AD286" s="17">
        <v>1782</v>
      </c>
      <c r="AE286" s="25">
        <f t="shared" si="19"/>
        <v>12.178159203980101</v>
      </c>
      <c r="AF286" s="3">
        <v>16.035432526400001</v>
      </c>
      <c r="AG286" s="3">
        <v>31.035211267605636</v>
      </c>
      <c r="AH286" s="3">
        <v>67.605633802816911</v>
      </c>
      <c r="AI286" s="3">
        <f>K286/11.93</f>
        <v>46.2699077954736</v>
      </c>
      <c r="AJ286" s="3">
        <v>56.835164835164839</v>
      </c>
      <c r="AK286" s="3">
        <f t="shared" si="15"/>
        <v>108.16901408450707</v>
      </c>
      <c r="AL286" s="3">
        <v>37.715179968701101</v>
      </c>
      <c r="AM286" s="3">
        <v>46.2699077954736</v>
      </c>
      <c r="AN286" s="3">
        <v>4.9921752738654144</v>
      </c>
      <c r="AP286" s="3">
        <v>6</v>
      </c>
      <c r="AR286" s="14">
        <v>1782</v>
      </c>
      <c r="AS286" s="4">
        <v>0.91390000000000005</v>
      </c>
      <c r="AT286" s="4">
        <f>AS286*(AE286/12)</f>
        <v>0.92746830804311797</v>
      </c>
      <c r="AU286" s="4">
        <f>AS286*AF286/12</f>
        <v>1.2212318154897468</v>
      </c>
      <c r="AV286" s="4">
        <f>(AG286/12)*$AS286</f>
        <v>2.3635899647887326</v>
      </c>
      <c r="AW286" s="4">
        <f>(AH286/12)*$AS286</f>
        <v>5.1487323943661982</v>
      </c>
      <c r="AX286" s="4">
        <f>(AI286/12)*$AS286</f>
        <v>3.523839061190277</v>
      </c>
      <c r="AY286" s="4">
        <f>(AJ286/12)*$AS286</f>
        <v>4.3284714285714285</v>
      </c>
      <c r="AZ286" s="4">
        <f>(AK286/12)*$AS286</f>
        <v>8.2379718309859182</v>
      </c>
      <c r="BA286" s="4">
        <f>(AL286/12)*$AS286</f>
        <v>2.8723252477829946</v>
      </c>
      <c r="BB286" s="4">
        <f>(AM286/12)*$AS286</f>
        <v>3.523839061190277</v>
      </c>
      <c r="BC286" s="4">
        <v>13.798706077939494</v>
      </c>
      <c r="BD286" s="4">
        <v>9.2858293915043451</v>
      </c>
      <c r="BE286" s="4"/>
      <c r="BF286" s="4">
        <f>AP286*AS286</f>
        <v>5.4834000000000005</v>
      </c>
      <c r="BG286" s="4"/>
      <c r="BH286" s="26">
        <v>1782</v>
      </c>
      <c r="BI286" s="6">
        <f>AU286*271</f>
        <v>330.95382199772138</v>
      </c>
      <c r="BJ286" s="6">
        <f>AV286*19.5</f>
        <v>46.090004313380284</v>
      </c>
      <c r="BK286" s="6">
        <f>AW286*5</f>
        <v>25.743661971830992</v>
      </c>
      <c r="BL286" s="6">
        <f>AX286*3</f>
        <v>10.571517183570831</v>
      </c>
      <c r="BM286" s="6">
        <f>AY286*3</f>
        <v>12.985414285714285</v>
      </c>
      <c r="BN286" s="6">
        <f>AZ286*1.3</f>
        <v>10.709363380281694</v>
      </c>
      <c r="BO286" s="6">
        <f>BA286*1.3</f>
        <v>3.7340228221178933</v>
      </c>
      <c r="BP286" s="6">
        <f>BB286*1.3</f>
        <v>4.5809907795473599</v>
      </c>
      <c r="BQ286" s="6">
        <f>BD286*2</f>
        <v>18.57165878300869</v>
      </c>
      <c r="BS286" s="7">
        <f t="shared" si="17"/>
        <v>463.94045551717335</v>
      </c>
      <c r="BT286" s="7"/>
      <c r="BU286" s="8">
        <v>1782</v>
      </c>
      <c r="BV286" s="9">
        <f>BF286*250</f>
        <v>1370.8500000000001</v>
      </c>
      <c r="BW286" s="9">
        <f t="shared" si="18"/>
        <v>1948.5499131721281</v>
      </c>
      <c r="BY286" s="10">
        <v>1782</v>
      </c>
      <c r="BZ286" s="11">
        <f t="shared" si="16"/>
        <v>0.70352316393493586</v>
      </c>
    </row>
    <row r="287" spans="1:78" x14ac:dyDescent="0.2">
      <c r="A287">
        <v>1783</v>
      </c>
      <c r="B287" s="1">
        <v>2126.3000000000002</v>
      </c>
      <c r="C287" s="1">
        <v>2377.44</v>
      </c>
      <c r="D287" s="1">
        <v>2377.44</v>
      </c>
      <c r="E287" s="1">
        <v>2731.5</v>
      </c>
      <c r="F287" s="61"/>
      <c r="G287" s="1">
        <v>84</v>
      </c>
      <c r="H287" s="1">
        <v>80</v>
      </c>
      <c r="I287" s="1">
        <v>62</v>
      </c>
      <c r="J287" s="1">
        <v>77</v>
      </c>
      <c r="K287" s="1">
        <v>600</v>
      </c>
      <c r="M287" s="1">
        <v>484</v>
      </c>
      <c r="N287" s="1">
        <v>600</v>
      </c>
      <c r="P287" s="1">
        <v>54.6</v>
      </c>
      <c r="Q287" s="4"/>
      <c r="R287" s="4"/>
      <c r="S287" s="4"/>
      <c r="T287" s="4"/>
      <c r="Z287" s="1">
        <v>6</v>
      </c>
      <c r="AD287" s="17">
        <v>1783</v>
      </c>
      <c r="AE287" s="25">
        <f t="shared" si="19"/>
        <v>11.203333333333333</v>
      </c>
      <c r="AF287" s="3">
        <v>14.7935577488</v>
      </c>
      <c r="AG287" s="3">
        <v>21.37323943661972</v>
      </c>
      <c r="AH287" s="3">
        <v>78.873239436619727</v>
      </c>
      <c r="AI287" s="3">
        <f>K287/11.93</f>
        <v>50.293378038558259</v>
      </c>
      <c r="AJ287" s="3">
        <v>56.000000000000007</v>
      </c>
      <c r="AK287" s="3">
        <f t="shared" si="15"/>
        <v>126.19718309859157</v>
      </c>
      <c r="AL287" s="3">
        <v>37.871674491392803</v>
      </c>
      <c r="AM287" s="3">
        <v>50.293378038558259</v>
      </c>
      <c r="AN287" s="3">
        <v>4.272300469483568</v>
      </c>
      <c r="AP287" s="3">
        <v>6</v>
      </c>
      <c r="AR287" s="14">
        <v>1783</v>
      </c>
      <c r="AS287" s="4">
        <v>0.91390000000000005</v>
      </c>
      <c r="AT287" s="4">
        <f>AS287*(AE287/12)</f>
        <v>0.85322719444444439</v>
      </c>
      <c r="AU287" s="4">
        <f>AS287*AF287/12</f>
        <v>1.1266527022190267</v>
      </c>
      <c r="AV287" s="4">
        <f>(AG287/12)*$AS287</f>
        <v>1.6277502934272303</v>
      </c>
      <c r="AW287" s="4">
        <f>(AH287/12)*$AS287</f>
        <v>6.0068544600938978</v>
      </c>
      <c r="AX287" s="4">
        <f>(AI287/12)*$AS287</f>
        <v>3.8302598491198663</v>
      </c>
      <c r="AY287" s="4">
        <f>(AJ287/12)*$AS287</f>
        <v>4.2648666666666672</v>
      </c>
      <c r="AZ287" s="4">
        <f>(AK287/12)*$AS287</f>
        <v>9.6109671361502365</v>
      </c>
      <c r="BA287" s="4">
        <f>(AL287/12)*$AS287</f>
        <v>2.8842436098069903</v>
      </c>
      <c r="BB287" s="4">
        <f>(AM287/12)*$AS287</f>
        <v>3.8302598491198663</v>
      </c>
      <c r="BC287" s="4">
        <v>11.808924010274238</v>
      </c>
      <c r="BD287" s="4">
        <v>9.2858293915043451</v>
      </c>
      <c r="BE287" s="4"/>
      <c r="BF287" s="4">
        <f>AP287*AS287</f>
        <v>5.4834000000000005</v>
      </c>
      <c r="BG287" s="4"/>
      <c r="BH287" s="26">
        <v>1783</v>
      </c>
      <c r="BI287" s="6">
        <f>AU287*271</f>
        <v>305.32288230135623</v>
      </c>
      <c r="BJ287" s="6">
        <f>AV287*19.5</f>
        <v>31.741130721830991</v>
      </c>
      <c r="BK287" s="6">
        <f>AW287*5</f>
        <v>30.034272300469489</v>
      </c>
      <c r="BL287" s="6">
        <f>AX287*3</f>
        <v>11.490779547359599</v>
      </c>
      <c r="BM287" s="6">
        <f>AY287*3</f>
        <v>12.794600000000003</v>
      </c>
      <c r="BN287" s="6">
        <f>AZ287*1.3</f>
        <v>12.494257276995308</v>
      </c>
      <c r="BO287" s="6">
        <f>BA287*1.3</f>
        <v>3.7495166927490877</v>
      </c>
      <c r="BP287" s="6">
        <f>BB287*1.3</f>
        <v>4.9793378038558265</v>
      </c>
      <c r="BQ287" s="6">
        <f>BD287*2</f>
        <v>18.57165878300869</v>
      </c>
      <c r="BS287" s="7">
        <f t="shared" si="17"/>
        <v>431.17843542762512</v>
      </c>
      <c r="BT287" s="7"/>
      <c r="BU287" s="8">
        <v>1783</v>
      </c>
      <c r="BV287" s="9">
        <f>BF287*250</f>
        <v>1370.8500000000001</v>
      </c>
      <c r="BW287" s="9">
        <f t="shared" si="18"/>
        <v>1810.9494287960256</v>
      </c>
      <c r="BY287" s="10">
        <v>1783</v>
      </c>
      <c r="BZ287" s="11">
        <f t="shared" si="16"/>
        <v>0.75697862027620677</v>
      </c>
    </row>
    <row r="288" spans="1:78" x14ac:dyDescent="0.2">
      <c r="A288">
        <v>1784</v>
      </c>
      <c r="B288" s="1">
        <v>2601.1</v>
      </c>
      <c r="C288" s="1">
        <v>2825.2799999999997</v>
      </c>
      <c r="D288" s="1">
        <v>2825.2799999999997</v>
      </c>
      <c r="E288" s="1">
        <v>3185.3</v>
      </c>
      <c r="F288" s="61"/>
      <c r="G288" s="1">
        <v>68.099999999999994</v>
      </c>
      <c r="H288" s="1">
        <v>84</v>
      </c>
      <c r="I288" s="1">
        <v>64</v>
      </c>
      <c r="J288" s="1">
        <v>81</v>
      </c>
      <c r="K288" s="1">
        <v>722.5</v>
      </c>
      <c r="L288" s="1">
        <v>50.2</v>
      </c>
      <c r="M288" s="1">
        <v>565</v>
      </c>
      <c r="N288" s="1">
        <v>722.5</v>
      </c>
      <c r="P288" s="1">
        <v>73.7</v>
      </c>
      <c r="Q288" s="4"/>
      <c r="R288" s="4"/>
      <c r="S288" s="4"/>
      <c r="T288" s="4"/>
      <c r="Z288" s="1">
        <v>6</v>
      </c>
      <c r="AB288" s="1">
        <v>6.4</v>
      </c>
      <c r="AD288" s="17">
        <v>1784</v>
      </c>
      <c r="AE288" s="25">
        <f t="shared" si="19"/>
        <v>13.498457711442784</v>
      </c>
      <c r="AF288" s="3">
        <v>17.3344989056</v>
      </c>
      <c r="AG288" s="3">
        <v>24.924100156494525</v>
      </c>
      <c r="AH288" s="3">
        <v>63.943661971830984</v>
      </c>
      <c r="AI288" s="3">
        <f>K288/11.93</f>
        <v>60.561609388097239</v>
      </c>
      <c r="AJ288" s="3">
        <v>55.164835164835168</v>
      </c>
      <c r="AK288" s="3">
        <f t="shared" si="15"/>
        <v>102.30985915492958</v>
      </c>
      <c r="AL288" s="3">
        <v>44.20970266040689</v>
      </c>
      <c r="AM288" s="3">
        <v>60.561609388097239</v>
      </c>
      <c r="AN288" s="3">
        <v>5.7668231611893592</v>
      </c>
      <c r="AP288" s="3">
        <v>6</v>
      </c>
      <c r="AR288" s="14">
        <v>1784</v>
      </c>
      <c r="AS288" s="4">
        <v>0.91390000000000005</v>
      </c>
      <c r="AT288" s="4">
        <f>AS288*(AE288/12)</f>
        <v>1.0280200418739636</v>
      </c>
      <c r="AU288" s="4">
        <f>AS288*AF288/12</f>
        <v>1.3201665458189866</v>
      </c>
      <c r="AV288" s="4">
        <f>(AG288/12)*$AS288</f>
        <v>1.8981779277516957</v>
      </c>
      <c r="AW288" s="4">
        <f>(AH288/12)*$AS288</f>
        <v>4.8698427230046946</v>
      </c>
      <c r="AX288" s="4">
        <f>(AI288/12)*$AS288</f>
        <v>4.6122712349818391</v>
      </c>
      <c r="AY288" s="4">
        <f>(AJ288/12)*$AS288</f>
        <v>4.2012619047619051</v>
      </c>
      <c r="AZ288" s="4">
        <f>(AK288/12)*$AS288</f>
        <v>7.7917483568075125</v>
      </c>
      <c r="BA288" s="4">
        <f>(AL288/12)*$AS288</f>
        <v>3.3669372717788217</v>
      </c>
      <c r="BB288" s="4">
        <f>(AM288/12)*$AS288</f>
        <v>4.6122712349818391</v>
      </c>
      <c r="BC288" s="4">
        <v>15.939884607274935</v>
      </c>
      <c r="BD288" s="4">
        <v>10.562630932836191</v>
      </c>
      <c r="BE288" s="4"/>
      <c r="BF288" s="4">
        <f>AP288*AS288</f>
        <v>5.4834000000000005</v>
      </c>
      <c r="BG288" s="4"/>
      <c r="BH288" s="26">
        <v>1784</v>
      </c>
      <c r="BI288" s="6">
        <f>AU288*271</f>
        <v>357.76513391694539</v>
      </c>
      <c r="BJ288" s="6">
        <f>AV288*19.5</f>
        <v>37.014469591158068</v>
      </c>
      <c r="BK288" s="6">
        <f>AW288*5</f>
        <v>24.349213615023473</v>
      </c>
      <c r="BL288" s="6">
        <f>AX288*3</f>
        <v>13.836813704945516</v>
      </c>
      <c r="BM288" s="6">
        <f>AY288*3</f>
        <v>12.603785714285715</v>
      </c>
      <c r="BN288" s="6">
        <f>AZ288*1.3</f>
        <v>10.129272863849767</v>
      </c>
      <c r="BO288" s="6">
        <f>BA288*1.3</f>
        <v>4.3770184533124681</v>
      </c>
      <c r="BP288" s="6">
        <f>BB288*1.3</f>
        <v>5.9959526054763908</v>
      </c>
      <c r="BQ288" s="6">
        <f>BD288*2</f>
        <v>21.125261865672382</v>
      </c>
      <c r="BS288" s="7">
        <f t="shared" si="17"/>
        <v>487.19692233066922</v>
      </c>
      <c r="BT288" s="7"/>
      <c r="BU288" s="8">
        <v>1784</v>
      </c>
      <c r="BV288" s="9">
        <f>BF288*250</f>
        <v>1370.8500000000001</v>
      </c>
      <c r="BW288" s="9">
        <f t="shared" si="18"/>
        <v>2046.2270737888109</v>
      </c>
      <c r="BY288" s="10">
        <v>1784</v>
      </c>
      <c r="BZ288" s="11">
        <f t="shared" si="16"/>
        <v>0.66994030992939746</v>
      </c>
    </row>
    <row r="289" spans="1:78" x14ac:dyDescent="0.2">
      <c r="A289">
        <v>1785</v>
      </c>
      <c r="B289" s="1">
        <v>2986.9</v>
      </c>
      <c r="C289" s="1">
        <v>3303.3600000000006</v>
      </c>
      <c r="D289" s="1">
        <v>3303.3600000000006</v>
      </c>
      <c r="E289" s="1">
        <v>3571.5</v>
      </c>
      <c r="F289" s="61"/>
      <c r="G289" s="1">
        <v>49</v>
      </c>
      <c r="H289" s="1">
        <v>84</v>
      </c>
      <c r="I289" s="1">
        <v>64</v>
      </c>
      <c r="J289" s="1">
        <v>81</v>
      </c>
      <c r="K289" s="1">
        <v>758.5</v>
      </c>
      <c r="M289" s="1">
        <v>641</v>
      </c>
      <c r="N289" s="1">
        <v>758.5</v>
      </c>
      <c r="P289" s="1">
        <v>71.5</v>
      </c>
      <c r="Q289" s="4"/>
      <c r="R289" s="4"/>
      <c r="S289" s="4"/>
      <c r="T289" s="4"/>
      <c r="Z289" s="1">
        <v>6</v>
      </c>
      <c r="AB289" s="1">
        <v>6.4</v>
      </c>
      <c r="AD289" s="17">
        <v>1785</v>
      </c>
      <c r="AE289" s="25">
        <f t="shared" si="19"/>
        <v>15.647412935323384</v>
      </c>
      <c r="AF289" s="3">
        <v>20.047014867200005</v>
      </c>
      <c r="AG289" s="3">
        <v>27.946009389671364</v>
      </c>
      <c r="AH289" s="3">
        <v>46.009389671361504</v>
      </c>
      <c r="AI289" s="3">
        <f>K289/11.93</f>
        <v>63.579212070410733</v>
      </c>
      <c r="AJ289" s="3">
        <v>57.582417582417584</v>
      </c>
      <c r="AK289" s="3">
        <f t="shared" si="15"/>
        <v>73.615023474178415</v>
      </c>
      <c r="AL289" s="3">
        <v>50.156494522691709</v>
      </c>
      <c r="AM289" s="3">
        <v>63.579212070410733</v>
      </c>
      <c r="AN289" s="3">
        <v>5.5946791862284826</v>
      </c>
      <c r="AP289" s="3">
        <v>6</v>
      </c>
      <c r="AR289" s="14">
        <v>1785</v>
      </c>
      <c r="AS289" s="4">
        <v>0.91390000000000005</v>
      </c>
      <c r="AT289" s="4">
        <f>AS289*(AE289/12)</f>
        <v>1.1916808901326701</v>
      </c>
      <c r="AU289" s="4">
        <f>AS289*AF289/12</f>
        <v>1.5267472405945071</v>
      </c>
      <c r="AV289" s="4">
        <f>(AG289/12)*$AS289</f>
        <v>2.1283214984350551</v>
      </c>
      <c r="AW289" s="4">
        <f>(AH289/12)*$AS289</f>
        <v>3.5039984350547737</v>
      </c>
      <c r="AX289" s="4">
        <f>(AI289/12)*$AS289</f>
        <v>4.8420868259290311</v>
      </c>
      <c r="AY289" s="4">
        <f>(AJ289/12)*$AS289</f>
        <v>4.3853809523809524</v>
      </c>
      <c r="AZ289" s="4">
        <f>(AK289/12)*$AS289</f>
        <v>5.6063974960876379</v>
      </c>
      <c r="BA289" s="4">
        <f>(AL289/12)*$AS289</f>
        <v>3.8198350286906626</v>
      </c>
      <c r="BB289" s="4">
        <f>(AM289/12)*$AS289</f>
        <v>4.8420868259290311</v>
      </c>
      <c r="BC289" s="4">
        <v>15.464067156311502</v>
      </c>
      <c r="BD289" s="4">
        <v>12.284378465844291</v>
      </c>
      <c r="BE289" s="4"/>
      <c r="BF289" s="4">
        <f>AP289*AS289</f>
        <v>5.4834000000000005</v>
      </c>
      <c r="BG289" s="4"/>
      <c r="BH289" s="26">
        <v>1785</v>
      </c>
      <c r="BI289" s="6">
        <f>AU289*271</f>
        <v>413.74850220111142</v>
      </c>
      <c r="BJ289" s="6">
        <f>AV289*19.5</f>
        <v>41.502269219483573</v>
      </c>
      <c r="BK289" s="6">
        <f>AW289*5</f>
        <v>17.51999217527387</v>
      </c>
      <c r="BL289" s="6">
        <f>AX289*3</f>
        <v>14.526260477787094</v>
      </c>
      <c r="BM289" s="6">
        <f>AY289*3</f>
        <v>13.156142857142857</v>
      </c>
      <c r="BN289" s="6">
        <f>AZ289*1.3</f>
        <v>7.2883167449139297</v>
      </c>
      <c r="BO289" s="6">
        <f>BA289*1.3</f>
        <v>4.9657855372978617</v>
      </c>
      <c r="BP289" s="6">
        <f>BB289*1.3</f>
        <v>6.2947128737077405</v>
      </c>
      <c r="BQ289" s="6">
        <f>BD289*2</f>
        <v>24.568756931688583</v>
      </c>
      <c r="BS289" s="7">
        <f t="shared" si="17"/>
        <v>543.57073901840693</v>
      </c>
      <c r="BT289" s="7"/>
      <c r="BU289" s="8">
        <v>1785</v>
      </c>
      <c r="BV289" s="9">
        <f>BF289*250</f>
        <v>1370.8500000000001</v>
      </c>
      <c r="BW289" s="9">
        <f t="shared" si="18"/>
        <v>2282.9971038773092</v>
      </c>
      <c r="BY289" s="10">
        <v>1785</v>
      </c>
      <c r="BZ289" s="11">
        <f t="shared" si="16"/>
        <v>0.60046068287683252</v>
      </c>
    </row>
    <row r="290" spans="1:78" x14ac:dyDescent="0.2">
      <c r="A290">
        <v>1786</v>
      </c>
      <c r="B290" s="1">
        <v>3130.4</v>
      </c>
      <c r="C290" s="1">
        <v>3098.88</v>
      </c>
      <c r="D290" s="1">
        <v>3098.88</v>
      </c>
      <c r="E290" s="1">
        <v>2671.3</v>
      </c>
      <c r="F290" s="61"/>
      <c r="G290" s="1">
        <v>51.4</v>
      </c>
      <c r="H290" s="1">
        <v>84</v>
      </c>
      <c r="I290" s="1">
        <v>64</v>
      </c>
      <c r="J290" s="1">
        <v>69</v>
      </c>
      <c r="K290" s="1">
        <v>715.5</v>
      </c>
      <c r="L290" s="1">
        <v>54.6</v>
      </c>
      <c r="M290" s="1">
        <v>624</v>
      </c>
      <c r="N290" s="1">
        <v>715.5</v>
      </c>
      <c r="P290" s="1">
        <v>62.6</v>
      </c>
      <c r="Q290" s="4"/>
      <c r="R290" s="4"/>
      <c r="S290" s="4"/>
      <c r="T290" s="4"/>
      <c r="Z290" s="1">
        <v>7</v>
      </c>
      <c r="AB290" s="1">
        <v>6.4</v>
      </c>
      <c r="AD290" s="17">
        <v>1786</v>
      </c>
      <c r="AE290" s="25">
        <f t="shared" si="19"/>
        <v>15.495721393034827</v>
      </c>
      <c r="AF290" s="3">
        <v>18.886842377600001</v>
      </c>
      <c r="AG290" s="3">
        <v>20.902190923317686</v>
      </c>
      <c r="AH290" s="3">
        <v>48.262910798122064</v>
      </c>
      <c r="AI290" s="3">
        <f>K290/11.93</f>
        <v>59.97485331098072</v>
      </c>
      <c r="AJ290" s="3">
        <v>60</v>
      </c>
      <c r="AK290" s="3">
        <f t="shared" si="15"/>
        <v>77.220657276995311</v>
      </c>
      <c r="AL290" s="3">
        <v>48.826291079812208</v>
      </c>
      <c r="AM290" s="3">
        <v>59.97485331098072</v>
      </c>
      <c r="AN290" s="3">
        <v>4.8982785602503913</v>
      </c>
      <c r="AP290" s="3">
        <v>7</v>
      </c>
      <c r="AR290" s="14">
        <v>1786</v>
      </c>
      <c r="AS290" s="4">
        <v>0.90800000000000003</v>
      </c>
      <c r="AT290" s="4">
        <f>AS290*(AE290/12)</f>
        <v>1.1725095854063021</v>
      </c>
      <c r="AU290" s="4">
        <f>AS290*AF290/12</f>
        <v>1.4291044065717333</v>
      </c>
      <c r="AV290" s="4">
        <f>(AG290/12)*$AS290</f>
        <v>1.581599113197705</v>
      </c>
      <c r="AW290" s="4">
        <f>(AH290/12)*$AS290</f>
        <v>3.6518935837245698</v>
      </c>
      <c r="AX290" s="4">
        <f>(AI290/12)*$AS290</f>
        <v>4.5380972338642085</v>
      </c>
      <c r="AY290" s="4">
        <f>(AJ290/12)*$AS290</f>
        <v>4.54</v>
      </c>
      <c r="AZ290" s="4">
        <f>(AK290/12)*$AS290</f>
        <v>5.8430297339593125</v>
      </c>
      <c r="BA290" s="4">
        <f>(AL290/12)*$AS290</f>
        <v>3.6945226917057905</v>
      </c>
      <c r="BB290" s="4">
        <f>(AM290/12)*$AS290</f>
        <v>4.5380972338642085</v>
      </c>
      <c r="BC290" s="4">
        <v>13.451762459947965</v>
      </c>
      <c r="BD290" s="4">
        <v>10.821190156323148</v>
      </c>
      <c r="BE290" s="4"/>
      <c r="BF290" s="4">
        <f>AP290*AS290</f>
        <v>6.3559999999999999</v>
      </c>
      <c r="BG290" s="4"/>
      <c r="BH290" s="26">
        <v>1786</v>
      </c>
      <c r="BI290" s="6">
        <f>AU290*271</f>
        <v>387.28729418093974</v>
      </c>
      <c r="BJ290" s="6">
        <f>AV290*19.5</f>
        <v>30.841182707355248</v>
      </c>
      <c r="BK290" s="6">
        <f>AW290*5</f>
        <v>18.25946791862285</v>
      </c>
      <c r="BL290" s="6">
        <f>AX290*3</f>
        <v>13.614291701592625</v>
      </c>
      <c r="BM290" s="6">
        <f>AY290*3</f>
        <v>13.620000000000001</v>
      </c>
      <c r="BN290" s="6">
        <f>AZ290*1.3</f>
        <v>7.5959386541471066</v>
      </c>
      <c r="BO290" s="6">
        <f>BA290*1.3</f>
        <v>4.8028794992175277</v>
      </c>
      <c r="BP290" s="6">
        <f>BB290*1.3</f>
        <v>5.8995264040234714</v>
      </c>
      <c r="BQ290" s="6">
        <f>BD290*2</f>
        <v>21.642380312646296</v>
      </c>
      <c r="BS290" s="7">
        <f t="shared" si="17"/>
        <v>503.56296137854486</v>
      </c>
      <c r="BT290" s="7"/>
      <c r="BU290" s="8">
        <v>1786</v>
      </c>
      <c r="BV290" s="9">
        <f>BF290*250</f>
        <v>1589</v>
      </c>
      <c r="BW290" s="9">
        <f t="shared" si="18"/>
        <v>2114.9644377898885</v>
      </c>
      <c r="BY290" s="10">
        <v>1786</v>
      </c>
      <c r="BZ290" s="11">
        <f t="shared" si="16"/>
        <v>0.75131286919438001</v>
      </c>
    </row>
    <row r="291" spans="1:78" x14ac:dyDescent="0.2">
      <c r="A291">
        <v>1787</v>
      </c>
      <c r="B291" s="1">
        <v>3000.9</v>
      </c>
      <c r="C291" s="1">
        <v>2823.84</v>
      </c>
      <c r="D291" s="1">
        <v>2823.84</v>
      </c>
      <c r="E291" s="1">
        <v>3124.6</v>
      </c>
      <c r="F291" s="61"/>
      <c r="G291" s="1">
        <v>62</v>
      </c>
      <c r="H291" s="1">
        <v>84</v>
      </c>
      <c r="I291" s="1">
        <v>64</v>
      </c>
      <c r="J291" s="1">
        <v>74</v>
      </c>
      <c r="K291" s="1">
        <v>620.5</v>
      </c>
      <c r="L291" s="1">
        <v>63</v>
      </c>
      <c r="M291" s="1">
        <v>609.79999999999995</v>
      </c>
      <c r="N291" s="1">
        <v>620.5</v>
      </c>
      <c r="P291" s="1">
        <v>64.099999999999994</v>
      </c>
      <c r="Q291" s="4"/>
      <c r="R291" s="4"/>
      <c r="S291" s="4"/>
      <c r="T291" s="4"/>
      <c r="Z291" s="1">
        <v>7</v>
      </c>
      <c r="AB291" s="1">
        <v>6.4</v>
      </c>
      <c r="AD291" s="17">
        <v>1787</v>
      </c>
      <c r="AE291" s="25">
        <f t="shared" si="19"/>
        <v>14.489402985074626</v>
      </c>
      <c r="AF291" s="3">
        <v>17.326328676799999</v>
      </c>
      <c r="AG291" s="3">
        <v>24.449139280125195</v>
      </c>
      <c r="AH291" s="3">
        <v>58.215962441314559</v>
      </c>
      <c r="AI291" s="3">
        <f>K291/11.93</f>
        <v>52.01173512154233</v>
      </c>
      <c r="AJ291" s="3">
        <v>69.230769230769226</v>
      </c>
      <c r="AK291" s="3">
        <f t="shared" si="15"/>
        <v>93.145539906103295</v>
      </c>
      <c r="AL291" s="3">
        <v>47.715179968701094</v>
      </c>
      <c r="AM291" s="3">
        <v>52.01173512154233</v>
      </c>
      <c r="AN291" s="3">
        <v>5.0156494522691704</v>
      </c>
      <c r="AP291" s="3">
        <v>7</v>
      </c>
      <c r="AR291" s="14">
        <v>1787</v>
      </c>
      <c r="AS291" s="4">
        <v>0.90210000000000001</v>
      </c>
      <c r="AT291" s="4">
        <f>AS291*(AE291/12)</f>
        <v>1.0892408694029851</v>
      </c>
      <c r="AU291" s="4">
        <f>AS291*AF291/12</f>
        <v>1.30250675827844</v>
      </c>
      <c r="AV291" s="4">
        <f>(AG291/12)*$AS291</f>
        <v>1.8379640453834114</v>
      </c>
      <c r="AW291" s="4">
        <f>(AH291/12)*$AS291</f>
        <v>4.3763849765258227</v>
      </c>
      <c r="AX291" s="4">
        <f>(AI291/12)*$AS291</f>
        <v>3.9099821877619445</v>
      </c>
      <c r="AY291" s="4">
        <f>(AJ291/12)*$AS291</f>
        <v>5.204423076923077</v>
      </c>
      <c r="AZ291" s="4">
        <f>(AK291/12)*$AS291</f>
        <v>7.0022159624413156</v>
      </c>
      <c r="BA291" s="4">
        <f>(AL291/12)*$AS291</f>
        <v>3.5869886541471048</v>
      </c>
      <c r="BB291" s="4">
        <f>(AM291/12)*$AS291</f>
        <v>3.9099821877619445</v>
      </c>
      <c r="BC291" s="4">
        <v>13.684587797130435</v>
      </c>
      <c r="BD291" s="4">
        <v>10.750876255527656</v>
      </c>
      <c r="BE291" s="4"/>
      <c r="BF291" s="4">
        <f>AP291*AS291</f>
        <v>6.3147000000000002</v>
      </c>
      <c r="BG291" s="4"/>
      <c r="BH291" s="26">
        <v>1787</v>
      </c>
      <c r="BI291" s="6">
        <f>AU291*271</f>
        <v>352.97933149345721</v>
      </c>
      <c r="BJ291" s="6">
        <f>AV291*19.5</f>
        <v>35.840298884976519</v>
      </c>
      <c r="BK291" s="6">
        <f>AW291*5</f>
        <v>21.881924882629114</v>
      </c>
      <c r="BL291" s="6">
        <f>AX291*3</f>
        <v>11.729946563285834</v>
      </c>
      <c r="BM291" s="6">
        <f>AY291*3</f>
        <v>15.61326923076923</v>
      </c>
      <c r="BN291" s="6">
        <f>AZ291*1.3</f>
        <v>9.1028807511737106</v>
      </c>
      <c r="BO291" s="6">
        <f>BA291*1.3</f>
        <v>4.6630852503912363</v>
      </c>
      <c r="BP291" s="6">
        <f>BB291*1.3</f>
        <v>5.0829768440905276</v>
      </c>
      <c r="BQ291" s="6">
        <f>BD291*2</f>
        <v>21.501752511055312</v>
      </c>
      <c r="BS291" s="7">
        <f t="shared" si="17"/>
        <v>478.39546641182864</v>
      </c>
      <c r="BT291" s="7"/>
      <c r="BU291" s="8">
        <v>1787</v>
      </c>
      <c r="BV291" s="9">
        <f>BF291*250</f>
        <v>1578.675</v>
      </c>
      <c r="BW291" s="9">
        <f t="shared" si="18"/>
        <v>2009.2609589296803</v>
      </c>
      <c r="BY291" s="10">
        <v>1787</v>
      </c>
      <c r="BZ291" s="11">
        <f t="shared" si="16"/>
        <v>0.78569933536206737</v>
      </c>
    </row>
    <row r="292" spans="1:78" x14ac:dyDescent="0.2">
      <c r="A292">
        <v>1788</v>
      </c>
      <c r="B292" s="1">
        <v>3536.3</v>
      </c>
      <c r="C292" s="1">
        <v>3214.0800000000004</v>
      </c>
      <c r="D292" s="1">
        <v>3214.0800000000004</v>
      </c>
      <c r="E292" s="1">
        <v>3539.4</v>
      </c>
      <c r="F292" s="61"/>
      <c r="G292" s="1">
        <v>64</v>
      </c>
      <c r="H292" s="1">
        <v>84</v>
      </c>
      <c r="I292" s="1">
        <v>68</v>
      </c>
      <c r="J292" s="1">
        <v>82</v>
      </c>
      <c r="K292" s="1">
        <v>523</v>
      </c>
      <c r="L292" s="1">
        <v>67.2</v>
      </c>
      <c r="M292" s="1">
        <v>579.79999999999995</v>
      </c>
      <c r="N292" s="1">
        <v>523</v>
      </c>
      <c r="P292" s="1">
        <v>59.3</v>
      </c>
      <c r="Q292" s="4"/>
      <c r="R292" s="4"/>
      <c r="S292" s="4"/>
      <c r="T292" s="4"/>
      <c r="Z292" s="1">
        <v>7</v>
      </c>
      <c r="AD292" s="17">
        <v>1788</v>
      </c>
      <c r="AE292" s="25">
        <f t="shared" si="19"/>
        <v>16.791990049751245</v>
      </c>
      <c r="AF292" s="3">
        <v>19.540460681600003</v>
      </c>
      <c r="AG292" s="3">
        <v>27.694835680751176</v>
      </c>
      <c r="AH292" s="3">
        <v>60.093896713615024</v>
      </c>
      <c r="AI292" s="3">
        <f>K292/11.93</f>
        <v>43.839061190276617</v>
      </c>
      <c r="AJ292" s="3">
        <v>73.846153846153854</v>
      </c>
      <c r="AK292" s="3">
        <f t="shared" si="15"/>
        <v>96.150234741784047</v>
      </c>
      <c r="AL292" s="3">
        <v>45.367762128325509</v>
      </c>
      <c r="AM292" s="3">
        <v>43.839061190276617</v>
      </c>
      <c r="AN292" s="3">
        <v>4.6400625978090764</v>
      </c>
      <c r="AP292" s="3">
        <v>7</v>
      </c>
      <c r="AR292" s="14">
        <v>1788</v>
      </c>
      <c r="AS292" s="4">
        <v>0.90210000000000001</v>
      </c>
      <c r="AT292" s="4">
        <f>AS292*(AE292/12)</f>
        <v>1.2623378519900499</v>
      </c>
      <c r="AU292" s="4">
        <f>AS292*AF292/12</f>
        <v>1.4689541317392802</v>
      </c>
      <c r="AV292" s="4">
        <f>(AG292/12)*$AS292</f>
        <v>2.0819592723004696</v>
      </c>
      <c r="AW292" s="4">
        <f>(AH292/12)*$AS292</f>
        <v>4.5175586854460095</v>
      </c>
      <c r="AX292" s="4">
        <f>(AI292/12)*$AS292</f>
        <v>3.2956014249790444</v>
      </c>
      <c r="AY292" s="4">
        <f>(AJ292/12)*$AS292</f>
        <v>5.5513846153846158</v>
      </c>
      <c r="AZ292" s="4">
        <f>(AK292/12)*$AS292</f>
        <v>7.2280938967136157</v>
      </c>
      <c r="BA292" s="4">
        <f>(AL292/12)*$AS292</f>
        <v>3.4105215179968704</v>
      </c>
      <c r="BB292" s="4">
        <f>(AM292/12)*$AS292</f>
        <v>3.2956014249790444</v>
      </c>
      <c r="BC292" s="4">
        <v>12.659844873164349</v>
      </c>
      <c r="BD292" s="4">
        <v>11.170981544375984</v>
      </c>
      <c r="BE292" s="4"/>
      <c r="BF292" s="4">
        <f>AP292*AS292</f>
        <v>6.3147000000000002</v>
      </c>
      <c r="BG292" s="4"/>
      <c r="BH292" s="26">
        <v>1788</v>
      </c>
      <c r="BI292" s="6">
        <f>AU292*271</f>
        <v>398.08656970134496</v>
      </c>
      <c r="BJ292" s="6">
        <f>AV292*19.5</f>
        <v>40.598205809859159</v>
      </c>
      <c r="BK292" s="6">
        <f>AW292*5</f>
        <v>22.587793427230046</v>
      </c>
      <c r="BL292" s="6">
        <f>AX292*3</f>
        <v>9.8868042749371341</v>
      </c>
      <c r="BM292" s="6">
        <f>AY292*3</f>
        <v>16.654153846153847</v>
      </c>
      <c r="BN292" s="6">
        <f>AZ292*1.3</f>
        <v>9.3965220657277015</v>
      </c>
      <c r="BO292" s="6">
        <f>BA292*1.3</f>
        <v>4.4336779733959313</v>
      </c>
      <c r="BP292" s="6">
        <f>BB292*1.3</f>
        <v>4.2842818524727582</v>
      </c>
      <c r="BQ292" s="6">
        <f>BD292*2</f>
        <v>22.341963088751967</v>
      </c>
      <c r="BS292" s="7">
        <f t="shared" si="17"/>
        <v>528.26997203987355</v>
      </c>
      <c r="BT292" s="7"/>
      <c r="BU292" s="8">
        <v>1788</v>
      </c>
      <c r="BV292" s="9">
        <f>BF292*250</f>
        <v>1578.675</v>
      </c>
      <c r="BW292" s="9">
        <f t="shared" si="18"/>
        <v>2218.7338825674692</v>
      </c>
      <c r="BY292" s="10">
        <v>1788</v>
      </c>
      <c r="BZ292" s="11">
        <f t="shared" si="16"/>
        <v>0.71152066158253846</v>
      </c>
    </row>
    <row r="293" spans="1:78" x14ac:dyDescent="0.2">
      <c r="A293">
        <v>1789</v>
      </c>
      <c r="B293" s="1">
        <v>3008</v>
      </c>
      <c r="C293" s="1">
        <v>3389.76</v>
      </c>
      <c r="D293" s="1">
        <v>3389.76</v>
      </c>
      <c r="E293" s="1">
        <v>3108.9</v>
      </c>
      <c r="F293" s="61"/>
      <c r="G293" s="1">
        <v>64</v>
      </c>
      <c r="H293" s="1">
        <v>84</v>
      </c>
      <c r="I293" s="1">
        <v>68</v>
      </c>
      <c r="J293" s="1">
        <v>82</v>
      </c>
      <c r="K293" s="1">
        <v>533.5</v>
      </c>
      <c r="L293" s="1">
        <v>67.2</v>
      </c>
      <c r="M293" s="1">
        <v>600</v>
      </c>
      <c r="N293" s="1">
        <v>533.5</v>
      </c>
      <c r="P293" s="1">
        <v>56.8</v>
      </c>
      <c r="Q293" s="4"/>
      <c r="R293" s="4"/>
      <c r="S293" s="4"/>
      <c r="T293" s="4"/>
      <c r="Z293" s="1">
        <v>7</v>
      </c>
      <c r="AB293" s="1">
        <v>6.4</v>
      </c>
      <c r="AD293" s="17">
        <v>1789</v>
      </c>
      <c r="AE293" s="25">
        <f t="shared" si="19"/>
        <v>15.914825870646768</v>
      </c>
      <c r="AF293" s="3">
        <v>20.537228595200002</v>
      </c>
      <c r="AG293" s="3">
        <v>24.326291079812208</v>
      </c>
      <c r="AH293" s="3">
        <v>60.093896713615024</v>
      </c>
      <c r="AI293" s="3">
        <f>K293/11.93</f>
        <v>44.719195305951381</v>
      </c>
      <c r="AJ293" s="3">
        <v>73.846153846153854</v>
      </c>
      <c r="AK293" s="3">
        <f t="shared" si="15"/>
        <v>96.150234741784047</v>
      </c>
      <c r="AL293" s="3">
        <v>46.948356807511736</v>
      </c>
      <c r="AM293" s="3">
        <v>44.719195305951381</v>
      </c>
      <c r="AN293" s="3">
        <v>4.4444444444444446</v>
      </c>
      <c r="AP293" s="3">
        <v>7</v>
      </c>
      <c r="AR293" s="14">
        <v>1789</v>
      </c>
      <c r="AS293" s="4">
        <v>0.90210000000000001</v>
      </c>
      <c r="AT293" s="4">
        <f>AS293*(AE293/12)</f>
        <v>1.1963970348258708</v>
      </c>
      <c r="AU293" s="4">
        <f>AS293*AF293/12</f>
        <v>1.54388615964416</v>
      </c>
      <c r="AV293" s="4">
        <f>(AG293/12)*$AS293</f>
        <v>1.8287289319248829</v>
      </c>
      <c r="AW293" s="4">
        <f>(AH293/12)*$AS293</f>
        <v>4.5175586854460095</v>
      </c>
      <c r="AX293" s="4">
        <f>(AI293/12)*$AS293</f>
        <v>3.3617655071248951</v>
      </c>
      <c r="AY293" s="4">
        <f>(AJ293/12)*$AS293</f>
        <v>5.5513846153846158</v>
      </c>
      <c r="AZ293" s="4">
        <f>(AK293/12)*$AS293</f>
        <v>7.2280938967136157</v>
      </c>
      <c r="BA293" s="4">
        <f>(AL293/12)*$AS293</f>
        <v>3.529342723004695</v>
      </c>
      <c r="BB293" s="4">
        <f>(AM293/12)*$AS293</f>
        <v>3.3617655071248951</v>
      </c>
      <c r="BC293" s="4">
        <v>12.126124600265348</v>
      </c>
      <c r="BD293" s="4">
        <v>11.648373918067263</v>
      </c>
      <c r="BE293" s="4"/>
      <c r="BF293" s="4">
        <f>AP293*AS293</f>
        <v>6.3147000000000002</v>
      </c>
      <c r="BG293" s="4"/>
      <c r="BH293" s="26">
        <v>1789</v>
      </c>
      <c r="BI293" s="6">
        <f>AU293*271</f>
        <v>418.39314926356735</v>
      </c>
      <c r="BJ293" s="6">
        <f>AV293*19.5</f>
        <v>35.66021417253522</v>
      </c>
      <c r="BK293" s="6">
        <f>AW293*5</f>
        <v>22.587793427230046</v>
      </c>
      <c r="BL293" s="6">
        <f>AX293*3</f>
        <v>10.085296521374685</v>
      </c>
      <c r="BM293" s="6">
        <f>AY293*3</f>
        <v>16.654153846153847</v>
      </c>
      <c r="BN293" s="6">
        <f>AZ293*1.3</f>
        <v>9.3965220657277015</v>
      </c>
      <c r="BO293" s="6">
        <f>BA293*1.3</f>
        <v>4.5881455399061037</v>
      </c>
      <c r="BP293" s="6">
        <f>BB293*1.3</f>
        <v>4.3702951592623638</v>
      </c>
      <c r="BQ293" s="6">
        <f>BD293*2</f>
        <v>23.296747836134525</v>
      </c>
      <c r="BS293" s="7">
        <f t="shared" si="17"/>
        <v>545.03231783189187</v>
      </c>
      <c r="BT293" s="7"/>
      <c r="BU293" s="8">
        <v>1789</v>
      </c>
      <c r="BV293" s="9">
        <f>BF293*250</f>
        <v>1578.675</v>
      </c>
      <c r="BW293" s="9">
        <f t="shared" si="18"/>
        <v>2289.1357348939459</v>
      </c>
      <c r="BY293" s="10">
        <v>1789</v>
      </c>
      <c r="BZ293" s="11">
        <f t="shared" si="16"/>
        <v>0.6896380043943261</v>
      </c>
    </row>
    <row r="294" spans="1:78" x14ac:dyDescent="0.2">
      <c r="A294">
        <v>1790</v>
      </c>
      <c r="B294" s="1">
        <v>3138.9</v>
      </c>
      <c r="C294" s="1">
        <v>2952</v>
      </c>
      <c r="D294" s="1">
        <v>2952</v>
      </c>
      <c r="E294" s="1">
        <v>3479.4</v>
      </c>
      <c r="F294" s="61"/>
      <c r="G294" s="1">
        <v>64</v>
      </c>
      <c r="H294" s="1">
        <v>82</v>
      </c>
      <c r="I294" s="1">
        <v>66</v>
      </c>
      <c r="J294" s="1">
        <v>81</v>
      </c>
      <c r="K294" s="1">
        <v>480</v>
      </c>
      <c r="L294" s="1">
        <v>67.2</v>
      </c>
      <c r="M294" s="1">
        <v>565.5</v>
      </c>
      <c r="N294" s="1">
        <v>480</v>
      </c>
      <c r="P294" s="1">
        <v>73</v>
      </c>
      <c r="Q294" s="4"/>
      <c r="R294" s="4"/>
      <c r="S294" s="4"/>
      <c r="T294" s="4"/>
      <c r="Z294" s="1">
        <v>7</v>
      </c>
      <c r="AB294" s="1">
        <v>6.4</v>
      </c>
      <c r="AD294" s="17">
        <v>1790</v>
      </c>
      <c r="AE294" s="25">
        <f t="shared" si="19"/>
        <v>15.151492537313432</v>
      </c>
      <c r="AF294" s="3">
        <v>18.053479039999999</v>
      </c>
      <c r="AG294" s="3">
        <v>27.225352112676056</v>
      </c>
      <c r="AH294" s="3">
        <v>60.093896713615024</v>
      </c>
      <c r="AI294" s="3">
        <f>K294/11.93</f>
        <v>40.234702430846603</v>
      </c>
      <c r="AJ294" s="3">
        <v>73.846153846153854</v>
      </c>
      <c r="AK294" s="3">
        <f t="shared" si="15"/>
        <v>96.150234741784047</v>
      </c>
      <c r="AL294" s="3">
        <v>44.248826291079816</v>
      </c>
      <c r="AM294" s="3">
        <v>40.234702430846603</v>
      </c>
      <c r="AN294" s="3">
        <v>5.7120500782472616</v>
      </c>
      <c r="AP294" s="3">
        <v>7</v>
      </c>
      <c r="AR294" s="14">
        <v>1790</v>
      </c>
      <c r="AS294" s="4">
        <v>0.90210000000000001</v>
      </c>
      <c r="AT294" s="4">
        <f>AS294*(AE294/12)</f>
        <v>1.1390134514925372</v>
      </c>
      <c r="AU294" s="4">
        <f>AS294*AF294/12</f>
        <v>1.3571702868319999</v>
      </c>
      <c r="AV294" s="4">
        <f>(AG294/12)*$AS294</f>
        <v>2.0466658450704225</v>
      </c>
      <c r="AW294" s="4">
        <f>(AH294/12)*$AS294</f>
        <v>4.5175586854460095</v>
      </c>
      <c r="AX294" s="4">
        <f>(AI294/12)*$AS294</f>
        <v>3.0246437552388934</v>
      </c>
      <c r="AY294" s="4">
        <f>(AJ294/12)*$AS294</f>
        <v>5.5513846153846158</v>
      </c>
      <c r="AZ294" s="4">
        <f>(AK294/12)*$AS294</f>
        <v>7.2280938967136157</v>
      </c>
      <c r="BA294" s="4">
        <f>(AL294/12)*$AS294</f>
        <v>3.3264055164319255</v>
      </c>
      <c r="BB294" s="4">
        <f>(AM294/12)*$AS294</f>
        <v>3.0246437552388934</v>
      </c>
      <c r="BC294" s="4">
        <v>15.584631968650887</v>
      </c>
      <c r="BD294" s="4">
        <v>11.457416968590751</v>
      </c>
      <c r="BE294" s="4"/>
      <c r="BF294" s="4">
        <f>AP294*AS294</f>
        <v>6.3147000000000002</v>
      </c>
      <c r="BG294" s="4"/>
      <c r="BH294" s="26">
        <v>1790</v>
      </c>
      <c r="BI294" s="6">
        <f>AU294*271</f>
        <v>367.793147731472</v>
      </c>
      <c r="BJ294" s="6">
        <f>AV294*19.5</f>
        <v>39.909983978873235</v>
      </c>
      <c r="BK294" s="6">
        <f>AW294*5</f>
        <v>22.587793427230046</v>
      </c>
      <c r="BL294" s="6">
        <f>AX294*3</f>
        <v>9.0739312657166806</v>
      </c>
      <c r="BM294" s="6">
        <f>AY294*3</f>
        <v>16.654153846153847</v>
      </c>
      <c r="BN294" s="6">
        <f>AZ294*1.3</f>
        <v>9.3965220657277015</v>
      </c>
      <c r="BO294" s="6">
        <f>BA294*1.3</f>
        <v>4.324327171361503</v>
      </c>
      <c r="BP294" s="6">
        <f>BB294*1.3</f>
        <v>3.9320368818105615</v>
      </c>
      <c r="BQ294" s="6">
        <f>BD294*2</f>
        <v>22.914833937181502</v>
      </c>
      <c r="BS294" s="7">
        <f t="shared" si="17"/>
        <v>496.58673030552717</v>
      </c>
      <c r="BT294" s="7"/>
      <c r="BU294" s="8">
        <v>1790</v>
      </c>
      <c r="BV294" s="9">
        <f>BF294*250</f>
        <v>1578.675</v>
      </c>
      <c r="BW294" s="9">
        <f t="shared" si="18"/>
        <v>2085.664267283214</v>
      </c>
      <c r="BY294" s="10">
        <v>1790</v>
      </c>
      <c r="BZ294" s="11">
        <f t="shared" si="16"/>
        <v>0.75691712456501059</v>
      </c>
    </row>
    <row r="295" spans="1:78" x14ac:dyDescent="0.2">
      <c r="A295">
        <v>1791</v>
      </c>
      <c r="B295" s="1">
        <v>2752</v>
      </c>
      <c r="C295" s="1">
        <v>2796.4800000000005</v>
      </c>
      <c r="D295" s="1">
        <v>2796.4800000000005</v>
      </c>
      <c r="E295" s="1">
        <v>3680.5</v>
      </c>
      <c r="F295" s="61"/>
      <c r="G295" s="1">
        <v>61.9</v>
      </c>
      <c r="H295" s="1"/>
      <c r="I295" s="1"/>
      <c r="J295" s="1">
        <v>79</v>
      </c>
      <c r="K295" s="1">
        <v>712</v>
      </c>
      <c r="L295" s="1">
        <v>67.2</v>
      </c>
      <c r="M295" s="1">
        <v>594</v>
      </c>
      <c r="N295" s="1">
        <v>712</v>
      </c>
      <c r="P295" s="1">
        <v>72.7</v>
      </c>
      <c r="Q295" s="4"/>
      <c r="R295" s="4"/>
      <c r="S295" s="4"/>
      <c r="T295" s="4"/>
      <c r="Z295" s="1">
        <v>7</v>
      </c>
      <c r="AB295" s="1">
        <v>6.4</v>
      </c>
      <c r="AD295" s="17">
        <v>1791</v>
      </c>
      <c r="AE295" s="25">
        <f t="shared" si="19"/>
        <v>13.802189054726369</v>
      </c>
      <c r="AF295" s="3">
        <v>17.171094329600002</v>
      </c>
      <c r="AG295" s="3">
        <v>28.798904538341159</v>
      </c>
      <c r="AH295" s="3">
        <v>58.122065727699535</v>
      </c>
      <c r="AI295" s="3">
        <f>K295/11.93</f>
        <v>59.681475272422468</v>
      </c>
      <c r="AJ295" s="3">
        <v>73.846153846153854</v>
      </c>
      <c r="AK295" s="3">
        <f t="shared" si="15"/>
        <v>92.995305164319262</v>
      </c>
      <c r="AL295" s="3">
        <v>46.478873239436624</v>
      </c>
      <c r="AM295" s="3">
        <v>59.681475272422468</v>
      </c>
      <c r="AN295" s="3">
        <v>5.6885758998435056</v>
      </c>
      <c r="AP295" s="3">
        <v>7</v>
      </c>
      <c r="AR295" s="14">
        <v>1791</v>
      </c>
      <c r="AS295" s="4">
        <v>0.90210000000000001</v>
      </c>
      <c r="AT295" s="4">
        <f>AS295*(AE295/12)</f>
        <v>1.0375795621890547</v>
      </c>
      <c r="AU295" s="4">
        <f>AS295*AF295/12</f>
        <v>1.2908370162276801</v>
      </c>
      <c r="AV295" s="4">
        <f>(AG295/12)*$AS295</f>
        <v>2.1649576486697968</v>
      </c>
      <c r="AW295" s="4">
        <f>(AH295/12)*$AS295</f>
        <v>4.3693262910798127</v>
      </c>
      <c r="AX295" s="4">
        <f>(AI295/12)*$AS295</f>
        <v>4.4865549036043593</v>
      </c>
      <c r="AY295" s="4">
        <f>(AJ295/12)*$AS295</f>
        <v>5.5513846153846158</v>
      </c>
      <c r="AZ295" s="4">
        <f>(AK295/12)*$AS295</f>
        <v>6.9909220657277</v>
      </c>
      <c r="BA295" s="4">
        <f>(AL295/12)*$AS295</f>
        <v>3.4940492957746483</v>
      </c>
      <c r="BB295" s="4">
        <f>(AM295/12)*$AS295</f>
        <v>4.4865549036043593</v>
      </c>
      <c r="BC295" s="4">
        <v>15.520585535903006</v>
      </c>
      <c r="BD295" s="4">
        <v>12.469488800816267</v>
      </c>
      <c r="BE295" s="4"/>
      <c r="BF295" s="4">
        <f>AP295*AS295</f>
        <v>6.3147000000000002</v>
      </c>
      <c r="BG295" s="4"/>
      <c r="BH295" s="26">
        <v>1791</v>
      </c>
      <c r="BI295" s="6">
        <f>AU295*271</f>
        <v>349.81683139770132</v>
      </c>
      <c r="BJ295" s="6">
        <f>AV295*19.5</f>
        <v>42.216674149061035</v>
      </c>
      <c r="BK295" s="6">
        <f>AW295*5</f>
        <v>21.846631455399063</v>
      </c>
      <c r="BL295" s="6">
        <f>AX295*3</f>
        <v>13.459664710813078</v>
      </c>
      <c r="BM295" s="6">
        <f>AY295*3</f>
        <v>16.654153846153847</v>
      </c>
      <c r="BN295" s="6">
        <f>AZ295*1.3</f>
        <v>9.0881986854460095</v>
      </c>
      <c r="BO295" s="6">
        <f>BA295*1.3</f>
        <v>4.5422640845070426</v>
      </c>
      <c r="BP295" s="6">
        <f>BB295*1.3</f>
        <v>5.8325213746856672</v>
      </c>
      <c r="BQ295" s="6">
        <f>BD295*2</f>
        <v>24.938977601632534</v>
      </c>
      <c r="BS295" s="7">
        <f t="shared" si="17"/>
        <v>488.39591730539956</v>
      </c>
      <c r="BT295" s="7"/>
      <c r="BU295" s="8">
        <v>1791</v>
      </c>
      <c r="BV295" s="9">
        <f>BF295*250</f>
        <v>1578.675</v>
      </c>
      <c r="BW295" s="9">
        <f t="shared" si="18"/>
        <v>2051.2628526826784</v>
      </c>
      <c r="BY295" s="10">
        <v>1791</v>
      </c>
      <c r="BZ295" s="11">
        <f t="shared" si="16"/>
        <v>0.76961126553595038</v>
      </c>
    </row>
    <row r="296" spans="1:78" x14ac:dyDescent="0.2">
      <c r="A296">
        <v>1792</v>
      </c>
      <c r="B296" s="1">
        <v>3490</v>
      </c>
      <c r="C296" s="1">
        <v>3166.56</v>
      </c>
      <c r="D296" s="1">
        <v>3166.56</v>
      </c>
      <c r="E296" s="1">
        <v>3761.5</v>
      </c>
      <c r="F296" s="61"/>
      <c r="G296" s="1">
        <v>61.9</v>
      </c>
      <c r="H296" s="1"/>
      <c r="I296" s="1"/>
      <c r="J296" s="1">
        <v>84</v>
      </c>
      <c r="K296" s="1">
        <v>773</v>
      </c>
      <c r="M296" s="1">
        <v>622.9</v>
      </c>
      <c r="N296" s="1">
        <v>773</v>
      </c>
      <c r="P296" s="1">
        <v>69.900000000000006</v>
      </c>
      <c r="Q296" s="4"/>
      <c r="R296" s="4"/>
      <c r="S296" s="4"/>
      <c r="T296" s="4"/>
      <c r="Z296" s="1">
        <v>7</v>
      </c>
      <c r="AB296" s="1">
        <v>6.4</v>
      </c>
      <c r="AD296" s="17">
        <v>1792</v>
      </c>
      <c r="AE296" s="25">
        <f t="shared" si="19"/>
        <v>16.558606965174128</v>
      </c>
      <c r="AF296" s="3">
        <v>19.270843131199999</v>
      </c>
      <c r="AG296" s="3">
        <v>29.432707355242567</v>
      </c>
      <c r="AH296" s="3">
        <v>58.122065727699535</v>
      </c>
      <c r="AI296" s="3">
        <f>K296/11.93</f>
        <v>64.794635373009228</v>
      </c>
      <c r="AJ296" s="3">
        <v>73.846153846153854</v>
      </c>
      <c r="AK296" s="3">
        <f t="shared" si="15"/>
        <v>92.995305164319262</v>
      </c>
      <c r="AL296" s="3">
        <v>48.74021909233177</v>
      </c>
      <c r="AM296" s="3">
        <v>64.794635373009228</v>
      </c>
      <c r="AN296" s="3">
        <v>5.4694835680751179</v>
      </c>
      <c r="AP296" s="3">
        <v>7</v>
      </c>
      <c r="AR296" s="14">
        <v>1792</v>
      </c>
      <c r="AS296" s="4">
        <v>0.90210000000000001</v>
      </c>
      <c r="AT296" s="4">
        <f>AS296*(AE296/12)</f>
        <v>1.2447932786069651</v>
      </c>
      <c r="AU296" s="4">
        <f>AS296*AF296/12</f>
        <v>1.44868563238796</v>
      </c>
      <c r="AV296" s="4">
        <f>(AG296/12)*$AS296</f>
        <v>2.21260377543036</v>
      </c>
      <c r="AW296" s="4">
        <f>(AH296/12)*$AS296</f>
        <v>4.3693262910798127</v>
      </c>
      <c r="AX296" s="4">
        <f>(AI296/12)*$AS296</f>
        <v>4.8709367141659694</v>
      </c>
      <c r="AY296" s="4">
        <f>(AJ296/12)*$AS296</f>
        <v>5.5513846153846158</v>
      </c>
      <c r="AZ296" s="4">
        <f>(AK296/12)*$AS296</f>
        <v>6.9909220657277</v>
      </c>
      <c r="BA296" s="4">
        <f>(AL296/12)*$AS296</f>
        <v>3.6640459702660411</v>
      </c>
      <c r="BB296" s="4">
        <f>(AM296/12)*$AS296</f>
        <v>4.8709367141659694</v>
      </c>
      <c r="BC296" s="4">
        <v>14.922818830256121</v>
      </c>
      <c r="BD296" s="4">
        <v>12.985072564402854</v>
      </c>
      <c r="BE296" s="4"/>
      <c r="BF296" s="4">
        <f>AP296*AS296</f>
        <v>6.3147000000000002</v>
      </c>
      <c r="BG296" s="4"/>
      <c r="BH296" s="26">
        <v>1792</v>
      </c>
      <c r="BI296" s="6">
        <f>AU296*271</f>
        <v>392.59380637713718</v>
      </c>
      <c r="BJ296" s="6">
        <f>AV296*19.5</f>
        <v>43.145773620892022</v>
      </c>
      <c r="BK296" s="6">
        <f>AW296*5</f>
        <v>21.846631455399063</v>
      </c>
      <c r="BL296" s="6">
        <f>AX296*3</f>
        <v>14.612810142497908</v>
      </c>
      <c r="BM296" s="6">
        <f>AY296*3</f>
        <v>16.654153846153847</v>
      </c>
      <c r="BN296" s="6">
        <f>AZ296*1.3</f>
        <v>9.0881986854460095</v>
      </c>
      <c r="BO296" s="6">
        <f>BA296*1.3</f>
        <v>4.7632597613458536</v>
      </c>
      <c r="BP296" s="6">
        <f>BB296*1.3</f>
        <v>6.3322177284157606</v>
      </c>
      <c r="BQ296" s="6">
        <f>BD296*2</f>
        <v>25.970145128805708</v>
      </c>
      <c r="BS296" s="7">
        <f t="shared" si="17"/>
        <v>535.00699674609336</v>
      </c>
      <c r="BT296" s="7"/>
      <c r="BU296" s="8">
        <v>1792</v>
      </c>
      <c r="BV296" s="9">
        <f>BF296*250</f>
        <v>1578.675</v>
      </c>
      <c r="BW296" s="9">
        <f t="shared" si="18"/>
        <v>2247.0293863335924</v>
      </c>
      <c r="BY296" s="10">
        <v>1792</v>
      </c>
      <c r="BZ296" s="11">
        <f t="shared" si="16"/>
        <v>0.70256090534528992</v>
      </c>
    </row>
    <row r="297" spans="1:78" x14ac:dyDescent="0.2">
      <c r="A297">
        <v>1793</v>
      </c>
      <c r="B297" s="1">
        <v>3738.3</v>
      </c>
      <c r="C297" s="1">
        <v>3775.68</v>
      </c>
      <c r="D297" s="1">
        <v>3775.68</v>
      </c>
      <c r="E297" s="1">
        <v>3981</v>
      </c>
      <c r="F297" s="61"/>
      <c r="G297" s="1">
        <v>63</v>
      </c>
      <c r="H297" s="1"/>
      <c r="I297" s="1"/>
      <c r="J297" s="1">
        <v>83</v>
      </c>
      <c r="K297" s="1">
        <v>761.8</v>
      </c>
      <c r="L297" s="1">
        <v>67.2</v>
      </c>
      <c r="M297" s="1">
        <v>768.2</v>
      </c>
      <c r="N297" s="1">
        <v>761.8</v>
      </c>
      <c r="P297" s="1">
        <v>72.599999999999994</v>
      </c>
      <c r="Q297" s="4"/>
      <c r="R297" s="4"/>
      <c r="S297" s="4"/>
      <c r="T297" s="4"/>
      <c r="Z297" s="1">
        <v>7</v>
      </c>
      <c r="AB297" s="1">
        <v>6.4</v>
      </c>
      <c r="AD297" s="17">
        <v>1793</v>
      </c>
      <c r="AE297" s="25">
        <f t="shared" si="19"/>
        <v>18.691492537313433</v>
      </c>
      <c r="AF297" s="3">
        <v>22.726849913599999</v>
      </c>
      <c r="AG297" s="3">
        <v>31.15023474178404</v>
      </c>
      <c r="AH297" s="3">
        <v>59.154929577464792</v>
      </c>
      <c r="AI297" s="3">
        <f>K297/11.93</f>
        <v>63.855825649622794</v>
      </c>
      <c r="AJ297" s="3">
        <v>73.846153846153854</v>
      </c>
      <c r="AK297" s="3">
        <f t="shared" si="15"/>
        <v>94.647887323943678</v>
      </c>
      <c r="AL297" s="3">
        <v>60.109546165884204</v>
      </c>
      <c r="AM297" s="3">
        <v>63.855825649622794</v>
      </c>
      <c r="AN297" s="3">
        <v>5.68075117370892</v>
      </c>
      <c r="AP297" s="3">
        <v>7</v>
      </c>
      <c r="AR297" s="14">
        <v>1793</v>
      </c>
      <c r="AS297" s="4">
        <v>0.90210000000000001</v>
      </c>
      <c r="AT297" s="4">
        <f>AS297*(AE297/12)</f>
        <v>1.4051329514925373</v>
      </c>
      <c r="AU297" s="4">
        <f>AS297*AF297/12</f>
        <v>1.70849094225488</v>
      </c>
      <c r="AV297" s="4">
        <f>(AG297/12)*$AS297</f>
        <v>2.3417188967136155</v>
      </c>
      <c r="AW297" s="4">
        <f>(AH297/12)*$AS297</f>
        <v>4.4469718309859161</v>
      </c>
      <c r="AX297" s="4">
        <f>(AI297/12)*$AS297</f>
        <v>4.8003616932103936</v>
      </c>
      <c r="AY297" s="4">
        <f>(AJ297/12)*$AS297</f>
        <v>5.5513846153846158</v>
      </c>
      <c r="AZ297" s="4">
        <f>(AK297/12)*$AS297</f>
        <v>7.1151549295774661</v>
      </c>
      <c r="BA297" s="4">
        <f>(AL297/12)*$AS297</f>
        <v>4.5187351330203454</v>
      </c>
      <c r="BB297" s="4">
        <f>(AM297/12)*$AS297</f>
        <v>4.8003616932103936</v>
      </c>
      <c r="BC297" s="4">
        <v>15.499236724987046</v>
      </c>
      <c r="BD297" s="4">
        <v>13.214220903774667</v>
      </c>
      <c r="BE297" s="4"/>
      <c r="BF297" s="4">
        <f>AP297*AS297</f>
        <v>6.3147000000000002</v>
      </c>
      <c r="BG297" s="4"/>
      <c r="BH297" s="26">
        <v>1793</v>
      </c>
      <c r="BI297" s="6">
        <f>AU297*271</f>
        <v>463.00104535107249</v>
      </c>
      <c r="BJ297" s="6">
        <f>AV297*19.5</f>
        <v>45.663518485915503</v>
      </c>
      <c r="BK297" s="6">
        <f>AW297*5</f>
        <v>22.23485915492958</v>
      </c>
      <c r="BL297" s="6">
        <f>AX297*3</f>
        <v>14.40108507963118</v>
      </c>
      <c r="BM297" s="6">
        <f>AY297*3</f>
        <v>16.654153846153847</v>
      </c>
      <c r="BN297" s="6">
        <f>AZ297*1.3</f>
        <v>9.2497014084507061</v>
      </c>
      <c r="BO297" s="6">
        <f>BA297*1.3</f>
        <v>5.8743556729264492</v>
      </c>
      <c r="BP297" s="6">
        <f>BB297*1.3</f>
        <v>6.2404702011735118</v>
      </c>
      <c r="BQ297" s="6">
        <f>BD297*2</f>
        <v>26.428441807549333</v>
      </c>
      <c r="BS297" s="7">
        <f t="shared" si="17"/>
        <v>609.74763100780262</v>
      </c>
      <c r="BT297" s="7"/>
      <c r="BU297" s="8">
        <v>1793</v>
      </c>
      <c r="BV297" s="9">
        <f>BF297*250</f>
        <v>1578.675</v>
      </c>
      <c r="BW297" s="9">
        <f t="shared" si="18"/>
        <v>2560.9400502327712</v>
      </c>
      <c r="BY297" s="10">
        <v>1793</v>
      </c>
      <c r="BZ297" s="11">
        <f t="shared" si="16"/>
        <v>0.61644355940956508</v>
      </c>
    </row>
    <row r="298" spans="1:78" x14ac:dyDescent="0.2">
      <c r="A298">
        <v>1794</v>
      </c>
      <c r="B298" s="1">
        <v>3907</v>
      </c>
      <c r="C298" s="1">
        <v>4296.96</v>
      </c>
      <c r="D298" s="1">
        <v>4296.96</v>
      </c>
      <c r="E298" s="1">
        <v>4386.5</v>
      </c>
      <c r="F298" s="61"/>
      <c r="G298" s="1">
        <v>68.3</v>
      </c>
      <c r="H298" s="1"/>
      <c r="I298" s="1"/>
      <c r="J298" s="1">
        <v>82</v>
      </c>
      <c r="K298" s="1">
        <v>689.5</v>
      </c>
      <c r="L298" s="1">
        <v>71.3</v>
      </c>
      <c r="M298" s="1">
        <v>721.3</v>
      </c>
      <c r="N298" s="1">
        <v>689.5</v>
      </c>
      <c r="P298" s="1">
        <v>84.6</v>
      </c>
      <c r="Q298" s="4"/>
      <c r="R298" s="4"/>
      <c r="S298" s="4"/>
      <c r="T298" s="4"/>
      <c r="Z298" s="1">
        <v>7</v>
      </c>
      <c r="AB298" s="1">
        <v>6.4</v>
      </c>
      <c r="AD298" s="17">
        <v>1794</v>
      </c>
      <c r="AE298" s="25">
        <f t="shared" si="19"/>
        <v>20.40786069651741</v>
      </c>
      <c r="AF298" s="3">
        <v>25.6844727392</v>
      </c>
      <c r="AG298" s="3">
        <v>34.323161189358373</v>
      </c>
      <c r="AH298" s="3">
        <v>64.131455399061039</v>
      </c>
      <c r="AI298" s="3">
        <f>K298/11.93</f>
        <v>57.795473595976532</v>
      </c>
      <c r="AJ298" s="3">
        <v>78.35164835164835</v>
      </c>
      <c r="AK298" s="3">
        <f t="shared" si="15"/>
        <v>102.61032863849766</v>
      </c>
      <c r="AL298" s="3">
        <v>56.439749608763691</v>
      </c>
      <c r="AM298" s="3">
        <v>57.795473595976532</v>
      </c>
      <c r="AN298" s="3">
        <v>6.619718309859155</v>
      </c>
      <c r="AP298" s="3">
        <v>7</v>
      </c>
      <c r="AR298" s="14">
        <v>1794</v>
      </c>
      <c r="AS298" s="4">
        <v>0.90210000000000001</v>
      </c>
      <c r="AT298" s="4">
        <f>AS298*(AE298/12)</f>
        <v>1.5341609278606962</v>
      </c>
      <c r="AU298" s="4">
        <f>AS298*AF298/12</f>
        <v>1.9308302381693601</v>
      </c>
      <c r="AV298" s="4">
        <f>(AG298/12)*$AS298</f>
        <v>2.5802436424100157</v>
      </c>
      <c r="AW298" s="4">
        <f>(AH298/12)*$AS298</f>
        <v>4.8210821596244138</v>
      </c>
      <c r="AX298" s="4">
        <f>(AI298/12)*$AS298</f>
        <v>4.3447747275775352</v>
      </c>
      <c r="AY298" s="4">
        <f>(AJ298/12)*$AS298</f>
        <v>5.8900851648351651</v>
      </c>
      <c r="AZ298" s="4">
        <f>(AK298/12)*$AS298</f>
        <v>7.7137314553990617</v>
      </c>
      <c r="BA298" s="4">
        <f>(AL298/12)*$AS298</f>
        <v>4.2428581768388103</v>
      </c>
      <c r="BB298" s="4">
        <f>(AM298/12)*$AS298</f>
        <v>4.3447747275775352</v>
      </c>
      <c r="BC298" s="4">
        <v>18.061094034902261</v>
      </c>
      <c r="BD298" s="4">
        <v>13.997144396628368</v>
      </c>
      <c r="BE298" s="4"/>
      <c r="BF298" s="4">
        <f>AP298*AS298</f>
        <v>6.3147000000000002</v>
      </c>
      <c r="BG298" s="4"/>
      <c r="BH298" s="26">
        <v>1794</v>
      </c>
      <c r="BI298" s="6">
        <f>AU298*271</f>
        <v>523.2549945438966</v>
      </c>
      <c r="BJ298" s="6">
        <f>AV298*19.5</f>
        <v>50.314751026995303</v>
      </c>
      <c r="BK298" s="6">
        <f>AW298*5</f>
        <v>24.105410798122069</v>
      </c>
      <c r="BL298" s="6">
        <f>AX298*3</f>
        <v>13.034324182732606</v>
      </c>
      <c r="BM298" s="6">
        <f>AY298*3</f>
        <v>17.670255494505497</v>
      </c>
      <c r="BN298" s="6">
        <f>AZ298*1.3</f>
        <v>10.02785089201878</v>
      </c>
      <c r="BO298" s="6">
        <f>BA298*1.3</f>
        <v>5.5157156298904537</v>
      </c>
      <c r="BP298" s="6">
        <f>BB298*1.3</f>
        <v>5.6482071458507956</v>
      </c>
      <c r="BQ298" s="6">
        <f>BD298*2</f>
        <v>27.994288793256736</v>
      </c>
      <c r="BS298" s="7">
        <f t="shared" si="17"/>
        <v>677.56579850726882</v>
      </c>
      <c r="BT298" s="7"/>
      <c r="BU298" s="8">
        <v>1794</v>
      </c>
      <c r="BV298" s="9">
        <f>BF298*250</f>
        <v>1578.675</v>
      </c>
      <c r="BW298" s="9">
        <f t="shared" si="18"/>
        <v>2845.7763537305291</v>
      </c>
      <c r="BY298" s="10">
        <v>1794</v>
      </c>
      <c r="BZ298" s="11">
        <f t="shared" si="16"/>
        <v>0.5547431715533494</v>
      </c>
    </row>
    <row r="299" spans="1:78" x14ac:dyDescent="0.2">
      <c r="A299">
        <v>1795</v>
      </c>
      <c r="B299" s="1">
        <v>4388</v>
      </c>
      <c r="C299" s="1">
        <v>4016.16</v>
      </c>
      <c r="D299" s="1">
        <v>4016.16</v>
      </c>
      <c r="E299" s="1">
        <v>4005.5</v>
      </c>
      <c r="F299" s="61"/>
      <c r="G299" s="1">
        <v>99.8</v>
      </c>
      <c r="H299" s="1"/>
      <c r="I299" s="1"/>
      <c r="J299" s="1">
        <v>97</v>
      </c>
      <c r="K299" s="1">
        <v>827.7</v>
      </c>
      <c r="L299" s="1">
        <v>67.099999999999994</v>
      </c>
      <c r="M299" s="1">
        <v>768.2</v>
      </c>
      <c r="N299" s="1">
        <v>827.7</v>
      </c>
      <c r="P299" s="1">
        <v>90.4</v>
      </c>
      <c r="Q299" s="4"/>
      <c r="R299" s="4"/>
      <c r="S299" s="4"/>
      <c r="T299" s="4"/>
      <c r="Z299" s="1">
        <v>7</v>
      </c>
      <c r="AB299" s="1">
        <v>7</v>
      </c>
      <c r="AD299" s="17">
        <v>1795</v>
      </c>
      <c r="AE299" s="25">
        <f t="shared" si="19"/>
        <v>20.905870646766168</v>
      </c>
      <c r="AF299" s="3">
        <v>24.091278123199999</v>
      </c>
      <c r="AG299" s="3">
        <v>31.341940532081377</v>
      </c>
      <c r="AH299" s="3">
        <v>93.708920187793424</v>
      </c>
      <c r="AI299" s="3">
        <f>K299/11.93</f>
        <v>69.379715004191127</v>
      </c>
      <c r="AJ299" s="3">
        <v>73.736263736263723</v>
      </c>
      <c r="AK299" s="3">
        <f t="shared" si="15"/>
        <v>149.93427230046947</v>
      </c>
      <c r="AL299" s="3">
        <v>60.109546165884204</v>
      </c>
      <c r="AM299" s="3">
        <v>69.379715004191127</v>
      </c>
      <c r="AN299" s="3">
        <v>7.0735524256651026</v>
      </c>
      <c r="AP299" s="3">
        <v>7</v>
      </c>
      <c r="AR299" s="14">
        <v>1795</v>
      </c>
      <c r="AS299" s="4">
        <v>0.90210000000000001</v>
      </c>
      <c r="AT299" s="4">
        <f>AS299*(AE299/12)</f>
        <v>1.5715988258706468</v>
      </c>
      <c r="AU299" s="4">
        <f>AS299*AF299/12</f>
        <v>1.81106183291156</v>
      </c>
      <c r="AV299" s="4">
        <f>(AG299/12)*$AS299</f>
        <v>2.3561303794992177</v>
      </c>
      <c r="AW299" s="4">
        <f>(AH299/12)*$AS299</f>
        <v>7.0445680751173709</v>
      </c>
      <c r="AX299" s="4">
        <f>(AI299/12)*$AS299</f>
        <v>5.2156200754400679</v>
      </c>
      <c r="AY299" s="4">
        <f>(AJ299/12)*$AS299</f>
        <v>5.5431236263736254</v>
      </c>
      <c r="AZ299" s="4">
        <f>(AK299/12)*$AS299</f>
        <v>11.271308920187792</v>
      </c>
      <c r="BA299" s="4">
        <f>(AL299/12)*$AS299</f>
        <v>4.5187351330203454</v>
      </c>
      <c r="BB299" s="4">
        <f>(AM299/12)*$AS299</f>
        <v>5.2156200754400679</v>
      </c>
      <c r="BC299" s="4">
        <v>19.299325068027947</v>
      </c>
      <c r="BD299" s="4">
        <v>15.887618196445842</v>
      </c>
      <c r="BE299" s="4"/>
      <c r="BF299" s="4">
        <f>AP299*AS299</f>
        <v>6.3147000000000002</v>
      </c>
      <c r="BG299" s="4"/>
      <c r="BH299" s="26">
        <v>1795</v>
      </c>
      <c r="BI299" s="6">
        <f>AU299*271</f>
        <v>490.79775671903275</v>
      </c>
      <c r="BJ299" s="6">
        <f>AV299*19.5</f>
        <v>45.944542400234745</v>
      </c>
      <c r="BK299" s="6">
        <f>AW299*5</f>
        <v>35.222840375586856</v>
      </c>
      <c r="BL299" s="6">
        <f>AX299*3</f>
        <v>15.646860226320204</v>
      </c>
      <c r="BM299" s="6">
        <f>AY299*3</f>
        <v>16.629370879120877</v>
      </c>
      <c r="BN299" s="6">
        <f>AZ299*1.3</f>
        <v>14.65270159624413</v>
      </c>
      <c r="BO299" s="6">
        <f>BA299*1.3</f>
        <v>5.8743556729264492</v>
      </c>
      <c r="BP299" s="6">
        <f>BB299*1.3</f>
        <v>6.7803060980720886</v>
      </c>
      <c r="BQ299" s="6">
        <f>BD299*2</f>
        <v>31.775236392891685</v>
      </c>
      <c r="BS299" s="7">
        <f t="shared" si="17"/>
        <v>663.32397036042971</v>
      </c>
      <c r="BT299" s="7"/>
      <c r="BU299" s="8">
        <v>1795</v>
      </c>
      <c r="BV299" s="9">
        <f>BF299*250</f>
        <v>1578.675</v>
      </c>
      <c r="BW299" s="9">
        <f t="shared" si="18"/>
        <v>2785.9606755138047</v>
      </c>
      <c r="BY299" s="10">
        <v>1795</v>
      </c>
      <c r="BZ299" s="11">
        <f t="shared" si="16"/>
        <v>0.56665372698013783</v>
      </c>
    </row>
    <row r="300" spans="1:78" x14ac:dyDescent="0.2">
      <c r="A300">
        <v>1796</v>
      </c>
      <c r="B300" s="1">
        <v>4021</v>
      </c>
      <c r="C300" s="1">
        <v>3955.68</v>
      </c>
      <c r="D300" s="1">
        <v>3955.68</v>
      </c>
      <c r="E300" s="1">
        <v>4894.5</v>
      </c>
      <c r="F300" s="61"/>
      <c r="G300" s="1">
        <v>98</v>
      </c>
      <c r="H300" s="1"/>
      <c r="I300" s="1"/>
      <c r="J300" s="1">
        <v>97</v>
      </c>
      <c r="K300" s="1">
        <v>744.6</v>
      </c>
      <c r="L300" s="1">
        <v>79.8</v>
      </c>
      <c r="M300" s="1">
        <v>790.6</v>
      </c>
      <c r="N300" s="1">
        <v>744.6</v>
      </c>
      <c r="P300" s="1">
        <v>102.3</v>
      </c>
      <c r="Q300" s="4"/>
      <c r="R300" s="4"/>
      <c r="S300" s="4"/>
      <c r="T300" s="4"/>
      <c r="Z300" s="1">
        <v>8</v>
      </c>
      <c r="AB300" s="1">
        <v>7</v>
      </c>
      <c r="AD300" s="17">
        <v>1796</v>
      </c>
      <c r="AE300" s="25">
        <f t="shared" si="19"/>
        <v>19.842487562189056</v>
      </c>
      <c r="AF300" s="3">
        <v>23.748128513599998</v>
      </c>
      <c r="AG300" s="3">
        <v>38.298122065727704</v>
      </c>
      <c r="AH300" s="3">
        <v>92.018779342723008</v>
      </c>
      <c r="AI300" s="3">
        <f>K300/11.93</f>
        <v>62.414082145850799</v>
      </c>
      <c r="AJ300" s="3">
        <v>87.692307692307679</v>
      </c>
      <c r="AK300" s="3">
        <f t="shared" si="15"/>
        <v>147.23004694835683</v>
      </c>
      <c r="AL300" s="3">
        <v>61.862284820031306</v>
      </c>
      <c r="AM300" s="3">
        <v>62.414082145850799</v>
      </c>
      <c r="AN300" s="3">
        <v>8.0046948356807519</v>
      </c>
      <c r="AP300" s="3">
        <v>8</v>
      </c>
      <c r="AR300" s="14">
        <v>1796</v>
      </c>
      <c r="AS300" s="4">
        <v>0.90210000000000001</v>
      </c>
      <c r="AT300" s="4">
        <f>AS300*(AE300/12)</f>
        <v>1.4916590024875624</v>
      </c>
      <c r="AU300" s="4">
        <f>AS300*AF300/12</f>
        <v>1.78526556100988</v>
      </c>
      <c r="AV300" s="4">
        <f>(AG300/12)*$AS300</f>
        <v>2.87906132629108</v>
      </c>
      <c r="AW300" s="4">
        <f>(AH300/12)*$AS300</f>
        <v>6.9175117370892023</v>
      </c>
      <c r="AX300" s="4">
        <f>(AI300/12)*$AS300</f>
        <v>4.6919786253143343</v>
      </c>
      <c r="AY300" s="4">
        <f>(AJ300/12)*$AS300</f>
        <v>6.5922692307692294</v>
      </c>
      <c r="AZ300" s="4">
        <f>(AK300/12)*$AS300</f>
        <v>11.068018779342724</v>
      </c>
      <c r="BA300" s="4">
        <f>(AL300/12)*$AS300</f>
        <v>4.6504972613458539</v>
      </c>
      <c r="BB300" s="4">
        <f>(AM300/12)*$AS300</f>
        <v>4.6919786253143343</v>
      </c>
      <c r="BC300" s="4">
        <v>21.839833567027203</v>
      </c>
      <c r="BD300" s="4">
        <v>17.434369487205593</v>
      </c>
      <c r="BE300" s="4"/>
      <c r="BF300" s="4">
        <f>AP300*AS300</f>
        <v>7.2168000000000001</v>
      </c>
      <c r="BG300" s="4"/>
      <c r="BH300" s="26">
        <v>1796</v>
      </c>
      <c r="BI300" s="6">
        <f>AU300*271</f>
        <v>483.80696703367749</v>
      </c>
      <c r="BJ300" s="6">
        <f>AV300*19.5</f>
        <v>56.141695862676059</v>
      </c>
      <c r="BK300" s="6">
        <f>AW300*5</f>
        <v>34.587558685446012</v>
      </c>
      <c r="BL300" s="6">
        <f>AX300*3</f>
        <v>14.075935875943003</v>
      </c>
      <c r="BM300" s="6">
        <f>AY300*3</f>
        <v>19.776807692307688</v>
      </c>
      <c r="BN300" s="6">
        <f>AZ300*1.3</f>
        <v>14.388424413145541</v>
      </c>
      <c r="BO300" s="6">
        <f>BA300*1.3</f>
        <v>6.0456464397496106</v>
      </c>
      <c r="BP300" s="6">
        <f>BB300*1.3</f>
        <v>6.0995722129086349</v>
      </c>
      <c r="BQ300" s="6">
        <f>BD300*2</f>
        <v>34.868738974411187</v>
      </c>
      <c r="BS300" s="7">
        <f t="shared" si="17"/>
        <v>669.79134719026513</v>
      </c>
      <c r="BT300" s="7"/>
      <c r="BU300" s="8">
        <v>1796</v>
      </c>
      <c r="BV300" s="9">
        <f>BF300*250</f>
        <v>1804.2</v>
      </c>
      <c r="BW300" s="9">
        <f t="shared" si="18"/>
        <v>2813.1236581991138</v>
      </c>
      <c r="BY300" s="10">
        <v>1796</v>
      </c>
      <c r="BZ300" s="11">
        <f t="shared" si="16"/>
        <v>0.64135111684176738</v>
      </c>
    </row>
    <row r="301" spans="1:78" x14ac:dyDescent="0.2">
      <c r="A301">
        <v>1797</v>
      </c>
      <c r="B301" s="1"/>
      <c r="C301" s="1">
        <v>4282.7039999999997</v>
      </c>
      <c r="D301" s="1">
        <v>4282.7039999999997</v>
      </c>
      <c r="E301" s="1">
        <v>5194.6000000000004</v>
      </c>
      <c r="F301" s="61"/>
      <c r="G301" s="1">
        <v>89.6</v>
      </c>
      <c r="H301" s="1"/>
      <c r="I301" s="1"/>
      <c r="J301" s="1">
        <v>123</v>
      </c>
      <c r="K301" s="1">
        <v>959.1</v>
      </c>
      <c r="L301" s="1">
        <v>77.3</v>
      </c>
      <c r="M301" s="1"/>
      <c r="N301" s="1">
        <v>959.1</v>
      </c>
      <c r="P301" s="1">
        <v>99</v>
      </c>
      <c r="Q301" s="4"/>
      <c r="R301" s="4"/>
      <c r="S301" s="4"/>
      <c r="T301" s="4"/>
      <c r="Z301" s="1">
        <v>8</v>
      </c>
      <c r="AB301" s="1">
        <v>7.8</v>
      </c>
      <c r="AD301" s="17">
        <v>1797</v>
      </c>
      <c r="AE301" s="25">
        <f t="shared" si="19"/>
        <v>21.306985074626866</v>
      </c>
      <c r="AF301" s="3">
        <v>25.603587474079998</v>
      </c>
      <c r="AG301" s="3">
        <v>40.646322378716746</v>
      </c>
      <c r="AH301" s="3">
        <v>84.131455399061025</v>
      </c>
      <c r="AI301" s="3">
        <f>K301/11.93</f>
        <v>80.39396479463538</v>
      </c>
      <c r="AJ301" s="3">
        <v>84.945054945054935</v>
      </c>
      <c r="AK301" s="3">
        <f t="shared" si="15"/>
        <v>134.61032863849763</v>
      </c>
      <c r="AL301" s="3">
        <v>65.203442879499221</v>
      </c>
      <c r="AM301" s="3">
        <v>80.39396479463538</v>
      </c>
      <c r="AN301" s="3">
        <v>7.746478873239437</v>
      </c>
      <c r="AP301" s="3">
        <v>8</v>
      </c>
      <c r="AR301" s="14">
        <v>1797</v>
      </c>
      <c r="AS301" s="4">
        <v>0.90210000000000001</v>
      </c>
      <c r="AT301" s="4">
        <f>AS301*(AE301/12)</f>
        <v>1.6017526029850746</v>
      </c>
      <c r="AU301" s="4">
        <f>AS301*AF301/12</f>
        <v>1.9247496883639637</v>
      </c>
      <c r="AV301" s="4">
        <f>(AG301/12)*$AS301</f>
        <v>3.0555872848200316</v>
      </c>
      <c r="AW301" s="4">
        <f>(AH301/12)*$AS301</f>
        <v>6.3245821596244127</v>
      </c>
      <c r="AX301" s="4">
        <f>(AI301/12)*$AS301</f>
        <v>6.043616303436715</v>
      </c>
      <c r="AY301" s="4">
        <f>(AJ301/12)*$AS301</f>
        <v>6.3857445054945048</v>
      </c>
      <c r="AZ301" s="4">
        <f>(AK301/12)*$AS301</f>
        <v>10.11933145539906</v>
      </c>
      <c r="BA301" s="4">
        <f>(AL301/12)*$AS301</f>
        <v>4.9016688184663542</v>
      </c>
      <c r="BB301" s="4">
        <f>(AM301/12)*$AS301</f>
        <v>6.043616303436715</v>
      </c>
      <c r="BC301" s="4">
        <v>21.135322806800517</v>
      </c>
      <c r="BD301" s="4">
        <v>17.720804911420363</v>
      </c>
      <c r="BE301" s="4"/>
      <c r="BF301" s="4">
        <f>AP301*AS301</f>
        <v>7.2168000000000001</v>
      </c>
      <c r="BG301" s="4"/>
      <c r="BH301" s="26">
        <v>1797</v>
      </c>
      <c r="BI301" s="6">
        <f>AU301*271</f>
        <v>521.60716554663418</v>
      </c>
      <c r="BJ301" s="6">
        <f>AV301*19.5</f>
        <v>59.583952053990615</v>
      </c>
      <c r="BK301" s="6">
        <f>AW301*5</f>
        <v>31.622910798122064</v>
      </c>
      <c r="BL301" s="6">
        <f>AX301*3</f>
        <v>18.130848910310146</v>
      </c>
      <c r="BM301" s="6">
        <f>AY301*3</f>
        <v>19.157233516483515</v>
      </c>
      <c r="BN301" s="6">
        <f>AZ301*1.3</f>
        <v>13.155130892018779</v>
      </c>
      <c r="BO301" s="6">
        <f>BA301*1.3</f>
        <v>6.3721694640062605</v>
      </c>
      <c r="BP301" s="6">
        <f>BB301*1.3</f>
        <v>7.8567011944677301</v>
      </c>
      <c r="BQ301" s="6">
        <f>BD301*2</f>
        <v>35.441609822840725</v>
      </c>
      <c r="BS301" s="7">
        <f t="shared" si="17"/>
        <v>712.92772219887399</v>
      </c>
      <c r="BT301" s="7"/>
      <c r="BU301" s="8">
        <v>1797</v>
      </c>
      <c r="BV301" s="9">
        <f>BF301*250</f>
        <v>1804.2</v>
      </c>
      <c r="BW301" s="9">
        <f t="shared" si="18"/>
        <v>2994.2964332352708</v>
      </c>
      <c r="BY301" s="10">
        <v>1797</v>
      </c>
      <c r="BZ301" s="11">
        <f t="shared" si="16"/>
        <v>0.60254555292997558</v>
      </c>
    </row>
    <row r="302" spans="1:78" x14ac:dyDescent="0.2">
      <c r="A302">
        <v>1798</v>
      </c>
      <c r="B302" s="1"/>
      <c r="C302" s="1">
        <v>3775.68</v>
      </c>
      <c r="D302" s="1">
        <v>3775.68</v>
      </c>
      <c r="E302" s="1">
        <v>4216.6000000000004</v>
      </c>
      <c r="F302" s="61"/>
      <c r="G302" s="1">
        <v>91.5</v>
      </c>
      <c r="H302" s="1"/>
      <c r="I302" s="1"/>
      <c r="J302" s="1">
        <v>117</v>
      </c>
      <c r="K302" s="1">
        <v>1164.2</v>
      </c>
      <c r="M302" s="1">
        <v>876</v>
      </c>
      <c r="N302" s="1">
        <v>1164.2</v>
      </c>
      <c r="P302" s="1">
        <v>98.5</v>
      </c>
      <c r="Q302" s="4"/>
      <c r="R302" s="4"/>
      <c r="S302" s="4"/>
      <c r="T302" s="4"/>
      <c r="Z302" s="1">
        <v>8</v>
      </c>
      <c r="AB302" s="1">
        <v>8</v>
      </c>
      <c r="AD302" s="17">
        <v>1798</v>
      </c>
      <c r="AE302" s="25">
        <f t="shared" si="19"/>
        <v>18.784477611940297</v>
      </c>
      <c r="AF302" s="3">
        <v>22.726849913599999</v>
      </c>
      <c r="AG302" s="3">
        <v>32.993740219092338</v>
      </c>
      <c r="AH302" s="3">
        <v>85.91549295774648</v>
      </c>
      <c r="AI302" s="3">
        <f>K302/11.93</f>
        <v>97.585917854149216</v>
      </c>
      <c r="AJ302" s="3">
        <v>87.802197802197796</v>
      </c>
      <c r="AK302" s="3">
        <f t="shared" si="15"/>
        <v>137.46478873239437</v>
      </c>
      <c r="AL302" s="3">
        <v>68.544600938967136</v>
      </c>
      <c r="AM302" s="3">
        <v>97.585917854149216</v>
      </c>
      <c r="AN302" s="3">
        <v>7.7073552425665106</v>
      </c>
      <c r="AP302" s="3">
        <v>8</v>
      </c>
      <c r="AR302" s="14">
        <v>1798</v>
      </c>
      <c r="AS302" s="4">
        <v>0.90210000000000001</v>
      </c>
      <c r="AT302" s="4">
        <f>AS302*(AE302/12)</f>
        <v>1.4121231044776119</v>
      </c>
      <c r="AU302" s="4">
        <f>AS302*AF302/12</f>
        <v>1.70849094225488</v>
      </c>
      <c r="AV302" s="4">
        <f>(AG302/12)*$AS302</f>
        <v>2.4803044209702665</v>
      </c>
      <c r="AW302" s="4">
        <f>(AH302/12)*$AS302</f>
        <v>6.4586971830985913</v>
      </c>
      <c r="AX302" s="4">
        <f>(AI302/12)*$AS302</f>
        <v>7.3360213746856671</v>
      </c>
      <c r="AY302" s="4">
        <f>(AJ302/12)*$AS302</f>
        <v>6.6005302197802198</v>
      </c>
      <c r="AZ302" s="4">
        <f>(AK302/12)*$AS302</f>
        <v>10.333915492957747</v>
      </c>
      <c r="BA302" s="4">
        <f>(AL302/12)*$AS302</f>
        <v>5.1528403755868544</v>
      </c>
      <c r="BB302" s="4">
        <f>(AM302/12)*$AS302</f>
        <v>7.3360213746856671</v>
      </c>
      <c r="BC302" s="4">
        <v>21.028578752220721</v>
      </c>
      <c r="BD302" s="4">
        <v>18.3318671497452</v>
      </c>
      <c r="BE302" s="4"/>
      <c r="BF302" s="4">
        <f>AP302*AS302</f>
        <v>7.2168000000000001</v>
      </c>
      <c r="BG302" s="4"/>
      <c r="BH302" s="26">
        <v>1798</v>
      </c>
      <c r="BI302" s="6">
        <f>AU302*271</f>
        <v>463.00104535107249</v>
      </c>
      <c r="BJ302" s="6">
        <f>AV302*19.5</f>
        <v>48.365936208920196</v>
      </c>
      <c r="BK302" s="6">
        <f>AW302*5</f>
        <v>32.293485915492958</v>
      </c>
      <c r="BL302" s="6">
        <f>AX302*3</f>
        <v>22.008064124057</v>
      </c>
      <c r="BM302" s="6">
        <f>AY302*3</f>
        <v>19.801590659340661</v>
      </c>
      <c r="BN302" s="6">
        <f>AZ302*1.3</f>
        <v>13.434090140845072</v>
      </c>
      <c r="BO302" s="6">
        <f>BA302*1.3</f>
        <v>6.6986924882629113</v>
      </c>
      <c r="BP302" s="6">
        <f>BB302*1.3</f>
        <v>9.5368277870913669</v>
      </c>
      <c r="BQ302" s="6">
        <f>BD302*2</f>
        <v>36.6637342994904</v>
      </c>
      <c r="BS302" s="7">
        <f t="shared" si="17"/>
        <v>651.80346697457321</v>
      </c>
      <c r="BT302" s="7"/>
      <c r="BU302" s="8">
        <v>1798</v>
      </c>
      <c r="BV302" s="9">
        <f>BF302*250</f>
        <v>1804.2</v>
      </c>
      <c r="BW302" s="9">
        <f t="shared" si="18"/>
        <v>2737.5745612932078</v>
      </c>
      <c r="BY302" s="10">
        <v>1798</v>
      </c>
      <c r="BZ302" s="11">
        <f t="shared" si="16"/>
        <v>0.65905054258968232</v>
      </c>
    </row>
    <row r="303" spans="1:78" x14ac:dyDescent="0.2">
      <c r="A303">
        <v>1799</v>
      </c>
      <c r="B303" s="1"/>
      <c r="C303" s="1">
        <v>3862.0800000000004</v>
      </c>
      <c r="D303" s="1">
        <v>3862.0800000000004</v>
      </c>
      <c r="E303" s="1">
        <v>4756.5</v>
      </c>
      <c r="G303" s="1">
        <v>104</v>
      </c>
      <c r="H303" s="1"/>
      <c r="I303" s="1"/>
      <c r="J303" s="1">
        <v>117</v>
      </c>
      <c r="K303" s="1">
        <v>970.6</v>
      </c>
      <c r="L303" s="1">
        <v>82.5</v>
      </c>
      <c r="M303" s="1">
        <v>768.2</v>
      </c>
      <c r="N303" s="1">
        <v>970.6</v>
      </c>
      <c r="P303" s="1">
        <v>84</v>
      </c>
      <c r="Q303" s="4"/>
      <c r="R303" s="4"/>
      <c r="S303" s="4"/>
      <c r="T303" s="4"/>
      <c r="Z303" s="1">
        <v>8</v>
      </c>
      <c r="AB303" s="1">
        <v>8</v>
      </c>
      <c r="AD303" s="17">
        <v>1799</v>
      </c>
      <c r="AE303" s="25">
        <f t="shared" si="19"/>
        <v>19.214328358208956</v>
      </c>
      <c r="AF303" s="3">
        <v>23.217063641600003</v>
      </c>
      <c r="AG303" s="3">
        <v>37.218309859154928</v>
      </c>
      <c r="AH303" s="3">
        <v>97.652582159624416</v>
      </c>
      <c r="AI303" s="3">
        <f>K303/11.93</f>
        <v>81.357921207041073</v>
      </c>
      <c r="AJ303" s="3">
        <v>90.659340659340657</v>
      </c>
      <c r="AK303" s="3">
        <f t="shared" si="15"/>
        <v>156.24413145539907</v>
      </c>
      <c r="AL303" s="3">
        <v>60.109546165884204</v>
      </c>
      <c r="AM303" s="3">
        <v>81.357921207041073</v>
      </c>
      <c r="AN303" s="3">
        <v>6.5727699530516439</v>
      </c>
      <c r="AP303" s="3">
        <v>8</v>
      </c>
      <c r="AR303" s="14">
        <v>1799</v>
      </c>
      <c r="AS303" s="4">
        <v>0.90210000000000001</v>
      </c>
      <c r="AT303" s="4">
        <f>AS303*(AE303/12)</f>
        <v>1.4444371343283582</v>
      </c>
      <c r="AU303" s="4">
        <f>AS303*AF303/12</f>
        <v>1.7453427592572801</v>
      </c>
      <c r="AV303" s="4">
        <f>(AG303/12)*$AS303</f>
        <v>2.7978864436619717</v>
      </c>
      <c r="AW303" s="4">
        <f>(AH303/12)*$AS303</f>
        <v>7.3410328638497653</v>
      </c>
      <c r="AX303" s="4">
        <f>(AI303/12)*$AS303</f>
        <v>6.1160817267393126</v>
      </c>
      <c r="AY303" s="4">
        <f>(AJ303/12)*$AS303</f>
        <v>6.8153159340659339</v>
      </c>
      <c r="AZ303" s="4">
        <f>(AK303/12)*$AS303</f>
        <v>11.745652582159625</v>
      </c>
      <c r="BA303" s="4">
        <f>(AL303/12)*$AS303</f>
        <v>4.5187351330203454</v>
      </c>
      <c r="BB303" s="4">
        <f>(AM303/12)*$AS303</f>
        <v>6.1160817267393126</v>
      </c>
      <c r="BC303" s="4">
        <v>17.933001169406499</v>
      </c>
      <c r="BD303" s="4">
        <v>16.0212880610794</v>
      </c>
      <c r="BE303" s="4"/>
      <c r="BF303" s="4">
        <f>AP303*AS303</f>
        <v>7.2168000000000001</v>
      </c>
      <c r="BG303" s="4"/>
      <c r="BH303" s="26">
        <v>1799</v>
      </c>
      <c r="BI303" s="6">
        <f>AU303*271</f>
        <v>472.98788775872293</v>
      </c>
      <c r="BJ303" s="6">
        <f>AV303*19.5</f>
        <v>54.558785651408449</v>
      </c>
      <c r="BK303" s="6">
        <f>AW303*5</f>
        <v>36.705164319248823</v>
      </c>
      <c r="BL303" s="6">
        <f>AX303*3</f>
        <v>18.348245180217937</v>
      </c>
      <c r="BM303" s="6">
        <f>AY303*3</f>
        <v>20.4459478021978</v>
      </c>
      <c r="BN303" s="6">
        <f>AZ303*1.3</f>
        <v>15.269348356807512</v>
      </c>
      <c r="BO303" s="6">
        <f>BA303*1.3</f>
        <v>5.8743556729264492</v>
      </c>
      <c r="BP303" s="6">
        <f>BB303*1.3</f>
        <v>7.9509062447611063</v>
      </c>
      <c r="BQ303" s="6">
        <f>BD303*2</f>
        <v>32.042576122158799</v>
      </c>
      <c r="BS303" s="7">
        <f t="shared" si="17"/>
        <v>664.18321710844987</v>
      </c>
      <c r="BT303" s="7"/>
      <c r="BU303" s="8">
        <v>1799</v>
      </c>
      <c r="BV303" s="9">
        <f>BF303*250</f>
        <v>1804.2</v>
      </c>
      <c r="BW303" s="9">
        <f t="shared" si="18"/>
        <v>2789.5695118554895</v>
      </c>
      <c r="BY303" s="10">
        <v>1799</v>
      </c>
      <c r="BZ303" s="11">
        <f t="shared" si="16"/>
        <v>0.6467664606787058</v>
      </c>
    </row>
    <row r="304" spans="1:78" x14ac:dyDescent="0.2">
      <c r="A304">
        <v>1800</v>
      </c>
      <c r="B304" s="1"/>
      <c r="C304" s="1">
        <v>3627.3600000000006</v>
      </c>
      <c r="D304" s="1">
        <v>3627.3600000000006</v>
      </c>
      <c r="E304" s="1">
        <v>4094.8</v>
      </c>
      <c r="G304" s="1">
        <v>87.8</v>
      </c>
      <c r="H304" s="1"/>
      <c r="I304" s="1"/>
      <c r="J304" s="1">
        <v>117</v>
      </c>
      <c r="K304" s="1">
        <v>699.3</v>
      </c>
      <c r="L304" s="1">
        <v>76.900000000000006</v>
      </c>
      <c r="M304" s="1">
        <v>582</v>
      </c>
      <c r="N304" s="1">
        <v>699.3</v>
      </c>
      <c r="P304" s="1">
        <v>90</v>
      </c>
      <c r="Q304" s="4"/>
      <c r="R304" s="4"/>
      <c r="S304" s="4"/>
      <c r="T304" s="4"/>
      <c r="Z304" s="1">
        <v>8</v>
      </c>
      <c r="AB304" s="1">
        <v>8</v>
      </c>
      <c r="AD304" s="17">
        <v>1800</v>
      </c>
      <c r="AE304" s="25">
        <f t="shared" si="19"/>
        <v>18.046567164179109</v>
      </c>
      <c r="AF304" s="3">
        <v>21.885316347200003</v>
      </c>
      <c r="AG304" s="3">
        <v>32.040688575899843</v>
      </c>
      <c r="AH304" s="3">
        <v>82.441314553990608</v>
      </c>
      <c r="AI304" s="3">
        <f>K304/11.93</f>
        <v>58.616932103939646</v>
      </c>
      <c r="AJ304" s="3">
        <v>84.505494505494511</v>
      </c>
      <c r="AK304" s="3">
        <f t="shared" si="15"/>
        <v>131.90610328638499</v>
      </c>
      <c r="AL304" s="3">
        <v>45.539906103286384</v>
      </c>
      <c r="AM304" s="3">
        <v>58.616932103939646</v>
      </c>
      <c r="AN304" s="3">
        <v>7.042253521126761</v>
      </c>
      <c r="AP304" s="3">
        <v>8</v>
      </c>
      <c r="AR304" s="14">
        <v>1800</v>
      </c>
      <c r="AS304" s="4">
        <v>0.90210000000000001</v>
      </c>
      <c r="AT304" s="4">
        <f>AS304*(AE304/12)</f>
        <v>1.3566506865671646</v>
      </c>
      <c r="AU304" s="4">
        <f>AS304*AF304/12</f>
        <v>1.6452286564007601</v>
      </c>
      <c r="AV304" s="4">
        <f>(AG304/12)*$AS304</f>
        <v>2.4086587636932708</v>
      </c>
      <c r="AW304" s="4">
        <f>(AH304/12)*$AS304</f>
        <v>6.1975258215962441</v>
      </c>
      <c r="AX304" s="4">
        <f>(AI304/12)*$AS304</f>
        <v>4.4065278709136626</v>
      </c>
      <c r="AY304" s="4">
        <f>(AJ304/12)*$AS304</f>
        <v>6.3527005494505504</v>
      </c>
      <c r="AZ304" s="4">
        <f>(AK304/12)*$AS304</f>
        <v>9.9160413145539916</v>
      </c>
      <c r="BA304" s="4">
        <f>(AL304/12)*$AS304</f>
        <v>3.423462441314554</v>
      </c>
      <c r="BB304" s="4">
        <f>(AM304/12)*$AS304</f>
        <v>4.4065278709136626</v>
      </c>
      <c r="BC304" s="4">
        <v>19.213929824364108</v>
      </c>
      <c r="BD304" s="4">
        <v>13.882570226942461</v>
      </c>
      <c r="BE304" s="4"/>
      <c r="BF304" s="4">
        <f>AP304*AS304</f>
        <v>7.2168000000000001</v>
      </c>
      <c r="BG304" s="4"/>
      <c r="BH304" s="26">
        <v>1800</v>
      </c>
      <c r="BI304" s="6">
        <f>AU304*271</f>
        <v>445.85696588460598</v>
      </c>
      <c r="BJ304" s="6">
        <f>AV304*19.5</f>
        <v>46.968845892018784</v>
      </c>
      <c r="BK304" s="6">
        <f>AW304*5</f>
        <v>30.98762910798122</v>
      </c>
      <c r="BL304" s="6">
        <f>AX304*3</f>
        <v>13.219583612740987</v>
      </c>
      <c r="BM304" s="6">
        <f>AY304*3</f>
        <v>19.058101648351652</v>
      </c>
      <c r="BN304" s="6">
        <f>AZ304*1.3</f>
        <v>12.89085370892019</v>
      </c>
      <c r="BO304" s="6">
        <f>BA304*1.3</f>
        <v>4.4505011737089202</v>
      </c>
      <c r="BP304" s="6">
        <f>BB304*1.3</f>
        <v>5.7284862321877617</v>
      </c>
      <c r="BQ304" s="6">
        <f>BD304*2</f>
        <v>27.765140453884921</v>
      </c>
      <c r="BS304" s="7">
        <f t="shared" si="17"/>
        <v>606.92610771440047</v>
      </c>
      <c r="BT304" s="7"/>
      <c r="BU304" s="8">
        <v>1800</v>
      </c>
      <c r="BV304" s="9">
        <f>BF304*250</f>
        <v>1804.2</v>
      </c>
      <c r="BW304" s="9">
        <f t="shared" si="18"/>
        <v>2549.089652400482</v>
      </c>
      <c r="BY304" s="10">
        <v>1800</v>
      </c>
      <c r="BZ304" s="11">
        <f t="shared" si="16"/>
        <v>0.70778208930430586</v>
      </c>
    </row>
  </sheetData>
  <phoneticPr fontId="29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pageSetUpPr autoPageBreaks="0"/>
  </sheetPr>
  <dimension ref="A1:CK304"/>
  <sheetViews>
    <sheetView zoomScale="60" zoomScaleNormal="60" zoomScalePageLayoutView="85" workbookViewId="0">
      <pane xSplit="1" ySplit="4" topLeftCell="CA5" activePane="bottomRight" state="frozen"/>
      <selection pane="topRight" activeCell="B1" sqref="B1"/>
      <selection pane="bottomLeft" activeCell="A5" sqref="A5"/>
      <selection pane="bottomRight" activeCell="BP1" sqref="BP1:BP1048576"/>
    </sheetView>
  </sheetViews>
  <sheetFormatPr baseColWidth="10" defaultColWidth="10.83203125" defaultRowHeight="15" x14ac:dyDescent="0.2"/>
  <cols>
    <col min="1" max="1" width="13" style="13" customWidth="1"/>
    <col min="2" max="6" width="34.83203125" style="1" customWidth="1"/>
    <col min="7" max="7" width="34.83203125" style="34" customWidth="1"/>
    <col min="8" max="8" width="34.83203125" style="63" customWidth="1"/>
    <col min="9" max="17" width="34" style="1" customWidth="1"/>
    <col min="18" max="18" width="38.83203125" style="1" customWidth="1"/>
    <col min="19" max="26" width="36.83203125" style="1" customWidth="1"/>
    <col min="27" max="33" width="34" style="1" customWidth="1"/>
    <col min="34" max="34" width="21.83203125" style="66" customWidth="1"/>
    <col min="35" max="35" width="14.33203125" style="66" customWidth="1"/>
    <col min="36" max="36" width="17.33203125" style="66" customWidth="1"/>
    <col min="37" max="37" width="22.1640625" style="66" customWidth="1"/>
    <col min="38" max="38" width="20" style="66" customWidth="1"/>
    <col min="39" max="39" width="11.5" style="1" customWidth="1"/>
    <col min="40" max="40" width="18.1640625" style="17" customWidth="1"/>
    <col min="41" max="41" width="15.83203125" style="3" customWidth="1"/>
    <col min="42" max="50" width="22.33203125" style="3" customWidth="1"/>
    <col min="51" max="51" width="5.33203125" style="3" customWidth="1"/>
    <col min="52" max="52" width="15.33203125" style="3" customWidth="1"/>
    <col min="53" max="53" width="9.1640625" style="13" customWidth="1"/>
    <col min="54" max="54" width="16.33203125" style="14" customWidth="1"/>
    <col min="55" max="55" width="27.83203125" style="4" customWidth="1"/>
    <col min="56" max="57" width="23" style="4" customWidth="1"/>
    <col min="58" max="66" width="28.1640625" style="4" customWidth="1"/>
    <col min="67" max="67" width="6.83203125" style="5" customWidth="1"/>
    <col min="68" max="68" width="23.1640625" style="5" customWidth="1"/>
    <col min="69" max="69" width="11.33203125" style="13" customWidth="1"/>
    <col min="70" max="70" width="23.33203125" style="26" customWidth="1"/>
    <col min="71" max="80" width="20.6640625" style="6" customWidth="1"/>
    <col min="81" max="81" width="7.33203125" style="27" customWidth="1"/>
    <col min="82" max="82" width="28.1640625" style="7" customWidth="1"/>
    <col min="83" max="83" width="8.5" style="13" customWidth="1"/>
    <col min="84" max="84" width="17" style="8" customWidth="1"/>
    <col min="85" max="85" width="22.33203125" style="9" customWidth="1"/>
    <col min="86" max="86" width="27.6640625" style="9" customWidth="1"/>
    <col min="87" max="87" width="11.83203125" style="9" customWidth="1"/>
    <col min="88" max="88" width="18.1640625" style="10" customWidth="1"/>
    <col min="89" max="89" width="22.33203125" style="11" customWidth="1"/>
    <col min="90" max="16384" width="10.83203125" style="13"/>
  </cols>
  <sheetData>
    <row r="1" spans="1:89" s="8" customFormat="1" x14ac:dyDescent="0.2">
      <c r="B1" s="9" t="s">
        <v>84</v>
      </c>
      <c r="C1" s="9" t="s">
        <v>85</v>
      </c>
      <c r="D1" s="9" t="s">
        <v>86</v>
      </c>
      <c r="E1" s="9" t="s">
        <v>87</v>
      </c>
      <c r="F1" s="9" t="s">
        <v>88</v>
      </c>
      <c r="G1" s="32" t="s">
        <v>89</v>
      </c>
      <c r="H1" s="63"/>
      <c r="I1" s="9" t="s">
        <v>90</v>
      </c>
      <c r="J1" s="9" t="s">
        <v>91</v>
      </c>
      <c r="K1" s="9" t="s">
        <v>92</v>
      </c>
      <c r="L1" s="9" t="s">
        <v>93</v>
      </c>
      <c r="M1" s="9" t="s">
        <v>86</v>
      </c>
      <c r="N1" s="9" t="s">
        <v>87</v>
      </c>
      <c r="O1" s="9" t="s">
        <v>90</v>
      </c>
      <c r="P1" s="9" t="s">
        <v>94</v>
      </c>
      <c r="Q1" s="9" t="s">
        <v>94</v>
      </c>
      <c r="R1" s="9"/>
      <c r="S1" s="9" t="s">
        <v>87</v>
      </c>
      <c r="T1" s="9" t="s">
        <v>86</v>
      </c>
      <c r="U1" s="9" t="s">
        <v>95</v>
      </c>
      <c r="V1" s="9" t="s">
        <v>96</v>
      </c>
      <c r="W1" s="9" t="s">
        <v>91</v>
      </c>
      <c r="X1" s="9" t="s">
        <v>93</v>
      </c>
      <c r="Y1" s="9" t="s">
        <v>87</v>
      </c>
      <c r="Z1" s="9" t="s">
        <v>86</v>
      </c>
      <c r="AA1" s="9"/>
      <c r="AB1" s="9" t="s">
        <v>86</v>
      </c>
      <c r="AC1" s="9" t="s">
        <v>87</v>
      </c>
      <c r="AD1" s="9" t="s">
        <v>95</v>
      </c>
      <c r="AE1" s="9" t="s">
        <v>93</v>
      </c>
      <c r="AF1" s="9" t="s">
        <v>87</v>
      </c>
      <c r="AG1" s="9" t="s">
        <v>87</v>
      </c>
      <c r="AH1" s="64" t="s">
        <v>0</v>
      </c>
      <c r="AI1" s="64" t="s">
        <v>0</v>
      </c>
      <c r="AJ1" s="64" t="s">
        <v>0</v>
      </c>
      <c r="AK1" s="64" t="s">
        <v>0</v>
      </c>
      <c r="AL1" s="64"/>
      <c r="AM1" s="2"/>
      <c r="AN1" s="10"/>
      <c r="AO1" s="3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 t="s">
        <v>0</v>
      </c>
      <c r="BB1" s="20"/>
      <c r="BC1" s="21"/>
      <c r="BD1" s="21"/>
      <c r="BE1" s="21"/>
      <c r="BF1" s="21"/>
      <c r="BG1" s="20"/>
      <c r="BH1" s="20"/>
      <c r="BI1" s="21"/>
      <c r="BJ1" s="20"/>
      <c r="BK1" s="20"/>
      <c r="BL1" s="21"/>
      <c r="BM1" s="21"/>
      <c r="BN1" s="20"/>
      <c r="BO1" s="20"/>
      <c r="BR1" s="22" t="s">
        <v>45</v>
      </c>
      <c r="BS1" s="7"/>
      <c r="BT1" s="7"/>
      <c r="BU1" s="7"/>
      <c r="BV1" s="7"/>
      <c r="BW1" s="7"/>
      <c r="BX1" s="7"/>
      <c r="BY1" s="7"/>
      <c r="BZ1" s="7"/>
      <c r="CA1" s="7"/>
      <c r="CB1" s="7"/>
      <c r="CC1" s="23"/>
      <c r="CD1" s="9"/>
      <c r="CG1" s="9"/>
      <c r="CH1" s="9"/>
      <c r="CI1" s="9"/>
      <c r="CJ1" s="10"/>
      <c r="CK1" s="11"/>
    </row>
    <row r="2" spans="1:89" s="8" customFormat="1" x14ac:dyDescent="0.2">
      <c r="A2" s="9"/>
      <c r="B2" s="9" t="s">
        <v>97</v>
      </c>
      <c r="C2" s="9" t="s">
        <v>97</v>
      </c>
      <c r="D2" s="9" t="s">
        <v>97</v>
      </c>
      <c r="E2" s="9" t="s">
        <v>97</v>
      </c>
      <c r="F2" s="9" t="s">
        <v>97</v>
      </c>
      <c r="G2" s="32" t="s">
        <v>97</v>
      </c>
      <c r="H2" s="32" t="s">
        <v>93</v>
      </c>
      <c r="I2" s="9" t="s">
        <v>98</v>
      </c>
      <c r="J2" s="9" t="s">
        <v>98</v>
      </c>
      <c r="K2" s="9" t="s">
        <v>98</v>
      </c>
      <c r="L2" s="9" t="s">
        <v>98</v>
      </c>
      <c r="M2" s="9" t="s">
        <v>97</v>
      </c>
      <c r="N2" s="9" t="s">
        <v>97</v>
      </c>
      <c r="O2" s="9" t="s">
        <v>97</v>
      </c>
      <c r="P2" s="9" t="s">
        <v>97</v>
      </c>
      <c r="Q2" s="9" t="s">
        <v>97</v>
      </c>
      <c r="R2" s="9" t="s">
        <v>97</v>
      </c>
      <c r="S2" s="9" t="s">
        <v>99</v>
      </c>
      <c r="T2" s="9" t="s">
        <v>99</v>
      </c>
      <c r="U2" s="9" t="s">
        <v>99</v>
      </c>
      <c r="V2" s="9" t="s">
        <v>99</v>
      </c>
      <c r="W2" s="9" t="s">
        <v>99</v>
      </c>
      <c r="X2" s="9" t="s">
        <v>99</v>
      </c>
      <c r="Y2" s="9" t="s">
        <v>100</v>
      </c>
      <c r="Z2" s="9" t="s">
        <v>100</v>
      </c>
      <c r="AA2" s="9" t="s">
        <v>100</v>
      </c>
      <c r="AB2" s="9" t="s">
        <v>101</v>
      </c>
      <c r="AC2" s="9" t="s">
        <v>102</v>
      </c>
      <c r="AD2" s="9" t="s">
        <v>102</v>
      </c>
      <c r="AE2" s="9" t="s">
        <v>102</v>
      </c>
      <c r="AF2" s="9" t="s">
        <v>103</v>
      </c>
      <c r="AG2" s="9" t="s">
        <v>103</v>
      </c>
      <c r="AH2" s="64" t="s">
        <v>104</v>
      </c>
      <c r="AI2" s="64" t="s">
        <v>243</v>
      </c>
      <c r="AJ2" s="64" t="s">
        <v>105</v>
      </c>
      <c r="AK2" s="64" t="s">
        <v>87</v>
      </c>
      <c r="AL2" s="64" t="s">
        <v>106</v>
      </c>
      <c r="AM2" s="9"/>
      <c r="AN2" s="11"/>
      <c r="AO2" s="3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B2" s="14"/>
      <c r="BC2" s="20" t="s">
        <v>1</v>
      </c>
      <c r="BD2" s="20"/>
      <c r="BE2" s="20"/>
      <c r="BF2" s="20"/>
      <c r="BG2" s="33"/>
      <c r="BH2" s="20"/>
      <c r="BI2" s="20"/>
      <c r="BJ2" s="20"/>
      <c r="BK2" s="20"/>
      <c r="BL2" s="20"/>
      <c r="BM2" s="20"/>
      <c r="BN2" s="20" t="s">
        <v>107</v>
      </c>
      <c r="BO2" s="20"/>
      <c r="BP2" s="20" t="s">
        <v>0</v>
      </c>
      <c r="BR2" s="22"/>
      <c r="BS2" s="7" t="s">
        <v>169</v>
      </c>
      <c r="BT2" s="7" t="s">
        <v>3</v>
      </c>
      <c r="BU2" s="7" t="s">
        <v>108</v>
      </c>
      <c r="BV2" s="7" t="s">
        <v>4</v>
      </c>
      <c r="BW2" s="7" t="s">
        <v>5</v>
      </c>
      <c r="BX2" s="7" t="s">
        <v>46</v>
      </c>
      <c r="BY2" s="7" t="s">
        <v>7</v>
      </c>
      <c r="BZ2" s="7" t="s">
        <v>7</v>
      </c>
      <c r="CA2" s="7" t="s">
        <v>8</v>
      </c>
      <c r="CB2" s="7" t="s">
        <v>9</v>
      </c>
      <c r="CC2" s="23"/>
      <c r="CD2" s="7"/>
      <c r="CG2" s="9" t="s">
        <v>47</v>
      </c>
      <c r="CH2" s="9"/>
      <c r="CI2" s="9"/>
      <c r="CJ2" s="11"/>
      <c r="CK2" s="11"/>
    </row>
    <row r="3" spans="1:89" s="8" customFormat="1" x14ac:dyDescent="0.2">
      <c r="B3" s="9" t="s">
        <v>10</v>
      </c>
      <c r="C3" s="9" t="s">
        <v>10</v>
      </c>
      <c r="D3" s="9" t="s">
        <v>10</v>
      </c>
      <c r="E3" s="9" t="s">
        <v>10</v>
      </c>
      <c r="F3" s="9" t="s">
        <v>10</v>
      </c>
      <c r="G3" s="32" t="s">
        <v>10</v>
      </c>
      <c r="H3" s="32" t="s">
        <v>10</v>
      </c>
      <c r="I3" s="9" t="s">
        <v>109</v>
      </c>
      <c r="J3" s="9" t="s">
        <v>109</v>
      </c>
      <c r="K3" s="9" t="s">
        <v>109</v>
      </c>
      <c r="L3" s="9" t="s">
        <v>109</v>
      </c>
      <c r="M3" s="9" t="s">
        <v>110</v>
      </c>
      <c r="N3" s="9" t="s">
        <v>10</v>
      </c>
      <c r="O3" s="9" t="s">
        <v>10</v>
      </c>
      <c r="P3" s="9" t="s">
        <v>110</v>
      </c>
      <c r="Q3" s="9" t="s">
        <v>110</v>
      </c>
      <c r="R3" s="9" t="s">
        <v>111</v>
      </c>
      <c r="S3" s="9" t="s">
        <v>11</v>
      </c>
      <c r="T3" s="9" t="s">
        <v>11</v>
      </c>
      <c r="U3" s="9" t="s">
        <v>11</v>
      </c>
      <c r="V3" s="9" t="s">
        <v>11</v>
      </c>
      <c r="W3" s="9" t="s">
        <v>11</v>
      </c>
      <c r="X3" s="9" t="s">
        <v>11</v>
      </c>
      <c r="Y3" s="9" t="s">
        <v>12</v>
      </c>
      <c r="Z3" s="9" t="s">
        <v>12</v>
      </c>
      <c r="AA3" s="9" t="s">
        <v>12</v>
      </c>
      <c r="AB3" s="9" t="s">
        <v>112</v>
      </c>
      <c r="AC3" s="9" t="s">
        <v>11</v>
      </c>
      <c r="AD3" s="9" t="s">
        <v>11</v>
      </c>
      <c r="AE3" s="9" t="s">
        <v>11</v>
      </c>
      <c r="AF3" s="9" t="s">
        <v>12</v>
      </c>
      <c r="AG3" s="9" t="s">
        <v>12</v>
      </c>
      <c r="AH3" s="64" t="s">
        <v>113</v>
      </c>
      <c r="AI3" s="64" t="s">
        <v>113</v>
      </c>
      <c r="AJ3" s="64" t="s">
        <v>113</v>
      </c>
      <c r="AK3" s="64" t="s">
        <v>113</v>
      </c>
      <c r="AL3" s="64" t="s">
        <v>113</v>
      </c>
      <c r="AM3" s="9"/>
      <c r="AN3" s="11"/>
      <c r="AO3" s="11" t="s">
        <v>13</v>
      </c>
      <c r="AP3" s="11" t="s">
        <v>13</v>
      </c>
      <c r="AQ3" s="11" t="s">
        <v>14</v>
      </c>
      <c r="AR3" s="11" t="s">
        <v>15</v>
      </c>
      <c r="AS3" s="11" t="s">
        <v>15</v>
      </c>
      <c r="AT3" s="11" t="s">
        <v>13</v>
      </c>
      <c r="AU3" s="11" t="s">
        <v>16</v>
      </c>
      <c r="AV3" s="11" t="s">
        <v>14</v>
      </c>
      <c r="AW3" s="11" t="s">
        <v>15</v>
      </c>
      <c r="AX3" s="11" t="s">
        <v>15</v>
      </c>
      <c r="AY3" s="11"/>
      <c r="AZ3" s="11" t="s">
        <v>114</v>
      </c>
      <c r="BB3" s="14"/>
      <c r="BC3" s="20" t="s">
        <v>18</v>
      </c>
      <c r="BD3" s="20" t="s">
        <v>19</v>
      </c>
      <c r="BE3" s="20" t="s">
        <v>19</v>
      </c>
      <c r="BF3" s="20" t="s">
        <v>21</v>
      </c>
      <c r="BG3" s="20" t="s">
        <v>21</v>
      </c>
      <c r="BH3" s="20" t="s">
        <v>20</v>
      </c>
      <c r="BI3" s="20" t="s">
        <v>22</v>
      </c>
      <c r="BJ3" s="20" t="s">
        <v>23</v>
      </c>
      <c r="BK3" s="20" t="s">
        <v>20</v>
      </c>
      <c r="BL3" s="20" t="s">
        <v>20</v>
      </c>
      <c r="BM3" s="20" t="s">
        <v>22</v>
      </c>
      <c r="BN3" s="20" t="s">
        <v>77</v>
      </c>
      <c r="BO3" s="20"/>
      <c r="BP3" s="20" t="s">
        <v>25</v>
      </c>
      <c r="BR3" s="22"/>
      <c r="BS3" s="7" t="s">
        <v>26</v>
      </c>
      <c r="BT3" s="7" t="s">
        <v>26</v>
      </c>
      <c r="BU3" s="7" t="s">
        <v>26</v>
      </c>
      <c r="BV3" s="7" t="s">
        <v>26</v>
      </c>
      <c r="BW3" s="7" t="s">
        <v>26</v>
      </c>
      <c r="BX3" s="7" t="s">
        <v>26</v>
      </c>
      <c r="BY3" s="7" t="s">
        <v>26</v>
      </c>
      <c r="BZ3" s="7" t="s">
        <v>26</v>
      </c>
      <c r="CA3" s="7" t="s">
        <v>26</v>
      </c>
      <c r="CB3" s="7" t="s">
        <v>26</v>
      </c>
      <c r="CC3" s="23"/>
      <c r="CD3" s="7" t="s">
        <v>26</v>
      </c>
      <c r="CG3" s="9" t="s">
        <v>26</v>
      </c>
      <c r="CH3" s="9" t="s">
        <v>26</v>
      </c>
      <c r="CI3" s="9"/>
      <c r="CJ3" s="11"/>
      <c r="CK3" s="11" t="s">
        <v>29</v>
      </c>
    </row>
    <row r="4" spans="1:89" s="8" customFormat="1" x14ac:dyDescent="0.2">
      <c r="B4" s="9" t="s">
        <v>115</v>
      </c>
      <c r="C4" s="9" t="s">
        <v>116</v>
      </c>
      <c r="D4" s="9" t="s">
        <v>30</v>
      </c>
      <c r="E4" s="9" t="s">
        <v>30</v>
      </c>
      <c r="F4" s="9" t="s">
        <v>30</v>
      </c>
      <c r="G4" s="9" t="s">
        <v>30</v>
      </c>
      <c r="H4" s="9" t="s">
        <v>30</v>
      </c>
      <c r="I4" s="9" t="s">
        <v>117</v>
      </c>
      <c r="J4" s="9" t="s">
        <v>117</v>
      </c>
      <c r="K4" s="9" t="s">
        <v>117</v>
      </c>
      <c r="L4" s="9" t="s">
        <v>117</v>
      </c>
      <c r="M4" s="9" t="s">
        <v>118</v>
      </c>
      <c r="N4" s="9" t="s">
        <v>118</v>
      </c>
      <c r="O4" s="9" t="s">
        <v>118</v>
      </c>
      <c r="P4" s="9" t="s">
        <v>118</v>
      </c>
      <c r="Q4" s="9" t="s">
        <v>119</v>
      </c>
      <c r="R4" s="9" t="s">
        <v>118</v>
      </c>
      <c r="S4" s="9" t="s">
        <v>32</v>
      </c>
      <c r="T4" s="9" t="s">
        <v>32</v>
      </c>
      <c r="U4" s="9" t="s">
        <v>32</v>
      </c>
      <c r="V4" s="9" t="s">
        <v>32</v>
      </c>
      <c r="W4" s="9" t="s">
        <v>32</v>
      </c>
      <c r="X4" s="9" t="s">
        <v>120</v>
      </c>
      <c r="Y4" s="9" t="s">
        <v>33</v>
      </c>
      <c r="Z4" s="9" t="s">
        <v>33</v>
      </c>
      <c r="AA4" s="9" t="s">
        <v>121</v>
      </c>
      <c r="AB4" s="9" t="s">
        <v>34</v>
      </c>
      <c r="AC4" s="9" t="s">
        <v>34</v>
      </c>
      <c r="AD4" s="9" t="s">
        <v>34</v>
      </c>
      <c r="AE4" s="9" t="s">
        <v>34</v>
      </c>
      <c r="AF4" s="9" t="s">
        <v>35</v>
      </c>
      <c r="AG4" s="9" t="s">
        <v>36</v>
      </c>
      <c r="AH4" s="64" t="s">
        <v>38</v>
      </c>
      <c r="AI4" s="64" t="s">
        <v>38</v>
      </c>
      <c r="AJ4" s="64" t="s">
        <v>38</v>
      </c>
      <c r="AK4" s="64" t="s">
        <v>38</v>
      </c>
      <c r="AL4" s="64" t="s">
        <v>38</v>
      </c>
      <c r="AM4" s="9"/>
      <c r="AN4" s="11"/>
      <c r="AO4" s="11" t="s">
        <v>209</v>
      </c>
      <c r="AP4" s="11" t="s">
        <v>30</v>
      </c>
      <c r="AQ4" s="11" t="s">
        <v>122</v>
      </c>
      <c r="AR4" s="11" t="s">
        <v>118</v>
      </c>
      <c r="AS4" s="11" t="s">
        <v>32</v>
      </c>
      <c r="AT4" s="11" t="s">
        <v>33</v>
      </c>
      <c r="AU4" s="11" t="s">
        <v>39</v>
      </c>
      <c r="AV4" s="11" t="s">
        <v>34</v>
      </c>
      <c r="AW4" s="11" t="s">
        <v>35</v>
      </c>
      <c r="AX4" s="11" t="s">
        <v>36</v>
      </c>
      <c r="AY4" s="11"/>
      <c r="AZ4" s="11" t="s">
        <v>38</v>
      </c>
      <c r="BB4" s="14"/>
      <c r="BC4" s="20" t="s">
        <v>227</v>
      </c>
      <c r="BD4" s="20" t="s">
        <v>212</v>
      </c>
      <c r="BE4" s="20" t="s">
        <v>30</v>
      </c>
      <c r="BF4" s="20" t="s">
        <v>49</v>
      </c>
      <c r="BG4" s="20" t="s">
        <v>118</v>
      </c>
      <c r="BH4" s="20" t="s">
        <v>32</v>
      </c>
      <c r="BI4" s="20" t="s">
        <v>33</v>
      </c>
      <c r="BJ4" s="20" t="s">
        <v>39</v>
      </c>
      <c r="BK4" s="20" t="s">
        <v>40</v>
      </c>
      <c r="BL4" s="20" t="s">
        <v>35</v>
      </c>
      <c r="BM4" s="20" t="s">
        <v>41</v>
      </c>
      <c r="BN4" s="20" t="s">
        <v>36</v>
      </c>
      <c r="BO4" s="20"/>
      <c r="BP4" s="20" t="s">
        <v>38</v>
      </c>
      <c r="BR4" s="22"/>
      <c r="BS4" s="7" t="s">
        <v>30</v>
      </c>
      <c r="BT4" s="7" t="s">
        <v>49</v>
      </c>
      <c r="BU4" s="7" t="s">
        <v>123</v>
      </c>
      <c r="BV4" s="7" t="s">
        <v>32</v>
      </c>
      <c r="BW4" s="7" t="s">
        <v>33</v>
      </c>
      <c r="BX4" s="7" t="s">
        <v>39</v>
      </c>
      <c r="BY4" s="7" t="s">
        <v>42</v>
      </c>
      <c r="BZ4" s="7" t="s">
        <v>35</v>
      </c>
      <c r="CA4" s="7" t="s">
        <v>41</v>
      </c>
      <c r="CB4" s="7" t="s">
        <v>36</v>
      </c>
      <c r="CC4" s="23"/>
      <c r="CD4" s="7" t="s">
        <v>210</v>
      </c>
      <c r="CG4" s="9" t="s">
        <v>44</v>
      </c>
      <c r="CH4" s="9" t="s">
        <v>53</v>
      </c>
      <c r="CI4" s="9"/>
      <c r="CJ4" s="11"/>
      <c r="CK4" s="11" t="s">
        <v>44</v>
      </c>
    </row>
    <row r="5" spans="1:89" ht="15.75" customHeight="1" x14ac:dyDescent="0.2">
      <c r="A5" s="13">
        <v>1501</v>
      </c>
      <c r="B5" s="1">
        <v>70</v>
      </c>
      <c r="H5" s="63">
        <f>AVERAGE(B5:D5)</f>
        <v>70</v>
      </c>
      <c r="AN5" s="17">
        <v>1501</v>
      </c>
      <c r="AO5" s="3">
        <v>0.73126142595978061</v>
      </c>
      <c r="AP5" s="3">
        <v>1.2797074954296159</v>
      </c>
      <c r="AQ5" s="3">
        <v>1.6783887468030687</v>
      </c>
      <c r="AR5" s="3">
        <v>2.4375380865326002</v>
      </c>
      <c r="AS5" s="3">
        <v>6.5217391304347823</v>
      </c>
      <c r="AT5" s="3">
        <v>7.1713147410358564</v>
      </c>
      <c r="AU5" s="3">
        <v>22.790697674418606</v>
      </c>
      <c r="AV5" s="3">
        <v>17.391304347826086</v>
      </c>
      <c r="AW5" s="3">
        <v>7.1713147410358564</v>
      </c>
      <c r="AX5" s="3">
        <v>0.72943327239488098</v>
      </c>
      <c r="AZ5" s="3">
        <v>1</v>
      </c>
      <c r="BA5" s="1"/>
      <c r="BB5" s="14">
        <v>1501</v>
      </c>
      <c r="BC5" s="4">
        <v>3.1951999999999998</v>
      </c>
      <c r="BD5" s="4">
        <f t="shared" ref="BD5:BD68" si="0">((AO5/34)*$BC5)</f>
        <v>6.8721367889020321E-2</v>
      </c>
      <c r="BE5" s="4">
        <f t="shared" ref="BE5:BE68" si="1">((AP5/34)*$BC5)</f>
        <v>0.12026239380578554</v>
      </c>
      <c r="BF5" s="4">
        <f t="shared" ref="BF5:BF68" si="2">(AQ5/34)*$BC5</f>
        <v>0.15772905069956369</v>
      </c>
      <c r="BG5" s="4">
        <f t="shared" ref="BG5:BG68" si="3">(AR5/34)*$BC5</f>
        <v>0.22907122629673421</v>
      </c>
      <c r="BH5" s="4">
        <f t="shared" ref="BH5:BH68" si="4">(AS5/34)*$BC5</f>
        <v>0.61289002557544758</v>
      </c>
      <c r="BI5" s="4">
        <f t="shared" ref="BI5:BI68" si="5">(AT5/34)*$BC5</f>
        <v>0.67393484883993438</v>
      </c>
      <c r="BJ5" s="4">
        <f t="shared" ref="BJ5:BJ68" si="6">(AU5/34)*$BC5</f>
        <v>2.1417893296853627</v>
      </c>
      <c r="BK5" s="4">
        <f t="shared" ref="BK5:BK68" si="7">(AV5/34)*$BC5</f>
        <v>1.6343734015345266</v>
      </c>
      <c r="BL5" s="4">
        <f t="shared" ref="BL5:BL68" si="8">(AW5/34)*$BC5</f>
        <v>0.67393484883993438</v>
      </c>
      <c r="BM5" s="4">
        <f>BI5</f>
        <v>0.67393484883993438</v>
      </c>
      <c r="BN5" s="4">
        <v>6.6358419202869925</v>
      </c>
      <c r="BO5" s="4"/>
      <c r="BP5" s="4">
        <v>3.1951999999999998</v>
      </c>
      <c r="BQ5" s="1"/>
      <c r="BR5" s="26">
        <v>1501</v>
      </c>
      <c r="BS5" s="6">
        <f>AU5/0.78*195</f>
        <v>5697.6744186046517</v>
      </c>
      <c r="BT5" s="6">
        <f>BF5*271</f>
        <v>42.744572739581763</v>
      </c>
      <c r="BU5" s="6">
        <f>BG5*19</f>
        <v>4.3523532996379499</v>
      </c>
      <c r="BV5" s="6">
        <f>BH5*5</f>
        <v>3.064450127877238</v>
      </c>
      <c r="BW5" s="6">
        <f>BI5*3</f>
        <v>2.0218045465198031</v>
      </c>
      <c r="BX5" s="6">
        <f>BJ5*3</f>
        <v>6.4253679890560882</v>
      </c>
      <c r="BY5" s="6">
        <f>BK5*1.3</f>
        <v>2.1246854219948847</v>
      </c>
      <c r="BZ5" s="6">
        <f>BL5*1.3</f>
        <v>0.87611530349191469</v>
      </c>
      <c r="CA5" s="6">
        <f>BM5*1.3</f>
        <v>0.87611530349191469</v>
      </c>
      <c r="CB5" s="6">
        <f>BN5*2</f>
        <v>13.271683840573985</v>
      </c>
      <c r="CD5" s="7">
        <f t="shared" ref="CD5:CD68" si="9">SUM(BT5:CB5)</f>
        <v>75.757148572225532</v>
      </c>
      <c r="CE5" s="7"/>
      <c r="CF5" s="8">
        <v>1501</v>
      </c>
      <c r="CG5" s="9">
        <f>BP5*250</f>
        <v>798.8</v>
      </c>
      <c r="CH5" s="9">
        <f>CD5*4.2</f>
        <v>318.18002400334723</v>
      </c>
      <c r="CJ5" s="10">
        <v>1501</v>
      </c>
      <c r="CK5" s="11">
        <f t="shared" ref="CK5:CK68" si="10">CG5/CH5</f>
        <v>2.5105284421991136</v>
      </c>
    </row>
    <row r="6" spans="1:89" x14ac:dyDescent="0.2">
      <c r="A6" s="13">
        <v>1502</v>
      </c>
      <c r="B6" s="1">
        <v>70</v>
      </c>
      <c r="H6" s="63">
        <f t="shared" ref="H6:H24" si="11">AVERAGE(B6:D6)</f>
        <v>70</v>
      </c>
      <c r="AN6" s="17">
        <v>1502</v>
      </c>
      <c r="AO6" s="3">
        <v>0.65813528336380256</v>
      </c>
      <c r="AP6" s="3">
        <v>1.2797074954296159</v>
      </c>
      <c r="AQ6" s="3">
        <v>1.6783887468030687</v>
      </c>
      <c r="AR6" s="3">
        <v>2.437538086532602</v>
      </c>
      <c r="AS6" s="3">
        <v>6.5217391304347823</v>
      </c>
      <c r="AT6" s="3">
        <v>7.1713147410358564</v>
      </c>
      <c r="AU6" s="3">
        <v>22.790697674418606</v>
      </c>
      <c r="AV6" s="3">
        <v>17.391304347826086</v>
      </c>
      <c r="AW6" s="3">
        <v>7.1713147410358564</v>
      </c>
      <c r="AX6" s="3">
        <v>0.72943327239488098</v>
      </c>
      <c r="AZ6" s="3">
        <v>1</v>
      </c>
      <c r="BA6" s="1"/>
      <c r="BB6" s="14">
        <v>1502</v>
      </c>
      <c r="BC6" s="4">
        <v>3.1951999999999998</v>
      </c>
      <c r="BD6" s="4">
        <f t="shared" si="0"/>
        <v>6.1849231100118293E-2</v>
      </c>
      <c r="BE6" s="4">
        <f t="shared" si="1"/>
        <v>0.12026239380578554</v>
      </c>
      <c r="BF6" s="4">
        <f t="shared" si="2"/>
        <v>0.15772905069956369</v>
      </c>
      <c r="BG6" s="4">
        <f t="shared" si="3"/>
        <v>0.2290712262967344</v>
      </c>
      <c r="BH6" s="4">
        <f t="shared" si="4"/>
        <v>0.61289002557544758</v>
      </c>
      <c r="BI6" s="4">
        <f t="shared" si="5"/>
        <v>0.67393484883993438</v>
      </c>
      <c r="BJ6" s="4">
        <f t="shared" si="6"/>
        <v>2.1417893296853627</v>
      </c>
      <c r="BK6" s="4">
        <f t="shared" si="7"/>
        <v>1.6343734015345266</v>
      </c>
      <c r="BL6" s="4">
        <f t="shared" si="8"/>
        <v>0.67393484883993438</v>
      </c>
      <c r="BM6" s="4">
        <f t="shared" ref="BM6:BM69" si="12">BI6</f>
        <v>0.67393484883993438</v>
      </c>
      <c r="BN6" s="4">
        <v>6.6358419202869925</v>
      </c>
      <c r="BO6" s="4"/>
      <c r="BP6" s="4">
        <v>3.1951999999999998</v>
      </c>
      <c r="BQ6" s="1"/>
      <c r="BR6" s="26">
        <v>1502</v>
      </c>
      <c r="BS6" s="6">
        <f>AU6/0.78*195</f>
        <v>5697.6744186046517</v>
      </c>
      <c r="BT6" s="6">
        <f>BF6*271</f>
        <v>42.744572739581763</v>
      </c>
      <c r="BU6" s="6">
        <f>BG6*19</f>
        <v>4.3523532996379535</v>
      </c>
      <c r="BV6" s="6">
        <f>BH6*5</f>
        <v>3.064450127877238</v>
      </c>
      <c r="BW6" s="6">
        <f>BI6*3</f>
        <v>2.0218045465198031</v>
      </c>
      <c r="BX6" s="6">
        <f>BJ6*3</f>
        <v>6.4253679890560882</v>
      </c>
      <c r="BY6" s="6">
        <f>BK6*1.3</f>
        <v>2.1246854219948847</v>
      </c>
      <c r="BZ6" s="6">
        <f>BL6*1.3</f>
        <v>0.87611530349191469</v>
      </c>
      <c r="CA6" s="6">
        <f>BM6*1.3</f>
        <v>0.87611530349191469</v>
      </c>
      <c r="CB6" s="6">
        <f>BN6*2</f>
        <v>13.271683840573985</v>
      </c>
      <c r="CD6" s="7">
        <f t="shared" si="9"/>
        <v>75.757148572225546</v>
      </c>
      <c r="CE6" s="7"/>
      <c r="CF6" s="8">
        <v>1502</v>
      </c>
      <c r="CG6" s="9">
        <f>BP6*250</f>
        <v>798.8</v>
      </c>
      <c r="CH6" s="9">
        <f>CD6*4.2</f>
        <v>318.18002400334728</v>
      </c>
      <c r="CJ6" s="10">
        <v>1502</v>
      </c>
      <c r="CK6" s="11">
        <f t="shared" si="10"/>
        <v>2.5105284421991132</v>
      </c>
    </row>
    <row r="7" spans="1:89" x14ac:dyDescent="0.2">
      <c r="A7" s="13">
        <v>1503</v>
      </c>
      <c r="B7" s="1">
        <v>115</v>
      </c>
      <c r="D7" s="1">
        <v>110</v>
      </c>
      <c r="E7" s="1">
        <v>110</v>
      </c>
      <c r="H7" s="63">
        <f t="shared" si="11"/>
        <v>112.5</v>
      </c>
      <c r="M7" s="1">
        <v>104</v>
      </c>
      <c r="R7" s="1">
        <v>104</v>
      </c>
      <c r="Z7" s="1">
        <v>90</v>
      </c>
      <c r="AA7" s="1">
        <v>90</v>
      </c>
      <c r="AC7" s="1">
        <v>8</v>
      </c>
      <c r="AE7" s="1">
        <v>8</v>
      </c>
      <c r="AK7" s="66">
        <v>1</v>
      </c>
      <c r="AN7" s="17">
        <v>1503</v>
      </c>
      <c r="AO7" s="3">
        <v>0.65813528336380256</v>
      </c>
      <c r="AP7" s="3">
        <v>2.0566727605118831</v>
      </c>
      <c r="AQ7" s="3">
        <v>2.6974104859335037</v>
      </c>
      <c r="AR7" s="3">
        <v>2.437538086532602</v>
      </c>
      <c r="AS7" s="3">
        <v>6.5217391304347823</v>
      </c>
      <c r="AT7" s="3">
        <v>7.1713147410358564</v>
      </c>
      <c r="AU7" s="3">
        <v>23.488372093023258</v>
      </c>
      <c r="AV7" s="3">
        <v>17.391304347826086</v>
      </c>
      <c r="AW7" s="3">
        <v>7.1713147410358564</v>
      </c>
      <c r="AX7" s="3">
        <v>1.1636197440585008</v>
      </c>
      <c r="AZ7" s="3">
        <v>1</v>
      </c>
      <c r="BA7" s="1"/>
      <c r="BB7" s="14">
        <v>1503</v>
      </c>
      <c r="BC7" s="4">
        <v>3.1951999999999998</v>
      </c>
      <c r="BD7" s="4">
        <f t="shared" si="0"/>
        <v>6.1849231100118293E-2</v>
      </c>
      <c r="BE7" s="4">
        <f t="shared" si="1"/>
        <v>0.19327884718786967</v>
      </c>
      <c r="BF7" s="4">
        <f t="shared" si="2"/>
        <v>0.25349311719572737</v>
      </c>
      <c r="BG7" s="4">
        <f t="shared" si="3"/>
        <v>0.2290712262967344</v>
      </c>
      <c r="BH7" s="4">
        <f t="shared" si="4"/>
        <v>0.61289002557544758</v>
      </c>
      <c r="BI7" s="4">
        <f t="shared" si="5"/>
        <v>0.67393484883993438</v>
      </c>
      <c r="BJ7" s="4">
        <f t="shared" si="6"/>
        <v>2.2073543091655266</v>
      </c>
      <c r="BK7" s="4">
        <f t="shared" si="7"/>
        <v>1.6343734015345266</v>
      </c>
      <c r="BL7" s="4">
        <f t="shared" si="8"/>
        <v>0.67393484883993438</v>
      </c>
      <c r="BM7" s="4">
        <f t="shared" si="12"/>
        <v>0.67393484883993438</v>
      </c>
      <c r="BN7" s="4">
        <v>6.6358419202869925</v>
      </c>
      <c r="BO7" s="4"/>
      <c r="BP7" s="4">
        <v>3.1951999999999998</v>
      </c>
      <c r="BQ7" s="1"/>
      <c r="BR7" s="26">
        <v>1503</v>
      </c>
      <c r="BS7" s="6">
        <f>AU7/0.78*195</f>
        <v>5872.0930232558148</v>
      </c>
      <c r="BT7" s="6">
        <f>BF7*271</f>
        <v>68.696634760042116</v>
      </c>
      <c r="BU7" s="6">
        <f>BG7*19</f>
        <v>4.3523532996379535</v>
      </c>
      <c r="BV7" s="6">
        <f>BH7*5</f>
        <v>3.064450127877238</v>
      </c>
      <c r="BW7" s="6">
        <f>BI7*3</f>
        <v>2.0218045465198031</v>
      </c>
      <c r="BX7" s="6">
        <f>BJ7*3</f>
        <v>6.6220629274965797</v>
      </c>
      <c r="BY7" s="6">
        <f>BK7*1.3</f>
        <v>2.1246854219948847</v>
      </c>
      <c r="BZ7" s="6">
        <f>BL7*1.3</f>
        <v>0.87611530349191469</v>
      </c>
      <c r="CA7" s="6">
        <f>BM7*1.3</f>
        <v>0.87611530349191469</v>
      </c>
      <c r="CB7" s="6">
        <f>BN7*2</f>
        <v>13.271683840573985</v>
      </c>
      <c r="CD7" s="7">
        <f t="shared" si="9"/>
        <v>101.90590553112639</v>
      </c>
      <c r="CE7" s="7"/>
      <c r="CF7" s="8">
        <v>1503</v>
      </c>
      <c r="CG7" s="9">
        <f>BP7*250</f>
        <v>798.8</v>
      </c>
      <c r="CH7" s="9">
        <f>CD7*4.2</f>
        <v>428.00480323073089</v>
      </c>
      <c r="CJ7" s="10">
        <v>1503</v>
      </c>
      <c r="CK7" s="11">
        <f t="shared" si="10"/>
        <v>1.8663341952482224</v>
      </c>
    </row>
    <row r="8" spans="1:89" x14ac:dyDescent="0.2">
      <c r="A8" s="13">
        <v>1504</v>
      </c>
      <c r="B8" s="1">
        <v>95</v>
      </c>
      <c r="H8" s="63">
        <f t="shared" si="11"/>
        <v>95</v>
      </c>
      <c r="AN8" s="17">
        <v>1504</v>
      </c>
      <c r="AO8" s="3">
        <v>0.73126142595978061</v>
      </c>
      <c r="AP8" s="3">
        <v>1.7367458866544789</v>
      </c>
      <c r="AQ8" s="3">
        <v>2.2778132992327365</v>
      </c>
      <c r="AR8" s="3">
        <v>3.8789668588571691</v>
      </c>
      <c r="AS8" s="3">
        <v>6.5217391304347823</v>
      </c>
      <c r="AT8" s="3">
        <v>6.7729083665338639</v>
      </c>
      <c r="AU8" s="3">
        <v>24.186046511627911</v>
      </c>
      <c r="AV8" s="3">
        <v>17.391304347826086</v>
      </c>
      <c r="AW8" s="3">
        <v>6.7729083665338639</v>
      </c>
      <c r="AX8" s="3">
        <v>0.98994515539305294</v>
      </c>
      <c r="AZ8" s="3">
        <v>1</v>
      </c>
      <c r="BA8" s="1"/>
      <c r="BB8" s="14">
        <v>1504</v>
      </c>
      <c r="BC8" s="4">
        <v>3.1951999999999998</v>
      </c>
      <c r="BD8" s="4">
        <f t="shared" si="0"/>
        <v>6.8721367889020321E-2</v>
      </c>
      <c r="BE8" s="4">
        <f t="shared" si="1"/>
        <v>0.16321324873642326</v>
      </c>
      <c r="BF8" s="4">
        <f t="shared" si="2"/>
        <v>0.21406085452083642</v>
      </c>
      <c r="BG8" s="4">
        <f t="shared" si="3"/>
        <v>0.36453161492413017</v>
      </c>
      <c r="BH8" s="4">
        <f t="shared" si="4"/>
        <v>0.61289002557544758</v>
      </c>
      <c r="BI8" s="4">
        <f t="shared" si="5"/>
        <v>0.63649402390438237</v>
      </c>
      <c r="BJ8" s="4">
        <f t="shared" si="6"/>
        <v>2.2729192886456908</v>
      </c>
      <c r="BK8" s="4">
        <f t="shared" si="7"/>
        <v>1.6343734015345266</v>
      </c>
      <c r="BL8" s="4">
        <f t="shared" si="8"/>
        <v>0.63649402390438237</v>
      </c>
      <c r="BM8" s="4">
        <f t="shared" si="12"/>
        <v>0.63649402390438237</v>
      </c>
      <c r="BN8" s="4">
        <v>6.6358419202869925</v>
      </c>
      <c r="BO8" s="4"/>
      <c r="BP8" s="4">
        <v>3.1951999999999998</v>
      </c>
      <c r="BQ8" s="1"/>
      <c r="BR8" s="26">
        <v>1504</v>
      </c>
      <c r="BS8" s="6">
        <f>AU8/0.78*195</f>
        <v>6046.511627906978</v>
      </c>
      <c r="BT8" s="6">
        <f>BF8*271</f>
        <v>58.010491575146673</v>
      </c>
      <c r="BU8" s="6">
        <f>BG8*19</f>
        <v>6.9261006835584729</v>
      </c>
      <c r="BV8" s="6">
        <f>BH8*5</f>
        <v>3.064450127877238</v>
      </c>
      <c r="BW8" s="6">
        <f>BI8*3</f>
        <v>1.9094820717131471</v>
      </c>
      <c r="BX8" s="6">
        <f>BJ8*3</f>
        <v>6.8187578659370729</v>
      </c>
      <c r="BY8" s="6">
        <f>BK8*1.3</f>
        <v>2.1246854219948847</v>
      </c>
      <c r="BZ8" s="6">
        <f>BL8*1.3</f>
        <v>0.82744223107569714</v>
      </c>
      <c r="CA8" s="6">
        <f>BM8*1.3</f>
        <v>0.82744223107569714</v>
      </c>
      <c r="CB8" s="6">
        <f>BN8*2</f>
        <v>13.271683840573985</v>
      </c>
      <c r="CD8" s="7">
        <f t="shared" si="9"/>
        <v>93.780536048952854</v>
      </c>
      <c r="CE8" s="7"/>
      <c r="CF8" s="8">
        <v>1504</v>
      </c>
      <c r="CG8" s="9">
        <f>BP8*250</f>
        <v>798.8</v>
      </c>
      <c r="CH8" s="9">
        <f>CD8*4.2</f>
        <v>393.87825140560199</v>
      </c>
      <c r="CJ8" s="10">
        <v>1504</v>
      </c>
      <c r="CK8" s="11">
        <f t="shared" si="10"/>
        <v>2.0280378445608154</v>
      </c>
    </row>
    <row r="9" spans="1:89" x14ac:dyDescent="0.2">
      <c r="A9" s="13">
        <v>1505</v>
      </c>
      <c r="B9" s="1">
        <v>110</v>
      </c>
      <c r="D9" s="1">
        <v>110</v>
      </c>
      <c r="E9" s="1">
        <v>110</v>
      </c>
      <c r="H9" s="63">
        <f t="shared" si="11"/>
        <v>110</v>
      </c>
      <c r="T9" s="1">
        <v>6</v>
      </c>
      <c r="X9" s="1">
        <v>6</v>
      </c>
      <c r="Z9" s="1">
        <v>80</v>
      </c>
      <c r="AA9" s="1">
        <v>80</v>
      </c>
      <c r="AB9" s="1">
        <v>800</v>
      </c>
      <c r="AC9" s="1">
        <v>8</v>
      </c>
      <c r="AE9" s="1">
        <v>8</v>
      </c>
      <c r="AK9" s="66">
        <v>1</v>
      </c>
      <c r="AN9" s="17">
        <v>1505</v>
      </c>
      <c r="AO9" s="3">
        <v>0.96892138939670924</v>
      </c>
      <c r="AP9" s="3">
        <v>2.0109689213893964</v>
      </c>
      <c r="AQ9" s="3">
        <v>2.6374680306905369</v>
      </c>
      <c r="AR9" s="3">
        <v>5.3203956311817375</v>
      </c>
      <c r="AS9" s="3">
        <v>6.5217391304347823</v>
      </c>
      <c r="AT9" s="3">
        <v>6.3745019920318722</v>
      </c>
      <c r="AU9" s="3">
        <v>24.883720930232567</v>
      </c>
      <c r="AV9" s="3">
        <v>17.391304347826086</v>
      </c>
      <c r="AW9" s="3">
        <v>6.3745019920318722</v>
      </c>
      <c r="AX9" s="3">
        <v>1.1462522851919559</v>
      </c>
      <c r="AZ9" s="3">
        <v>1</v>
      </c>
      <c r="BA9" s="1"/>
      <c r="BB9" s="14">
        <v>1505</v>
      </c>
      <c r="BC9" s="4">
        <v>3.1951999999999998</v>
      </c>
      <c r="BD9" s="4">
        <f t="shared" si="0"/>
        <v>9.1055812452951926E-2</v>
      </c>
      <c r="BE9" s="4">
        <f t="shared" si="1"/>
        <v>0.18898376169480585</v>
      </c>
      <c r="BF9" s="4">
        <f t="shared" si="2"/>
        <v>0.24785993681360008</v>
      </c>
      <c r="BG9" s="4">
        <f t="shared" si="3"/>
        <v>0.49999200355152607</v>
      </c>
      <c r="BH9" s="4">
        <f t="shared" si="4"/>
        <v>0.61289002557544758</v>
      </c>
      <c r="BI9" s="4">
        <f t="shared" si="5"/>
        <v>0.59905319896883047</v>
      </c>
      <c r="BJ9" s="4">
        <f t="shared" si="6"/>
        <v>2.338484268125856</v>
      </c>
      <c r="BK9" s="4">
        <f t="shared" si="7"/>
        <v>1.6343734015345266</v>
      </c>
      <c r="BL9" s="4">
        <f t="shared" si="8"/>
        <v>0.59905319896883047</v>
      </c>
      <c r="BM9" s="4">
        <f t="shared" si="12"/>
        <v>0.59905319896883047</v>
      </c>
      <c r="BN9" s="4">
        <v>6.3006983889593666</v>
      </c>
      <c r="BO9" s="4"/>
      <c r="BP9" s="4">
        <v>3.1951999999999998</v>
      </c>
      <c r="BQ9" s="1"/>
      <c r="BR9" s="26">
        <v>1505</v>
      </c>
      <c r="BS9" s="6">
        <f>AU9/0.78*195</f>
        <v>6220.9302325581421</v>
      </c>
      <c r="BT9" s="6">
        <f>BF9*271</f>
        <v>67.170042876485624</v>
      </c>
      <c r="BU9" s="6">
        <f>BG9*19</f>
        <v>9.4998480674789949</v>
      </c>
      <c r="BV9" s="6">
        <f>BH9*5</f>
        <v>3.064450127877238</v>
      </c>
      <c r="BW9" s="6">
        <f>BI9*3</f>
        <v>1.7971595969064915</v>
      </c>
      <c r="BX9" s="6">
        <f>BJ9*3</f>
        <v>7.0154528043775679</v>
      </c>
      <c r="BY9" s="6">
        <f>BK9*1.3</f>
        <v>2.1246854219948847</v>
      </c>
      <c r="BZ9" s="6">
        <f>BL9*1.3</f>
        <v>0.7787691586594796</v>
      </c>
      <c r="CA9" s="6">
        <f>BM9*1.3</f>
        <v>0.7787691586594796</v>
      </c>
      <c r="CB9" s="6">
        <f>BN9*2</f>
        <v>12.601396777918733</v>
      </c>
      <c r="CD9" s="7">
        <f t="shared" si="9"/>
        <v>104.83057399035852</v>
      </c>
      <c r="CE9" s="7"/>
      <c r="CF9" s="8">
        <v>1505</v>
      </c>
      <c r="CG9" s="9">
        <f>BP9*250</f>
        <v>798.8</v>
      </c>
      <c r="CH9" s="9">
        <f>CD9*4.2</f>
        <v>440.28841075950578</v>
      </c>
      <c r="CJ9" s="10">
        <v>1505</v>
      </c>
      <c r="CK9" s="11">
        <f t="shared" si="10"/>
        <v>1.8142653326306157</v>
      </c>
    </row>
    <row r="10" spans="1:89" x14ac:dyDescent="0.2">
      <c r="A10" s="13">
        <v>1506</v>
      </c>
      <c r="B10" s="1">
        <v>242</v>
      </c>
      <c r="H10" s="63">
        <f t="shared" si="11"/>
        <v>242</v>
      </c>
      <c r="AN10" s="17">
        <v>1506</v>
      </c>
      <c r="AO10" s="3">
        <v>2.9250457038391224</v>
      </c>
      <c r="AP10" s="3">
        <v>4.4241316270566724</v>
      </c>
      <c r="AQ10" s="3">
        <v>5.8024296675191813</v>
      </c>
      <c r="AR10" s="3">
        <v>6.7618244035063038</v>
      </c>
      <c r="AS10" s="3">
        <v>7.0652173913043477</v>
      </c>
      <c r="AT10" s="3">
        <v>7.5697211155378481</v>
      </c>
      <c r="AU10" s="3">
        <v>25.581395348837219</v>
      </c>
      <c r="AV10" s="3">
        <v>17.391304347826086</v>
      </c>
      <c r="AW10" s="3">
        <v>7.5697211155378481</v>
      </c>
      <c r="AX10" s="3">
        <v>2.5217550274223028</v>
      </c>
      <c r="AZ10" s="3">
        <v>1</v>
      </c>
      <c r="BA10" s="1"/>
      <c r="BB10" s="14">
        <v>1506</v>
      </c>
      <c r="BC10" s="4">
        <v>3.1951999999999998</v>
      </c>
      <c r="BD10" s="4">
        <f t="shared" si="0"/>
        <v>0.27488547155608128</v>
      </c>
      <c r="BE10" s="4">
        <f t="shared" si="1"/>
        <v>0.41576427572857294</v>
      </c>
      <c r="BF10" s="4">
        <f t="shared" si="2"/>
        <v>0.54529186098992022</v>
      </c>
      <c r="BG10" s="4">
        <f t="shared" si="3"/>
        <v>0.6354523921789218</v>
      </c>
      <c r="BH10" s="4">
        <f t="shared" si="4"/>
        <v>0.66396419437340148</v>
      </c>
      <c r="BI10" s="4">
        <f t="shared" si="5"/>
        <v>0.71137567377548616</v>
      </c>
      <c r="BJ10" s="4">
        <f t="shared" si="6"/>
        <v>2.4040492476060198</v>
      </c>
      <c r="BK10" s="4">
        <f t="shared" si="7"/>
        <v>1.6343734015345266</v>
      </c>
      <c r="BL10" s="4">
        <f t="shared" si="8"/>
        <v>0.71137567377548616</v>
      </c>
      <c r="BM10" s="4">
        <f t="shared" si="12"/>
        <v>0.71137567377548616</v>
      </c>
      <c r="BN10" s="4">
        <v>6.5101630960391326</v>
      </c>
      <c r="BO10" s="4"/>
      <c r="BP10" s="4">
        <v>3.1951999999999998</v>
      </c>
      <c r="BQ10" s="1"/>
      <c r="BR10" s="26">
        <v>1506</v>
      </c>
      <c r="BS10" s="6">
        <f>AU10/0.78*195</f>
        <v>6395.3488372093043</v>
      </c>
      <c r="BT10" s="6">
        <f>BF10*271</f>
        <v>147.77409432826838</v>
      </c>
      <c r="BU10" s="6">
        <f>BG10*19</f>
        <v>12.073595451399514</v>
      </c>
      <c r="BV10" s="6">
        <f>BH10*5</f>
        <v>3.3198209718670073</v>
      </c>
      <c r="BW10" s="6">
        <f>BI10*3</f>
        <v>2.1341270213264583</v>
      </c>
      <c r="BX10" s="6">
        <f>BJ10*3</f>
        <v>7.2121477428180594</v>
      </c>
      <c r="BY10" s="6">
        <f>BK10*1.3</f>
        <v>2.1246854219948847</v>
      </c>
      <c r="BZ10" s="6">
        <f>BL10*1.3</f>
        <v>0.92478837590813201</v>
      </c>
      <c r="CA10" s="6">
        <f>BM10*1.3</f>
        <v>0.92478837590813201</v>
      </c>
      <c r="CB10" s="6">
        <f>BN10*2</f>
        <v>13.020326192078265</v>
      </c>
      <c r="CD10" s="7">
        <f t="shared" si="9"/>
        <v>189.50837388156882</v>
      </c>
      <c r="CE10" s="7"/>
      <c r="CF10" s="8">
        <v>1506</v>
      </c>
      <c r="CG10" s="9">
        <f>BP10*250</f>
        <v>798.8</v>
      </c>
      <c r="CH10" s="9">
        <f>CD10*4.2</f>
        <v>795.93517030258909</v>
      </c>
      <c r="CJ10" s="10">
        <v>1506</v>
      </c>
      <c r="CK10" s="11">
        <f t="shared" si="10"/>
        <v>1.0035993254278759</v>
      </c>
    </row>
    <row r="11" spans="1:89" x14ac:dyDescent="0.2">
      <c r="A11" s="13">
        <v>1507</v>
      </c>
      <c r="B11" s="1">
        <v>345</v>
      </c>
      <c r="D11" s="1">
        <v>306</v>
      </c>
      <c r="E11" s="1">
        <v>306</v>
      </c>
      <c r="H11" s="63">
        <f t="shared" si="11"/>
        <v>325.5</v>
      </c>
      <c r="M11" s="1">
        <v>350</v>
      </c>
      <c r="R11" s="1">
        <v>350</v>
      </c>
      <c r="T11" s="1">
        <v>7</v>
      </c>
      <c r="X11" s="1">
        <v>7</v>
      </c>
      <c r="Z11" s="1">
        <v>110</v>
      </c>
      <c r="AA11" s="1">
        <v>110</v>
      </c>
      <c r="AB11" s="1">
        <v>800</v>
      </c>
      <c r="AE11" s="1">
        <v>8</v>
      </c>
      <c r="AK11" s="66">
        <v>1</v>
      </c>
      <c r="AN11" s="17">
        <v>1507</v>
      </c>
      <c r="AO11" s="3">
        <v>2.1267519804996953</v>
      </c>
      <c r="AP11" s="3">
        <v>5.9506398537477141</v>
      </c>
      <c r="AQ11" s="3">
        <v>7.804507672634271</v>
      </c>
      <c r="AR11" s="3">
        <v>8.2032531758308718</v>
      </c>
      <c r="AS11" s="3">
        <v>7.6086956521739131</v>
      </c>
      <c r="AT11" s="3">
        <v>8.764940239043824</v>
      </c>
      <c r="AU11" s="3">
        <v>26.279069767441861</v>
      </c>
      <c r="AV11" s="3">
        <v>17.391304347826086</v>
      </c>
      <c r="AW11" s="3">
        <v>8.764940239043824</v>
      </c>
      <c r="AX11" s="3">
        <v>3.3241316270566723</v>
      </c>
      <c r="AZ11" s="3">
        <v>1</v>
      </c>
      <c r="BA11" s="1"/>
      <c r="BB11" s="14">
        <v>1507</v>
      </c>
      <c r="BC11" s="4">
        <v>3.1951999999999998</v>
      </c>
      <c r="BD11" s="4">
        <f t="shared" si="0"/>
        <v>0.19986464494390077</v>
      </c>
      <c r="BE11" s="4">
        <f t="shared" si="1"/>
        <v>0.55922013119690273</v>
      </c>
      <c r="BF11" s="4">
        <f t="shared" si="2"/>
        <v>0.73344008575297126</v>
      </c>
      <c r="BG11" s="4">
        <f t="shared" si="3"/>
        <v>0.77091278080631764</v>
      </c>
      <c r="BH11" s="4">
        <f t="shared" si="4"/>
        <v>0.71503836317135538</v>
      </c>
      <c r="BI11" s="4">
        <f t="shared" si="5"/>
        <v>0.82369814858214185</v>
      </c>
      <c r="BJ11" s="4">
        <f t="shared" si="6"/>
        <v>2.4696142270861832</v>
      </c>
      <c r="BK11" s="4">
        <f t="shared" si="7"/>
        <v>1.6343734015345266</v>
      </c>
      <c r="BL11" s="4">
        <f t="shared" si="8"/>
        <v>0.82369814858214185</v>
      </c>
      <c r="BM11" s="4">
        <f t="shared" si="12"/>
        <v>0.82369814858214185</v>
      </c>
      <c r="BN11" s="4">
        <v>6.7196278031188994</v>
      </c>
      <c r="BO11" s="4"/>
      <c r="BP11" s="4">
        <v>3.1951999999999998</v>
      </c>
      <c r="BQ11" s="1"/>
      <c r="BR11" s="26">
        <v>1507</v>
      </c>
      <c r="BS11" s="6">
        <f>AU11/0.78*195</f>
        <v>6569.7674418604656</v>
      </c>
      <c r="BT11" s="6">
        <f>BF11*271</f>
        <v>198.76226323905522</v>
      </c>
      <c r="BU11" s="6">
        <f>BG11*19</f>
        <v>14.647342835320035</v>
      </c>
      <c r="BV11" s="6">
        <f>BH11*5</f>
        <v>3.575191815856777</v>
      </c>
      <c r="BW11" s="6">
        <f>BI11*3</f>
        <v>2.4710944457464254</v>
      </c>
      <c r="BX11" s="6">
        <f>BJ11*3</f>
        <v>7.4088426812585499</v>
      </c>
      <c r="BY11" s="6">
        <f>BK11*1.3</f>
        <v>2.1246854219948847</v>
      </c>
      <c r="BZ11" s="6">
        <f>BL11*1.3</f>
        <v>1.0708075931567844</v>
      </c>
      <c r="CA11" s="6">
        <f>BM11*1.3</f>
        <v>1.0708075931567844</v>
      </c>
      <c r="CB11" s="6">
        <f>BN11*2</f>
        <v>13.439255606237799</v>
      </c>
      <c r="CD11" s="7">
        <f t="shared" si="9"/>
        <v>244.57029123178327</v>
      </c>
      <c r="CE11" s="7"/>
      <c r="CF11" s="8">
        <v>1507</v>
      </c>
      <c r="CG11" s="9">
        <f>BP11*250</f>
        <v>798.8</v>
      </c>
      <c r="CH11" s="9">
        <f>CD11*4.2</f>
        <v>1027.1952231734897</v>
      </c>
      <c r="CJ11" s="10">
        <v>1507</v>
      </c>
      <c r="CK11" s="11">
        <f t="shared" si="10"/>
        <v>0.77765159142011064</v>
      </c>
    </row>
    <row r="12" spans="1:89" x14ac:dyDescent="0.2">
      <c r="A12" s="13">
        <v>1508</v>
      </c>
      <c r="B12" s="1">
        <v>212</v>
      </c>
      <c r="H12" s="63">
        <f t="shared" si="11"/>
        <v>212</v>
      </c>
      <c r="AN12" s="17">
        <v>1508</v>
      </c>
      <c r="AO12" s="3">
        <v>1.3284582571602683</v>
      </c>
      <c r="AP12" s="3">
        <v>3.875685557586837</v>
      </c>
      <c r="AQ12" s="3">
        <v>5.0831202046035804</v>
      </c>
      <c r="AR12" s="3">
        <v>7.1075329302020336</v>
      </c>
      <c r="AS12" s="3">
        <v>7.6086956521739131</v>
      </c>
      <c r="AT12" s="3">
        <v>8.432934926958831</v>
      </c>
      <c r="AU12" s="3">
        <v>20.930232558139537</v>
      </c>
      <c r="AV12" s="3">
        <v>18.478260869565219</v>
      </c>
      <c r="AW12" s="3">
        <v>8.432934926958831</v>
      </c>
      <c r="AX12" s="3">
        <v>2.209140767824497</v>
      </c>
      <c r="AZ12" s="3">
        <v>1</v>
      </c>
      <c r="BA12" s="1"/>
      <c r="BB12" s="14">
        <v>1508</v>
      </c>
      <c r="BC12" s="4">
        <v>3.1951999999999998</v>
      </c>
      <c r="BD12" s="4">
        <f t="shared" si="0"/>
        <v>0.12484381833172027</v>
      </c>
      <c r="BE12" s="4">
        <f t="shared" si="1"/>
        <v>0.3642232498118077</v>
      </c>
      <c r="BF12" s="4">
        <f t="shared" si="2"/>
        <v>0.47769369640439296</v>
      </c>
      <c r="BG12" s="4">
        <f t="shared" si="3"/>
        <v>0.6679408593700451</v>
      </c>
      <c r="BH12" s="4">
        <f t="shared" si="4"/>
        <v>0.71503836317135538</v>
      </c>
      <c r="BI12" s="4">
        <f t="shared" si="5"/>
        <v>0.79249746113584862</v>
      </c>
      <c r="BJ12" s="4">
        <f t="shared" si="6"/>
        <v>1.9669493844049248</v>
      </c>
      <c r="BK12" s="4">
        <f t="shared" si="7"/>
        <v>1.7365217391304348</v>
      </c>
      <c r="BL12" s="4">
        <f t="shared" si="8"/>
        <v>0.79249746113584862</v>
      </c>
      <c r="BM12" s="4">
        <f t="shared" si="12"/>
        <v>0.79249746113584862</v>
      </c>
      <c r="BN12" s="4">
        <v>6.9290925101986653</v>
      </c>
      <c r="BO12" s="4"/>
      <c r="BP12" s="4">
        <v>3.1951999999999998</v>
      </c>
      <c r="BQ12" s="1"/>
      <c r="BR12" s="26">
        <v>1508</v>
      </c>
      <c r="BS12" s="6">
        <f>AU12/0.78*195</f>
        <v>5232.5581395348845</v>
      </c>
      <c r="BT12" s="6">
        <f>BF12*271</f>
        <v>129.4549917255905</v>
      </c>
      <c r="BU12" s="6">
        <f>BG12*19</f>
        <v>12.690876328030857</v>
      </c>
      <c r="BV12" s="6">
        <f>BH12*5</f>
        <v>3.575191815856777</v>
      </c>
      <c r="BW12" s="6">
        <f>BI12*3</f>
        <v>2.3774923834075459</v>
      </c>
      <c r="BX12" s="6">
        <f>BJ12*3</f>
        <v>5.9008481532147741</v>
      </c>
      <c r="BY12" s="6">
        <f>BK12*1.3</f>
        <v>2.2574782608695654</v>
      </c>
      <c r="BZ12" s="6">
        <f>BL12*1.3</f>
        <v>1.0302466994766033</v>
      </c>
      <c r="CA12" s="6">
        <f>BM12*1.3</f>
        <v>1.0302466994766033</v>
      </c>
      <c r="CB12" s="6">
        <f>BN12*2</f>
        <v>13.858185020397331</v>
      </c>
      <c r="CD12" s="7">
        <f t="shared" si="9"/>
        <v>172.17555708632059</v>
      </c>
      <c r="CE12" s="7"/>
      <c r="CF12" s="8">
        <v>1508</v>
      </c>
      <c r="CG12" s="9">
        <f>BP12*250</f>
        <v>798.8</v>
      </c>
      <c r="CH12" s="9">
        <f>CD12*4.2</f>
        <v>723.1373397625465</v>
      </c>
      <c r="CJ12" s="10">
        <v>1508</v>
      </c>
      <c r="CK12" s="11">
        <f t="shared" si="10"/>
        <v>1.1046311068134007</v>
      </c>
    </row>
    <row r="13" spans="1:89" x14ac:dyDescent="0.2">
      <c r="A13" s="13">
        <v>1509</v>
      </c>
      <c r="B13" s="1">
        <v>52</v>
      </c>
      <c r="H13" s="63">
        <f t="shared" si="11"/>
        <v>52</v>
      </c>
      <c r="AK13" s="66">
        <v>1.1764705882352942</v>
      </c>
      <c r="AN13" s="17">
        <v>1509</v>
      </c>
      <c r="AO13" s="3">
        <v>0.53016453382084094</v>
      </c>
      <c r="AP13" s="3">
        <v>0.95063985374771476</v>
      </c>
      <c r="AQ13" s="3">
        <v>1.2468030690537082</v>
      </c>
      <c r="AR13" s="3">
        <v>6.0118126845731954</v>
      </c>
      <c r="AS13" s="3">
        <v>7.6086956521739131</v>
      </c>
      <c r="AT13" s="3">
        <v>8.1009296148738361</v>
      </c>
      <c r="AU13" s="3">
        <v>24.593023255813954</v>
      </c>
      <c r="AV13" s="3">
        <v>19.565217391304351</v>
      </c>
      <c r="AW13" s="3">
        <v>8.1009296148738361</v>
      </c>
      <c r="AX13" s="3">
        <v>0.5418647166361974</v>
      </c>
      <c r="AZ13" s="3">
        <v>1.1764705882352942</v>
      </c>
      <c r="BA13" s="1"/>
      <c r="BB13" s="14">
        <v>1509</v>
      </c>
      <c r="BC13" s="4">
        <v>3.1951999999999998</v>
      </c>
      <c r="BD13" s="4">
        <f t="shared" si="0"/>
        <v>4.982299171953973E-2</v>
      </c>
      <c r="BE13" s="4">
        <f t="shared" si="1"/>
        <v>8.9337778255726419E-2</v>
      </c>
      <c r="BF13" s="4">
        <f t="shared" si="2"/>
        <v>0.1171701519482473</v>
      </c>
      <c r="BG13" s="4">
        <f t="shared" si="3"/>
        <v>0.56496893793377279</v>
      </c>
      <c r="BH13" s="4">
        <f t="shared" si="4"/>
        <v>0.71503836317135538</v>
      </c>
      <c r="BI13" s="4">
        <f t="shared" si="5"/>
        <v>0.76129677368955528</v>
      </c>
      <c r="BJ13" s="4">
        <f t="shared" si="6"/>
        <v>2.3111655266757865</v>
      </c>
      <c r="BK13" s="4">
        <f t="shared" si="7"/>
        <v>1.8386700767263431</v>
      </c>
      <c r="BL13" s="4">
        <f t="shared" si="8"/>
        <v>0.76129677368955528</v>
      </c>
      <c r="BM13" s="4">
        <f t="shared" si="12"/>
        <v>0.76129677368955528</v>
      </c>
      <c r="BN13" s="4">
        <v>7.1385572172784313</v>
      </c>
      <c r="BO13" s="4"/>
      <c r="BP13" s="4">
        <v>3.7590588235294118</v>
      </c>
      <c r="BQ13" s="1"/>
      <c r="BR13" s="26">
        <v>1509</v>
      </c>
      <c r="BS13" s="6">
        <f>AU13/0.78*195</f>
        <v>6148.2558139534885</v>
      </c>
      <c r="BT13" s="6">
        <f>BF13*271</f>
        <v>31.753111177975018</v>
      </c>
      <c r="BU13" s="6">
        <f>BG13*19</f>
        <v>10.734409820741682</v>
      </c>
      <c r="BV13" s="6">
        <f>BH13*5</f>
        <v>3.575191815856777</v>
      </c>
      <c r="BW13" s="6">
        <f>BI13*3</f>
        <v>2.2838903210686659</v>
      </c>
      <c r="BX13" s="6">
        <f>BJ13*3</f>
        <v>6.9334965800273594</v>
      </c>
      <c r="BY13" s="6">
        <f>BK13*1.3</f>
        <v>2.390271099744246</v>
      </c>
      <c r="BZ13" s="6">
        <f>BL13*1.3</f>
        <v>0.98968580579642196</v>
      </c>
      <c r="CA13" s="6">
        <f>BM13*1.3</f>
        <v>0.98968580579642196</v>
      </c>
      <c r="CB13" s="6">
        <f>BN13*2</f>
        <v>14.277114434556863</v>
      </c>
      <c r="CD13" s="7">
        <f t="shared" si="9"/>
        <v>73.926856861563451</v>
      </c>
      <c r="CE13" s="7"/>
      <c r="CF13" s="8">
        <v>1509</v>
      </c>
      <c r="CG13" s="9">
        <f>BP13*250</f>
        <v>939.76470588235293</v>
      </c>
      <c r="CH13" s="9">
        <f>CD13*4.2</f>
        <v>310.49279881856648</v>
      </c>
      <c r="CJ13" s="10">
        <v>1509</v>
      </c>
      <c r="CK13" s="11">
        <f t="shared" si="10"/>
        <v>3.0266876058259098</v>
      </c>
    </row>
    <row r="14" spans="1:89" x14ac:dyDescent="0.2">
      <c r="A14" s="13">
        <v>1510</v>
      </c>
      <c r="B14" s="1">
        <v>51</v>
      </c>
      <c r="H14" s="63">
        <f t="shared" si="11"/>
        <v>51</v>
      </c>
      <c r="AN14" s="17">
        <v>1510</v>
      </c>
      <c r="AO14" s="3">
        <v>0.82266910420475314</v>
      </c>
      <c r="AP14" s="3">
        <v>0.93235831809872027</v>
      </c>
      <c r="AQ14" s="3">
        <v>1.2228260869565217</v>
      </c>
      <c r="AR14" s="3">
        <v>4.9160924389443581</v>
      </c>
      <c r="AS14" s="3">
        <v>7.6086956521739131</v>
      </c>
      <c r="AT14" s="3">
        <v>7.7689243027888431</v>
      </c>
      <c r="AU14" s="3">
        <v>28.255813953488374</v>
      </c>
      <c r="AV14" s="3">
        <v>20.652173913043484</v>
      </c>
      <c r="AW14" s="3">
        <v>7.7689243027888431</v>
      </c>
      <c r="AX14" s="3">
        <v>0.53144424131627055</v>
      </c>
      <c r="AZ14" s="3">
        <v>1.1764705882352942</v>
      </c>
      <c r="BA14" s="1"/>
      <c r="BB14" s="14">
        <v>1510</v>
      </c>
      <c r="BC14" s="4">
        <v>3.1951999999999998</v>
      </c>
      <c r="BD14" s="4">
        <f t="shared" si="0"/>
        <v>7.7311538875147856E-2</v>
      </c>
      <c r="BE14" s="4">
        <f t="shared" si="1"/>
        <v>8.7619744058500912E-2</v>
      </c>
      <c r="BF14" s="4">
        <f t="shared" si="2"/>
        <v>0.11491687979539641</v>
      </c>
      <c r="BG14" s="4">
        <f t="shared" si="3"/>
        <v>0.46199701649750041</v>
      </c>
      <c r="BH14" s="4">
        <f t="shared" si="4"/>
        <v>0.71503836317135538</v>
      </c>
      <c r="BI14" s="4">
        <f t="shared" si="5"/>
        <v>0.73009608624326205</v>
      </c>
      <c r="BJ14" s="4">
        <f t="shared" si="6"/>
        <v>2.6553816689466485</v>
      </c>
      <c r="BK14" s="4">
        <f t="shared" si="7"/>
        <v>1.9408184143222511</v>
      </c>
      <c r="BL14" s="4">
        <f t="shared" si="8"/>
        <v>0.73009608624326205</v>
      </c>
      <c r="BM14" s="4">
        <f t="shared" si="12"/>
        <v>0.73009608624326205</v>
      </c>
      <c r="BN14" s="4">
        <v>7.1385572172784313</v>
      </c>
      <c r="BO14" s="4"/>
      <c r="BP14" s="4">
        <v>3.7590588235294118</v>
      </c>
      <c r="BQ14" s="1"/>
      <c r="BR14" s="26">
        <v>1510</v>
      </c>
      <c r="BS14" s="6">
        <f>AU14/0.78*195</f>
        <v>7063.9534883720926</v>
      </c>
      <c r="BT14" s="6">
        <f>BF14*271</f>
        <v>31.142474424552429</v>
      </c>
      <c r="BU14" s="6">
        <f>BG14*19</f>
        <v>8.7779433134525071</v>
      </c>
      <c r="BV14" s="6">
        <f>BH14*5</f>
        <v>3.575191815856777</v>
      </c>
      <c r="BW14" s="6">
        <f>BI14*3</f>
        <v>2.1902882587297863</v>
      </c>
      <c r="BX14" s="6">
        <f>BJ14*3</f>
        <v>7.9661450068399455</v>
      </c>
      <c r="BY14" s="6">
        <f>BK14*1.3</f>
        <v>2.5230639386189266</v>
      </c>
      <c r="BZ14" s="6">
        <f>BL14*1.3</f>
        <v>0.94912491211624073</v>
      </c>
      <c r="CA14" s="6">
        <f>BM14*1.3</f>
        <v>0.94912491211624073</v>
      </c>
      <c r="CB14" s="6">
        <f>BN14*2</f>
        <v>14.277114434556863</v>
      </c>
      <c r="CD14" s="7">
        <f t="shared" si="9"/>
        <v>72.350471016839705</v>
      </c>
      <c r="CE14" s="7"/>
      <c r="CF14" s="8">
        <v>1510</v>
      </c>
      <c r="CG14" s="9">
        <f>BP14*250</f>
        <v>939.76470588235293</v>
      </c>
      <c r="CH14" s="9">
        <f>CD14*4.2</f>
        <v>303.8719782707268</v>
      </c>
      <c r="CJ14" s="10">
        <v>1510</v>
      </c>
      <c r="CK14" s="11">
        <f t="shared" si="10"/>
        <v>3.0926336519423785</v>
      </c>
    </row>
    <row r="15" spans="1:89" x14ac:dyDescent="0.2">
      <c r="A15" s="13">
        <v>1511</v>
      </c>
      <c r="B15" s="1">
        <v>55</v>
      </c>
      <c r="D15" s="1">
        <v>60</v>
      </c>
      <c r="E15" s="1">
        <v>60</v>
      </c>
      <c r="H15" s="63">
        <v>60</v>
      </c>
      <c r="M15" s="1">
        <v>163</v>
      </c>
      <c r="R15" s="1">
        <v>163</v>
      </c>
      <c r="AB15" s="1">
        <v>1000</v>
      </c>
      <c r="AC15" s="1">
        <v>10</v>
      </c>
      <c r="AE15" s="1">
        <v>10</v>
      </c>
      <c r="AK15" s="66">
        <v>1</v>
      </c>
      <c r="AN15" s="17">
        <v>1511</v>
      </c>
      <c r="AO15" s="3">
        <v>1.170018281535649</v>
      </c>
      <c r="AP15" s="3">
        <v>1.0511882998171846</v>
      </c>
      <c r="AQ15" s="3">
        <v>1.3786764705882353</v>
      </c>
      <c r="AR15" s="3">
        <v>3.8203721933155204</v>
      </c>
      <c r="AS15" s="3">
        <v>7.6086956521739131</v>
      </c>
      <c r="AT15" s="3">
        <v>7.4369189907038491</v>
      </c>
      <c r="AU15" s="3">
        <v>27.790697674418603</v>
      </c>
      <c r="AV15" s="3">
        <v>21.739130434782609</v>
      </c>
      <c r="AW15" s="3">
        <v>7.4369189907038491</v>
      </c>
      <c r="AX15" s="3">
        <v>0.60786106032906762</v>
      </c>
      <c r="AZ15" s="3">
        <v>1</v>
      </c>
      <c r="BA15" s="1"/>
      <c r="BB15" s="14">
        <v>1511</v>
      </c>
      <c r="BC15" s="4">
        <v>3.1951999999999998</v>
      </c>
      <c r="BD15" s="4">
        <f t="shared" si="0"/>
        <v>0.10995418862243252</v>
      </c>
      <c r="BE15" s="4">
        <f t="shared" si="1"/>
        <v>9.8786966340466714E-2</v>
      </c>
      <c r="BF15" s="4">
        <f t="shared" si="2"/>
        <v>0.12956314878892733</v>
      </c>
      <c r="BG15" s="4">
        <f t="shared" si="3"/>
        <v>0.35902509506122798</v>
      </c>
      <c r="BH15" s="4">
        <f t="shared" si="4"/>
        <v>0.71503836317135538</v>
      </c>
      <c r="BI15" s="4">
        <f t="shared" si="5"/>
        <v>0.69889539879696871</v>
      </c>
      <c r="BJ15" s="4">
        <f t="shared" si="6"/>
        <v>2.6116716826265383</v>
      </c>
      <c r="BK15" s="4">
        <f t="shared" si="7"/>
        <v>2.0429667519181587</v>
      </c>
      <c r="BL15" s="4">
        <f t="shared" si="8"/>
        <v>0.69889539879696871</v>
      </c>
      <c r="BM15" s="4">
        <f t="shared" si="12"/>
        <v>0.69889539879696871</v>
      </c>
      <c r="BN15" s="4">
        <v>7.1385572172784313</v>
      </c>
      <c r="BO15" s="4"/>
      <c r="BP15" s="4">
        <v>3.1951999999999998</v>
      </c>
      <c r="BQ15" s="1"/>
      <c r="BR15" s="26">
        <v>1511</v>
      </c>
      <c r="BS15" s="6">
        <f>AU15/0.78*195</f>
        <v>6947.6744186046499</v>
      </c>
      <c r="BT15" s="6">
        <f>BF15*271</f>
        <v>35.111613321799304</v>
      </c>
      <c r="BU15" s="6">
        <f>BG15*19</f>
        <v>6.8214768061633313</v>
      </c>
      <c r="BV15" s="6">
        <f>BH15*5</f>
        <v>3.575191815856777</v>
      </c>
      <c r="BW15" s="6">
        <f>BI15*3</f>
        <v>2.0966861963909063</v>
      </c>
      <c r="BX15" s="6">
        <f>BJ15*3</f>
        <v>7.8350150478796152</v>
      </c>
      <c r="BY15" s="6">
        <f>BK15*1.3</f>
        <v>2.6558567774936064</v>
      </c>
      <c r="BZ15" s="6">
        <f>BL15*1.3</f>
        <v>0.90856401843605938</v>
      </c>
      <c r="CA15" s="6">
        <f>BM15*1.3</f>
        <v>0.90856401843605938</v>
      </c>
      <c r="CB15" s="6">
        <f>BN15*2</f>
        <v>14.277114434556863</v>
      </c>
      <c r="CD15" s="7">
        <f t="shared" si="9"/>
        <v>74.190082437012521</v>
      </c>
      <c r="CE15" s="7"/>
      <c r="CF15" s="8">
        <v>1511</v>
      </c>
      <c r="CG15" s="9">
        <f>BP15*250</f>
        <v>798.8</v>
      </c>
      <c r="CH15" s="9">
        <f>CD15*4.2</f>
        <v>311.5983462354526</v>
      </c>
      <c r="CJ15" s="10">
        <v>1511</v>
      </c>
      <c r="CK15" s="11">
        <f t="shared" si="10"/>
        <v>2.5635566094962643</v>
      </c>
    </row>
    <row r="16" spans="1:89" x14ac:dyDescent="0.2">
      <c r="A16" s="13">
        <v>1512</v>
      </c>
      <c r="B16" s="1">
        <v>68</v>
      </c>
      <c r="AN16" s="17">
        <v>1512</v>
      </c>
      <c r="AO16" s="3">
        <v>1.0603290676416819</v>
      </c>
      <c r="AP16" s="3">
        <v>1.243144424131627</v>
      </c>
      <c r="AQ16" s="3">
        <v>1.6304347826086956</v>
      </c>
      <c r="AR16" s="3">
        <v>3.3047391365490082</v>
      </c>
      <c r="AS16" s="3">
        <v>7.6086956521739131</v>
      </c>
      <c r="AT16" s="3">
        <v>7.104913678618856</v>
      </c>
      <c r="AU16" s="3">
        <v>27.325581395348838</v>
      </c>
      <c r="AV16" s="3">
        <v>19.565217391304348</v>
      </c>
      <c r="AW16" s="3">
        <v>7.104913678618856</v>
      </c>
      <c r="AX16" s="3">
        <v>0.70859232175502729</v>
      </c>
      <c r="AZ16" s="3">
        <v>1</v>
      </c>
      <c r="BA16" s="1"/>
      <c r="BB16" s="14">
        <v>1512</v>
      </c>
      <c r="BC16" s="4">
        <v>3.1951999999999998</v>
      </c>
      <c r="BD16" s="4">
        <f t="shared" si="0"/>
        <v>9.9645983439079461E-2</v>
      </c>
      <c r="BE16" s="4">
        <f t="shared" si="1"/>
        <v>0.11682632541133453</v>
      </c>
      <c r="BF16" s="4">
        <f t="shared" si="2"/>
        <v>0.1532225063938619</v>
      </c>
      <c r="BG16" s="4">
        <f t="shared" si="3"/>
        <v>0.31056772026768797</v>
      </c>
      <c r="BH16" s="4">
        <f t="shared" si="4"/>
        <v>0.71503836317135538</v>
      </c>
      <c r="BI16" s="4">
        <f t="shared" si="5"/>
        <v>0.66769471135067548</v>
      </c>
      <c r="BJ16" s="4">
        <f t="shared" si="6"/>
        <v>2.5679616963064293</v>
      </c>
      <c r="BK16" s="4">
        <f t="shared" si="7"/>
        <v>1.8386700767263426</v>
      </c>
      <c r="BL16" s="4">
        <f t="shared" si="8"/>
        <v>0.66769471135067548</v>
      </c>
      <c r="BM16" s="4">
        <f t="shared" si="12"/>
        <v>0.66769471135067548</v>
      </c>
      <c r="BN16" s="4">
        <v>7.5407294548715811</v>
      </c>
      <c r="BO16" s="4"/>
      <c r="BP16" s="4">
        <v>3.1951999999999998</v>
      </c>
      <c r="BQ16" s="1"/>
      <c r="BR16" s="26">
        <v>1512</v>
      </c>
      <c r="BS16" s="6">
        <f>AU16/0.78*195</f>
        <v>6831.3953488372099</v>
      </c>
      <c r="BT16" s="6">
        <f>BF16*271</f>
        <v>41.523299232736576</v>
      </c>
      <c r="BU16" s="6">
        <f>BG16*19</f>
        <v>5.9007866850860715</v>
      </c>
      <c r="BV16" s="6">
        <f>BH16*5</f>
        <v>3.575191815856777</v>
      </c>
      <c r="BW16" s="6">
        <f>BI16*3</f>
        <v>2.0030841340520267</v>
      </c>
      <c r="BX16" s="6">
        <f>BJ16*3</f>
        <v>7.7038850889192876</v>
      </c>
      <c r="BY16" s="6">
        <f>BK16*1.3</f>
        <v>2.3902710997442456</v>
      </c>
      <c r="BZ16" s="6">
        <f>BL16*1.3</f>
        <v>0.86800312475587815</v>
      </c>
      <c r="CA16" s="6">
        <f>BM16*1.3</f>
        <v>0.86800312475587815</v>
      </c>
      <c r="CB16" s="6">
        <f>BN16*2</f>
        <v>15.081458909743162</v>
      </c>
      <c r="CD16" s="7">
        <f t="shared" si="9"/>
        <v>79.913983215649907</v>
      </c>
      <c r="CE16" s="7"/>
      <c r="CF16" s="8">
        <v>1512</v>
      </c>
      <c r="CG16" s="9">
        <f>BP16*250</f>
        <v>798.8</v>
      </c>
      <c r="CH16" s="9">
        <f>CD16*4.2</f>
        <v>335.6387295057296</v>
      </c>
      <c r="CJ16" s="10">
        <v>1512</v>
      </c>
      <c r="CK16" s="11">
        <f t="shared" si="10"/>
        <v>2.3799398870813682</v>
      </c>
    </row>
    <row r="17" spans="1:89" x14ac:dyDescent="0.2">
      <c r="A17" s="13">
        <v>1513</v>
      </c>
      <c r="B17" s="1">
        <v>70</v>
      </c>
      <c r="D17" s="1">
        <v>92</v>
      </c>
      <c r="E17" s="1">
        <v>92</v>
      </c>
      <c r="H17" s="63">
        <v>92</v>
      </c>
      <c r="M17" s="1">
        <v>119</v>
      </c>
      <c r="R17" s="1">
        <v>119</v>
      </c>
      <c r="T17" s="1">
        <v>7</v>
      </c>
      <c r="X17" s="1">
        <v>7</v>
      </c>
      <c r="Z17" s="1">
        <v>85</v>
      </c>
      <c r="AA17" s="1">
        <v>85</v>
      </c>
      <c r="AB17" s="1">
        <v>800</v>
      </c>
      <c r="AC17" s="1">
        <v>8</v>
      </c>
      <c r="AE17" s="1">
        <v>8</v>
      </c>
      <c r="AK17" s="66">
        <v>1</v>
      </c>
      <c r="AN17" s="17">
        <v>1513</v>
      </c>
      <c r="AO17" s="3">
        <v>0.91407678244972568</v>
      </c>
      <c r="AP17" s="3">
        <v>1.4808043875685557</v>
      </c>
      <c r="AQ17" s="3">
        <v>1.9421355498721227</v>
      </c>
      <c r="AR17" s="3">
        <v>2.7891060797824965</v>
      </c>
      <c r="AS17" s="3">
        <v>7.6086956521739131</v>
      </c>
      <c r="AT17" s="3">
        <v>6.7729083665338639</v>
      </c>
      <c r="AU17" s="3">
        <v>26.899224806201552</v>
      </c>
      <c r="AV17" s="3">
        <v>17.391304347826086</v>
      </c>
      <c r="AW17" s="3">
        <v>6.7729083665338639</v>
      </c>
      <c r="AX17" s="3">
        <v>0.88226691042047523</v>
      </c>
      <c r="AZ17" s="3">
        <v>1</v>
      </c>
      <c r="BA17" s="1"/>
      <c r="BB17" s="14">
        <v>1513</v>
      </c>
      <c r="BC17" s="4">
        <v>3.1951999999999998</v>
      </c>
      <c r="BD17" s="4">
        <f t="shared" si="0"/>
        <v>8.5901709861275391E-2</v>
      </c>
      <c r="BE17" s="4">
        <f t="shared" si="1"/>
        <v>0.13916076997526614</v>
      </c>
      <c r="BF17" s="4">
        <f t="shared" si="2"/>
        <v>0.1825150443809237</v>
      </c>
      <c r="BG17" s="4">
        <f t="shared" si="3"/>
        <v>0.26211034547414797</v>
      </c>
      <c r="BH17" s="4">
        <f t="shared" si="4"/>
        <v>0.71503836317135538</v>
      </c>
      <c r="BI17" s="4">
        <f t="shared" si="5"/>
        <v>0.63649402390438237</v>
      </c>
      <c r="BJ17" s="4">
        <f t="shared" si="6"/>
        <v>2.5278942088463294</v>
      </c>
      <c r="BK17" s="4">
        <f t="shared" si="7"/>
        <v>1.6343734015345266</v>
      </c>
      <c r="BL17" s="4">
        <f t="shared" si="8"/>
        <v>0.63649402390438237</v>
      </c>
      <c r="BM17" s="4">
        <f t="shared" si="12"/>
        <v>0.63649402390438237</v>
      </c>
      <c r="BN17" s="4">
        <v>7.1385572172784313</v>
      </c>
      <c r="BO17" s="4"/>
      <c r="BP17" s="4">
        <v>3.1951999999999998</v>
      </c>
      <c r="BQ17" s="1"/>
      <c r="BR17" s="26">
        <v>1513</v>
      </c>
      <c r="BS17" s="6">
        <f>AU17/0.78*195</f>
        <v>6724.8062015503874</v>
      </c>
      <c r="BT17" s="6">
        <f>BF17*271</f>
        <v>49.461577027230319</v>
      </c>
      <c r="BU17" s="6">
        <f>BG17*19</f>
        <v>4.9800965640088117</v>
      </c>
      <c r="BV17" s="6">
        <f>BH17*5</f>
        <v>3.575191815856777</v>
      </c>
      <c r="BW17" s="6">
        <f>BI17*3</f>
        <v>1.9094820717131471</v>
      </c>
      <c r="BX17" s="6">
        <f>BJ17*3</f>
        <v>7.5836826265389883</v>
      </c>
      <c r="BY17" s="6">
        <f>BK17*1.3</f>
        <v>2.1246854219948847</v>
      </c>
      <c r="BZ17" s="6">
        <f>BL17*1.3</f>
        <v>0.82744223107569714</v>
      </c>
      <c r="CA17" s="6">
        <f>BM17*1.3</f>
        <v>0.82744223107569714</v>
      </c>
      <c r="CB17" s="6">
        <f>BN17*2</f>
        <v>14.277114434556863</v>
      </c>
      <c r="CD17" s="7">
        <f t="shared" si="9"/>
        <v>85.566714424051185</v>
      </c>
      <c r="CE17" s="7"/>
      <c r="CF17" s="8">
        <v>1513</v>
      </c>
      <c r="CG17" s="9">
        <f>BP17*250</f>
        <v>798.8</v>
      </c>
      <c r="CH17" s="9">
        <f>CD17*4.2</f>
        <v>359.380200581015</v>
      </c>
      <c r="CJ17" s="10">
        <v>1513</v>
      </c>
      <c r="CK17" s="11">
        <f t="shared" si="10"/>
        <v>2.2227156607641958</v>
      </c>
    </row>
    <row r="18" spans="1:89" x14ac:dyDescent="0.2">
      <c r="A18" s="13">
        <v>1514</v>
      </c>
      <c r="B18" s="1">
        <v>69</v>
      </c>
      <c r="H18" s="63">
        <f t="shared" si="11"/>
        <v>69</v>
      </c>
      <c r="AN18" s="17">
        <v>1514</v>
      </c>
      <c r="AO18" s="3">
        <v>0.93235831809872027</v>
      </c>
      <c r="AP18" s="3">
        <v>1.2614259597806214</v>
      </c>
      <c r="AQ18" s="3">
        <v>1.6544117647058822</v>
      </c>
      <c r="AR18" s="3">
        <v>2.9883279426241036</v>
      </c>
      <c r="AS18" s="3">
        <v>7.6086956521739131</v>
      </c>
      <c r="AT18" s="3">
        <v>7.3705179282868523</v>
      </c>
      <c r="AU18" s="3">
        <v>26.472868217054263</v>
      </c>
      <c r="AV18" s="3">
        <v>21.739130434782609</v>
      </c>
      <c r="AW18" s="3">
        <v>7.3705179282868523</v>
      </c>
      <c r="AX18" s="3">
        <v>0.71901279707495414</v>
      </c>
      <c r="AZ18" s="3">
        <v>1</v>
      </c>
      <c r="BA18" s="1"/>
      <c r="BB18" s="14">
        <v>1514</v>
      </c>
      <c r="BC18" s="4">
        <v>3.1951999999999998</v>
      </c>
      <c r="BD18" s="4">
        <f t="shared" si="0"/>
        <v>8.7619744058500912E-2</v>
      </c>
      <c r="BE18" s="4">
        <f t="shared" si="1"/>
        <v>0.11854435960856005</v>
      </c>
      <c r="BF18" s="4">
        <f t="shared" si="2"/>
        <v>0.1554757785467128</v>
      </c>
      <c r="BG18" s="4">
        <f t="shared" si="3"/>
        <v>0.28083251300801571</v>
      </c>
      <c r="BH18" s="4">
        <f t="shared" si="4"/>
        <v>0.71503836317135538</v>
      </c>
      <c r="BI18" s="4">
        <f t="shared" si="5"/>
        <v>0.69265526130771027</v>
      </c>
      <c r="BJ18" s="4">
        <f t="shared" si="6"/>
        <v>2.4878267213862286</v>
      </c>
      <c r="BK18" s="4">
        <f t="shared" si="7"/>
        <v>2.0429667519181587</v>
      </c>
      <c r="BL18" s="4">
        <f t="shared" si="8"/>
        <v>0.69265526130771027</v>
      </c>
      <c r="BM18" s="4">
        <f t="shared" si="12"/>
        <v>0.69265526130771027</v>
      </c>
      <c r="BN18" s="4">
        <v>7.2223431001103373</v>
      </c>
      <c r="BO18" s="4"/>
      <c r="BP18" s="4">
        <v>3.1951999999999998</v>
      </c>
      <c r="BQ18" s="1"/>
      <c r="BR18" s="26">
        <v>1514</v>
      </c>
      <c r="BS18" s="6">
        <f>AU18/0.78*195</f>
        <v>6618.2170542635649</v>
      </c>
      <c r="BT18" s="6">
        <f>BF18*271</f>
        <v>42.133935986159166</v>
      </c>
      <c r="BU18" s="6">
        <f>BG18*19</f>
        <v>5.3358177471522987</v>
      </c>
      <c r="BV18" s="6">
        <f>BH18*5</f>
        <v>3.575191815856777</v>
      </c>
      <c r="BW18" s="6">
        <f>BI18*3</f>
        <v>2.0779657839231307</v>
      </c>
      <c r="BX18" s="6">
        <f>BJ18*3</f>
        <v>7.4634801641586854</v>
      </c>
      <c r="BY18" s="6">
        <f>BK18*1.3</f>
        <v>2.6558567774936064</v>
      </c>
      <c r="BZ18" s="6">
        <f>BL18*1.3</f>
        <v>0.9004518397000234</v>
      </c>
      <c r="CA18" s="6">
        <f>BM18*1.3</f>
        <v>0.9004518397000234</v>
      </c>
      <c r="CB18" s="6">
        <f>BN18*2</f>
        <v>14.444686200220675</v>
      </c>
      <c r="CD18" s="7">
        <f t="shared" si="9"/>
        <v>79.487838154364383</v>
      </c>
      <c r="CE18" s="7"/>
      <c r="CF18" s="8">
        <v>1514</v>
      </c>
      <c r="CG18" s="9">
        <f>BP18*250</f>
        <v>798.8</v>
      </c>
      <c r="CH18" s="9">
        <f>CD18*4.2</f>
        <v>333.84892024833044</v>
      </c>
      <c r="CJ18" s="10">
        <v>1514</v>
      </c>
      <c r="CK18" s="11">
        <f t="shared" si="10"/>
        <v>2.3926990670085737</v>
      </c>
    </row>
    <row r="19" spans="1:89" x14ac:dyDescent="0.2">
      <c r="A19" s="13">
        <v>1515</v>
      </c>
      <c r="B19" s="1">
        <v>85</v>
      </c>
      <c r="H19" s="63">
        <f t="shared" si="11"/>
        <v>85</v>
      </c>
      <c r="M19" s="1">
        <v>136</v>
      </c>
      <c r="R19" s="1">
        <v>136</v>
      </c>
      <c r="Z19" s="1">
        <v>100</v>
      </c>
      <c r="AA19" s="1">
        <v>100</v>
      </c>
      <c r="AB19" s="1">
        <v>1200</v>
      </c>
      <c r="AC19" s="1">
        <v>12</v>
      </c>
      <c r="AE19" s="1">
        <v>12</v>
      </c>
      <c r="AK19" s="66">
        <v>1</v>
      </c>
      <c r="AN19" s="17">
        <v>1515</v>
      </c>
      <c r="AO19" s="3">
        <v>0.96282754418037775</v>
      </c>
      <c r="AP19" s="3">
        <v>1.5539305301645336</v>
      </c>
      <c r="AQ19" s="3">
        <v>2.0380434782608696</v>
      </c>
      <c r="AR19" s="3">
        <v>3.1875498054657099</v>
      </c>
      <c r="AS19" s="3">
        <v>7.6086956521739131</v>
      </c>
      <c r="AT19" s="3">
        <v>7.9681274900398398</v>
      </c>
      <c r="AU19" s="3">
        <v>26.046511627906977</v>
      </c>
      <c r="AV19" s="3">
        <v>26.086956521739129</v>
      </c>
      <c r="AW19" s="3">
        <v>7.9681274900398398</v>
      </c>
      <c r="AX19" s="3">
        <v>0.88574040219378414</v>
      </c>
      <c r="AZ19" s="3">
        <v>1</v>
      </c>
      <c r="BA19" s="1"/>
      <c r="BB19" s="14">
        <v>1515</v>
      </c>
      <c r="BC19" s="4">
        <v>3.1951999999999998</v>
      </c>
      <c r="BD19" s="4">
        <f t="shared" si="0"/>
        <v>9.0483134387210076E-2</v>
      </c>
      <c r="BE19" s="4">
        <f t="shared" si="1"/>
        <v>0.14603290676416816</v>
      </c>
      <c r="BF19" s="4">
        <f t="shared" si="2"/>
        <v>0.19152813299232738</v>
      </c>
      <c r="BG19" s="4">
        <f t="shared" si="3"/>
        <v>0.29955468054188344</v>
      </c>
      <c r="BH19" s="4">
        <f t="shared" si="4"/>
        <v>0.71503836317135538</v>
      </c>
      <c r="BI19" s="4">
        <f t="shared" si="5"/>
        <v>0.74881649871103806</v>
      </c>
      <c r="BJ19" s="4">
        <f t="shared" si="6"/>
        <v>2.4477592339261283</v>
      </c>
      <c r="BK19" s="4">
        <f t="shared" si="7"/>
        <v>2.4515601023017903</v>
      </c>
      <c r="BL19" s="4">
        <f t="shared" si="8"/>
        <v>0.74881649871103806</v>
      </c>
      <c r="BM19" s="4">
        <f t="shared" si="12"/>
        <v>0.74881649871103806</v>
      </c>
      <c r="BN19" s="4">
        <v>7.3061289829422433</v>
      </c>
      <c r="BO19" s="4"/>
      <c r="BP19" s="4">
        <v>3.1951999999999998</v>
      </c>
      <c r="BQ19" s="1"/>
      <c r="BR19" s="26">
        <v>1515</v>
      </c>
      <c r="BS19" s="6">
        <f>AU19/0.78*195</f>
        <v>6511.6279069767443</v>
      </c>
      <c r="BT19" s="6">
        <f>BF19*271</f>
        <v>51.904124040920721</v>
      </c>
      <c r="BU19" s="6">
        <f>BG19*19</f>
        <v>5.6915389302957857</v>
      </c>
      <c r="BV19" s="6">
        <f>BH19*5</f>
        <v>3.575191815856777</v>
      </c>
      <c r="BW19" s="6">
        <f>BI19*3</f>
        <v>2.2464494961331143</v>
      </c>
      <c r="BX19" s="6">
        <f>BJ19*3</f>
        <v>7.3432777017783852</v>
      </c>
      <c r="BY19" s="6">
        <f>BK19*1.3</f>
        <v>3.1870281329923276</v>
      </c>
      <c r="BZ19" s="6">
        <f>BL19*1.3</f>
        <v>0.97346144832434955</v>
      </c>
      <c r="CA19" s="6">
        <f>BM19*1.3</f>
        <v>0.97346144832434955</v>
      </c>
      <c r="CB19" s="6">
        <f>BN19*2</f>
        <v>14.612257965884487</v>
      </c>
      <c r="CD19" s="7">
        <f t="shared" si="9"/>
        <v>90.506790980510274</v>
      </c>
      <c r="CE19" s="7"/>
      <c r="CF19" s="8">
        <v>1515</v>
      </c>
      <c r="CG19" s="9">
        <f>BP19*250</f>
        <v>798.8</v>
      </c>
      <c r="CH19" s="9">
        <f>CD19*4.2</f>
        <v>380.12852211814317</v>
      </c>
      <c r="CJ19" s="10">
        <v>1515</v>
      </c>
      <c r="CK19" s="11">
        <f t="shared" si="10"/>
        <v>2.1013945376920034</v>
      </c>
    </row>
    <row r="20" spans="1:89" x14ac:dyDescent="0.2">
      <c r="A20" s="13">
        <v>1516</v>
      </c>
      <c r="B20" s="1">
        <v>105</v>
      </c>
      <c r="H20" s="63">
        <f t="shared" si="11"/>
        <v>105</v>
      </c>
      <c r="AN20" s="17">
        <v>1516</v>
      </c>
      <c r="AO20" s="3">
        <v>0.99329677026203522</v>
      </c>
      <c r="AP20" s="3">
        <v>1.919561243144424</v>
      </c>
      <c r="AQ20" s="3">
        <v>2.5175831202046037</v>
      </c>
      <c r="AR20" s="3">
        <v>3.386771668307317</v>
      </c>
      <c r="AS20" s="3">
        <v>7.6086956521739131</v>
      </c>
      <c r="AT20" s="3">
        <v>10.079681274900398</v>
      </c>
      <c r="AU20" s="3">
        <v>30.232558139534884</v>
      </c>
      <c r="AV20" s="3">
        <v>25</v>
      </c>
      <c r="AW20" s="3">
        <v>10.079681274900398</v>
      </c>
      <c r="AX20" s="3">
        <v>1.0941499085923216</v>
      </c>
      <c r="AZ20" s="3">
        <v>1</v>
      </c>
      <c r="BA20" s="1"/>
      <c r="BB20" s="14">
        <v>1516</v>
      </c>
      <c r="BC20" s="4">
        <v>3.1951999999999998</v>
      </c>
      <c r="BD20" s="4">
        <f t="shared" si="0"/>
        <v>9.3346524715919268E-2</v>
      </c>
      <c r="BE20" s="4">
        <f t="shared" si="1"/>
        <v>0.18039359070867833</v>
      </c>
      <c r="BF20" s="4">
        <f t="shared" si="2"/>
        <v>0.23659357604934556</v>
      </c>
      <c r="BG20" s="4">
        <f t="shared" si="3"/>
        <v>0.31827684807575118</v>
      </c>
      <c r="BH20" s="4">
        <f t="shared" si="4"/>
        <v>0.71503836317135538</v>
      </c>
      <c r="BI20" s="4">
        <f t="shared" si="5"/>
        <v>0.9472528708694633</v>
      </c>
      <c r="BJ20" s="4">
        <f t="shared" si="6"/>
        <v>2.8411491108071134</v>
      </c>
      <c r="BK20" s="4">
        <f t="shared" si="7"/>
        <v>2.3494117647058825</v>
      </c>
      <c r="BL20" s="4">
        <f t="shared" si="8"/>
        <v>0.9472528708694633</v>
      </c>
      <c r="BM20" s="4">
        <f t="shared" si="12"/>
        <v>0.9472528708694633</v>
      </c>
      <c r="BN20" s="4">
        <v>7.4401863954732947</v>
      </c>
      <c r="BO20" s="4"/>
      <c r="BP20" s="4">
        <v>3.1951999999999998</v>
      </c>
      <c r="BQ20" s="1"/>
      <c r="BR20" s="26">
        <v>1516</v>
      </c>
      <c r="BS20" s="6">
        <f>AU20/0.78*195</f>
        <v>7558.1395348837204</v>
      </c>
      <c r="BT20" s="6">
        <f>BF20*271</f>
        <v>64.116859109372641</v>
      </c>
      <c r="BU20" s="6">
        <f>BG20*19</f>
        <v>6.0472601134392727</v>
      </c>
      <c r="BV20" s="6">
        <f>BH20*5</f>
        <v>3.575191815856777</v>
      </c>
      <c r="BW20" s="6">
        <f>BI20*3</f>
        <v>2.8417586126083898</v>
      </c>
      <c r="BX20" s="6">
        <f>BJ20*3</f>
        <v>8.5234473324213411</v>
      </c>
      <c r="BY20" s="6">
        <f>BK20*1.3</f>
        <v>3.0542352941176474</v>
      </c>
      <c r="BZ20" s="6">
        <f>BL20*1.3</f>
        <v>1.2314287321303024</v>
      </c>
      <c r="CA20" s="6">
        <f>BM20*1.3</f>
        <v>1.2314287321303024</v>
      </c>
      <c r="CB20" s="6">
        <f>BN20*2</f>
        <v>14.880372790946589</v>
      </c>
      <c r="CD20" s="7">
        <f t="shared" si="9"/>
        <v>105.50198253302327</v>
      </c>
      <c r="CE20" s="7"/>
      <c r="CF20" s="8">
        <v>1516</v>
      </c>
      <c r="CG20" s="9">
        <f>BP20*250</f>
        <v>798.8</v>
      </c>
      <c r="CH20" s="9">
        <f>CD20*4.2</f>
        <v>443.10832663869775</v>
      </c>
      <c r="CJ20" s="10">
        <v>1516</v>
      </c>
      <c r="CK20" s="11">
        <f t="shared" si="10"/>
        <v>1.8027194525083401</v>
      </c>
    </row>
    <row r="21" spans="1:89" x14ac:dyDescent="0.2">
      <c r="A21" s="13">
        <v>1517</v>
      </c>
      <c r="B21" s="1">
        <v>80</v>
      </c>
      <c r="D21" s="1">
        <v>105</v>
      </c>
      <c r="E21" s="1">
        <v>105</v>
      </c>
      <c r="H21" s="63">
        <v>105</v>
      </c>
      <c r="M21" s="1">
        <v>153</v>
      </c>
      <c r="R21" s="1">
        <v>153</v>
      </c>
      <c r="T21" s="1">
        <v>7</v>
      </c>
      <c r="X21" s="1">
        <v>7</v>
      </c>
      <c r="Z21" s="1">
        <v>153</v>
      </c>
      <c r="AA21" s="1">
        <v>153</v>
      </c>
      <c r="AN21" s="17">
        <v>1517</v>
      </c>
      <c r="AO21" s="3">
        <v>1.0237659963436929</v>
      </c>
      <c r="AP21" s="3">
        <v>1.6910420475319925</v>
      </c>
      <c r="AQ21" s="3">
        <v>2.2178708439897696</v>
      </c>
      <c r="AR21" s="3">
        <v>3.5859935311489237</v>
      </c>
      <c r="AS21" s="3">
        <v>7.6086956521739131</v>
      </c>
      <c r="AT21" s="3">
        <v>12.191235059760956</v>
      </c>
      <c r="AU21" s="3">
        <v>21.511627906976745</v>
      </c>
      <c r="AV21" s="3">
        <v>23.913043478260871</v>
      </c>
      <c r="AW21" s="3">
        <v>12.191235059760956</v>
      </c>
      <c r="AX21" s="3">
        <v>1.0073126142595976</v>
      </c>
      <c r="AZ21" s="3">
        <v>1</v>
      </c>
      <c r="BA21" s="1"/>
      <c r="BB21" s="14">
        <v>1517</v>
      </c>
      <c r="BC21" s="4">
        <v>3.1951999999999998</v>
      </c>
      <c r="BD21" s="4">
        <f t="shared" si="0"/>
        <v>9.6209915044628461E-2</v>
      </c>
      <c r="BE21" s="4">
        <f t="shared" si="1"/>
        <v>0.15891816324335947</v>
      </c>
      <c r="BF21" s="4">
        <f t="shared" si="2"/>
        <v>0.20842767413870913</v>
      </c>
      <c r="BG21" s="4">
        <f t="shared" si="3"/>
        <v>0.33699901560961887</v>
      </c>
      <c r="BH21" s="4">
        <f t="shared" si="4"/>
        <v>0.71503836317135538</v>
      </c>
      <c r="BI21" s="4">
        <f t="shared" si="5"/>
        <v>1.1456892430278884</v>
      </c>
      <c r="BJ21" s="4">
        <f t="shared" si="6"/>
        <v>2.0215868673050617</v>
      </c>
      <c r="BK21" s="4">
        <f t="shared" si="7"/>
        <v>2.2472634271099743</v>
      </c>
      <c r="BL21" s="4">
        <f t="shared" si="8"/>
        <v>1.1456892430278884</v>
      </c>
      <c r="BM21" s="4">
        <f t="shared" si="12"/>
        <v>1.1456892430278884</v>
      </c>
      <c r="BN21" s="4">
        <v>7.1385572172784313</v>
      </c>
      <c r="BO21" s="4"/>
      <c r="BP21" s="4">
        <v>3.1951999999999998</v>
      </c>
      <c r="BQ21" s="1"/>
      <c r="BR21" s="26">
        <v>1517</v>
      </c>
      <c r="BS21" s="6">
        <f>AU21/0.78*195</f>
        <v>5377.9069767441861</v>
      </c>
      <c r="BT21" s="6">
        <f>BF21*271</f>
        <v>56.483899691590175</v>
      </c>
      <c r="BU21" s="6">
        <f>BG21*19</f>
        <v>6.4029812965827588</v>
      </c>
      <c r="BV21" s="6">
        <f>BH21*5</f>
        <v>3.575191815856777</v>
      </c>
      <c r="BW21" s="6">
        <f>BI21*3</f>
        <v>3.4370677290836653</v>
      </c>
      <c r="BX21" s="6">
        <f>BJ21*3</f>
        <v>6.064760601915185</v>
      </c>
      <c r="BY21" s="6">
        <f>BK21*1.3</f>
        <v>2.9214424552429668</v>
      </c>
      <c r="BZ21" s="6">
        <f>BL21*1.3</f>
        <v>1.4893960159362549</v>
      </c>
      <c r="CA21" s="6">
        <f>BM21*1.3</f>
        <v>1.4893960159362549</v>
      </c>
      <c r="CB21" s="6">
        <f>BN21*2</f>
        <v>14.277114434556863</v>
      </c>
      <c r="CD21" s="7">
        <f t="shared" si="9"/>
        <v>96.141250056700898</v>
      </c>
      <c r="CE21" s="7"/>
      <c r="CF21" s="8">
        <v>1517</v>
      </c>
      <c r="CG21" s="9">
        <f>BP21*250</f>
        <v>798.8</v>
      </c>
      <c r="CH21" s="9">
        <f>CD21*4.2</f>
        <v>403.7932502381438</v>
      </c>
      <c r="CJ21" s="10">
        <v>1517</v>
      </c>
      <c r="CK21" s="11">
        <f t="shared" si="10"/>
        <v>1.9782401006675925</v>
      </c>
    </row>
    <row r="22" spans="1:89" x14ac:dyDescent="0.2">
      <c r="A22" s="13">
        <v>1518</v>
      </c>
      <c r="B22" s="1">
        <v>75</v>
      </c>
      <c r="H22" s="63">
        <f t="shared" si="11"/>
        <v>75</v>
      </c>
      <c r="AN22" s="17">
        <v>1518</v>
      </c>
      <c r="AO22" s="3">
        <v>1.0054844606946982</v>
      </c>
      <c r="AP22" s="3">
        <v>1.3711151736745886</v>
      </c>
      <c r="AQ22" s="3">
        <v>1.7982736572890026</v>
      </c>
      <c r="AR22" s="3">
        <v>3.5566961983780994</v>
      </c>
      <c r="AS22" s="3">
        <v>7.8177257525083608</v>
      </c>
      <c r="AT22" s="3">
        <v>10.557768924302788</v>
      </c>
      <c r="AU22" s="3">
        <v>23.720930232558139</v>
      </c>
      <c r="AV22" s="3">
        <v>22.826086956521742</v>
      </c>
      <c r="AW22" s="3">
        <v>10.557768924302788</v>
      </c>
      <c r="AX22" s="3">
        <v>0.78153564899451544</v>
      </c>
      <c r="AZ22" s="3">
        <v>1</v>
      </c>
      <c r="BA22" s="1"/>
      <c r="BB22" s="14">
        <v>1518</v>
      </c>
      <c r="BC22" s="4">
        <v>3.1951999999999998</v>
      </c>
      <c r="BD22" s="4">
        <f t="shared" si="0"/>
        <v>9.4491880847402926E-2</v>
      </c>
      <c r="BE22" s="4">
        <f t="shared" si="1"/>
        <v>0.12885256479191309</v>
      </c>
      <c r="BF22" s="4">
        <f t="shared" si="2"/>
        <v>0.16899541146381827</v>
      </c>
      <c r="BG22" s="4">
        <f t="shared" si="3"/>
        <v>0.33424575567816772</v>
      </c>
      <c r="BH22" s="4">
        <f t="shared" si="4"/>
        <v>0.73468227424749155</v>
      </c>
      <c r="BI22" s="4">
        <f t="shared" si="5"/>
        <v>0.99218186079212545</v>
      </c>
      <c r="BJ22" s="4">
        <f t="shared" si="6"/>
        <v>2.2292093023255815</v>
      </c>
      <c r="BK22" s="4">
        <f t="shared" si="7"/>
        <v>2.1451150895140665</v>
      </c>
      <c r="BL22" s="4">
        <f t="shared" si="8"/>
        <v>0.99218186079212545</v>
      </c>
      <c r="BM22" s="4">
        <f t="shared" si="12"/>
        <v>0.99218186079212545</v>
      </c>
      <c r="BN22" s="4">
        <v>8.1775021643940704</v>
      </c>
      <c r="BO22" s="4"/>
      <c r="BP22" s="4">
        <v>3.1951999999999998</v>
      </c>
      <c r="BQ22" s="1"/>
      <c r="BR22" s="26">
        <v>1518</v>
      </c>
      <c r="BS22" s="6">
        <f>AU22/0.78*195</f>
        <v>5930.2325581395344</v>
      </c>
      <c r="BT22" s="6">
        <f>BF22*271</f>
        <v>45.797756506694753</v>
      </c>
      <c r="BU22" s="6">
        <f>BG22*19</f>
        <v>6.3506693578851863</v>
      </c>
      <c r="BV22" s="6">
        <f>BH22*5</f>
        <v>3.6734113712374579</v>
      </c>
      <c r="BW22" s="6">
        <f>BI22*3</f>
        <v>2.9765455823763762</v>
      </c>
      <c r="BX22" s="6">
        <f>BJ22*3</f>
        <v>6.6876279069767444</v>
      </c>
      <c r="BY22" s="6">
        <f>BK22*1.3</f>
        <v>2.7886496163682866</v>
      </c>
      <c r="BZ22" s="6">
        <f>BL22*1.3</f>
        <v>1.2898364190297631</v>
      </c>
      <c r="CA22" s="6">
        <f>BM22*1.3</f>
        <v>1.2898364190297631</v>
      </c>
      <c r="CB22" s="6">
        <f>BN22*2</f>
        <v>16.355004328788141</v>
      </c>
      <c r="CD22" s="7">
        <f t="shared" si="9"/>
        <v>87.209337508386483</v>
      </c>
      <c r="CE22" s="7"/>
      <c r="CF22" s="8">
        <v>1518</v>
      </c>
      <c r="CG22" s="9">
        <f>BP22*250</f>
        <v>798.8</v>
      </c>
      <c r="CH22" s="9">
        <f>CD22*4.2</f>
        <v>366.27921753522327</v>
      </c>
      <c r="CJ22" s="10">
        <v>1518</v>
      </c>
      <c r="CK22" s="11">
        <f t="shared" si="10"/>
        <v>2.1808499138316066</v>
      </c>
    </row>
    <row r="23" spans="1:89" x14ac:dyDescent="0.2">
      <c r="A23" s="13">
        <v>1519</v>
      </c>
      <c r="B23" s="1">
        <v>80</v>
      </c>
      <c r="D23" s="1">
        <v>125</v>
      </c>
      <c r="E23" s="1">
        <v>125</v>
      </c>
      <c r="H23" s="63">
        <v>125</v>
      </c>
      <c r="M23" s="1">
        <v>150.5</v>
      </c>
      <c r="R23" s="1">
        <v>150.5</v>
      </c>
      <c r="Z23" s="1">
        <v>112</v>
      </c>
      <c r="AA23" s="1">
        <v>112</v>
      </c>
      <c r="AB23" s="1">
        <v>1000</v>
      </c>
      <c r="AC23" s="1">
        <v>10</v>
      </c>
      <c r="AE23" s="1">
        <v>10</v>
      </c>
      <c r="AK23" s="66">
        <v>1</v>
      </c>
      <c r="AN23" s="17">
        <v>1519</v>
      </c>
      <c r="AO23" s="3">
        <v>1.2797074954296159</v>
      </c>
      <c r="AP23" s="3">
        <v>1.8738574040219378</v>
      </c>
      <c r="AQ23" s="3">
        <v>2.4576406649616369</v>
      </c>
      <c r="AR23" s="3">
        <v>3.5273988656072746</v>
      </c>
      <c r="AS23" s="3">
        <v>8.0267558528428093</v>
      </c>
      <c r="AT23" s="3">
        <v>8.9243027888446207</v>
      </c>
      <c r="AU23" s="3">
        <v>25.581395348837209</v>
      </c>
      <c r="AV23" s="3">
        <v>21.739130434782609</v>
      </c>
      <c r="AW23" s="3">
        <v>8.9243027888446207</v>
      </c>
      <c r="AX23" s="3">
        <v>1.1462522851919559</v>
      </c>
      <c r="AZ23" s="3">
        <v>1</v>
      </c>
      <c r="BA23" s="1"/>
      <c r="BB23" s="14">
        <v>1519</v>
      </c>
      <c r="BC23" s="4">
        <v>3.1951999999999998</v>
      </c>
      <c r="BD23" s="4">
        <f t="shared" si="0"/>
        <v>0.12026239380578554</v>
      </c>
      <c r="BE23" s="4">
        <f t="shared" si="1"/>
        <v>0.17609850521561457</v>
      </c>
      <c r="BF23" s="4">
        <f t="shared" si="2"/>
        <v>0.23096039566721827</v>
      </c>
      <c r="BG23" s="4">
        <f t="shared" si="3"/>
        <v>0.33149249574671652</v>
      </c>
      <c r="BH23" s="4">
        <f t="shared" si="4"/>
        <v>0.75432618532362772</v>
      </c>
      <c r="BI23" s="4">
        <f t="shared" si="5"/>
        <v>0.83867447855636268</v>
      </c>
      <c r="BJ23" s="4">
        <f t="shared" si="6"/>
        <v>2.4040492476060189</v>
      </c>
      <c r="BK23" s="4">
        <f t="shared" si="7"/>
        <v>2.0429667519181587</v>
      </c>
      <c r="BL23" s="4">
        <f t="shared" si="8"/>
        <v>0.83867447855636268</v>
      </c>
      <c r="BM23" s="4">
        <f t="shared" si="12"/>
        <v>0.83867447855636268</v>
      </c>
      <c r="BN23" s="4">
        <v>8.7472461676510349</v>
      </c>
      <c r="BO23" s="4"/>
      <c r="BP23" s="4">
        <v>3.1951999999999998</v>
      </c>
      <c r="BQ23" s="1"/>
      <c r="BR23" s="26">
        <v>1519</v>
      </c>
      <c r="BS23" s="6">
        <f>AU23/0.78*195</f>
        <v>6395.3488372093016</v>
      </c>
      <c r="BT23" s="6">
        <f>BF23*271</f>
        <v>62.590267225816149</v>
      </c>
      <c r="BU23" s="6">
        <f>BG23*19</f>
        <v>6.2983574191876137</v>
      </c>
      <c r="BV23" s="6">
        <f>BH23*5</f>
        <v>3.7716309266181387</v>
      </c>
      <c r="BW23" s="6">
        <f>BI23*3</f>
        <v>2.516023435669088</v>
      </c>
      <c r="BX23" s="6">
        <f>BJ23*3</f>
        <v>7.2121477428180567</v>
      </c>
      <c r="BY23" s="6">
        <f>BK23*1.3</f>
        <v>2.6558567774936064</v>
      </c>
      <c r="BZ23" s="6">
        <f>BL23*1.3</f>
        <v>1.0902768221232715</v>
      </c>
      <c r="CA23" s="6">
        <f>BM23*1.3</f>
        <v>1.0902768221232715</v>
      </c>
      <c r="CB23" s="6">
        <f>BN23*2</f>
        <v>17.49449233530207</v>
      </c>
      <c r="CD23" s="7">
        <f t="shared" si="9"/>
        <v>104.71932950715127</v>
      </c>
      <c r="CE23" s="7"/>
      <c r="CF23" s="8">
        <v>1519</v>
      </c>
      <c r="CG23" s="9">
        <f>BP23*250</f>
        <v>798.8</v>
      </c>
      <c r="CH23" s="9">
        <f>CD23*4.2</f>
        <v>439.82118393003537</v>
      </c>
      <c r="CJ23" s="10">
        <v>1519</v>
      </c>
      <c r="CK23" s="11">
        <f t="shared" si="10"/>
        <v>1.8161926464348501</v>
      </c>
    </row>
    <row r="24" spans="1:89" x14ac:dyDescent="0.2">
      <c r="A24" s="13">
        <v>1520</v>
      </c>
      <c r="B24" s="1">
        <v>113</v>
      </c>
      <c r="H24" s="63">
        <f t="shared" si="11"/>
        <v>113</v>
      </c>
      <c r="AN24" s="17">
        <v>1520</v>
      </c>
      <c r="AO24" s="3">
        <v>1.5539305301645336</v>
      </c>
      <c r="AP24" s="3">
        <v>2.0658135283363803</v>
      </c>
      <c r="AQ24" s="3">
        <v>2.7093989769820972</v>
      </c>
      <c r="AR24" s="3">
        <v>3.6967907169004057</v>
      </c>
      <c r="AS24" s="3">
        <v>8.2357859531772579</v>
      </c>
      <c r="AT24" s="3">
        <v>9.3444404201376301</v>
      </c>
      <c r="AU24" s="3">
        <v>25.581395348837209</v>
      </c>
      <c r="AV24" s="3">
        <v>21.936758893280633</v>
      </c>
      <c r="AW24" s="3">
        <v>9.3444404201376301</v>
      </c>
      <c r="AX24" s="3">
        <v>1.1775137111517366</v>
      </c>
      <c r="AZ24" s="3">
        <v>1</v>
      </c>
      <c r="BA24" s="1"/>
      <c r="BB24" s="14">
        <v>1520</v>
      </c>
      <c r="BC24" s="4">
        <v>3.1951999999999998</v>
      </c>
      <c r="BD24" s="4">
        <f t="shared" si="0"/>
        <v>0.14603290676416816</v>
      </c>
      <c r="BE24" s="4">
        <f t="shared" si="1"/>
        <v>0.19413786428648241</v>
      </c>
      <c r="BF24" s="4">
        <f t="shared" si="2"/>
        <v>0.25461975327215286</v>
      </c>
      <c r="BG24" s="4">
        <f t="shared" si="3"/>
        <v>0.34741134407765223</v>
      </c>
      <c r="BH24" s="4">
        <f t="shared" si="4"/>
        <v>0.77397009639976388</v>
      </c>
      <c r="BI24" s="4">
        <f t="shared" si="5"/>
        <v>0.87815753030658095</v>
      </c>
      <c r="BJ24" s="4">
        <f t="shared" si="6"/>
        <v>2.4040492476060189</v>
      </c>
      <c r="BK24" s="4">
        <f t="shared" si="7"/>
        <v>2.0615391769355962</v>
      </c>
      <c r="BL24" s="4">
        <f t="shared" si="8"/>
        <v>0.87815753030658095</v>
      </c>
      <c r="BM24" s="4">
        <f t="shared" si="12"/>
        <v>0.87815753030658095</v>
      </c>
      <c r="BN24" s="4">
        <v>6.9542282750482354</v>
      </c>
      <c r="BO24" s="4"/>
      <c r="BP24" s="4">
        <v>3.1951999999999998</v>
      </c>
      <c r="BQ24" s="1"/>
      <c r="BR24" s="26">
        <v>1520</v>
      </c>
      <c r="BS24" s="6">
        <f>AU24/0.78*195</f>
        <v>6395.3488372093016</v>
      </c>
      <c r="BT24" s="6">
        <f>BF24*271</f>
        <v>69.001953136753428</v>
      </c>
      <c r="BU24" s="6">
        <f>BG24*19</f>
        <v>6.6008155374753921</v>
      </c>
      <c r="BV24" s="6">
        <f>BH24*5</f>
        <v>3.8698504819988195</v>
      </c>
      <c r="BW24" s="6">
        <f>BI24*3</f>
        <v>2.6344725909197431</v>
      </c>
      <c r="BX24" s="6">
        <f>BJ24*3</f>
        <v>7.2121477428180567</v>
      </c>
      <c r="BY24" s="6">
        <f>BK24*1.3</f>
        <v>2.6800009300162753</v>
      </c>
      <c r="BZ24" s="6">
        <f>BL24*1.3</f>
        <v>1.1416047893985553</v>
      </c>
      <c r="CA24" s="6">
        <f>BM24*1.3</f>
        <v>1.1416047893985553</v>
      </c>
      <c r="CB24" s="6">
        <f>BN24*2</f>
        <v>13.908456550096471</v>
      </c>
      <c r="CD24" s="7">
        <f t="shared" si="9"/>
        <v>108.19090654887532</v>
      </c>
      <c r="CE24" s="7"/>
      <c r="CF24" s="8">
        <v>1520</v>
      </c>
      <c r="CG24" s="9">
        <f>BP24*250</f>
        <v>798.8</v>
      </c>
      <c r="CH24" s="9">
        <f>CD24*4.2</f>
        <v>454.40180750527634</v>
      </c>
      <c r="CJ24" s="10">
        <v>1520</v>
      </c>
      <c r="CK24" s="11">
        <f t="shared" si="10"/>
        <v>1.7579155426020716</v>
      </c>
    </row>
    <row r="25" spans="1:89" x14ac:dyDescent="0.2">
      <c r="A25" s="13">
        <v>1521</v>
      </c>
      <c r="B25" s="34">
        <v>323</v>
      </c>
      <c r="D25" s="1">
        <v>102</v>
      </c>
      <c r="E25" s="1">
        <v>102</v>
      </c>
      <c r="H25" s="63">
        <f>AVERAGE(B25:D25)</f>
        <v>212.5</v>
      </c>
      <c r="AN25" s="17">
        <v>1521</v>
      </c>
      <c r="AO25" s="3">
        <v>1.6910420475319925</v>
      </c>
      <c r="AP25" s="3">
        <v>3.8848263254113342</v>
      </c>
      <c r="AQ25" s="3">
        <v>5.0951086956521738</v>
      </c>
      <c r="AR25" s="3">
        <v>3.8661825681935365</v>
      </c>
      <c r="AS25" s="3">
        <v>8.4448160535117065</v>
      </c>
      <c r="AT25" s="3">
        <v>9.7645780514306395</v>
      </c>
      <c r="AU25" s="3">
        <v>25.581395348837209</v>
      </c>
      <c r="AV25" s="3">
        <v>22.134387351778656</v>
      </c>
      <c r="AW25" s="3">
        <v>9.7645780514306395</v>
      </c>
      <c r="AX25" s="3">
        <v>3.3658135283363797</v>
      </c>
      <c r="AZ25" s="3">
        <v>1</v>
      </c>
      <c r="BA25" s="1"/>
      <c r="BB25" s="14">
        <v>1521</v>
      </c>
      <c r="BC25" s="4">
        <v>3.1951999999999998</v>
      </c>
      <c r="BD25" s="4">
        <f t="shared" si="0"/>
        <v>0.15891816324335947</v>
      </c>
      <c r="BE25" s="4">
        <f t="shared" si="1"/>
        <v>0.36508226691042039</v>
      </c>
      <c r="BF25" s="4">
        <f t="shared" si="2"/>
        <v>0.4788203324808184</v>
      </c>
      <c r="BG25" s="4">
        <f t="shared" si="3"/>
        <v>0.36333019240858788</v>
      </c>
      <c r="BH25" s="4">
        <f t="shared" si="4"/>
        <v>0.79361400747590005</v>
      </c>
      <c r="BI25" s="4">
        <f t="shared" si="5"/>
        <v>0.91764058205679944</v>
      </c>
      <c r="BJ25" s="4">
        <f t="shared" si="6"/>
        <v>2.4040492476060189</v>
      </c>
      <c r="BK25" s="4">
        <f t="shared" si="7"/>
        <v>2.0801116019530341</v>
      </c>
      <c r="BL25" s="4">
        <f t="shared" si="8"/>
        <v>0.91764058205679944</v>
      </c>
      <c r="BM25" s="4">
        <f t="shared" si="12"/>
        <v>0.91764058205679944</v>
      </c>
      <c r="BN25" s="4">
        <v>5.1612103824454376</v>
      </c>
      <c r="BO25" s="4"/>
      <c r="BP25" s="4">
        <v>3.1951999999999998</v>
      </c>
      <c r="BQ25" s="1"/>
      <c r="BR25" s="26">
        <v>1521</v>
      </c>
      <c r="BS25" s="6">
        <f>AU25/0.78*195</f>
        <v>6395.3488372093016</v>
      </c>
      <c r="BT25" s="6">
        <f>BF25*271</f>
        <v>129.76031010230179</v>
      </c>
      <c r="BU25" s="6">
        <f>BG25*19</f>
        <v>6.9032736557631695</v>
      </c>
      <c r="BV25" s="6">
        <f>BH25*5</f>
        <v>3.9680700373795004</v>
      </c>
      <c r="BW25" s="6">
        <f>BI25*3</f>
        <v>2.7529217461703981</v>
      </c>
      <c r="BX25" s="6">
        <f>BJ25*3</f>
        <v>7.2121477428180567</v>
      </c>
      <c r="BY25" s="6">
        <f>BK25*1.3</f>
        <v>2.7041450825389446</v>
      </c>
      <c r="BZ25" s="6">
        <f>BL25*1.3</f>
        <v>1.1929327566738392</v>
      </c>
      <c r="CA25" s="6">
        <f>BM25*1.3</f>
        <v>1.1929327566738392</v>
      </c>
      <c r="CB25" s="6">
        <f>BN25*2</f>
        <v>10.322420764890875</v>
      </c>
      <c r="CD25" s="7">
        <f t="shared" si="9"/>
        <v>166.00915464521037</v>
      </c>
      <c r="CE25" s="7"/>
      <c r="CF25" s="8">
        <v>1521</v>
      </c>
      <c r="CG25" s="9">
        <f>BP25*250</f>
        <v>798.8</v>
      </c>
      <c r="CH25" s="9">
        <f>CD25*4.2</f>
        <v>697.23844950988359</v>
      </c>
      <c r="CJ25" s="10">
        <v>1521</v>
      </c>
      <c r="CK25" s="11">
        <f t="shared" si="10"/>
        <v>1.1456625786508303</v>
      </c>
    </row>
    <row r="26" spans="1:89" x14ac:dyDescent="0.2">
      <c r="A26" s="13">
        <v>1522</v>
      </c>
      <c r="B26" s="34">
        <v>629</v>
      </c>
      <c r="H26" s="63">
        <f>AVERAGE(B26:D26)</f>
        <v>629</v>
      </c>
      <c r="AN26" s="17">
        <v>1522</v>
      </c>
      <c r="AO26" s="3">
        <v>1.8281535648994514</v>
      </c>
      <c r="AP26" s="3">
        <v>11.49908592321755</v>
      </c>
      <c r="AQ26" s="3">
        <v>15.081521739130434</v>
      </c>
      <c r="AR26" s="3">
        <v>4.0355744194866672</v>
      </c>
      <c r="AS26" s="3">
        <v>8.6538461538461551</v>
      </c>
      <c r="AT26" s="3">
        <v>10.184715682723649</v>
      </c>
      <c r="AU26" s="3">
        <v>25.581395348837209</v>
      </c>
      <c r="AV26" s="3">
        <v>22.33201581027668</v>
      </c>
      <c r="AW26" s="3">
        <v>10.184715682723649</v>
      </c>
      <c r="AX26" s="3">
        <v>2.7015082266910415</v>
      </c>
      <c r="AZ26" s="3">
        <v>1</v>
      </c>
      <c r="BA26" s="1"/>
      <c r="BB26" s="14">
        <v>1522</v>
      </c>
      <c r="BC26" s="4">
        <v>3.1951999999999998</v>
      </c>
      <c r="BD26" s="4">
        <f t="shared" si="0"/>
        <v>0.17180341972255078</v>
      </c>
      <c r="BE26" s="4">
        <f t="shared" si="1"/>
        <v>1.0806435100548446</v>
      </c>
      <c r="BF26" s="4">
        <f t="shared" si="2"/>
        <v>1.4173081841432222</v>
      </c>
      <c r="BG26" s="4">
        <f t="shared" si="3"/>
        <v>0.37924904073952348</v>
      </c>
      <c r="BH26" s="4">
        <f t="shared" si="4"/>
        <v>0.81325791855203633</v>
      </c>
      <c r="BI26" s="4">
        <f t="shared" si="5"/>
        <v>0.9571236338070177</v>
      </c>
      <c r="BJ26" s="4">
        <f t="shared" si="6"/>
        <v>2.4040492476060189</v>
      </c>
      <c r="BK26" s="4">
        <f t="shared" si="7"/>
        <v>2.0986840269704721</v>
      </c>
      <c r="BL26" s="4">
        <f t="shared" si="8"/>
        <v>0.9571236338070177</v>
      </c>
      <c r="BM26" s="4">
        <f t="shared" si="12"/>
        <v>0.9571236338070177</v>
      </c>
      <c r="BN26" s="4">
        <v>5.4676273253735532</v>
      </c>
      <c r="BO26" s="4"/>
      <c r="BP26" s="4">
        <v>3.1951999999999998</v>
      </c>
      <c r="BQ26" s="1"/>
      <c r="BR26" s="26">
        <v>1522</v>
      </c>
      <c r="BS26" s="6">
        <f>AU26/0.78*195</f>
        <v>6395.3488372093016</v>
      </c>
      <c r="BT26" s="6">
        <f>BF26*271</f>
        <v>384.09051790281325</v>
      </c>
      <c r="BU26" s="6">
        <f>BG26*19</f>
        <v>7.2057317740509461</v>
      </c>
      <c r="BV26" s="6">
        <f>BH26*5</f>
        <v>4.0662895927601816</v>
      </c>
      <c r="BW26" s="6">
        <f>BI26*3</f>
        <v>2.8713709014210531</v>
      </c>
      <c r="BX26" s="6">
        <f>BJ26*3</f>
        <v>7.2121477428180567</v>
      </c>
      <c r="BY26" s="6">
        <f>BK26*1.3</f>
        <v>2.7282892350616139</v>
      </c>
      <c r="BZ26" s="6">
        <f>BL26*1.3</f>
        <v>1.244260723949123</v>
      </c>
      <c r="CA26" s="6">
        <f>BM26*1.3</f>
        <v>1.244260723949123</v>
      </c>
      <c r="CB26" s="6">
        <f>BN26*2</f>
        <v>10.935254650747106</v>
      </c>
      <c r="CD26" s="7">
        <f t="shared" si="9"/>
        <v>421.59812324757047</v>
      </c>
      <c r="CE26" s="7"/>
      <c r="CF26" s="8">
        <v>1522</v>
      </c>
      <c r="CG26" s="9">
        <f>BP26*250</f>
        <v>798.8</v>
      </c>
      <c r="CH26" s="9">
        <f>CD26*4.2</f>
        <v>1770.7121176397961</v>
      </c>
      <c r="CJ26" s="10">
        <v>1522</v>
      </c>
      <c r="CK26" s="11">
        <f t="shared" si="10"/>
        <v>0.45111793839459924</v>
      </c>
    </row>
    <row r="27" spans="1:89" x14ac:dyDescent="0.2">
      <c r="A27" s="13">
        <v>1523</v>
      </c>
      <c r="AN27" s="17">
        <v>1523</v>
      </c>
      <c r="AO27" s="3">
        <v>1.5173674588665447</v>
      </c>
      <c r="AP27" s="3">
        <v>6.9538391224862881</v>
      </c>
      <c r="AQ27" s="3">
        <v>4.1734678735717461</v>
      </c>
      <c r="AR27" s="3">
        <v>4.2049662707797975</v>
      </c>
      <c r="AS27" s="3">
        <v>8.8628762541806037</v>
      </c>
      <c r="AT27" s="3">
        <v>10.604853314016658</v>
      </c>
      <c r="AU27" s="3">
        <v>26.598837209302324</v>
      </c>
      <c r="AV27" s="3">
        <v>22.529644268774703</v>
      </c>
      <c r="AW27" s="3">
        <v>10.604853314016658</v>
      </c>
      <c r="AX27" s="3">
        <v>2.0372029250457033</v>
      </c>
      <c r="AZ27" s="3">
        <v>1</v>
      </c>
      <c r="BA27" s="1"/>
      <c r="BB27" s="14">
        <v>1523</v>
      </c>
      <c r="BC27" s="4">
        <v>3.1951999999999998</v>
      </c>
      <c r="BD27" s="4">
        <f t="shared" si="0"/>
        <v>0.14259683836971715</v>
      </c>
      <c r="BE27" s="4">
        <f t="shared" si="1"/>
        <v>0.65349725776965262</v>
      </c>
      <c r="BF27" s="4">
        <f t="shared" si="2"/>
        <v>0.39220778087166008</v>
      </c>
      <c r="BG27" s="4">
        <f t="shared" si="3"/>
        <v>0.39516788907045902</v>
      </c>
      <c r="BH27" s="4">
        <f t="shared" si="4"/>
        <v>0.83290182962817239</v>
      </c>
      <c r="BI27" s="4">
        <f t="shared" si="5"/>
        <v>0.99660668555723597</v>
      </c>
      <c r="BJ27" s="4">
        <f t="shared" si="6"/>
        <v>2.4996648426812587</v>
      </c>
      <c r="BK27" s="4">
        <f t="shared" si="7"/>
        <v>2.1172564519879096</v>
      </c>
      <c r="BL27" s="4">
        <f t="shared" si="8"/>
        <v>0.99660668555723597</v>
      </c>
      <c r="BM27" s="4">
        <f t="shared" si="12"/>
        <v>0.99660668555723597</v>
      </c>
      <c r="BN27" s="4">
        <v>5.7740442683016679</v>
      </c>
      <c r="BO27" s="4"/>
      <c r="BP27" s="4">
        <v>3.1951999999999998</v>
      </c>
      <c r="BQ27" s="1"/>
      <c r="BR27" s="26">
        <v>1523</v>
      </c>
      <c r="BS27" s="6">
        <f>AU27/0.78*195</f>
        <v>6649.7093023255802</v>
      </c>
      <c r="BT27" s="6">
        <f>BF27*271</f>
        <v>106.28830861621988</v>
      </c>
      <c r="BU27" s="6">
        <f>BG27*19</f>
        <v>7.5081898923387218</v>
      </c>
      <c r="BV27" s="6">
        <f>BH27*5</f>
        <v>4.164509148140862</v>
      </c>
      <c r="BW27" s="6">
        <f>BI27*3</f>
        <v>2.9898200566717081</v>
      </c>
      <c r="BX27" s="6">
        <f>BJ27*3</f>
        <v>7.4989945280437755</v>
      </c>
      <c r="BY27" s="6">
        <f>BK27*1.3</f>
        <v>2.7524333875842824</v>
      </c>
      <c r="BZ27" s="6">
        <f>BL27*1.3</f>
        <v>1.2955886912244068</v>
      </c>
      <c r="CA27" s="6">
        <f>BM27*1.3</f>
        <v>1.2955886912244068</v>
      </c>
      <c r="CB27" s="6">
        <f>BN27*2</f>
        <v>11.548088536603336</v>
      </c>
      <c r="CD27" s="7">
        <f t="shared" si="9"/>
        <v>145.34152154805136</v>
      </c>
      <c r="CE27" s="7"/>
      <c r="CF27" s="8">
        <v>1523</v>
      </c>
      <c r="CG27" s="9">
        <f>BP27*250</f>
        <v>798.8</v>
      </c>
      <c r="CH27" s="9">
        <f>CD27*4.2</f>
        <v>610.43439050181576</v>
      </c>
      <c r="CJ27" s="10">
        <v>1523</v>
      </c>
      <c r="CK27" s="11">
        <f t="shared" si="10"/>
        <v>1.3085763391268563</v>
      </c>
    </row>
    <row r="28" spans="1:89" x14ac:dyDescent="0.2">
      <c r="A28" s="13">
        <v>1524</v>
      </c>
      <c r="C28" s="1">
        <v>131.75</v>
      </c>
      <c r="H28" s="63">
        <f>AVERAGE(B28:D28)</f>
        <v>131.75</v>
      </c>
      <c r="AN28" s="17">
        <v>1524</v>
      </c>
      <c r="AO28" s="3">
        <v>1.206581352833638</v>
      </c>
      <c r="AP28" s="3">
        <v>2.4085923217550271</v>
      </c>
      <c r="AQ28" s="3">
        <v>3.1589673913043477</v>
      </c>
      <c r="AR28" s="3">
        <v>4.3743581220729286</v>
      </c>
      <c r="AS28" s="3">
        <v>9.0719063545150505</v>
      </c>
      <c r="AT28" s="3">
        <v>11.024990945309668</v>
      </c>
      <c r="AU28" s="3">
        <v>27.616279069767444</v>
      </c>
      <c r="AV28" s="3">
        <v>22.727272727272727</v>
      </c>
      <c r="AW28" s="3">
        <v>11.024990945309668</v>
      </c>
      <c r="AX28" s="3">
        <v>1.3728976234003654</v>
      </c>
      <c r="AZ28" s="3">
        <v>1</v>
      </c>
      <c r="BA28" s="1"/>
      <c r="BB28" s="14">
        <v>1524</v>
      </c>
      <c r="BC28" s="4">
        <v>3.1951999999999998</v>
      </c>
      <c r="BD28" s="4">
        <f t="shared" si="0"/>
        <v>0.11339025701688353</v>
      </c>
      <c r="BE28" s="4">
        <f t="shared" si="1"/>
        <v>0.22635100548446066</v>
      </c>
      <c r="BF28" s="4">
        <f t="shared" si="2"/>
        <v>0.29686860613810739</v>
      </c>
      <c r="BG28" s="4">
        <f t="shared" si="3"/>
        <v>0.41108673740139473</v>
      </c>
      <c r="BH28" s="4">
        <f t="shared" si="4"/>
        <v>0.85254574070430855</v>
      </c>
      <c r="BI28" s="4">
        <f t="shared" si="5"/>
        <v>1.0360897373074542</v>
      </c>
      <c r="BJ28" s="4">
        <f t="shared" si="6"/>
        <v>2.595280437756498</v>
      </c>
      <c r="BK28" s="4">
        <f t="shared" si="7"/>
        <v>2.1358288770053475</v>
      </c>
      <c r="BL28" s="4">
        <f t="shared" si="8"/>
        <v>1.0360897373074542</v>
      </c>
      <c r="BM28" s="4">
        <f t="shared" si="12"/>
        <v>1.0360897373074542</v>
      </c>
      <c r="BN28" s="4">
        <v>6.0804612112297818</v>
      </c>
      <c r="BO28" s="4"/>
      <c r="BP28" s="4">
        <v>3.1951999999999998</v>
      </c>
      <c r="BQ28" s="1"/>
      <c r="BR28" s="26">
        <v>1524</v>
      </c>
      <c r="BS28" s="6">
        <f>AU28/0.78*195</f>
        <v>6904.0697674418607</v>
      </c>
      <c r="BT28" s="6">
        <f>BF28*271</f>
        <v>80.45139226342711</v>
      </c>
      <c r="BU28" s="6">
        <f>BG28*19</f>
        <v>7.8106480106265002</v>
      </c>
      <c r="BV28" s="6">
        <f>BH28*5</f>
        <v>4.2627287035215424</v>
      </c>
      <c r="BW28" s="6">
        <f>BI28*3</f>
        <v>3.1082692119223627</v>
      </c>
      <c r="BX28" s="6">
        <f>BJ28*3</f>
        <v>7.7858413132694935</v>
      </c>
      <c r="BY28" s="6">
        <f>BK28*1.3</f>
        <v>2.7765775401069517</v>
      </c>
      <c r="BZ28" s="6">
        <f>BL28*1.3</f>
        <v>1.3469166584996906</v>
      </c>
      <c r="CA28" s="6">
        <f>BM28*1.3</f>
        <v>1.3469166584996906</v>
      </c>
      <c r="CB28" s="6">
        <f>BN28*2</f>
        <v>12.160922422459564</v>
      </c>
      <c r="CD28" s="7">
        <f t="shared" si="9"/>
        <v>121.05021278233291</v>
      </c>
      <c r="CE28" s="7"/>
      <c r="CF28" s="8">
        <v>1524</v>
      </c>
      <c r="CG28" s="9">
        <f>BP28*250</f>
        <v>798.8</v>
      </c>
      <c r="CH28" s="9">
        <f>CD28*4.2</f>
        <v>508.41089368579821</v>
      </c>
      <c r="CJ28" s="10">
        <v>1524</v>
      </c>
      <c r="CK28" s="11">
        <f t="shared" si="10"/>
        <v>1.5711701104769491</v>
      </c>
    </row>
    <row r="29" spans="1:89" x14ac:dyDescent="0.2">
      <c r="A29" s="13">
        <v>1525</v>
      </c>
      <c r="C29" s="1">
        <v>102</v>
      </c>
      <c r="H29" s="63">
        <f t="shared" ref="H29:H49" si="13">AVERAGE(B29:D29)</f>
        <v>102</v>
      </c>
      <c r="AL29" s="66">
        <v>1.3823529411764706</v>
      </c>
      <c r="AN29" s="17">
        <v>1525</v>
      </c>
      <c r="AO29" s="3">
        <v>1.1974405850091407</v>
      </c>
      <c r="AP29" s="3">
        <v>1.8647166361974405</v>
      </c>
      <c r="AQ29" s="3">
        <v>2.4456521739130435</v>
      </c>
      <c r="AR29" s="3">
        <v>4.5437499733660598</v>
      </c>
      <c r="AS29" s="3">
        <v>9.2809364548494973</v>
      </c>
      <c r="AT29" s="3">
        <v>11.445128576602679</v>
      </c>
      <c r="AU29" s="3">
        <v>28.63372093023256</v>
      </c>
      <c r="AV29" s="3">
        <v>22.92490118577075</v>
      </c>
      <c r="AW29" s="3">
        <v>11.445128576602679</v>
      </c>
      <c r="AX29" s="3">
        <v>1.0628884826325411</v>
      </c>
      <c r="AZ29" s="3">
        <v>1.3823529411764706</v>
      </c>
      <c r="BA29" s="1"/>
      <c r="BB29" s="14">
        <v>1525</v>
      </c>
      <c r="BC29" s="4">
        <v>3.1951999999999998</v>
      </c>
      <c r="BD29" s="4">
        <f t="shared" si="0"/>
        <v>0.11253123991827078</v>
      </c>
      <c r="BE29" s="4">
        <f t="shared" si="1"/>
        <v>0.17523948811700182</v>
      </c>
      <c r="BF29" s="4">
        <f t="shared" si="2"/>
        <v>0.22983375959079283</v>
      </c>
      <c r="BG29" s="4">
        <f t="shared" si="3"/>
        <v>0.42700558573233038</v>
      </c>
      <c r="BH29" s="4">
        <f t="shared" si="4"/>
        <v>0.8721896517804445</v>
      </c>
      <c r="BI29" s="4">
        <f t="shared" si="5"/>
        <v>1.075572789057673</v>
      </c>
      <c r="BJ29" s="4">
        <f t="shared" si="6"/>
        <v>2.6908960328317373</v>
      </c>
      <c r="BK29" s="4">
        <f t="shared" si="7"/>
        <v>2.1544013020227855</v>
      </c>
      <c r="BL29" s="4">
        <f t="shared" si="8"/>
        <v>1.075572789057673</v>
      </c>
      <c r="BM29" s="4">
        <f t="shared" si="12"/>
        <v>1.075572789057673</v>
      </c>
      <c r="BN29" s="4">
        <v>6.3868781541578965</v>
      </c>
      <c r="BO29" s="4"/>
      <c r="BP29" s="4">
        <v>4.4168941176470584</v>
      </c>
      <c r="BQ29" s="1"/>
      <c r="BR29" s="26">
        <v>1525</v>
      </c>
      <c r="BS29" s="6">
        <f>AU29/0.78*195</f>
        <v>7158.4302325581402</v>
      </c>
      <c r="BT29" s="6">
        <f>BF29*271</f>
        <v>62.284948849104858</v>
      </c>
      <c r="BU29" s="6">
        <f>BG29*19</f>
        <v>8.1131061289142767</v>
      </c>
      <c r="BV29" s="6">
        <f>BH29*5</f>
        <v>4.3609482589022228</v>
      </c>
      <c r="BW29" s="6">
        <f>BI29*3</f>
        <v>3.2267183671730191</v>
      </c>
      <c r="BX29" s="6">
        <f>BJ29*3</f>
        <v>8.0726880984952114</v>
      </c>
      <c r="BY29" s="6">
        <f>BK29*1.3</f>
        <v>2.800721692629621</v>
      </c>
      <c r="BZ29" s="6">
        <f>BL29*1.3</f>
        <v>1.398244625774975</v>
      </c>
      <c r="CA29" s="6">
        <f>BM29*1.3</f>
        <v>1.398244625774975</v>
      </c>
      <c r="CB29" s="6">
        <f>BN29*2</f>
        <v>12.773756308315793</v>
      </c>
      <c r="CD29" s="7">
        <f t="shared" si="9"/>
        <v>104.42937695508496</v>
      </c>
      <c r="CE29" s="7"/>
      <c r="CF29" s="8">
        <v>1525</v>
      </c>
      <c r="CG29" s="9">
        <f>BP29*250</f>
        <v>1104.2235294117645</v>
      </c>
      <c r="CH29" s="9">
        <f>CD29*4.2</f>
        <v>438.60338321135686</v>
      </c>
      <c r="CJ29" s="10">
        <v>1525</v>
      </c>
      <c r="CK29" s="11">
        <f t="shared" si="10"/>
        <v>2.5175900863483642</v>
      </c>
    </row>
    <row r="30" spans="1:89" x14ac:dyDescent="0.2">
      <c r="A30" s="13">
        <v>1526</v>
      </c>
      <c r="C30" s="1">
        <v>157.25</v>
      </c>
      <c r="H30" s="63">
        <f t="shared" si="13"/>
        <v>157.25</v>
      </c>
      <c r="AL30" s="66">
        <v>1.3823529411764706</v>
      </c>
      <c r="AN30" s="17">
        <v>1526</v>
      </c>
      <c r="AO30" s="3">
        <v>1.4442413162705667</v>
      </c>
      <c r="AP30" s="3">
        <v>2.8747714808043874</v>
      </c>
      <c r="AQ30" s="3">
        <v>3.7703804347826084</v>
      </c>
      <c r="AR30" s="3">
        <v>4.713141824659191</v>
      </c>
      <c r="AS30" s="3">
        <v>9.4899665551839458</v>
      </c>
      <c r="AT30" s="3">
        <v>11.865266207895688</v>
      </c>
      <c r="AU30" s="3">
        <v>29.651162790697676</v>
      </c>
      <c r="AV30" s="3">
        <v>23.122529644268774</v>
      </c>
      <c r="AW30" s="3">
        <v>11.865266207895688</v>
      </c>
      <c r="AX30" s="3">
        <v>1.6386197440585006</v>
      </c>
      <c r="AZ30" s="3">
        <v>1.3823529411764706</v>
      </c>
      <c r="BA30" s="1"/>
      <c r="BB30" s="14">
        <v>1526</v>
      </c>
      <c r="BC30" s="4">
        <v>3.1951999999999998</v>
      </c>
      <c r="BD30" s="4">
        <f t="shared" si="0"/>
        <v>0.13572470158081512</v>
      </c>
      <c r="BE30" s="4">
        <f t="shared" si="1"/>
        <v>0.27016087751371115</v>
      </c>
      <c r="BF30" s="4">
        <f t="shared" si="2"/>
        <v>0.35432704603580556</v>
      </c>
      <c r="BG30" s="4">
        <f t="shared" si="3"/>
        <v>0.44292443406326609</v>
      </c>
      <c r="BH30" s="4">
        <f t="shared" si="4"/>
        <v>0.89183356285658055</v>
      </c>
      <c r="BI30" s="4">
        <f t="shared" si="5"/>
        <v>1.1150558408078912</v>
      </c>
      <c r="BJ30" s="4">
        <f t="shared" si="6"/>
        <v>2.7865116279069766</v>
      </c>
      <c r="BK30" s="4">
        <f t="shared" si="7"/>
        <v>2.172973727040223</v>
      </c>
      <c r="BL30" s="4">
        <f t="shared" si="8"/>
        <v>1.1150558408078912</v>
      </c>
      <c r="BM30" s="4">
        <f t="shared" si="12"/>
        <v>1.1150558408078912</v>
      </c>
      <c r="BN30" s="4">
        <v>6.6932950970860121</v>
      </c>
      <c r="BO30" s="4"/>
      <c r="BP30" s="4">
        <v>4.4168941176470584</v>
      </c>
      <c r="BQ30" s="1"/>
      <c r="BR30" s="26">
        <v>1526</v>
      </c>
      <c r="BS30" s="6">
        <f>AU30/0.78*195</f>
        <v>7412.7906976744189</v>
      </c>
      <c r="BT30" s="6">
        <f>BF30*271</f>
        <v>96.022629475703312</v>
      </c>
      <c r="BU30" s="6">
        <f>BG30*19</f>
        <v>8.415564247202056</v>
      </c>
      <c r="BV30" s="6">
        <f>BH30*5</f>
        <v>4.4591678142829032</v>
      </c>
      <c r="BW30" s="6">
        <f>BI30*3</f>
        <v>3.3451675224236737</v>
      </c>
      <c r="BX30" s="6">
        <f>BJ30*3</f>
        <v>8.3595348837209293</v>
      </c>
      <c r="BY30" s="6">
        <f>BK30*1.3</f>
        <v>2.8248658451522899</v>
      </c>
      <c r="BZ30" s="6">
        <f>BL30*1.3</f>
        <v>1.4495725930502585</v>
      </c>
      <c r="CA30" s="6">
        <f>BM30*1.3</f>
        <v>1.4495725930502585</v>
      </c>
      <c r="CB30" s="6">
        <f>BN30*2</f>
        <v>13.386590194172024</v>
      </c>
      <c r="CD30" s="7">
        <f t="shared" si="9"/>
        <v>139.71266516875772</v>
      </c>
      <c r="CE30" s="7"/>
      <c r="CF30" s="8">
        <v>1526</v>
      </c>
      <c r="CG30" s="9">
        <f>BP30*250</f>
        <v>1104.2235294117645</v>
      </c>
      <c r="CH30" s="9">
        <f>CD30*4.2</f>
        <v>586.7931937087825</v>
      </c>
      <c r="CJ30" s="10">
        <v>1526</v>
      </c>
      <c r="CK30" s="11">
        <f t="shared" si="10"/>
        <v>1.8817933494296386</v>
      </c>
    </row>
    <row r="31" spans="1:89" x14ac:dyDescent="0.2">
      <c r="A31" s="13">
        <v>1527</v>
      </c>
      <c r="C31" s="1">
        <v>108</v>
      </c>
      <c r="H31" s="63">
        <f t="shared" si="13"/>
        <v>108</v>
      </c>
      <c r="AL31" s="66">
        <v>1.3823529411764706</v>
      </c>
      <c r="AN31" s="17">
        <v>1527</v>
      </c>
      <c r="AO31" s="3">
        <v>1.1882998171846435</v>
      </c>
      <c r="AP31" s="3">
        <v>1.9744058500914077</v>
      </c>
      <c r="AQ31" s="3">
        <v>2.5895140664961636</v>
      </c>
      <c r="AR31" s="3">
        <v>4.8825336759523212</v>
      </c>
      <c r="AS31" s="3">
        <v>9.6989966555183926</v>
      </c>
      <c r="AT31" s="3">
        <v>12.285403839188699</v>
      </c>
      <c r="AU31" s="3">
        <v>30.668604651162791</v>
      </c>
      <c r="AV31" s="3">
        <v>23.320158102766797</v>
      </c>
      <c r="AW31" s="3">
        <v>12.285403839188699</v>
      </c>
      <c r="AX31" s="3">
        <v>1.1254113345521022</v>
      </c>
      <c r="AZ31" s="3">
        <v>1.3823529411764706</v>
      </c>
      <c r="BA31" s="1"/>
      <c r="BB31" s="14">
        <v>1527</v>
      </c>
      <c r="BC31" s="4">
        <v>3.1951999999999998</v>
      </c>
      <c r="BD31" s="4">
        <f t="shared" si="0"/>
        <v>0.11167222281965801</v>
      </c>
      <c r="BE31" s="4">
        <f t="shared" si="1"/>
        <v>0.18554769330035487</v>
      </c>
      <c r="BF31" s="4">
        <f t="shared" si="2"/>
        <v>0.24335339250789828</v>
      </c>
      <c r="BG31" s="4">
        <f t="shared" si="3"/>
        <v>0.45884328239420169</v>
      </c>
      <c r="BH31" s="4">
        <f t="shared" si="4"/>
        <v>0.91147747393271672</v>
      </c>
      <c r="BI31" s="4">
        <f t="shared" si="5"/>
        <v>1.1545388925581097</v>
      </c>
      <c r="BJ31" s="4">
        <f t="shared" si="6"/>
        <v>2.8821272229822159</v>
      </c>
      <c r="BK31" s="4">
        <f t="shared" si="7"/>
        <v>2.1915461520576609</v>
      </c>
      <c r="BL31" s="4">
        <f t="shared" si="8"/>
        <v>1.1545388925581097</v>
      </c>
      <c r="BM31" s="4">
        <f t="shared" si="12"/>
        <v>1.1545388925581097</v>
      </c>
      <c r="BN31" s="4">
        <v>6.9997120400141259</v>
      </c>
      <c r="BO31" s="4"/>
      <c r="BP31" s="4">
        <v>4.4168941176470584</v>
      </c>
      <c r="BQ31" s="1"/>
      <c r="BR31" s="26">
        <v>1527</v>
      </c>
      <c r="BS31" s="6">
        <f>AU31/0.78*195</f>
        <v>7667.1511627906984</v>
      </c>
      <c r="BT31" s="6">
        <f>BF31*271</f>
        <v>65.948769369640431</v>
      </c>
      <c r="BU31" s="6">
        <f>BG31*19</f>
        <v>8.7180223654898317</v>
      </c>
      <c r="BV31" s="6">
        <f>BH31*5</f>
        <v>4.5573873696635836</v>
      </c>
      <c r="BW31" s="6">
        <f>BI31*3</f>
        <v>3.4636166776743291</v>
      </c>
      <c r="BX31" s="6">
        <f>BJ31*3</f>
        <v>8.6463816689466473</v>
      </c>
      <c r="BY31" s="6">
        <f>BK31*1.3</f>
        <v>2.8490099976749592</v>
      </c>
      <c r="BZ31" s="6">
        <f>BL31*1.3</f>
        <v>1.5009005603255428</v>
      </c>
      <c r="CA31" s="6">
        <f>BM31*1.3</f>
        <v>1.5009005603255428</v>
      </c>
      <c r="CB31" s="6">
        <f>BN31*2</f>
        <v>13.999424080028252</v>
      </c>
      <c r="CD31" s="7">
        <f t="shared" si="9"/>
        <v>111.18441264976911</v>
      </c>
      <c r="CE31" s="7"/>
      <c r="CF31" s="8">
        <v>1527</v>
      </c>
      <c r="CG31" s="9">
        <f>BP31*250</f>
        <v>1104.2235294117645</v>
      </c>
      <c r="CH31" s="9">
        <f>CD31*4.2</f>
        <v>466.97453312903031</v>
      </c>
      <c r="CJ31" s="10">
        <v>1527</v>
      </c>
      <c r="CK31" s="11">
        <f t="shared" si="10"/>
        <v>2.3646332959803082</v>
      </c>
    </row>
    <row r="32" spans="1:89" x14ac:dyDescent="0.2">
      <c r="A32" s="13">
        <v>1528</v>
      </c>
      <c r="AL32" s="66">
        <v>1.3823529411764706</v>
      </c>
      <c r="AN32" s="17">
        <v>1528</v>
      </c>
      <c r="AO32" s="3">
        <v>2.2257769652650823</v>
      </c>
      <c r="AP32" s="3">
        <v>4.5612431444241315</v>
      </c>
      <c r="AQ32" s="3">
        <v>3.8284066408875468</v>
      </c>
      <c r="AR32" s="3">
        <v>5.0519255272454524</v>
      </c>
      <c r="AS32" s="3">
        <v>9.9080267558528394</v>
      </c>
      <c r="AT32" s="3">
        <v>12.705541470481711</v>
      </c>
      <c r="AU32" s="3">
        <v>31.686046511627907</v>
      </c>
      <c r="AV32" s="3">
        <v>23.51778656126482</v>
      </c>
      <c r="AW32" s="3">
        <v>12.705541470481711</v>
      </c>
      <c r="AX32" s="3">
        <v>2.5999085923217549</v>
      </c>
      <c r="AZ32" s="3">
        <v>1.3823529411764706</v>
      </c>
      <c r="BA32" s="1"/>
      <c r="BB32" s="14">
        <v>1528</v>
      </c>
      <c r="BC32" s="4">
        <v>3.1951999999999998</v>
      </c>
      <c r="BD32" s="4">
        <f t="shared" si="0"/>
        <v>0.20917066351220559</v>
      </c>
      <c r="BE32" s="4">
        <f t="shared" si="1"/>
        <v>0.42864953220776425</v>
      </c>
      <c r="BF32" s="4">
        <f t="shared" si="2"/>
        <v>0.35978014408717318</v>
      </c>
      <c r="BG32" s="4">
        <f t="shared" si="3"/>
        <v>0.47476213072513729</v>
      </c>
      <c r="BH32" s="4">
        <f t="shared" si="4"/>
        <v>0.93112138500885266</v>
      </c>
      <c r="BI32" s="4">
        <f t="shared" si="5"/>
        <v>1.1940219443083282</v>
      </c>
      <c r="BJ32" s="4">
        <f t="shared" si="6"/>
        <v>2.9777428180574552</v>
      </c>
      <c r="BK32" s="4">
        <f t="shared" si="7"/>
        <v>2.2101185770750988</v>
      </c>
      <c r="BL32" s="4">
        <f t="shared" si="8"/>
        <v>1.1940219443083282</v>
      </c>
      <c r="BM32" s="4">
        <f t="shared" si="12"/>
        <v>1.1940219443083282</v>
      </c>
      <c r="BN32" s="4">
        <v>7.3061289829422433</v>
      </c>
      <c r="BO32" s="4"/>
      <c r="BP32" s="4">
        <v>4.4168941176470584</v>
      </c>
      <c r="BQ32" s="1"/>
      <c r="BR32" s="26">
        <v>1528</v>
      </c>
      <c r="BS32" s="6">
        <f>AU32/0.78*195</f>
        <v>7921.5116279069762</v>
      </c>
      <c r="BT32" s="6">
        <f>BF32*271</f>
        <v>97.500419047623936</v>
      </c>
      <c r="BU32" s="6">
        <f>BG32*19</f>
        <v>9.0204804837776091</v>
      </c>
      <c r="BV32" s="6">
        <f>BH32*5</f>
        <v>4.6556069250442631</v>
      </c>
      <c r="BW32" s="6">
        <f>BI32*3</f>
        <v>3.5820658329249846</v>
      </c>
      <c r="BX32" s="6">
        <f>BJ32*3</f>
        <v>8.9332284541723652</v>
      </c>
      <c r="BY32" s="6">
        <f>BK32*1.3</f>
        <v>2.8731541501976285</v>
      </c>
      <c r="BZ32" s="6">
        <f>BL32*1.3</f>
        <v>1.5522285276008267</v>
      </c>
      <c r="CA32" s="6">
        <f>BM32*1.3</f>
        <v>1.5522285276008267</v>
      </c>
      <c r="CB32" s="6">
        <f>BN32*2</f>
        <v>14.612257965884487</v>
      </c>
      <c r="CD32" s="7">
        <f t="shared" si="9"/>
        <v>144.28166991482692</v>
      </c>
      <c r="CE32" s="7"/>
      <c r="CF32" s="8">
        <v>1528</v>
      </c>
      <c r="CG32" s="9">
        <f>BP32*250</f>
        <v>1104.2235294117645</v>
      </c>
      <c r="CH32" s="9">
        <f>CD32*4.2</f>
        <v>605.98301364227314</v>
      </c>
      <c r="CJ32" s="10">
        <v>1528</v>
      </c>
      <c r="CK32" s="11">
        <f t="shared" si="10"/>
        <v>1.8222021154929851</v>
      </c>
    </row>
    <row r="33" spans="1:89" x14ac:dyDescent="0.2">
      <c r="A33" s="13">
        <v>1529</v>
      </c>
      <c r="C33" s="1">
        <v>391</v>
      </c>
      <c r="H33" s="63">
        <f t="shared" si="13"/>
        <v>391</v>
      </c>
      <c r="AL33" s="66">
        <v>1.3823529411764706</v>
      </c>
      <c r="AN33" s="17">
        <v>1529</v>
      </c>
      <c r="AO33" s="3">
        <v>3.2632541133455208</v>
      </c>
      <c r="AP33" s="3">
        <v>7.1480804387568551</v>
      </c>
      <c r="AQ33" s="3">
        <v>9.375</v>
      </c>
      <c r="AR33" s="3">
        <v>5.2213173785385827</v>
      </c>
      <c r="AS33" s="3">
        <v>10.117056856187288</v>
      </c>
      <c r="AT33" s="3">
        <v>13.12567910177472</v>
      </c>
      <c r="AU33" s="3">
        <v>32.703488372093027</v>
      </c>
      <c r="AV33" s="3">
        <v>23.715415019762844</v>
      </c>
      <c r="AW33" s="3">
        <v>13.12567910177472</v>
      </c>
      <c r="AX33" s="3">
        <v>4.0744058500914067</v>
      </c>
      <c r="AZ33" s="3">
        <v>1.3823529411764706</v>
      </c>
      <c r="BA33" s="1"/>
      <c r="BB33" s="14">
        <v>1529</v>
      </c>
      <c r="BC33" s="4">
        <v>3.1951999999999998</v>
      </c>
      <c r="BD33" s="4">
        <f t="shared" si="0"/>
        <v>0.30666910420475313</v>
      </c>
      <c r="BE33" s="4">
        <f t="shared" si="1"/>
        <v>0.67175137111517358</v>
      </c>
      <c r="BF33" s="4">
        <f t="shared" si="2"/>
        <v>0.88102941176470595</v>
      </c>
      <c r="BG33" s="4">
        <f t="shared" si="3"/>
        <v>0.49068097905607289</v>
      </c>
      <c r="BH33" s="4">
        <f t="shared" si="4"/>
        <v>0.95076529608498894</v>
      </c>
      <c r="BI33" s="4">
        <f t="shared" si="5"/>
        <v>1.2335049960585465</v>
      </c>
      <c r="BJ33" s="4">
        <f t="shared" si="6"/>
        <v>3.073358413132695</v>
      </c>
      <c r="BK33" s="4">
        <f t="shared" si="7"/>
        <v>2.2286910020925363</v>
      </c>
      <c r="BL33" s="4">
        <f t="shared" si="8"/>
        <v>1.2335049960585465</v>
      </c>
      <c r="BM33" s="4">
        <f t="shared" si="12"/>
        <v>1.2335049960585465</v>
      </c>
      <c r="BN33" s="4">
        <v>8.8310320504829409</v>
      </c>
      <c r="BO33" s="4"/>
      <c r="BP33" s="4">
        <v>4.4168941176470584</v>
      </c>
      <c r="BQ33" s="1"/>
      <c r="BR33" s="26">
        <v>1529</v>
      </c>
      <c r="BS33" s="6">
        <f>AU33/0.78*195</f>
        <v>8175.8720930232566</v>
      </c>
      <c r="BT33" s="6">
        <f>BF33*271</f>
        <v>238.75897058823531</v>
      </c>
      <c r="BU33" s="6">
        <f>BG33*19</f>
        <v>9.3229386020653848</v>
      </c>
      <c r="BV33" s="6">
        <f>BH33*5</f>
        <v>4.7538264804249444</v>
      </c>
      <c r="BW33" s="6">
        <f>BI33*3</f>
        <v>3.7005149881756392</v>
      </c>
      <c r="BX33" s="6">
        <f>BJ33*3</f>
        <v>9.2200752393980849</v>
      </c>
      <c r="BY33" s="6">
        <f>BK33*1.3</f>
        <v>2.8972983027202974</v>
      </c>
      <c r="BZ33" s="6">
        <f>BL33*1.3</f>
        <v>1.6035564948761105</v>
      </c>
      <c r="CA33" s="6">
        <f>BM33*1.3</f>
        <v>1.6035564948761105</v>
      </c>
      <c r="CB33" s="6">
        <f>BN33*2</f>
        <v>17.662064100965882</v>
      </c>
      <c r="CD33" s="7">
        <f t="shared" si="9"/>
        <v>289.52280129173772</v>
      </c>
      <c r="CE33" s="7"/>
      <c r="CF33" s="8">
        <v>1529</v>
      </c>
      <c r="CG33" s="9">
        <f>BP33*250</f>
        <v>1104.2235294117645</v>
      </c>
      <c r="CH33" s="9">
        <f>CD33*4.2</f>
        <v>1215.9957654252985</v>
      </c>
      <c r="CJ33" s="10">
        <v>1529</v>
      </c>
      <c r="CK33" s="11">
        <f t="shared" si="10"/>
        <v>0.90808172265761034</v>
      </c>
    </row>
    <row r="34" spans="1:89" x14ac:dyDescent="0.2">
      <c r="A34" s="13">
        <v>1530</v>
      </c>
      <c r="C34" s="1">
        <v>119</v>
      </c>
      <c r="D34" s="1">
        <v>272</v>
      </c>
      <c r="E34" s="1">
        <v>272</v>
      </c>
      <c r="H34" s="63">
        <f t="shared" si="13"/>
        <v>195.5</v>
      </c>
      <c r="M34" s="1">
        <v>230</v>
      </c>
      <c r="R34" s="1">
        <v>230</v>
      </c>
      <c r="T34" s="1">
        <v>9.5</v>
      </c>
      <c r="X34" s="1">
        <v>9.5</v>
      </c>
      <c r="Z34" s="1">
        <v>170</v>
      </c>
      <c r="AA34" s="1">
        <v>170</v>
      </c>
      <c r="AB34" s="1">
        <v>1100</v>
      </c>
      <c r="AC34" s="1">
        <v>11</v>
      </c>
      <c r="AE34" s="1">
        <v>11</v>
      </c>
      <c r="AK34" s="66">
        <v>1.3235294117647058</v>
      </c>
      <c r="AL34" s="66">
        <v>1.3823529411764706</v>
      </c>
      <c r="AN34" s="17">
        <v>1530</v>
      </c>
      <c r="AO34" s="3">
        <v>2.3308957952468008</v>
      </c>
      <c r="AP34" s="3">
        <v>3.5740402193784275</v>
      </c>
      <c r="AQ34" s="3">
        <v>4.6875</v>
      </c>
      <c r="AR34" s="3">
        <v>5.3907092298317156</v>
      </c>
      <c r="AS34" s="3">
        <v>10.326086956521738</v>
      </c>
      <c r="AT34" s="3">
        <v>13.545816733067728</v>
      </c>
      <c r="AU34" s="3">
        <v>33.720930232558139</v>
      </c>
      <c r="AV34" s="3">
        <v>23.913043478260867</v>
      </c>
      <c r="AW34" s="3">
        <v>13.545816733067728</v>
      </c>
      <c r="AX34" s="3">
        <v>2.3029250457038386</v>
      </c>
      <c r="AZ34" s="3">
        <v>1.3823529411764706</v>
      </c>
      <c r="BA34" s="1"/>
      <c r="BB34" s="14">
        <v>1530</v>
      </c>
      <c r="BC34" s="4">
        <v>3.1951999999999998</v>
      </c>
      <c r="BD34" s="4">
        <f t="shared" si="0"/>
        <v>0.21904936014625226</v>
      </c>
      <c r="BE34" s="4">
        <f t="shared" si="1"/>
        <v>0.33587568555758679</v>
      </c>
      <c r="BF34" s="4">
        <f t="shared" si="2"/>
        <v>0.44051470588235297</v>
      </c>
      <c r="BG34" s="4">
        <f t="shared" si="3"/>
        <v>0.50659982738700871</v>
      </c>
      <c r="BH34" s="4">
        <f t="shared" si="4"/>
        <v>0.97040920716112522</v>
      </c>
      <c r="BI34" s="4">
        <f t="shared" si="5"/>
        <v>1.2729880478087647</v>
      </c>
      <c r="BJ34" s="4">
        <f t="shared" si="6"/>
        <v>3.1689740082079343</v>
      </c>
      <c r="BK34" s="4">
        <f t="shared" si="7"/>
        <v>2.2472634271099738</v>
      </c>
      <c r="BL34" s="4">
        <f t="shared" si="8"/>
        <v>1.2729880478087647</v>
      </c>
      <c r="BM34" s="4">
        <f t="shared" si="12"/>
        <v>1.2729880478087647</v>
      </c>
      <c r="BN34" s="4">
        <v>10.355935118023639</v>
      </c>
      <c r="BO34" s="4"/>
      <c r="BP34" s="4">
        <v>4.4168941176470584</v>
      </c>
      <c r="BQ34" s="1"/>
      <c r="BR34" s="26">
        <v>1530</v>
      </c>
      <c r="BS34" s="6">
        <f>AU34/0.78*195</f>
        <v>8430.2325581395344</v>
      </c>
      <c r="BT34" s="6">
        <f>BF34*271</f>
        <v>119.37948529411766</v>
      </c>
      <c r="BU34" s="6">
        <f>BG34*19</f>
        <v>9.6253967203531658</v>
      </c>
      <c r="BV34" s="6">
        <f>BH34*5</f>
        <v>4.8520460358056265</v>
      </c>
      <c r="BW34" s="6">
        <f>BI34*3</f>
        <v>3.8189641434262942</v>
      </c>
      <c r="BX34" s="6">
        <f>BJ34*3</f>
        <v>9.5069220246238029</v>
      </c>
      <c r="BY34" s="6">
        <f>BK34*1.3</f>
        <v>2.9214424552429663</v>
      </c>
      <c r="BZ34" s="6">
        <f>BL34*1.3</f>
        <v>1.6548844621513943</v>
      </c>
      <c r="CA34" s="6">
        <f>BM34*1.3</f>
        <v>1.6548844621513943</v>
      </c>
      <c r="CB34" s="6">
        <f>BN34*2</f>
        <v>20.711870236047279</v>
      </c>
      <c r="CD34" s="7">
        <f t="shared" si="9"/>
        <v>174.12589583391951</v>
      </c>
      <c r="CE34" s="7"/>
      <c r="CF34" s="8">
        <v>1530</v>
      </c>
      <c r="CG34" s="9">
        <f>BP34*250</f>
        <v>1104.2235294117645</v>
      </c>
      <c r="CH34" s="9">
        <f>CD34*4.2</f>
        <v>731.32876250246204</v>
      </c>
      <c r="CJ34" s="10">
        <v>1530</v>
      </c>
      <c r="CK34" s="11">
        <f t="shared" si="10"/>
        <v>1.5098866419985049</v>
      </c>
    </row>
    <row r="35" spans="1:89" x14ac:dyDescent="0.2">
      <c r="A35" s="13">
        <v>1531</v>
      </c>
      <c r="C35" s="1">
        <v>255</v>
      </c>
      <c r="D35" s="1">
        <v>306</v>
      </c>
      <c r="E35" s="1">
        <v>306</v>
      </c>
      <c r="H35" s="63">
        <f t="shared" si="13"/>
        <v>280.5</v>
      </c>
      <c r="AL35" s="66">
        <v>1.3823529411764706</v>
      </c>
      <c r="AN35" s="17">
        <v>1531</v>
      </c>
      <c r="AO35" s="3">
        <v>1.8647166361974405</v>
      </c>
      <c r="AP35" s="3">
        <v>5.1279707495429614</v>
      </c>
      <c r="AQ35" s="3">
        <v>6.7255434782608692</v>
      </c>
      <c r="AR35" s="3">
        <v>4.5879623119111237</v>
      </c>
      <c r="AS35" s="3">
        <v>12.228260869565217</v>
      </c>
      <c r="AT35" s="3">
        <v>14.900398406374501</v>
      </c>
      <c r="AU35" s="3">
        <v>34.738372093023258</v>
      </c>
      <c r="AV35" s="3">
        <v>28.260869565217391</v>
      </c>
      <c r="AW35" s="3">
        <v>14.900398406374501</v>
      </c>
      <c r="AX35" s="3">
        <v>3.0115173674588664</v>
      </c>
      <c r="AZ35" s="3">
        <v>1.3823529411764706</v>
      </c>
      <c r="BA35" s="1"/>
      <c r="BB35" s="14">
        <v>1531</v>
      </c>
      <c r="BC35" s="4">
        <v>3.1951999999999998</v>
      </c>
      <c r="BD35" s="4">
        <f t="shared" si="0"/>
        <v>0.17523948811700182</v>
      </c>
      <c r="BE35" s="4">
        <f t="shared" si="1"/>
        <v>0.48190859232175498</v>
      </c>
      <c r="BF35" s="4">
        <f t="shared" si="2"/>
        <v>0.63204283887468027</v>
      </c>
      <c r="BG35" s="4">
        <f t="shared" si="3"/>
        <v>0.43116050526524774</v>
      </c>
      <c r="BH35" s="4">
        <f t="shared" si="4"/>
        <v>1.149168797953964</v>
      </c>
      <c r="BI35" s="4">
        <f t="shared" si="5"/>
        <v>1.4002868525896413</v>
      </c>
      <c r="BJ35" s="4">
        <f t="shared" si="6"/>
        <v>3.2645896032831736</v>
      </c>
      <c r="BK35" s="4">
        <f t="shared" si="7"/>
        <v>2.6558567774936059</v>
      </c>
      <c r="BL35" s="4">
        <f t="shared" si="8"/>
        <v>1.4002868525896413</v>
      </c>
      <c r="BM35" s="4">
        <f t="shared" si="12"/>
        <v>1.4002868525896413</v>
      </c>
      <c r="BN35" s="4">
        <v>11.880838185564338</v>
      </c>
      <c r="BO35" s="4"/>
      <c r="BP35" s="4">
        <v>4.4168941176470584</v>
      </c>
      <c r="BQ35" s="1"/>
      <c r="BR35" s="26">
        <v>1531</v>
      </c>
      <c r="BS35" s="6">
        <f>AU35/0.78*195</f>
        <v>8684.5930232558148</v>
      </c>
      <c r="BT35" s="6">
        <f>BF35*271</f>
        <v>171.28360933503836</v>
      </c>
      <c r="BU35" s="6">
        <f>BG35*19</f>
        <v>8.1920496000397076</v>
      </c>
      <c r="BV35" s="6">
        <f>BH35*5</f>
        <v>5.7458439897698197</v>
      </c>
      <c r="BW35" s="6">
        <f>BI35*3</f>
        <v>4.200860557768924</v>
      </c>
      <c r="BX35" s="6">
        <f>BJ35*3</f>
        <v>9.7937688098495208</v>
      </c>
      <c r="BY35" s="6">
        <f>BK35*1.3</f>
        <v>3.4526138107416879</v>
      </c>
      <c r="BZ35" s="6">
        <f>BL35*1.3</f>
        <v>1.8203729083665336</v>
      </c>
      <c r="CA35" s="6">
        <f>BM35*1.3</f>
        <v>1.8203729083665336</v>
      </c>
      <c r="CB35" s="6">
        <f>BN35*2</f>
        <v>23.761676371128676</v>
      </c>
      <c r="CD35" s="7">
        <f t="shared" si="9"/>
        <v>230.07116829106974</v>
      </c>
      <c r="CE35" s="7"/>
      <c r="CF35" s="8">
        <v>1531</v>
      </c>
      <c r="CG35" s="9">
        <f>BP35*250</f>
        <v>1104.2235294117645</v>
      </c>
      <c r="CH35" s="9">
        <f>CD35*4.2</f>
        <v>966.298906822493</v>
      </c>
      <c r="CJ35" s="10">
        <v>1531</v>
      </c>
      <c r="CK35" s="11">
        <f t="shared" si="10"/>
        <v>1.1427349463147101</v>
      </c>
    </row>
    <row r="36" spans="1:89" x14ac:dyDescent="0.2">
      <c r="A36" s="13">
        <v>1532</v>
      </c>
      <c r="C36" s="1">
        <v>164</v>
      </c>
      <c r="D36" s="1">
        <v>250</v>
      </c>
      <c r="E36" s="1">
        <v>250</v>
      </c>
      <c r="H36" s="63">
        <f t="shared" si="13"/>
        <v>207</v>
      </c>
      <c r="M36" s="1">
        <v>161.5</v>
      </c>
      <c r="R36" s="1">
        <v>161.5</v>
      </c>
      <c r="T36" s="1">
        <v>13</v>
      </c>
      <c r="X36" s="1">
        <v>13</v>
      </c>
      <c r="Z36" s="1">
        <v>204</v>
      </c>
      <c r="AA36" s="1">
        <v>204</v>
      </c>
      <c r="AB36" s="1">
        <v>1500</v>
      </c>
      <c r="AC36" s="1">
        <v>15</v>
      </c>
      <c r="AE36" s="1">
        <v>15</v>
      </c>
      <c r="AL36" s="66">
        <v>1.3823529411764706</v>
      </c>
      <c r="AN36" s="17">
        <v>1532</v>
      </c>
      <c r="AO36" s="3">
        <v>1.3528336380255941</v>
      </c>
      <c r="AP36" s="3">
        <v>3.7842778793418645</v>
      </c>
      <c r="AQ36" s="3">
        <v>4.9632352941176467</v>
      </c>
      <c r="AR36" s="3">
        <v>3.7852153939905309</v>
      </c>
      <c r="AS36" s="3">
        <v>14.130434782608695</v>
      </c>
      <c r="AT36" s="3">
        <v>16.254980079681275</v>
      </c>
      <c r="AU36" s="3">
        <v>35.755813953488371</v>
      </c>
      <c r="AV36" s="3">
        <v>32.608695652173914</v>
      </c>
      <c r="AW36" s="3">
        <v>16.254980079681275</v>
      </c>
      <c r="AX36" s="3">
        <v>2.3063985374771478</v>
      </c>
      <c r="AZ36" s="3">
        <v>1.3823529411764706</v>
      </c>
      <c r="BA36" s="1"/>
      <c r="BB36" s="14">
        <v>1532</v>
      </c>
      <c r="BC36" s="4">
        <v>3.1951999999999998</v>
      </c>
      <c r="BD36" s="4">
        <f t="shared" si="0"/>
        <v>0.1271345305946876</v>
      </c>
      <c r="BE36" s="4">
        <f t="shared" si="1"/>
        <v>0.35563307882568018</v>
      </c>
      <c r="BF36" s="4">
        <f t="shared" si="2"/>
        <v>0.46642733564013839</v>
      </c>
      <c r="BG36" s="4">
        <f t="shared" si="3"/>
        <v>0.35572118314348661</v>
      </c>
      <c r="BH36" s="4">
        <f t="shared" si="4"/>
        <v>1.327928388746803</v>
      </c>
      <c r="BI36" s="4">
        <f t="shared" si="5"/>
        <v>1.527585657370518</v>
      </c>
      <c r="BJ36" s="4">
        <f t="shared" si="6"/>
        <v>3.3602051983584129</v>
      </c>
      <c r="BK36" s="4">
        <f t="shared" si="7"/>
        <v>3.064450127877238</v>
      </c>
      <c r="BL36" s="4">
        <f t="shared" si="8"/>
        <v>1.527585657370518</v>
      </c>
      <c r="BM36" s="4">
        <f t="shared" si="12"/>
        <v>1.527585657370518</v>
      </c>
      <c r="BN36" s="4">
        <v>13.405741253105036</v>
      </c>
      <c r="BO36" s="4"/>
      <c r="BP36" s="4">
        <v>4.4168941176470584</v>
      </c>
      <c r="BQ36" s="1"/>
      <c r="BR36" s="26">
        <v>1532</v>
      </c>
      <c r="BS36" s="6">
        <f>AU36/0.78*195</f>
        <v>8938.9534883720917</v>
      </c>
      <c r="BT36" s="6">
        <f>BF36*271</f>
        <v>126.40180795847751</v>
      </c>
      <c r="BU36" s="6">
        <f>BG36*19</f>
        <v>6.7587024797262458</v>
      </c>
      <c r="BV36" s="6">
        <f>BH36*5</f>
        <v>6.6396419437340146</v>
      </c>
      <c r="BW36" s="6">
        <f>BI36*3</f>
        <v>4.5827569721115538</v>
      </c>
      <c r="BX36" s="6">
        <f>BJ36*3</f>
        <v>10.080615595075239</v>
      </c>
      <c r="BY36" s="6">
        <f>BK36*1.3</f>
        <v>3.9837851662404096</v>
      </c>
      <c r="BZ36" s="6">
        <f>BL36*1.3</f>
        <v>1.9858613545816735</v>
      </c>
      <c r="CA36" s="6">
        <f>BM36*1.3</f>
        <v>1.9858613545816735</v>
      </c>
      <c r="CB36" s="6">
        <f>BN36*2</f>
        <v>26.811482506210073</v>
      </c>
      <c r="CD36" s="7">
        <f t="shared" si="9"/>
        <v>189.2305153307384</v>
      </c>
      <c r="CE36" s="7"/>
      <c r="CF36" s="8">
        <v>1532</v>
      </c>
      <c r="CG36" s="9">
        <f>BP36*250</f>
        <v>1104.2235294117645</v>
      </c>
      <c r="CH36" s="9">
        <f>CD36*4.2</f>
        <v>794.76816438910134</v>
      </c>
      <c r="CJ36" s="10">
        <v>1532</v>
      </c>
      <c r="CK36" s="11">
        <f t="shared" si="10"/>
        <v>1.389365577143526</v>
      </c>
    </row>
    <row r="37" spans="1:89" x14ac:dyDescent="0.2">
      <c r="A37" s="13">
        <v>1533</v>
      </c>
      <c r="C37" s="1">
        <v>127.5</v>
      </c>
      <c r="D37" s="1">
        <v>160</v>
      </c>
      <c r="E37" s="1">
        <v>160</v>
      </c>
      <c r="H37" s="63">
        <f t="shared" si="13"/>
        <v>143.75</v>
      </c>
      <c r="AL37" s="66">
        <v>1.3823529411764706</v>
      </c>
      <c r="AN37" s="17">
        <v>1533</v>
      </c>
      <c r="AO37" s="3">
        <v>2.0292504570383909</v>
      </c>
      <c r="AP37" s="3">
        <v>2.6279707495429614</v>
      </c>
      <c r="AQ37" s="3">
        <v>3.4466911764705879</v>
      </c>
      <c r="AR37" s="3">
        <v>4.2633478648103873</v>
      </c>
      <c r="AS37" s="3">
        <v>13.913043478260869</v>
      </c>
      <c r="AT37" s="3">
        <v>15.139442231075696</v>
      </c>
      <c r="AU37" s="3">
        <v>36.77325581395349</v>
      </c>
      <c r="AV37" s="3">
        <v>32.608695652173914</v>
      </c>
      <c r="AW37" s="3">
        <v>15.139442231075696</v>
      </c>
      <c r="AX37" s="3">
        <v>1.5543875685557584</v>
      </c>
      <c r="AZ37" s="3">
        <v>1.3823529411764706</v>
      </c>
      <c r="BA37" s="1"/>
      <c r="BB37" s="14">
        <v>1533</v>
      </c>
      <c r="BC37" s="4">
        <v>3.1951999999999998</v>
      </c>
      <c r="BD37" s="4">
        <f t="shared" si="0"/>
        <v>0.19070179589203134</v>
      </c>
      <c r="BE37" s="4">
        <f t="shared" si="1"/>
        <v>0.24696741585116674</v>
      </c>
      <c r="BF37" s="4">
        <f t="shared" si="2"/>
        <v>0.3239078719723183</v>
      </c>
      <c r="BG37" s="4">
        <f t="shared" si="3"/>
        <v>0.40065438522476904</v>
      </c>
      <c r="BH37" s="4">
        <f t="shared" si="4"/>
        <v>1.3074987212276215</v>
      </c>
      <c r="BI37" s="4">
        <f t="shared" si="5"/>
        <v>1.4227513475509723</v>
      </c>
      <c r="BJ37" s="4">
        <f t="shared" si="6"/>
        <v>3.4558207934336527</v>
      </c>
      <c r="BK37" s="4">
        <f t="shared" si="7"/>
        <v>3.064450127877238</v>
      </c>
      <c r="BL37" s="4">
        <f t="shared" si="8"/>
        <v>1.4227513475509723</v>
      </c>
      <c r="BM37" s="4">
        <f t="shared" si="12"/>
        <v>1.4227513475509723</v>
      </c>
      <c r="BN37" s="4">
        <v>12.903025956113597</v>
      </c>
      <c r="BO37" s="4"/>
      <c r="BP37" s="4">
        <v>4.4168941176470584</v>
      </c>
      <c r="BQ37" s="1"/>
      <c r="BR37" s="26">
        <v>1533</v>
      </c>
      <c r="BS37" s="6">
        <f>AU37/0.78*195</f>
        <v>9193.3139534883721</v>
      </c>
      <c r="BT37" s="6">
        <f>BF37*271</f>
        <v>87.779033304498256</v>
      </c>
      <c r="BU37" s="6">
        <f>BG37*19</f>
        <v>7.612433319270612</v>
      </c>
      <c r="BV37" s="6">
        <f>BH37*5</f>
        <v>6.5374936061381073</v>
      </c>
      <c r="BW37" s="6">
        <f>BI37*3</f>
        <v>4.2682540426529165</v>
      </c>
      <c r="BX37" s="6">
        <f>BJ37*3</f>
        <v>10.367462380300958</v>
      </c>
      <c r="BY37" s="6">
        <f>BK37*1.3</f>
        <v>3.9837851662404096</v>
      </c>
      <c r="BZ37" s="6">
        <f>BL37*1.3</f>
        <v>1.849576751816264</v>
      </c>
      <c r="CA37" s="6">
        <f>BM37*1.3</f>
        <v>1.849576751816264</v>
      </c>
      <c r="CB37" s="6">
        <f>BN37*2</f>
        <v>25.806051912227193</v>
      </c>
      <c r="CD37" s="7">
        <f t="shared" si="9"/>
        <v>150.05366723496098</v>
      </c>
      <c r="CE37" s="7"/>
      <c r="CF37" s="8">
        <v>1533</v>
      </c>
      <c r="CG37" s="9">
        <f>BP37*250</f>
        <v>1104.2235294117645</v>
      </c>
      <c r="CH37" s="9">
        <f>CD37*4.2</f>
        <v>630.22540238683621</v>
      </c>
      <c r="CJ37" s="10">
        <v>1533</v>
      </c>
      <c r="CK37" s="11">
        <f t="shared" si="10"/>
        <v>1.7521088887083376</v>
      </c>
    </row>
    <row r="38" spans="1:89" x14ac:dyDescent="0.2">
      <c r="A38" s="13">
        <v>1534</v>
      </c>
      <c r="C38" s="1">
        <v>151.5</v>
      </c>
      <c r="H38" s="63">
        <f t="shared" si="13"/>
        <v>151.5</v>
      </c>
      <c r="AL38" s="66">
        <v>1.3823529411764706</v>
      </c>
      <c r="AN38" s="17">
        <v>1534</v>
      </c>
      <c r="AO38" s="3">
        <v>2.16636197440585</v>
      </c>
      <c r="AP38" s="3">
        <v>2.7696526508226689</v>
      </c>
      <c r="AQ38" s="3">
        <v>3.6325127877237851</v>
      </c>
      <c r="AR38" s="3">
        <v>4.7414803356302437</v>
      </c>
      <c r="AS38" s="3">
        <v>13.695652173913045</v>
      </c>
      <c r="AT38" s="3">
        <v>14.02390438247012</v>
      </c>
      <c r="AU38" s="3">
        <v>37.790697674418603</v>
      </c>
      <c r="AV38" s="3">
        <v>32.608695652173914</v>
      </c>
      <c r="AW38" s="3">
        <v>14.02390438247012</v>
      </c>
      <c r="AX38" s="3">
        <v>1.5787020109689212</v>
      </c>
      <c r="AZ38" s="3">
        <v>1.3823529411764706</v>
      </c>
      <c r="BA38" s="1"/>
      <c r="BB38" s="14">
        <v>1534</v>
      </c>
      <c r="BC38" s="4">
        <v>3.1951999999999998</v>
      </c>
      <c r="BD38" s="4">
        <f t="shared" si="0"/>
        <v>0.20358705237122268</v>
      </c>
      <c r="BE38" s="4">
        <f t="shared" si="1"/>
        <v>0.26028218087966448</v>
      </c>
      <c r="BF38" s="4">
        <f t="shared" si="2"/>
        <v>0.34137073115691285</v>
      </c>
      <c r="BG38" s="4">
        <f t="shared" si="3"/>
        <v>0.44558758730605158</v>
      </c>
      <c r="BH38" s="4">
        <f t="shared" si="4"/>
        <v>1.2870690537084399</v>
      </c>
      <c r="BI38" s="4">
        <f t="shared" si="5"/>
        <v>1.3179170377314271</v>
      </c>
      <c r="BJ38" s="4">
        <f t="shared" si="6"/>
        <v>3.5514363885088915</v>
      </c>
      <c r="BK38" s="4">
        <f t="shared" si="7"/>
        <v>3.064450127877238</v>
      </c>
      <c r="BL38" s="4">
        <f t="shared" si="8"/>
        <v>1.3179170377314271</v>
      </c>
      <c r="BM38" s="4">
        <f t="shared" si="12"/>
        <v>1.3179170377314271</v>
      </c>
      <c r="BN38" s="4">
        <v>12.400310659122155</v>
      </c>
      <c r="BO38" s="4"/>
      <c r="BP38" s="4">
        <v>4.4168941176470584</v>
      </c>
      <c r="BQ38" s="1"/>
      <c r="BR38" s="26">
        <v>1534</v>
      </c>
      <c r="BS38" s="6">
        <f>AU38/0.78*195</f>
        <v>9447.6744186046508</v>
      </c>
      <c r="BT38" s="6">
        <f>BF38*271</f>
        <v>92.511468143523388</v>
      </c>
      <c r="BU38" s="6">
        <f>BG38*19</f>
        <v>8.4661641588149799</v>
      </c>
      <c r="BV38" s="6">
        <f>BH38*5</f>
        <v>6.4353452685421999</v>
      </c>
      <c r="BW38" s="6">
        <f>BI38*3</f>
        <v>3.9537511131942811</v>
      </c>
      <c r="BX38" s="6">
        <f>BJ38*3</f>
        <v>10.654309165526675</v>
      </c>
      <c r="BY38" s="6">
        <f>BK38*1.3</f>
        <v>3.9837851662404096</v>
      </c>
      <c r="BZ38" s="6">
        <f>BL38*1.3</f>
        <v>1.7132921490508553</v>
      </c>
      <c r="CA38" s="6">
        <f>BM38*1.3</f>
        <v>1.7132921490508553</v>
      </c>
      <c r="CB38" s="6">
        <f>BN38*2</f>
        <v>24.80062131824431</v>
      </c>
      <c r="CD38" s="7">
        <f t="shared" si="9"/>
        <v>154.23202863218796</v>
      </c>
      <c r="CE38" s="7"/>
      <c r="CF38" s="8">
        <v>1534</v>
      </c>
      <c r="CG38" s="9">
        <f>BP38*250</f>
        <v>1104.2235294117645</v>
      </c>
      <c r="CH38" s="9">
        <f>CD38*4.2</f>
        <v>647.77452025518949</v>
      </c>
      <c r="CJ38" s="10">
        <v>1534</v>
      </c>
      <c r="CK38" s="11">
        <f t="shared" si="10"/>
        <v>1.7046418080426471</v>
      </c>
    </row>
    <row r="39" spans="1:89" x14ac:dyDescent="0.2">
      <c r="A39" s="13">
        <v>1535</v>
      </c>
      <c r="C39" s="1">
        <v>166.5</v>
      </c>
      <c r="H39" s="63">
        <f t="shared" si="13"/>
        <v>166.5</v>
      </c>
      <c r="AL39" s="66">
        <v>1.3823529411764706</v>
      </c>
      <c r="AN39" s="17">
        <v>1535</v>
      </c>
      <c r="AO39" s="3">
        <v>2.4497257769652649</v>
      </c>
      <c r="AP39" s="3">
        <v>3.0438756855575866</v>
      </c>
      <c r="AQ39" s="3">
        <v>3.992167519181586</v>
      </c>
      <c r="AR39" s="3">
        <v>5.2196128064501011</v>
      </c>
      <c r="AS39" s="3">
        <v>13.478260869565219</v>
      </c>
      <c r="AT39" s="3">
        <v>12.908366533864541</v>
      </c>
      <c r="AU39" s="3">
        <v>38.808139534883722</v>
      </c>
      <c r="AV39" s="3">
        <v>32.608695652173914</v>
      </c>
      <c r="AW39" s="3">
        <v>12.908366533864541</v>
      </c>
      <c r="AX39" s="3">
        <v>1.7350091407678243</v>
      </c>
      <c r="AZ39" s="3">
        <v>1.3823529411764706</v>
      </c>
      <c r="BA39" s="1"/>
      <c r="BB39" s="14">
        <v>1535</v>
      </c>
      <c r="BC39" s="4">
        <v>3.1951999999999998</v>
      </c>
      <c r="BD39" s="4">
        <f t="shared" si="0"/>
        <v>0.23021658242821805</v>
      </c>
      <c r="BE39" s="4">
        <f t="shared" si="1"/>
        <v>0.28605269383804705</v>
      </c>
      <c r="BF39" s="4">
        <f t="shared" si="2"/>
        <v>0.37516981344967654</v>
      </c>
      <c r="BG39" s="4">
        <f t="shared" si="3"/>
        <v>0.49052078938733418</v>
      </c>
      <c r="BH39" s="4">
        <f t="shared" si="4"/>
        <v>1.2666393861892584</v>
      </c>
      <c r="BI39" s="4">
        <f t="shared" si="5"/>
        <v>1.2130827279118817</v>
      </c>
      <c r="BJ39" s="4">
        <f t="shared" si="6"/>
        <v>3.6470519835841313</v>
      </c>
      <c r="BK39" s="4">
        <f t="shared" si="7"/>
        <v>3.064450127877238</v>
      </c>
      <c r="BL39" s="4">
        <f t="shared" si="8"/>
        <v>1.2130827279118817</v>
      </c>
      <c r="BM39" s="4">
        <f t="shared" si="12"/>
        <v>1.2130827279118817</v>
      </c>
      <c r="BN39" s="4">
        <v>11.897595362130719</v>
      </c>
      <c r="BO39" s="4"/>
      <c r="BP39" s="4">
        <v>4.4168941176470584</v>
      </c>
      <c r="BQ39" s="1"/>
      <c r="BR39" s="26">
        <v>1535</v>
      </c>
      <c r="BS39" s="6">
        <f>AU39/0.78*195</f>
        <v>9702.0348837209294</v>
      </c>
      <c r="BT39" s="6">
        <f>BF39*271</f>
        <v>101.67101944486234</v>
      </c>
      <c r="BU39" s="6">
        <f>BG39*19</f>
        <v>9.3198949983593486</v>
      </c>
      <c r="BV39" s="6">
        <f>BH39*5</f>
        <v>6.3331969309462917</v>
      </c>
      <c r="BW39" s="6">
        <f>BI39*3</f>
        <v>3.6392481837356447</v>
      </c>
      <c r="BX39" s="6">
        <f>BJ39*3</f>
        <v>10.941155950752394</v>
      </c>
      <c r="BY39" s="6">
        <f>BK39*1.3</f>
        <v>3.9837851662404096</v>
      </c>
      <c r="BZ39" s="6">
        <f>BL39*1.3</f>
        <v>1.5770075462854463</v>
      </c>
      <c r="CA39" s="6">
        <f>BM39*1.3</f>
        <v>1.5770075462854463</v>
      </c>
      <c r="CB39" s="6">
        <f>BN39*2</f>
        <v>23.795190724261438</v>
      </c>
      <c r="CD39" s="7">
        <f t="shared" si="9"/>
        <v>162.83750649172873</v>
      </c>
      <c r="CE39" s="7"/>
      <c r="CF39" s="8">
        <v>1535</v>
      </c>
      <c r="CG39" s="9">
        <f>BP39*250</f>
        <v>1104.2235294117645</v>
      </c>
      <c r="CH39" s="9">
        <f>CD39*4.2</f>
        <v>683.91752726526067</v>
      </c>
      <c r="CJ39" s="10">
        <v>1535</v>
      </c>
      <c r="CK39" s="11">
        <f t="shared" si="10"/>
        <v>1.6145565589277349</v>
      </c>
    </row>
    <row r="40" spans="1:89" x14ac:dyDescent="0.2">
      <c r="A40" s="13">
        <v>1536</v>
      </c>
      <c r="C40" s="1">
        <v>178.5</v>
      </c>
      <c r="H40" s="63">
        <f t="shared" si="13"/>
        <v>178.5</v>
      </c>
      <c r="AL40" s="66">
        <v>1.4</v>
      </c>
      <c r="AN40" s="17">
        <v>1536</v>
      </c>
      <c r="AO40" s="3">
        <v>2.253199268738574</v>
      </c>
      <c r="AP40" s="3">
        <v>3.2632541133455208</v>
      </c>
      <c r="AQ40" s="3">
        <v>4.2798913043478262</v>
      </c>
      <c r="AR40" s="3">
        <v>5.6977452772699575</v>
      </c>
      <c r="AS40" s="3">
        <v>13.260869565217394</v>
      </c>
      <c r="AT40" s="3">
        <v>11.792828685258964</v>
      </c>
      <c r="AU40" s="3">
        <v>39.825581395348841</v>
      </c>
      <c r="AV40" s="3">
        <v>32.608695652173914</v>
      </c>
      <c r="AW40" s="3">
        <v>11.792828685258964</v>
      </c>
      <c r="AX40" s="3">
        <v>1.8600548446069467</v>
      </c>
      <c r="AZ40" s="3">
        <v>1.3823529411764699</v>
      </c>
      <c r="BA40" s="1"/>
      <c r="BB40" s="14">
        <v>1536</v>
      </c>
      <c r="BC40" s="4">
        <v>3.1951999999999998</v>
      </c>
      <c r="BD40" s="4">
        <f t="shared" si="0"/>
        <v>0.21174771480804386</v>
      </c>
      <c r="BE40" s="4">
        <f t="shared" si="1"/>
        <v>0.30666910420475313</v>
      </c>
      <c r="BF40" s="4">
        <f t="shared" si="2"/>
        <v>0.40220907928388744</v>
      </c>
      <c r="BG40" s="4">
        <f t="shared" si="3"/>
        <v>0.53545399146861661</v>
      </c>
      <c r="BH40" s="4">
        <f t="shared" si="4"/>
        <v>1.2462097186700769</v>
      </c>
      <c r="BI40" s="4">
        <f t="shared" si="5"/>
        <v>1.1082484180923364</v>
      </c>
      <c r="BJ40" s="4">
        <f t="shared" si="6"/>
        <v>3.7426675786593711</v>
      </c>
      <c r="BK40" s="4">
        <f t="shared" si="7"/>
        <v>3.064450127877238</v>
      </c>
      <c r="BL40" s="4">
        <f t="shared" si="8"/>
        <v>1.1082484180923364</v>
      </c>
      <c r="BM40" s="4">
        <f t="shared" si="12"/>
        <v>1.1082484180923364</v>
      </c>
      <c r="BN40" s="4">
        <v>11.394880065139278</v>
      </c>
      <c r="BO40" s="4"/>
      <c r="BP40" s="4">
        <v>4.4168941176470566</v>
      </c>
      <c r="BQ40" s="1"/>
      <c r="BR40" s="26">
        <v>1536</v>
      </c>
      <c r="BS40" s="6">
        <f>AU40/0.78*195</f>
        <v>9956.3953488372099</v>
      </c>
      <c r="BT40" s="6">
        <f>BF40*271</f>
        <v>108.9986604859335</v>
      </c>
      <c r="BU40" s="6">
        <f>BG40*19</f>
        <v>10.173625837903716</v>
      </c>
      <c r="BV40" s="6">
        <f>BH40*5</f>
        <v>6.2310485933503843</v>
      </c>
      <c r="BW40" s="6">
        <f>BI40*3</f>
        <v>3.3247452542770093</v>
      </c>
      <c r="BX40" s="6">
        <f>BJ40*3</f>
        <v>11.228002735978112</v>
      </c>
      <c r="BY40" s="6">
        <f>BK40*1.3</f>
        <v>3.9837851662404096</v>
      </c>
      <c r="BZ40" s="6">
        <f>BL40*1.3</f>
        <v>1.4407229435200375</v>
      </c>
      <c r="CA40" s="6">
        <f>BM40*1.3</f>
        <v>1.4407229435200375</v>
      </c>
      <c r="CB40" s="6">
        <f>BN40*2</f>
        <v>22.789760130278555</v>
      </c>
      <c r="CD40" s="7">
        <f t="shared" si="9"/>
        <v>169.61107409100174</v>
      </c>
      <c r="CE40" s="7"/>
      <c r="CF40" s="8">
        <v>1536</v>
      </c>
      <c r="CG40" s="9">
        <f>BP40*250</f>
        <v>1104.223529411764</v>
      </c>
      <c r="CH40" s="9">
        <f>CD40*4.2</f>
        <v>712.36651118220732</v>
      </c>
      <c r="CJ40" s="10">
        <v>1536</v>
      </c>
      <c r="CK40" s="11">
        <f t="shared" si="10"/>
        <v>1.5500778210071255</v>
      </c>
    </row>
    <row r="41" spans="1:89" x14ac:dyDescent="0.2">
      <c r="A41" s="13">
        <v>1537</v>
      </c>
      <c r="C41" s="1">
        <v>157</v>
      </c>
      <c r="H41" s="63">
        <f t="shared" si="13"/>
        <v>157</v>
      </c>
      <c r="M41" s="1">
        <v>263.5</v>
      </c>
      <c r="R41" s="1">
        <v>263.5</v>
      </c>
      <c r="T41" s="1">
        <v>12</v>
      </c>
      <c r="X41" s="1">
        <v>12</v>
      </c>
      <c r="Z41" s="1">
        <v>134</v>
      </c>
      <c r="AA41" s="1">
        <v>134</v>
      </c>
      <c r="AB41" s="1">
        <v>1500</v>
      </c>
      <c r="AC41" s="1">
        <v>15</v>
      </c>
      <c r="AE41" s="1">
        <v>15</v>
      </c>
      <c r="AL41" s="66">
        <v>1.4</v>
      </c>
      <c r="AN41" s="17">
        <v>1537</v>
      </c>
      <c r="AO41" s="3">
        <v>1.4351005484460695</v>
      </c>
      <c r="AP41" s="3">
        <v>2.870201096892139</v>
      </c>
      <c r="AQ41" s="3">
        <v>3.7643861892583113</v>
      </c>
      <c r="AR41" s="3">
        <v>6.175877748089813</v>
      </c>
      <c r="AS41" s="3">
        <v>13.043478260869565</v>
      </c>
      <c r="AT41" s="3">
        <v>10.677290836653386</v>
      </c>
      <c r="AU41" s="3">
        <v>40.843023255813954</v>
      </c>
      <c r="AV41" s="3">
        <v>32.608695652173914</v>
      </c>
      <c r="AW41" s="3">
        <v>10.677290836653386</v>
      </c>
      <c r="AX41" s="3">
        <v>1.636014625228519</v>
      </c>
      <c r="AZ41" s="3">
        <v>1.3823529411764699</v>
      </c>
      <c r="BA41" s="1"/>
      <c r="BB41" s="14">
        <v>1537</v>
      </c>
      <c r="BC41" s="4">
        <v>3.1951999999999998</v>
      </c>
      <c r="BD41" s="4">
        <f t="shared" si="0"/>
        <v>0.13486568448220237</v>
      </c>
      <c r="BE41" s="4">
        <f t="shared" si="1"/>
        <v>0.26973136896440475</v>
      </c>
      <c r="BF41" s="4">
        <f t="shared" si="2"/>
        <v>0.35376372799759281</v>
      </c>
      <c r="BG41" s="4">
        <f t="shared" si="3"/>
        <v>0.58038719354989909</v>
      </c>
      <c r="BH41" s="4">
        <f t="shared" si="4"/>
        <v>1.2257800511508952</v>
      </c>
      <c r="BI41" s="4">
        <f t="shared" si="5"/>
        <v>1.0034141082727912</v>
      </c>
      <c r="BJ41" s="4">
        <f t="shared" si="6"/>
        <v>3.8382831737346099</v>
      </c>
      <c r="BK41" s="4">
        <f t="shared" si="7"/>
        <v>3.064450127877238</v>
      </c>
      <c r="BL41" s="4">
        <f t="shared" si="8"/>
        <v>1.0034141082727912</v>
      </c>
      <c r="BM41" s="4">
        <f t="shared" si="12"/>
        <v>1.0034141082727912</v>
      </c>
      <c r="BN41" s="4">
        <v>10.489992530554689</v>
      </c>
      <c r="BO41" s="4"/>
      <c r="BP41" s="4">
        <v>4.4168941176470566</v>
      </c>
      <c r="BQ41" s="1"/>
      <c r="BR41" s="26">
        <v>1537</v>
      </c>
      <c r="BS41" s="6">
        <f>AU41/0.78*195</f>
        <v>10210.755813953489</v>
      </c>
      <c r="BT41" s="6">
        <f>BF41*271</f>
        <v>95.869970287347655</v>
      </c>
      <c r="BU41" s="6">
        <f>BG41*19</f>
        <v>11.027356677448083</v>
      </c>
      <c r="BV41" s="6">
        <f>BH41*5</f>
        <v>6.1289002557544761</v>
      </c>
      <c r="BW41" s="6">
        <f>BI41*3</f>
        <v>3.0102423248183738</v>
      </c>
      <c r="BX41" s="6">
        <f>BJ41*3</f>
        <v>11.51484952120383</v>
      </c>
      <c r="BY41" s="6">
        <f>BK41*1.3</f>
        <v>3.9837851662404096</v>
      </c>
      <c r="BZ41" s="6">
        <f>BL41*1.3</f>
        <v>1.3044383407546287</v>
      </c>
      <c r="CA41" s="6">
        <f>BM41*1.3</f>
        <v>1.3044383407546287</v>
      </c>
      <c r="CB41" s="6">
        <f>BN41*2</f>
        <v>20.979985061109378</v>
      </c>
      <c r="CD41" s="7">
        <f t="shared" si="9"/>
        <v>155.12396597543145</v>
      </c>
      <c r="CE41" s="7"/>
      <c r="CF41" s="8">
        <v>1537</v>
      </c>
      <c r="CG41" s="9">
        <f>BP41*250</f>
        <v>1104.223529411764</v>
      </c>
      <c r="CH41" s="9">
        <f>CD41*4.2</f>
        <v>651.5206570968121</v>
      </c>
      <c r="CJ41" s="10">
        <v>1537</v>
      </c>
      <c r="CK41" s="11">
        <f t="shared" si="10"/>
        <v>1.6948403974360602</v>
      </c>
    </row>
    <row r="42" spans="1:89" x14ac:dyDescent="0.2">
      <c r="A42" s="13">
        <v>1538</v>
      </c>
      <c r="C42" s="1">
        <v>204.75</v>
      </c>
      <c r="H42" s="63">
        <f t="shared" si="13"/>
        <v>204.75</v>
      </c>
      <c r="AL42" s="66">
        <v>1.4</v>
      </c>
      <c r="AN42" s="17">
        <v>1538</v>
      </c>
      <c r="AO42" s="3">
        <v>1.5996343692870201</v>
      </c>
      <c r="AP42" s="3">
        <v>3.7431444241316267</v>
      </c>
      <c r="AQ42" s="3">
        <v>4.9092870843989767</v>
      </c>
      <c r="AR42" s="3">
        <v>7.0723761308770436</v>
      </c>
      <c r="AS42" s="3">
        <v>12.5</v>
      </c>
      <c r="AT42" s="3">
        <v>14.820717131474103</v>
      </c>
      <c r="AU42" s="3">
        <v>41.860465116279073</v>
      </c>
      <c r="AV42" s="3">
        <v>31.086956521739129</v>
      </c>
      <c r="AW42" s="3">
        <v>14.820717131474103</v>
      </c>
      <c r="AX42" s="3">
        <v>2.1335923217550272</v>
      </c>
      <c r="AZ42" s="3">
        <v>1.3823529411764699</v>
      </c>
      <c r="BA42" s="1"/>
      <c r="BB42" s="14">
        <v>1538</v>
      </c>
      <c r="BC42" s="4">
        <v>3.1951999999999998</v>
      </c>
      <c r="BD42" s="4">
        <f t="shared" si="0"/>
        <v>0.15032799225723195</v>
      </c>
      <c r="BE42" s="4">
        <f t="shared" si="1"/>
        <v>0.35176750188192274</v>
      </c>
      <c r="BF42" s="4">
        <f t="shared" si="2"/>
        <v>0.46135747329622379</v>
      </c>
      <c r="BG42" s="4">
        <f t="shared" si="3"/>
        <v>0.66463694745230373</v>
      </c>
      <c r="BH42" s="4">
        <f t="shared" si="4"/>
        <v>1.1747058823529413</v>
      </c>
      <c r="BI42" s="4">
        <f t="shared" si="5"/>
        <v>1.3927986876025309</v>
      </c>
      <c r="BJ42" s="4">
        <f t="shared" si="6"/>
        <v>3.9338987688098497</v>
      </c>
      <c r="BK42" s="4">
        <f t="shared" si="7"/>
        <v>2.9214424552429663</v>
      </c>
      <c r="BL42" s="4">
        <f t="shared" si="8"/>
        <v>1.3927986876025309</v>
      </c>
      <c r="BM42" s="4">
        <f t="shared" si="12"/>
        <v>1.3927986876025309</v>
      </c>
      <c r="BN42" s="4">
        <v>11.394880065139278</v>
      </c>
      <c r="BO42" s="4"/>
      <c r="BP42" s="4">
        <v>4.4168941176470566</v>
      </c>
      <c r="BQ42" s="1"/>
      <c r="BR42" s="26">
        <v>1538</v>
      </c>
      <c r="BS42" s="6">
        <f>AU42/0.78*195</f>
        <v>10465.116279069769</v>
      </c>
      <c r="BT42" s="6">
        <f>BF42*271</f>
        <v>125.02787526327664</v>
      </c>
      <c r="BU42" s="6">
        <f>BG42*19</f>
        <v>12.628102001593771</v>
      </c>
      <c r="BV42" s="6">
        <f>BH42*5</f>
        <v>5.8735294117647063</v>
      </c>
      <c r="BW42" s="6">
        <f>BI42*3</f>
        <v>4.1783960628075931</v>
      </c>
      <c r="BX42" s="6">
        <f>BJ42*3</f>
        <v>11.801696306429548</v>
      </c>
      <c r="BY42" s="6">
        <f>BK42*1.3</f>
        <v>3.7978751918158564</v>
      </c>
      <c r="BZ42" s="6">
        <f>BL42*1.3</f>
        <v>1.8106382938832901</v>
      </c>
      <c r="CA42" s="6">
        <f>BM42*1.3</f>
        <v>1.8106382938832901</v>
      </c>
      <c r="CB42" s="6">
        <f>BN42*2</f>
        <v>22.789760130278555</v>
      </c>
      <c r="CD42" s="7">
        <f t="shared" si="9"/>
        <v>189.71851095573328</v>
      </c>
      <c r="CE42" s="7"/>
      <c r="CF42" s="8">
        <v>1538</v>
      </c>
      <c r="CG42" s="9">
        <f>BP42*250</f>
        <v>1104.223529411764</v>
      </c>
      <c r="CH42" s="9">
        <f>CD42*4.2</f>
        <v>796.81774601407983</v>
      </c>
      <c r="CJ42" s="10">
        <v>1538</v>
      </c>
      <c r="CK42" s="11">
        <f t="shared" si="10"/>
        <v>1.3857918387679236</v>
      </c>
    </row>
    <row r="43" spans="1:89" x14ac:dyDescent="0.2">
      <c r="A43" s="13">
        <v>1539</v>
      </c>
      <c r="C43" s="1">
        <v>233.75</v>
      </c>
      <c r="D43" s="1">
        <v>240</v>
      </c>
      <c r="E43" s="1">
        <v>240</v>
      </c>
      <c r="H43" s="63">
        <f t="shared" si="13"/>
        <v>236.875</v>
      </c>
      <c r="M43" s="1">
        <v>340</v>
      </c>
      <c r="R43" s="1">
        <v>340</v>
      </c>
      <c r="T43" s="1">
        <v>11</v>
      </c>
      <c r="X43" s="1">
        <v>11</v>
      </c>
      <c r="Z43" s="1">
        <v>238</v>
      </c>
      <c r="AA43" s="1">
        <v>238</v>
      </c>
      <c r="AB43" s="1">
        <v>1360</v>
      </c>
      <c r="AC43" s="1">
        <v>13.6</v>
      </c>
      <c r="AE43" s="1">
        <v>13.6</v>
      </c>
      <c r="AL43" s="66">
        <v>1.4</v>
      </c>
      <c r="AN43" s="17">
        <v>1539</v>
      </c>
      <c r="AO43" s="3">
        <v>2.253199268738574</v>
      </c>
      <c r="AP43" s="3">
        <v>4.3304387568555756</v>
      </c>
      <c r="AQ43" s="3">
        <v>5.6795476342710991</v>
      </c>
      <c r="AR43" s="3">
        <v>7.9688745136642751</v>
      </c>
      <c r="AS43" s="3">
        <v>11.956521739130434</v>
      </c>
      <c r="AT43" s="3">
        <v>18.964143426294818</v>
      </c>
      <c r="AU43" s="3">
        <v>43.837209302325583</v>
      </c>
      <c r="AV43" s="3">
        <v>29.565217391304344</v>
      </c>
      <c r="AW43" s="3">
        <v>18.964143426294818</v>
      </c>
      <c r="AX43" s="3">
        <v>2.4792047531992685</v>
      </c>
      <c r="AZ43" s="3">
        <v>1.3823529411764699</v>
      </c>
      <c r="BA43" s="1"/>
      <c r="BB43" s="14">
        <v>1539</v>
      </c>
      <c r="BC43" s="4">
        <v>3.1951999999999998</v>
      </c>
      <c r="BD43" s="4">
        <f t="shared" si="0"/>
        <v>0.21174771480804386</v>
      </c>
      <c r="BE43" s="4">
        <f t="shared" si="1"/>
        <v>0.40695935046779219</v>
      </c>
      <c r="BF43" s="4">
        <f t="shared" si="2"/>
        <v>0.53374384120655927</v>
      </c>
      <c r="BG43" s="4">
        <f t="shared" si="3"/>
        <v>0.74888670135470858</v>
      </c>
      <c r="BH43" s="4">
        <f t="shared" si="4"/>
        <v>1.1236317135549869</v>
      </c>
      <c r="BI43" s="4">
        <f t="shared" si="5"/>
        <v>1.7821832669322706</v>
      </c>
      <c r="BJ43" s="4">
        <f t="shared" si="6"/>
        <v>4.1196662106703146</v>
      </c>
      <c r="BK43" s="4">
        <f t="shared" si="7"/>
        <v>2.778434782608695</v>
      </c>
      <c r="BL43" s="4">
        <f t="shared" si="8"/>
        <v>1.7821832669322706</v>
      </c>
      <c r="BM43" s="4">
        <f t="shared" si="12"/>
        <v>1.7821832669322706</v>
      </c>
      <c r="BN43" s="4">
        <v>10.59053558995298</v>
      </c>
      <c r="BO43" s="4"/>
      <c r="BP43" s="4">
        <v>4.4168941176470566</v>
      </c>
      <c r="BQ43" s="1"/>
      <c r="BR43" s="26">
        <v>1539</v>
      </c>
      <c r="BS43" s="6">
        <f>AU43/0.78*195</f>
        <v>10959.302325581395</v>
      </c>
      <c r="BT43" s="6">
        <f>BF43*271</f>
        <v>144.64458096697757</v>
      </c>
      <c r="BU43" s="6">
        <f>BG43*19</f>
        <v>14.228847325739464</v>
      </c>
      <c r="BV43" s="6">
        <f>BH43*5</f>
        <v>5.6181585677749348</v>
      </c>
      <c r="BW43" s="6">
        <f>BI43*3</f>
        <v>5.3465498007968115</v>
      </c>
      <c r="BX43" s="6">
        <f>BJ43*3</f>
        <v>12.358998632010945</v>
      </c>
      <c r="BY43" s="6">
        <f>BK43*1.3</f>
        <v>3.6119652173913037</v>
      </c>
      <c r="BZ43" s="6">
        <f>BL43*1.3</f>
        <v>2.316838247011952</v>
      </c>
      <c r="CA43" s="6">
        <f>BM43*1.3</f>
        <v>2.316838247011952</v>
      </c>
      <c r="CB43" s="6">
        <f>BN43*2</f>
        <v>21.18107117990596</v>
      </c>
      <c r="CD43" s="7">
        <f t="shared" si="9"/>
        <v>211.62384818462093</v>
      </c>
      <c r="CE43" s="7"/>
      <c r="CF43" s="8">
        <v>1539</v>
      </c>
      <c r="CG43" s="9">
        <f>BP43*250</f>
        <v>1104.223529411764</v>
      </c>
      <c r="CH43" s="9">
        <f>CD43*4.2</f>
        <v>888.8201623754079</v>
      </c>
      <c r="CJ43" s="10">
        <v>1539</v>
      </c>
      <c r="CK43" s="11">
        <f t="shared" si="10"/>
        <v>1.2423475255789449</v>
      </c>
    </row>
    <row r="44" spans="1:89" x14ac:dyDescent="0.2">
      <c r="A44" s="13">
        <v>1540</v>
      </c>
      <c r="C44" s="1">
        <v>340</v>
      </c>
      <c r="H44" s="63">
        <f t="shared" si="13"/>
        <v>340</v>
      </c>
      <c r="AN44" s="17">
        <v>1540</v>
      </c>
      <c r="AO44" s="3">
        <v>3.5740402193784275</v>
      </c>
      <c r="AP44" s="3">
        <v>6.2157221206581346</v>
      </c>
      <c r="AQ44" s="3">
        <v>8.1521739130434785</v>
      </c>
      <c r="AR44" s="3">
        <v>8.2423162861919721</v>
      </c>
      <c r="AS44" s="3">
        <v>13.405797101449275</v>
      </c>
      <c r="AT44" s="3">
        <v>16.706507304116865</v>
      </c>
      <c r="AU44" s="3">
        <v>44.186046511627907</v>
      </c>
      <c r="AV44" s="3">
        <v>28.405797101449274</v>
      </c>
      <c r="AW44" s="3">
        <v>16.706507304116865</v>
      </c>
      <c r="AX44" s="3">
        <v>3.5429616087751366</v>
      </c>
      <c r="AZ44" s="3">
        <v>1.7647058823529411</v>
      </c>
      <c r="BA44" s="1"/>
      <c r="BB44" s="14">
        <v>1540</v>
      </c>
      <c r="BC44" s="4">
        <v>3.1951999999999998</v>
      </c>
      <c r="BD44" s="4">
        <f t="shared" si="0"/>
        <v>0.33587568555758679</v>
      </c>
      <c r="BE44" s="4">
        <f t="shared" si="1"/>
        <v>0.58413162705667265</v>
      </c>
      <c r="BF44" s="4">
        <f t="shared" si="2"/>
        <v>0.76611253196930951</v>
      </c>
      <c r="BG44" s="4">
        <f t="shared" si="3"/>
        <v>0.77458379404825262</v>
      </c>
      <c r="BH44" s="4">
        <f t="shared" si="4"/>
        <v>1.2598294970161976</v>
      </c>
      <c r="BI44" s="4">
        <f t="shared" si="5"/>
        <v>1.5700185922974768</v>
      </c>
      <c r="BJ44" s="4">
        <f t="shared" si="6"/>
        <v>4.1524487004103969</v>
      </c>
      <c r="BK44" s="4">
        <f t="shared" si="7"/>
        <v>2.6694765558397271</v>
      </c>
      <c r="BL44" s="4">
        <f t="shared" si="8"/>
        <v>1.5700185922974768</v>
      </c>
      <c r="BM44" s="4">
        <f t="shared" si="12"/>
        <v>1.5700185922974768</v>
      </c>
      <c r="BN44" s="4">
        <v>9.7861911147666749</v>
      </c>
      <c r="BO44" s="4"/>
      <c r="BP44" s="4">
        <v>5.638588235294117</v>
      </c>
      <c r="BQ44" s="1"/>
      <c r="BR44" s="26">
        <v>1540</v>
      </c>
      <c r="BS44" s="6">
        <f>AU44/0.78*195</f>
        <v>11046.511627906977</v>
      </c>
      <c r="BT44" s="6">
        <f>BF44*271</f>
        <v>207.61649616368288</v>
      </c>
      <c r="BU44" s="6">
        <f>BG44*19</f>
        <v>14.7170920869168</v>
      </c>
      <c r="BV44" s="6">
        <f>BH44*5</f>
        <v>6.2991474850809883</v>
      </c>
      <c r="BW44" s="6">
        <f>BI44*3</f>
        <v>4.71005577689243</v>
      </c>
      <c r="BX44" s="6">
        <f>BJ44*3</f>
        <v>12.457346101231192</v>
      </c>
      <c r="BY44" s="6">
        <f>BK44*1.3</f>
        <v>3.4703195225916454</v>
      </c>
      <c r="BZ44" s="6">
        <f>BL44*1.3</f>
        <v>2.04102416998672</v>
      </c>
      <c r="CA44" s="6">
        <f>BM44*1.3</f>
        <v>2.04102416998672</v>
      </c>
      <c r="CB44" s="6">
        <f>BN44*2</f>
        <v>19.57238222953335</v>
      </c>
      <c r="CD44" s="7">
        <f t="shared" si="9"/>
        <v>272.92488770590273</v>
      </c>
      <c r="CE44" s="7"/>
      <c r="CF44" s="8">
        <v>1540</v>
      </c>
      <c r="CG44" s="9">
        <f>BP44*250</f>
        <v>1409.6470588235293</v>
      </c>
      <c r="CH44" s="9">
        <f>CD44*4.2</f>
        <v>1146.2845283647916</v>
      </c>
      <c r="CJ44" s="10">
        <v>1540</v>
      </c>
      <c r="CK44" s="11">
        <f t="shared" si="10"/>
        <v>1.2297531929829255</v>
      </c>
    </row>
    <row r="45" spans="1:89" x14ac:dyDescent="0.2">
      <c r="A45" s="13">
        <v>1541</v>
      </c>
      <c r="C45" s="1">
        <v>365.5</v>
      </c>
      <c r="H45" s="63">
        <f t="shared" si="13"/>
        <v>365.5</v>
      </c>
      <c r="AN45" s="17">
        <v>1541</v>
      </c>
      <c r="AO45" s="3">
        <v>2.5137111517367456</v>
      </c>
      <c r="AP45" s="3">
        <v>6.6819012797074953</v>
      </c>
      <c r="AQ45" s="3">
        <v>8.7635869565217384</v>
      </c>
      <c r="AR45" s="3">
        <v>8.5157580587196673</v>
      </c>
      <c r="AS45" s="3">
        <v>14.855072463768117</v>
      </c>
      <c r="AT45" s="3">
        <v>14.448871181938909</v>
      </c>
      <c r="AU45" s="3">
        <v>45.348837209302324</v>
      </c>
      <c r="AV45" s="3">
        <v>27.246376811594203</v>
      </c>
      <c r="AW45" s="3">
        <v>14.448871181938909</v>
      </c>
      <c r="AX45" s="3">
        <v>3.8086837294332718</v>
      </c>
      <c r="AZ45" s="3">
        <v>1.7647058823529411</v>
      </c>
      <c r="BA45" s="1"/>
      <c r="BB45" s="14">
        <v>1541</v>
      </c>
      <c r="BC45" s="4">
        <v>3.1951999999999998</v>
      </c>
      <c r="BD45" s="4">
        <f t="shared" si="0"/>
        <v>0.23622970211850733</v>
      </c>
      <c r="BE45" s="4">
        <f t="shared" si="1"/>
        <v>0.62794149908592323</v>
      </c>
      <c r="BF45" s="4">
        <f t="shared" si="2"/>
        <v>0.82357097186700756</v>
      </c>
      <c r="BG45" s="4">
        <f t="shared" si="3"/>
        <v>0.80028088674179643</v>
      </c>
      <c r="BH45" s="4">
        <f t="shared" si="4"/>
        <v>1.3960272804774083</v>
      </c>
      <c r="BI45" s="4">
        <f t="shared" si="5"/>
        <v>1.3578539176626825</v>
      </c>
      <c r="BJ45" s="4">
        <f t="shared" si="6"/>
        <v>4.2617236662106697</v>
      </c>
      <c r="BK45" s="4">
        <f t="shared" si="7"/>
        <v>2.5605183290707587</v>
      </c>
      <c r="BL45" s="4">
        <f t="shared" si="8"/>
        <v>1.3578539176626825</v>
      </c>
      <c r="BM45" s="4">
        <f t="shared" si="12"/>
        <v>1.3578539176626825</v>
      </c>
      <c r="BN45" s="4">
        <v>8.9818466395803753</v>
      </c>
      <c r="BO45" s="4"/>
      <c r="BP45" s="4">
        <v>5.638588235294117</v>
      </c>
      <c r="BQ45" s="1"/>
      <c r="BR45" s="26">
        <v>1541</v>
      </c>
      <c r="BS45" s="6">
        <f>AU45/0.78*195</f>
        <v>11337.20930232558</v>
      </c>
      <c r="BT45" s="6">
        <f>BF45*271</f>
        <v>223.18773337595906</v>
      </c>
      <c r="BU45" s="6">
        <f>BG45*19</f>
        <v>15.205336848094133</v>
      </c>
      <c r="BV45" s="6">
        <f>BH45*5</f>
        <v>6.9801364023870418</v>
      </c>
      <c r="BW45" s="6">
        <f>BI45*3</f>
        <v>4.0735617529880477</v>
      </c>
      <c r="BX45" s="6">
        <f>BJ45*3</f>
        <v>12.785170998632008</v>
      </c>
      <c r="BY45" s="6">
        <f>BK45*1.3</f>
        <v>3.3286738277919863</v>
      </c>
      <c r="BZ45" s="6">
        <f>BL45*1.3</f>
        <v>1.7652100929614873</v>
      </c>
      <c r="CA45" s="6">
        <f>BM45*1.3</f>
        <v>1.7652100929614873</v>
      </c>
      <c r="CB45" s="6">
        <f>BN45*2</f>
        <v>17.963693279160751</v>
      </c>
      <c r="CD45" s="7">
        <f t="shared" si="9"/>
        <v>287.05472667093596</v>
      </c>
      <c r="CE45" s="7"/>
      <c r="CF45" s="8">
        <v>1541</v>
      </c>
      <c r="CG45" s="9">
        <f>BP45*250</f>
        <v>1409.6470588235293</v>
      </c>
      <c r="CH45" s="9">
        <f>CD45*4.2</f>
        <v>1205.6298520179312</v>
      </c>
      <c r="CJ45" s="10">
        <v>1541</v>
      </c>
      <c r="CK45" s="11">
        <f t="shared" si="10"/>
        <v>1.1692204340031254</v>
      </c>
    </row>
    <row r="46" spans="1:89" x14ac:dyDescent="0.2">
      <c r="A46" s="13">
        <v>1542</v>
      </c>
      <c r="C46" s="1">
        <v>355.5</v>
      </c>
      <c r="H46" s="63">
        <f t="shared" si="13"/>
        <v>355.5</v>
      </c>
      <c r="M46" s="1">
        <v>375</v>
      </c>
      <c r="R46" s="1">
        <v>375</v>
      </c>
      <c r="T46" s="1">
        <v>15</v>
      </c>
      <c r="X46" s="1">
        <v>15</v>
      </c>
      <c r="Z46" s="1">
        <v>153</v>
      </c>
      <c r="AA46" s="1">
        <v>153</v>
      </c>
      <c r="AB46" s="1">
        <v>1200</v>
      </c>
      <c r="AC46" s="1">
        <v>12</v>
      </c>
      <c r="AE46" s="1">
        <v>12</v>
      </c>
      <c r="AK46" s="66">
        <v>1</v>
      </c>
      <c r="AN46" s="17">
        <v>1542</v>
      </c>
      <c r="AO46" s="3">
        <v>2.5959780621572213</v>
      </c>
      <c r="AP46" s="3">
        <v>6.4990859232175495</v>
      </c>
      <c r="AQ46" s="3">
        <v>8.5238171355498711</v>
      </c>
      <c r="AR46" s="3">
        <v>8.7891998312473625</v>
      </c>
      <c r="AS46" s="3">
        <v>16.304347826086957</v>
      </c>
      <c r="AT46" s="3">
        <v>12.191235059760956</v>
      </c>
      <c r="AU46" s="3">
        <v>45.348837209302324</v>
      </c>
      <c r="AV46" s="3">
        <v>26.086956521739129</v>
      </c>
      <c r="AW46" s="3">
        <v>12.191235059760956</v>
      </c>
      <c r="AX46" s="3">
        <v>3.7044789762340029</v>
      </c>
      <c r="AZ46" s="3">
        <v>1.7647058823529411</v>
      </c>
      <c r="BA46" s="1"/>
      <c r="BB46" s="14">
        <v>1542</v>
      </c>
      <c r="BC46" s="4">
        <v>3.1951999999999998</v>
      </c>
      <c r="BD46" s="4">
        <f t="shared" si="0"/>
        <v>0.24396085600602213</v>
      </c>
      <c r="BE46" s="4">
        <f t="shared" si="1"/>
        <v>0.61076115711366807</v>
      </c>
      <c r="BF46" s="4">
        <f t="shared" si="2"/>
        <v>0.8010382503384984</v>
      </c>
      <c r="BG46" s="4">
        <f t="shared" si="3"/>
        <v>0.82597797943534035</v>
      </c>
      <c r="BH46" s="4">
        <f t="shared" si="4"/>
        <v>1.532225063938619</v>
      </c>
      <c r="BI46" s="4">
        <f t="shared" si="5"/>
        <v>1.1456892430278884</v>
      </c>
      <c r="BJ46" s="4">
        <f t="shared" si="6"/>
        <v>4.2617236662106697</v>
      </c>
      <c r="BK46" s="4">
        <f t="shared" si="7"/>
        <v>2.4515601023017903</v>
      </c>
      <c r="BL46" s="4">
        <f t="shared" si="8"/>
        <v>1.1456892430278884</v>
      </c>
      <c r="BM46" s="4">
        <f t="shared" si="12"/>
        <v>1.1456892430278884</v>
      </c>
      <c r="BN46" s="4">
        <v>10.054305939828776</v>
      </c>
      <c r="BO46" s="4"/>
      <c r="BP46" s="4">
        <v>5.638588235294117</v>
      </c>
      <c r="BQ46" s="1"/>
      <c r="BR46" s="26">
        <v>1542</v>
      </c>
      <c r="BS46" s="6">
        <f>AU46/0.78*195</f>
        <v>11337.20930232558</v>
      </c>
      <c r="BT46" s="6">
        <f>BF46*271</f>
        <v>217.08136584173306</v>
      </c>
      <c r="BU46" s="6">
        <f>BG46*19</f>
        <v>15.693581609271467</v>
      </c>
      <c r="BV46" s="6">
        <f>BH46*5</f>
        <v>7.6611253196930953</v>
      </c>
      <c r="BW46" s="6">
        <f>BI46*3</f>
        <v>3.4370677290836653</v>
      </c>
      <c r="BX46" s="6">
        <f>BJ46*3</f>
        <v>12.785170998632008</v>
      </c>
      <c r="BY46" s="6">
        <f>BK46*1.3</f>
        <v>3.1870281329923276</v>
      </c>
      <c r="BZ46" s="6">
        <f>BL46*1.3</f>
        <v>1.4893960159362549</v>
      </c>
      <c r="CA46" s="6">
        <f>BM46*1.3</f>
        <v>1.4893960159362549</v>
      </c>
      <c r="CB46" s="6">
        <f>BN46*2</f>
        <v>20.108611879657552</v>
      </c>
      <c r="CD46" s="7">
        <f t="shared" si="9"/>
        <v>282.93274354293573</v>
      </c>
      <c r="CE46" s="7"/>
      <c r="CF46" s="8">
        <v>1542</v>
      </c>
      <c r="CG46" s="9">
        <f>BP46*250</f>
        <v>1409.6470588235293</v>
      </c>
      <c r="CH46" s="9">
        <f>CD46*4.2</f>
        <v>1188.31752288033</v>
      </c>
      <c r="CJ46" s="10">
        <v>1542</v>
      </c>
      <c r="CK46" s="11">
        <f t="shared" si="10"/>
        <v>1.1862545419735331</v>
      </c>
    </row>
    <row r="47" spans="1:89" x14ac:dyDescent="0.2">
      <c r="A47" s="13">
        <v>1543</v>
      </c>
      <c r="C47" s="1">
        <v>154</v>
      </c>
      <c r="H47" s="63">
        <f t="shared" si="13"/>
        <v>154</v>
      </c>
      <c r="AN47" s="17">
        <v>1543</v>
      </c>
      <c r="AO47" s="3">
        <v>1.1974405850091407</v>
      </c>
      <c r="AP47" s="3">
        <v>2.8153564899451551</v>
      </c>
      <c r="AQ47" s="3">
        <v>3.6924552429667514</v>
      </c>
      <c r="AR47" s="3">
        <v>8.820450319536242</v>
      </c>
      <c r="AS47" s="3">
        <v>16.304347826086957</v>
      </c>
      <c r="AT47" s="3">
        <v>13.545816733067728</v>
      </c>
      <c r="AU47" s="3">
        <v>44.186046511627907</v>
      </c>
      <c r="AV47" s="3">
        <v>26.863354037267079</v>
      </c>
      <c r="AW47" s="3">
        <v>13.545816733067728</v>
      </c>
      <c r="AX47" s="3">
        <v>1.6047531992687383</v>
      </c>
      <c r="AZ47" s="3">
        <v>1.7647058823529411</v>
      </c>
      <c r="BA47" s="1"/>
      <c r="BB47" s="14">
        <v>1543</v>
      </c>
      <c r="BC47" s="4">
        <v>3.1951999999999998</v>
      </c>
      <c r="BD47" s="4">
        <f t="shared" si="0"/>
        <v>0.11253123991827078</v>
      </c>
      <c r="BE47" s="4">
        <f t="shared" si="1"/>
        <v>0.26457726637272821</v>
      </c>
      <c r="BF47" s="4">
        <f t="shared" si="2"/>
        <v>0.34700391153904009</v>
      </c>
      <c r="BG47" s="4">
        <f t="shared" si="3"/>
        <v>0.82891479002888813</v>
      </c>
      <c r="BH47" s="4">
        <f t="shared" si="4"/>
        <v>1.532225063938619</v>
      </c>
      <c r="BI47" s="4">
        <f t="shared" si="5"/>
        <v>1.2729880478087647</v>
      </c>
      <c r="BJ47" s="4">
        <f t="shared" si="6"/>
        <v>4.1524487004103969</v>
      </c>
      <c r="BK47" s="4">
        <f t="shared" si="7"/>
        <v>2.5245232005845817</v>
      </c>
      <c r="BL47" s="4">
        <f t="shared" si="8"/>
        <v>1.2729880478087647</v>
      </c>
      <c r="BM47" s="4">
        <f t="shared" si="12"/>
        <v>1.2729880478087647</v>
      </c>
      <c r="BN47" s="4">
        <v>9.5515906428373381</v>
      </c>
      <c r="BO47" s="4"/>
      <c r="BP47" s="4">
        <v>5.638588235294117</v>
      </c>
      <c r="BQ47" s="1"/>
      <c r="BR47" s="26">
        <v>1543</v>
      </c>
      <c r="BS47" s="6">
        <f>AU47/0.78*195</f>
        <v>11046.511627906977</v>
      </c>
      <c r="BT47" s="6">
        <f>BF47*271</f>
        <v>94.038060027079865</v>
      </c>
      <c r="BU47" s="6">
        <f>BG47*19</f>
        <v>15.749381010548875</v>
      </c>
      <c r="BV47" s="6">
        <f>BH47*5</f>
        <v>7.6611253196930953</v>
      </c>
      <c r="BW47" s="6">
        <f>BI47*3</f>
        <v>3.8189641434262942</v>
      </c>
      <c r="BX47" s="6">
        <f>BJ47*3</f>
        <v>12.457346101231192</v>
      </c>
      <c r="BY47" s="6">
        <f>BK47*1.3</f>
        <v>3.2818801607599561</v>
      </c>
      <c r="BZ47" s="6">
        <f>BL47*1.3</f>
        <v>1.6548844621513943</v>
      </c>
      <c r="CA47" s="6">
        <f>BM47*1.3</f>
        <v>1.6548844621513943</v>
      </c>
      <c r="CB47" s="6">
        <f>BN47*2</f>
        <v>19.103181285674676</v>
      </c>
      <c r="CD47" s="7">
        <f t="shared" si="9"/>
        <v>159.41970697271674</v>
      </c>
      <c r="CE47" s="7"/>
      <c r="CF47" s="8">
        <v>1543</v>
      </c>
      <c r="CG47" s="9">
        <f>BP47*250</f>
        <v>1409.6470588235293</v>
      </c>
      <c r="CH47" s="9">
        <f>CD47*4.2</f>
        <v>669.56276928541035</v>
      </c>
      <c r="CJ47" s="10">
        <v>1543</v>
      </c>
      <c r="CK47" s="11">
        <f t="shared" si="10"/>
        <v>2.105324733524196</v>
      </c>
    </row>
    <row r="48" spans="1:89" x14ac:dyDescent="0.2">
      <c r="A48" s="13">
        <v>1544</v>
      </c>
      <c r="C48" s="1">
        <v>182.75</v>
      </c>
      <c r="H48" s="63">
        <f t="shared" si="13"/>
        <v>182.75</v>
      </c>
      <c r="AN48" s="17">
        <v>1544</v>
      </c>
      <c r="AO48" s="3">
        <v>2.0566727605118831</v>
      </c>
      <c r="AP48" s="3">
        <v>3.3409506398537476</v>
      </c>
      <c r="AQ48" s="3">
        <v>4.3817934782608692</v>
      </c>
      <c r="AR48" s="3">
        <v>8.8517008078251198</v>
      </c>
      <c r="AS48" s="3">
        <v>16.304347826086957</v>
      </c>
      <c r="AT48" s="3">
        <v>14.900398406374501</v>
      </c>
      <c r="AU48" s="3">
        <v>47.674418604651166</v>
      </c>
      <c r="AV48" s="3">
        <v>27.63975155279503</v>
      </c>
      <c r="AW48" s="3">
        <v>14.900398406374501</v>
      </c>
      <c r="AX48" s="3">
        <v>1.9043418647166359</v>
      </c>
      <c r="AZ48" s="3">
        <v>1.7647058823529411</v>
      </c>
      <c r="BA48" s="1"/>
      <c r="BB48" s="14">
        <v>1544</v>
      </c>
      <c r="BC48" s="4">
        <v>3.1951999999999998</v>
      </c>
      <c r="BD48" s="4">
        <f t="shared" si="0"/>
        <v>0.19327884718786967</v>
      </c>
      <c r="BE48" s="4">
        <f t="shared" si="1"/>
        <v>0.31397074954296161</v>
      </c>
      <c r="BF48" s="4">
        <f t="shared" si="2"/>
        <v>0.41178548593350378</v>
      </c>
      <c r="BG48" s="4">
        <f t="shared" si="3"/>
        <v>0.8318516006224359</v>
      </c>
      <c r="BH48" s="4">
        <f t="shared" si="4"/>
        <v>1.532225063938619</v>
      </c>
      <c r="BI48" s="4">
        <f t="shared" si="5"/>
        <v>1.4002868525896413</v>
      </c>
      <c r="BJ48" s="4">
        <f t="shared" si="6"/>
        <v>4.4802735978112169</v>
      </c>
      <c r="BK48" s="4">
        <f t="shared" si="7"/>
        <v>2.5974862988673726</v>
      </c>
      <c r="BL48" s="4">
        <f t="shared" si="8"/>
        <v>1.4002868525896413</v>
      </c>
      <c r="BM48" s="4">
        <f t="shared" si="12"/>
        <v>1.4002868525896413</v>
      </c>
      <c r="BN48" s="4">
        <v>9.6353765256692459</v>
      </c>
      <c r="BO48" s="4"/>
      <c r="BP48" s="4">
        <v>5.638588235294117</v>
      </c>
      <c r="BQ48" s="1"/>
      <c r="BR48" s="26">
        <v>1544</v>
      </c>
      <c r="BS48" s="6">
        <f>AU48/0.78*195</f>
        <v>11918.604651162792</v>
      </c>
      <c r="BT48" s="6">
        <f>BF48*271</f>
        <v>111.59386668797953</v>
      </c>
      <c r="BU48" s="6">
        <f>BG48*19</f>
        <v>15.805180411826282</v>
      </c>
      <c r="BV48" s="6">
        <f>BH48*5</f>
        <v>7.6611253196930953</v>
      </c>
      <c r="BW48" s="6">
        <f>BI48*3</f>
        <v>4.200860557768924</v>
      </c>
      <c r="BX48" s="6">
        <f>BJ48*3</f>
        <v>13.440820793433652</v>
      </c>
      <c r="BY48" s="6">
        <f>BK48*1.3</f>
        <v>3.3767321885275843</v>
      </c>
      <c r="BZ48" s="6">
        <f>BL48*1.3</f>
        <v>1.8203729083665336</v>
      </c>
      <c r="CA48" s="6">
        <f>BM48*1.3</f>
        <v>1.8203729083665336</v>
      </c>
      <c r="CB48" s="6">
        <f>BN48*2</f>
        <v>19.270753051338492</v>
      </c>
      <c r="CD48" s="7">
        <f t="shared" si="9"/>
        <v>178.99008482730062</v>
      </c>
      <c r="CE48" s="7"/>
      <c r="CF48" s="8">
        <v>1544</v>
      </c>
      <c r="CG48" s="9">
        <f>BP48*250</f>
        <v>1409.6470588235293</v>
      </c>
      <c r="CH48" s="9">
        <f>CD48*4.2</f>
        <v>751.75835627466267</v>
      </c>
      <c r="CJ48" s="10">
        <v>1544</v>
      </c>
      <c r="CK48" s="11">
        <f t="shared" si="10"/>
        <v>1.8751332087734056</v>
      </c>
    </row>
    <row r="49" spans="1:89" x14ac:dyDescent="0.2">
      <c r="A49" s="13">
        <v>1545</v>
      </c>
      <c r="C49" s="1">
        <v>450.5</v>
      </c>
      <c r="H49" s="63">
        <f t="shared" si="13"/>
        <v>450.5</v>
      </c>
      <c r="AN49" s="17">
        <v>1545</v>
      </c>
      <c r="AO49" s="3">
        <v>5.1279707495429614</v>
      </c>
      <c r="AP49" s="3">
        <v>8.2358318098720282</v>
      </c>
      <c r="AQ49" s="3">
        <v>10.801630434782609</v>
      </c>
      <c r="AR49" s="3">
        <v>8.8829512961139994</v>
      </c>
      <c r="AS49" s="3">
        <v>16.304347826086957</v>
      </c>
      <c r="AT49" s="3">
        <v>16.254980079681275</v>
      </c>
      <c r="AU49" s="3">
        <v>45.348837209302324</v>
      </c>
      <c r="AV49" s="3">
        <v>28.41614906832298</v>
      </c>
      <c r="AW49" s="3">
        <v>16.254980079681275</v>
      </c>
      <c r="AX49" s="3">
        <v>4.6944241316270556</v>
      </c>
      <c r="AZ49" s="3">
        <v>1.7647058823529411</v>
      </c>
      <c r="BA49" s="1"/>
      <c r="BB49" s="14">
        <v>1545</v>
      </c>
      <c r="BC49" s="4">
        <v>3.1951999999999998</v>
      </c>
      <c r="BD49" s="4">
        <f t="shared" si="0"/>
        <v>0.48190859232175498</v>
      </c>
      <c r="BE49" s="4">
        <f t="shared" si="1"/>
        <v>0.77397440585009125</v>
      </c>
      <c r="BF49" s="4">
        <f t="shared" si="2"/>
        <v>1.0150991048593352</v>
      </c>
      <c r="BG49" s="4">
        <f t="shared" si="3"/>
        <v>0.83478841121598379</v>
      </c>
      <c r="BH49" s="4">
        <f t="shared" si="4"/>
        <v>1.532225063938619</v>
      </c>
      <c r="BI49" s="4">
        <f t="shared" si="5"/>
        <v>1.527585657370518</v>
      </c>
      <c r="BJ49" s="4">
        <f t="shared" si="6"/>
        <v>4.2617236662106697</v>
      </c>
      <c r="BK49" s="4">
        <f t="shared" si="7"/>
        <v>2.6704493971501639</v>
      </c>
      <c r="BL49" s="4">
        <f t="shared" si="8"/>
        <v>1.527585657370518</v>
      </c>
      <c r="BM49" s="4">
        <f t="shared" si="12"/>
        <v>1.527585657370518</v>
      </c>
      <c r="BN49" s="4">
        <v>9.7191624085011501</v>
      </c>
      <c r="BO49" s="4"/>
      <c r="BP49" s="4">
        <v>5.638588235294117</v>
      </c>
      <c r="BQ49" s="1"/>
      <c r="BR49" s="26">
        <v>1545</v>
      </c>
      <c r="BS49" s="6">
        <f>AU49/0.78*195</f>
        <v>11337.20930232558</v>
      </c>
      <c r="BT49" s="6">
        <f>BF49*271</f>
        <v>275.09185741687986</v>
      </c>
      <c r="BU49" s="6">
        <f>BG49*19</f>
        <v>15.860979813103691</v>
      </c>
      <c r="BV49" s="6">
        <f>BH49*5</f>
        <v>7.6611253196930953</v>
      </c>
      <c r="BW49" s="6">
        <f>BI49*3</f>
        <v>4.5827569721115538</v>
      </c>
      <c r="BX49" s="6">
        <f>BJ49*3</f>
        <v>12.785170998632008</v>
      </c>
      <c r="BY49" s="6">
        <f>BK49*1.3</f>
        <v>3.4715842162952133</v>
      </c>
      <c r="BZ49" s="6">
        <f>BL49*1.3</f>
        <v>1.9858613545816735</v>
      </c>
      <c r="CA49" s="6">
        <f>BM49*1.3</f>
        <v>1.9858613545816735</v>
      </c>
      <c r="CB49" s="6">
        <f>BN49*2</f>
        <v>19.4383248170023</v>
      </c>
      <c r="CD49" s="7">
        <f t="shared" si="9"/>
        <v>342.86352226288113</v>
      </c>
      <c r="CE49" s="7"/>
      <c r="CF49" s="8">
        <v>1545</v>
      </c>
      <c r="CG49" s="9">
        <f>BP49*250</f>
        <v>1409.6470588235293</v>
      </c>
      <c r="CH49" s="9">
        <f>CD49*4.2</f>
        <v>1440.0267935041009</v>
      </c>
      <c r="CJ49" s="10">
        <v>1545</v>
      </c>
      <c r="CK49" s="11">
        <f t="shared" si="10"/>
        <v>0.97890335456422528</v>
      </c>
    </row>
    <row r="50" spans="1:89" x14ac:dyDescent="0.2">
      <c r="A50" s="13">
        <v>1546</v>
      </c>
      <c r="C50" s="1">
        <v>423.5</v>
      </c>
      <c r="F50" s="1">
        <v>566</v>
      </c>
      <c r="H50" s="63">
        <f>AVERAGE(C50:F50)</f>
        <v>494.75</v>
      </c>
      <c r="AN50" s="17">
        <v>1546</v>
      </c>
      <c r="AO50" s="3">
        <v>3.9488117001828154</v>
      </c>
      <c r="AP50" s="3">
        <v>9.0447897623400362</v>
      </c>
      <c r="AQ50" s="3">
        <v>11.862611892583118</v>
      </c>
      <c r="AR50" s="3">
        <v>8.9142017844028789</v>
      </c>
      <c r="AS50" s="3">
        <v>16.304347826086957</v>
      </c>
      <c r="AT50" s="3">
        <v>17.609561752988046</v>
      </c>
      <c r="AU50" s="3">
        <v>42.441860465116278</v>
      </c>
      <c r="AV50" s="3">
        <v>29.19254658385093</v>
      </c>
      <c r="AW50" s="3">
        <v>17.609561752988046</v>
      </c>
      <c r="AX50" s="3">
        <v>5.1555301645338201</v>
      </c>
      <c r="AZ50" s="3">
        <v>1.7647058823529411</v>
      </c>
      <c r="BA50" s="1"/>
      <c r="BB50" s="14">
        <v>1546</v>
      </c>
      <c r="BC50" s="4">
        <v>3.1951999999999998</v>
      </c>
      <c r="BD50" s="4">
        <f t="shared" si="0"/>
        <v>0.37109538660070973</v>
      </c>
      <c r="BE50" s="4">
        <f t="shared" si="1"/>
        <v>0.84999741907732007</v>
      </c>
      <c r="BF50" s="4">
        <f t="shared" si="2"/>
        <v>1.1148063976229876</v>
      </c>
      <c r="BG50" s="4">
        <f t="shared" si="3"/>
        <v>0.83772522180953168</v>
      </c>
      <c r="BH50" s="4">
        <f t="shared" si="4"/>
        <v>1.532225063938619</v>
      </c>
      <c r="BI50" s="4">
        <f t="shared" si="5"/>
        <v>1.6548844621513943</v>
      </c>
      <c r="BJ50" s="4">
        <f t="shared" si="6"/>
        <v>3.9885362517099856</v>
      </c>
      <c r="BK50" s="4">
        <f t="shared" si="7"/>
        <v>2.7434124954329557</v>
      </c>
      <c r="BL50" s="4">
        <f t="shared" si="8"/>
        <v>1.6548844621513943</v>
      </c>
      <c r="BM50" s="4">
        <f t="shared" si="12"/>
        <v>1.6548844621513943</v>
      </c>
      <c r="BN50" s="4">
        <v>8.3450739300578824</v>
      </c>
      <c r="BO50" s="4"/>
      <c r="BP50" s="4">
        <v>5.638588235294117</v>
      </c>
      <c r="BQ50" s="1"/>
      <c r="BR50" s="26">
        <v>1546</v>
      </c>
      <c r="BS50" s="6">
        <f>AU50/0.78*195</f>
        <v>10610.465116279071</v>
      </c>
      <c r="BT50" s="6">
        <f>BF50*271</f>
        <v>302.11253375582965</v>
      </c>
      <c r="BU50" s="6">
        <f>BG50*19</f>
        <v>15.916779214381101</v>
      </c>
      <c r="BV50" s="6">
        <f>BH50*5</f>
        <v>7.6611253196930953</v>
      </c>
      <c r="BW50" s="6">
        <f>BI50*3</f>
        <v>4.9646533864541826</v>
      </c>
      <c r="BX50" s="6">
        <f>BJ50*3</f>
        <v>11.965608755129956</v>
      </c>
      <c r="BY50" s="6">
        <f>BK50*1.3</f>
        <v>3.5664362440628428</v>
      </c>
      <c r="BZ50" s="6">
        <f>BL50*1.3</f>
        <v>2.1513498007968126</v>
      </c>
      <c r="CA50" s="6">
        <f>BM50*1.3</f>
        <v>2.1513498007968126</v>
      </c>
      <c r="CB50" s="6">
        <f>BN50*2</f>
        <v>16.690147860115765</v>
      </c>
      <c r="CD50" s="7">
        <f t="shared" si="9"/>
        <v>367.17998413726025</v>
      </c>
      <c r="CE50" s="7"/>
      <c r="CF50" s="8">
        <v>1546</v>
      </c>
      <c r="CG50" s="9">
        <f>BP50*250</f>
        <v>1409.6470588235293</v>
      </c>
      <c r="CH50" s="9">
        <f>CD50*4.2</f>
        <v>1542.1559333764931</v>
      </c>
      <c r="CJ50" s="10">
        <v>1546</v>
      </c>
      <c r="CK50" s="11">
        <f t="shared" si="10"/>
        <v>0.91407556675358992</v>
      </c>
    </row>
    <row r="51" spans="1:89" x14ac:dyDescent="0.2">
      <c r="A51" s="13">
        <v>1547</v>
      </c>
      <c r="AK51" s="66">
        <v>1.7647058823529411</v>
      </c>
      <c r="AN51" s="17">
        <v>1547</v>
      </c>
      <c r="AO51" s="3">
        <v>4.0625634775543364</v>
      </c>
      <c r="AP51" s="3">
        <v>6.6156307129798897</v>
      </c>
      <c r="AQ51" s="3">
        <v>8.6766703964194356</v>
      </c>
      <c r="AR51" s="3">
        <v>8.9454522726917585</v>
      </c>
      <c r="AS51" s="3">
        <v>16.304347826086957</v>
      </c>
      <c r="AT51" s="3">
        <v>18.964143426294818</v>
      </c>
      <c r="AU51" s="3">
        <v>41.860465116279073</v>
      </c>
      <c r="AV51" s="3">
        <v>29.968944099378881</v>
      </c>
      <c r="AW51" s="3">
        <v>18.964143426294818</v>
      </c>
      <c r="AX51" s="3">
        <v>3.7709095063985369</v>
      </c>
      <c r="AZ51" s="3">
        <v>1.7647058823529411</v>
      </c>
      <c r="BA51" s="1"/>
      <c r="BB51" s="14">
        <v>1547</v>
      </c>
      <c r="BC51" s="4">
        <v>3.1951999999999998</v>
      </c>
      <c r="BD51" s="4">
        <f t="shared" si="0"/>
        <v>0.38178537716122396</v>
      </c>
      <c r="BE51" s="4">
        <f t="shared" si="1"/>
        <v>0.62171362512098061</v>
      </c>
      <c r="BF51" s="4">
        <f t="shared" si="2"/>
        <v>0.81540286031292297</v>
      </c>
      <c r="BG51" s="4">
        <f t="shared" si="3"/>
        <v>0.84066203240307968</v>
      </c>
      <c r="BH51" s="4">
        <f t="shared" si="4"/>
        <v>1.532225063938619</v>
      </c>
      <c r="BI51" s="4">
        <f t="shared" si="5"/>
        <v>1.7821832669322706</v>
      </c>
      <c r="BJ51" s="4">
        <f t="shared" si="6"/>
        <v>3.9338987688098497</v>
      </c>
      <c r="BK51" s="4">
        <f t="shared" si="7"/>
        <v>2.8163755937157471</v>
      </c>
      <c r="BL51" s="4">
        <f t="shared" si="8"/>
        <v>1.7821832669322706</v>
      </c>
      <c r="BM51" s="4">
        <f t="shared" si="12"/>
        <v>1.7821832669322706</v>
      </c>
      <c r="BN51" s="4">
        <v>9.0488753458458966</v>
      </c>
      <c r="BO51" s="4"/>
      <c r="BP51" s="4">
        <v>5.638588235294117</v>
      </c>
      <c r="BQ51" s="1"/>
      <c r="BR51" s="26">
        <v>1547</v>
      </c>
      <c r="BS51" s="6">
        <f>AU51/0.78*195</f>
        <v>10465.116279069769</v>
      </c>
      <c r="BT51" s="6">
        <f>BF51*271</f>
        <v>220.97417514480213</v>
      </c>
      <c r="BU51" s="6">
        <f>BG51*19</f>
        <v>15.972578615658515</v>
      </c>
      <c r="BV51" s="6">
        <f>BH51*5</f>
        <v>7.6611253196930953</v>
      </c>
      <c r="BW51" s="6">
        <f>BI51*3</f>
        <v>5.3465498007968115</v>
      </c>
      <c r="BX51" s="6">
        <f>BJ51*3</f>
        <v>11.801696306429548</v>
      </c>
      <c r="BY51" s="6">
        <f>BK51*1.3</f>
        <v>3.6612882718304713</v>
      </c>
      <c r="BZ51" s="6">
        <f>BL51*1.3</f>
        <v>2.316838247011952</v>
      </c>
      <c r="CA51" s="6">
        <f>BM51*1.3</f>
        <v>2.316838247011952</v>
      </c>
      <c r="CB51" s="6">
        <f>BN51*2</f>
        <v>18.097750691691793</v>
      </c>
      <c r="CD51" s="7">
        <f t="shared" si="9"/>
        <v>288.14884064492628</v>
      </c>
      <c r="CE51" s="7"/>
      <c r="CF51" s="8">
        <v>1547</v>
      </c>
      <c r="CG51" s="9">
        <f>BP51*250</f>
        <v>1409.6470588235293</v>
      </c>
      <c r="CH51" s="9">
        <f>CD51*4.2</f>
        <v>1210.2251307086904</v>
      </c>
      <c r="CJ51" s="10">
        <v>1547</v>
      </c>
      <c r="CK51" s="11">
        <f t="shared" si="10"/>
        <v>1.1647808519709555</v>
      </c>
    </row>
    <row r="52" spans="1:89" x14ac:dyDescent="0.2">
      <c r="A52" s="13">
        <v>1548</v>
      </c>
      <c r="F52" s="1">
        <v>229</v>
      </c>
      <c r="H52" s="63">
        <f t="shared" ref="H52:H115" si="14">AVERAGE(E52:F52)</f>
        <v>229</v>
      </c>
      <c r="M52" s="1">
        <v>383</v>
      </c>
      <c r="R52" s="1">
        <v>383</v>
      </c>
      <c r="Z52" s="1">
        <v>255</v>
      </c>
      <c r="AA52" s="1">
        <v>255</v>
      </c>
      <c r="AN52" s="17">
        <v>1548</v>
      </c>
      <c r="AO52" s="3">
        <v>4.176315254925858</v>
      </c>
      <c r="AP52" s="3">
        <v>4.1864716636197441</v>
      </c>
      <c r="AQ52" s="3">
        <v>5.4907289002557542</v>
      </c>
      <c r="AR52" s="3">
        <v>8.9767027609806398</v>
      </c>
      <c r="AS52" s="3">
        <v>16.304347826086957</v>
      </c>
      <c r="AT52" s="3">
        <v>20.318725099601593</v>
      </c>
      <c r="AU52" s="3">
        <v>40.406976744186046</v>
      </c>
      <c r="AV52" s="3">
        <v>30.745341614906831</v>
      </c>
      <c r="AW52" s="3">
        <v>20.318725099601593</v>
      </c>
      <c r="AX52" s="3">
        <v>2.3862888482632538</v>
      </c>
      <c r="AZ52" s="3">
        <v>1.7647058823529411</v>
      </c>
      <c r="BA52" s="1"/>
      <c r="BB52" s="14">
        <v>1548</v>
      </c>
      <c r="BC52" s="4">
        <v>3.1951999999999998</v>
      </c>
      <c r="BD52" s="4">
        <f t="shared" si="0"/>
        <v>0.39247536772173824</v>
      </c>
      <c r="BE52" s="4">
        <f t="shared" si="1"/>
        <v>0.39342983116464131</v>
      </c>
      <c r="BF52" s="4">
        <f t="shared" si="2"/>
        <v>0.51599932300285845</v>
      </c>
      <c r="BG52" s="4">
        <f t="shared" si="3"/>
        <v>0.84359884299662757</v>
      </c>
      <c r="BH52" s="4">
        <f t="shared" si="4"/>
        <v>1.532225063938619</v>
      </c>
      <c r="BI52" s="4">
        <f t="shared" si="5"/>
        <v>1.9094820717131473</v>
      </c>
      <c r="BJ52" s="4">
        <f t="shared" si="6"/>
        <v>3.797305061559507</v>
      </c>
      <c r="BK52" s="4">
        <f t="shared" si="7"/>
        <v>2.8893386919985384</v>
      </c>
      <c r="BL52" s="4">
        <f t="shared" si="8"/>
        <v>1.9094820717131473</v>
      </c>
      <c r="BM52" s="4">
        <f t="shared" si="12"/>
        <v>1.9094820717131473</v>
      </c>
      <c r="BN52" s="4">
        <v>8.8813035801820845</v>
      </c>
      <c r="BO52" s="4"/>
      <c r="BP52" s="4">
        <v>5.638588235294117</v>
      </c>
      <c r="BQ52" s="1"/>
      <c r="BR52" s="26">
        <v>1548</v>
      </c>
      <c r="BS52" s="6">
        <f>AU52/0.78*195</f>
        <v>10101.744186046511</v>
      </c>
      <c r="BT52" s="6">
        <f>BF52*271</f>
        <v>139.83581653377465</v>
      </c>
      <c r="BU52" s="6">
        <f>BG52*19</f>
        <v>16.028378016935925</v>
      </c>
      <c r="BV52" s="6">
        <f>BH52*5</f>
        <v>7.6611253196930953</v>
      </c>
      <c r="BW52" s="6">
        <f>BI52*3</f>
        <v>5.7284462151394422</v>
      </c>
      <c r="BX52" s="6">
        <f>BJ52*3</f>
        <v>11.39191518467852</v>
      </c>
      <c r="BY52" s="6">
        <f>BK52*1.3</f>
        <v>3.7561402995980999</v>
      </c>
      <c r="BZ52" s="6">
        <f>BL52*1.3</f>
        <v>2.4823266932270918</v>
      </c>
      <c r="CA52" s="6">
        <f>BM52*1.3</f>
        <v>2.4823266932270918</v>
      </c>
      <c r="CB52" s="6">
        <f>BN52*2</f>
        <v>17.762607160364169</v>
      </c>
      <c r="CD52" s="7">
        <f t="shared" si="9"/>
        <v>207.12908211663807</v>
      </c>
      <c r="CE52" s="7"/>
      <c r="CF52" s="8">
        <v>1548</v>
      </c>
      <c r="CG52" s="9">
        <f>BP52*250</f>
        <v>1409.6470588235293</v>
      </c>
      <c r="CH52" s="9">
        <f>CD52*4.2</f>
        <v>869.94214488987996</v>
      </c>
      <c r="CJ52" s="10">
        <v>1548</v>
      </c>
      <c r="CK52" s="11">
        <f t="shared" si="10"/>
        <v>1.620391731914502</v>
      </c>
    </row>
    <row r="53" spans="1:89" x14ac:dyDescent="0.2">
      <c r="A53" s="13">
        <v>1549</v>
      </c>
      <c r="F53" s="1">
        <v>170</v>
      </c>
      <c r="H53" s="63">
        <f t="shared" si="14"/>
        <v>170</v>
      </c>
      <c r="M53" s="1">
        <v>306</v>
      </c>
      <c r="R53" s="1">
        <v>306</v>
      </c>
      <c r="T53" s="1">
        <v>15</v>
      </c>
      <c r="X53" s="1">
        <v>15</v>
      </c>
      <c r="Z53" s="1">
        <v>238</v>
      </c>
      <c r="AA53" s="1">
        <v>238</v>
      </c>
      <c r="AB53" s="1">
        <v>1450</v>
      </c>
      <c r="AC53" s="1">
        <v>14.5</v>
      </c>
      <c r="AE53" s="1">
        <v>14.5</v>
      </c>
      <c r="AN53" s="17">
        <v>1549</v>
      </c>
      <c r="AO53" s="3">
        <v>4.2900670322973795</v>
      </c>
      <c r="AP53" s="3">
        <v>3.1078610603290673</v>
      </c>
      <c r="AQ53" s="3">
        <v>4.0760869565217392</v>
      </c>
      <c r="AR53" s="3">
        <v>7.1719870622978474</v>
      </c>
      <c r="AS53" s="3">
        <v>16.304347826086957</v>
      </c>
      <c r="AT53" s="3">
        <v>18.964143426294818</v>
      </c>
      <c r="AU53" s="3">
        <v>38.953488372093027</v>
      </c>
      <c r="AV53" s="3">
        <v>31.521739130434781</v>
      </c>
      <c r="AW53" s="3">
        <v>18.964143426294818</v>
      </c>
      <c r="AX53" s="3">
        <v>1.7714808043875683</v>
      </c>
      <c r="AZ53" s="3">
        <v>2.1764705882352939</v>
      </c>
      <c r="BA53" s="1"/>
      <c r="BB53" s="14">
        <v>1549</v>
      </c>
      <c r="BC53" s="4">
        <v>3.1951999999999998</v>
      </c>
      <c r="BD53" s="4">
        <f t="shared" si="0"/>
        <v>0.40316535828225253</v>
      </c>
      <c r="BE53" s="4">
        <f t="shared" si="1"/>
        <v>0.29206581352833633</v>
      </c>
      <c r="BF53" s="4">
        <f t="shared" si="2"/>
        <v>0.38305626598465475</v>
      </c>
      <c r="BG53" s="4">
        <f t="shared" si="3"/>
        <v>0.67399803121923774</v>
      </c>
      <c r="BH53" s="4">
        <f t="shared" si="4"/>
        <v>1.532225063938619</v>
      </c>
      <c r="BI53" s="4">
        <f t="shared" si="5"/>
        <v>1.7821832669322706</v>
      </c>
      <c r="BJ53" s="4">
        <f t="shared" si="6"/>
        <v>3.6607113543091656</v>
      </c>
      <c r="BK53" s="4">
        <f t="shared" si="7"/>
        <v>2.9623017902813293</v>
      </c>
      <c r="BL53" s="4">
        <f t="shared" si="8"/>
        <v>1.7821832669322706</v>
      </c>
      <c r="BM53" s="4">
        <f t="shared" si="12"/>
        <v>1.7821832669322706</v>
      </c>
      <c r="BN53" s="4">
        <v>8.7137318145182725</v>
      </c>
      <c r="BO53" s="4"/>
      <c r="BP53" s="4">
        <v>6.9542588235294112</v>
      </c>
      <c r="BQ53" s="1"/>
      <c r="BR53" s="26">
        <v>1549</v>
      </c>
      <c r="BS53" s="6">
        <f>AU53/0.78*195</f>
        <v>9738.3720930232557</v>
      </c>
      <c r="BT53" s="6">
        <f>BF53*271</f>
        <v>103.80824808184144</v>
      </c>
      <c r="BU53" s="6">
        <f>BG53*19</f>
        <v>12.805962593165518</v>
      </c>
      <c r="BV53" s="6">
        <f>BH53*5</f>
        <v>7.6611253196930953</v>
      </c>
      <c r="BW53" s="6">
        <f>BI53*3</f>
        <v>5.3465498007968115</v>
      </c>
      <c r="BX53" s="6">
        <f>BJ53*3</f>
        <v>10.982134062927496</v>
      </c>
      <c r="BY53" s="6">
        <f>BK53*1.3</f>
        <v>3.8509923273657281</v>
      </c>
      <c r="BZ53" s="6">
        <f>BL53*1.3</f>
        <v>2.316838247011952</v>
      </c>
      <c r="CA53" s="6">
        <f>BM53*1.3</f>
        <v>2.316838247011952</v>
      </c>
      <c r="CB53" s="6">
        <f>BN53*2</f>
        <v>17.427463629036545</v>
      </c>
      <c r="CD53" s="7">
        <f t="shared" si="9"/>
        <v>166.51615230885054</v>
      </c>
      <c r="CE53" s="7"/>
      <c r="CF53" s="8">
        <v>1549</v>
      </c>
      <c r="CG53" s="9">
        <f>BP53*250</f>
        <v>1738.5647058823529</v>
      </c>
      <c r="CH53" s="9">
        <f>CD53*4.2</f>
        <v>699.36783969717226</v>
      </c>
      <c r="CJ53" s="10">
        <v>1549</v>
      </c>
      <c r="CK53" s="11">
        <f t="shared" si="10"/>
        <v>2.4859088553959747</v>
      </c>
    </row>
    <row r="54" spans="1:89" x14ac:dyDescent="0.2">
      <c r="A54" s="13">
        <v>1550</v>
      </c>
      <c r="F54" s="1">
        <v>153</v>
      </c>
      <c r="H54" s="63">
        <f t="shared" si="14"/>
        <v>153</v>
      </c>
      <c r="AL54" s="66">
        <f>74/34</f>
        <v>2.1764705882352939</v>
      </c>
      <c r="AN54" s="17">
        <v>1550</v>
      </c>
      <c r="AO54" s="3">
        <v>4.403818809668901</v>
      </c>
      <c r="AP54" s="3">
        <v>2.7970749542961606</v>
      </c>
      <c r="AQ54" s="3">
        <v>3.6684782608695654</v>
      </c>
      <c r="AR54" s="3">
        <v>5.7774340224065996</v>
      </c>
      <c r="AS54" s="3">
        <v>16.358695652173914</v>
      </c>
      <c r="AT54" s="3">
        <v>18.286852589641434</v>
      </c>
      <c r="AU54" s="3">
        <v>45.348837209302324</v>
      </c>
      <c r="AV54" s="3">
        <v>41.847826086956516</v>
      </c>
      <c r="AW54" s="3">
        <v>18.286852589641434</v>
      </c>
      <c r="AX54" s="3">
        <v>1.5943327239488114</v>
      </c>
      <c r="AZ54" s="3">
        <v>2.1764705882352939</v>
      </c>
      <c r="BA54" s="1"/>
      <c r="BB54" s="14">
        <v>1550</v>
      </c>
      <c r="BC54" s="4">
        <v>3.1951999999999998</v>
      </c>
      <c r="BD54" s="4">
        <f t="shared" si="0"/>
        <v>0.41385534884276681</v>
      </c>
      <c r="BE54" s="4">
        <f t="shared" si="1"/>
        <v>0.26285923217550267</v>
      </c>
      <c r="BF54" s="4">
        <f t="shared" si="2"/>
        <v>0.34475063938618927</v>
      </c>
      <c r="BG54" s="4">
        <f t="shared" si="3"/>
        <v>0.54294285848216373</v>
      </c>
      <c r="BH54" s="4">
        <f t="shared" si="4"/>
        <v>1.5373324808184143</v>
      </c>
      <c r="BI54" s="4">
        <f t="shared" si="5"/>
        <v>1.7185338645418324</v>
      </c>
      <c r="BJ54" s="4">
        <f t="shared" si="6"/>
        <v>4.2617236662106697</v>
      </c>
      <c r="BK54" s="4">
        <f t="shared" si="7"/>
        <v>3.9327109974424546</v>
      </c>
      <c r="BL54" s="4">
        <f t="shared" si="8"/>
        <v>1.7185338645418324</v>
      </c>
      <c r="BM54" s="4">
        <f t="shared" si="12"/>
        <v>1.7185338645418324</v>
      </c>
      <c r="BN54" s="4">
        <v>8.8813035801820845</v>
      </c>
      <c r="BO54" s="4"/>
      <c r="BP54" s="4">
        <v>6.9542588235294112</v>
      </c>
      <c r="BQ54" s="1"/>
      <c r="BR54" s="26">
        <v>1550</v>
      </c>
      <c r="BS54" s="6">
        <f>AU54/0.78*195</f>
        <v>11337.20930232558</v>
      </c>
      <c r="BT54" s="6">
        <f>BF54*271</f>
        <v>93.427423273657297</v>
      </c>
      <c r="BU54" s="6">
        <f>BG54*19</f>
        <v>10.31591431116111</v>
      </c>
      <c r="BV54" s="6">
        <f>BH54*5</f>
        <v>7.6866624040920719</v>
      </c>
      <c r="BW54" s="6">
        <f>BI54*3</f>
        <v>5.1556015936254971</v>
      </c>
      <c r="BX54" s="6">
        <f>BJ54*3</f>
        <v>12.785170998632008</v>
      </c>
      <c r="BY54" s="6">
        <f>BK54*1.3</f>
        <v>5.1125242966751907</v>
      </c>
      <c r="BZ54" s="6">
        <f>BL54*1.3</f>
        <v>2.2340940239043823</v>
      </c>
      <c r="CA54" s="6">
        <f>BM54*1.3</f>
        <v>2.2340940239043823</v>
      </c>
      <c r="CB54" s="6">
        <f>BN54*2</f>
        <v>17.762607160364169</v>
      </c>
      <c r="CD54" s="7">
        <f t="shared" si="9"/>
        <v>156.71409208601614</v>
      </c>
      <c r="CE54" s="7"/>
      <c r="CF54" s="8">
        <v>1550</v>
      </c>
      <c r="CG54" s="9">
        <f>BP54*250</f>
        <v>1738.5647058823529</v>
      </c>
      <c r="CH54" s="9">
        <f>CD54*4.2</f>
        <v>658.19918676126781</v>
      </c>
      <c r="CJ54" s="10">
        <v>1550</v>
      </c>
      <c r="CK54" s="11">
        <f t="shared" si="10"/>
        <v>2.6413960102824303</v>
      </c>
    </row>
    <row r="55" spans="1:89" x14ac:dyDescent="0.2">
      <c r="A55" s="13">
        <v>1551</v>
      </c>
      <c r="N55" s="1">
        <v>187</v>
      </c>
      <c r="R55" s="1">
        <v>187</v>
      </c>
      <c r="S55" s="1">
        <v>15.1</v>
      </c>
      <c r="X55" s="1">
        <v>15.1</v>
      </c>
      <c r="Y55" s="1">
        <v>221</v>
      </c>
      <c r="AA55" s="1">
        <v>221</v>
      </c>
      <c r="AB55" s="1">
        <v>1632</v>
      </c>
      <c r="AC55" s="1">
        <v>24</v>
      </c>
      <c r="AE55" s="1">
        <v>24</v>
      </c>
      <c r="AF55" s="1">
        <v>181.6</v>
      </c>
      <c r="AG55" s="1">
        <v>47.5</v>
      </c>
      <c r="AL55" s="66">
        <f t="shared" ref="AL55:AL64" si="15">74/34</f>
        <v>2.1764705882352939</v>
      </c>
      <c r="AN55" s="17">
        <v>1551</v>
      </c>
      <c r="AO55" s="3">
        <v>4.5175705870404226</v>
      </c>
      <c r="AP55" s="3">
        <v>3.0530164533820838</v>
      </c>
      <c r="AQ55" s="3">
        <v>4.0041560102301794</v>
      </c>
      <c r="AR55" s="3">
        <v>4.3828809825153519</v>
      </c>
      <c r="AS55" s="3">
        <v>16.413043478260867</v>
      </c>
      <c r="AT55" s="3">
        <v>17.609561752988046</v>
      </c>
      <c r="AU55" s="3">
        <v>46.348530201857393</v>
      </c>
      <c r="AV55" s="3">
        <v>52.173913043478258</v>
      </c>
      <c r="AW55" s="3">
        <v>15.791304347826086</v>
      </c>
      <c r="AX55" s="3">
        <v>4.1304347826086953</v>
      </c>
      <c r="AZ55" s="3">
        <v>2.1764705882352939</v>
      </c>
      <c r="BA55" s="1"/>
      <c r="BB55" s="14">
        <v>1551</v>
      </c>
      <c r="BC55" s="4">
        <v>3.1951999999999998</v>
      </c>
      <c r="BD55" s="4">
        <f t="shared" si="0"/>
        <v>0.4245453394032811</v>
      </c>
      <c r="BE55" s="4">
        <f t="shared" si="1"/>
        <v>0.28691171093665985</v>
      </c>
      <c r="BF55" s="4">
        <f t="shared" si="2"/>
        <v>0.37629644952610203</v>
      </c>
      <c r="BG55" s="4">
        <f t="shared" si="3"/>
        <v>0.41188768574508972</v>
      </c>
      <c r="BH55" s="4">
        <f t="shared" si="4"/>
        <v>1.5424398976982094</v>
      </c>
      <c r="BI55" s="4">
        <f t="shared" si="5"/>
        <v>1.6548844621513943</v>
      </c>
      <c r="BJ55" s="4">
        <f t="shared" si="6"/>
        <v>4.3556712853227859</v>
      </c>
      <c r="BK55" s="4">
        <f t="shared" si="7"/>
        <v>4.9031202046035807</v>
      </c>
      <c r="BL55" s="4">
        <f t="shared" si="8"/>
        <v>1.4840110485933502</v>
      </c>
      <c r="BM55" s="4">
        <f t="shared" si="12"/>
        <v>1.6548844621513943</v>
      </c>
      <c r="BN55" s="4">
        <f t="shared" ref="BN55:BN118" si="16">(((AX55/34)*1000000)/27553)*BC55</f>
        <v>14.087891803594891</v>
      </c>
      <c r="BO55" s="4"/>
      <c r="BP55" s="4">
        <v>6.9542588235294112</v>
      </c>
      <c r="BQ55" s="1"/>
      <c r="BR55" s="26">
        <v>1551</v>
      </c>
      <c r="BS55" s="6">
        <f>AU55/0.78*195</f>
        <v>11587.132550464348</v>
      </c>
      <c r="BT55" s="6">
        <f>BF55*271</f>
        <v>101.97633782157365</v>
      </c>
      <c r="BU55" s="6">
        <f>BG55*19</f>
        <v>7.825866029156705</v>
      </c>
      <c r="BV55" s="6">
        <f>BH55*5</f>
        <v>7.7121994884910468</v>
      </c>
      <c r="BW55" s="6">
        <f>BI55*3</f>
        <v>4.9646533864541826</v>
      </c>
      <c r="BX55" s="6">
        <f>BJ55*3</f>
        <v>13.067013855968359</v>
      </c>
      <c r="BY55" s="6">
        <f>BK55*1.3</f>
        <v>6.3740562659846551</v>
      </c>
      <c r="BZ55" s="6">
        <f>BL55*1.3</f>
        <v>1.9292143631713554</v>
      </c>
      <c r="CA55" s="6">
        <f>BM55*1.3</f>
        <v>2.1513498007968126</v>
      </c>
      <c r="CB55" s="6">
        <f>BN55*2</f>
        <v>28.175783607189782</v>
      </c>
      <c r="CD55" s="7">
        <f t="shared" si="9"/>
        <v>174.17647461878656</v>
      </c>
      <c r="CE55" s="7"/>
      <c r="CF55" s="8">
        <v>1551</v>
      </c>
      <c r="CG55" s="9">
        <f>BP55*250</f>
        <v>1738.5647058823529</v>
      </c>
      <c r="CH55" s="9">
        <f>CD55*4.2</f>
        <v>731.5411933989036</v>
      </c>
      <c r="CJ55" s="10">
        <v>1551</v>
      </c>
      <c r="CK55" s="11">
        <f t="shared" si="10"/>
        <v>2.3765779993941192</v>
      </c>
    </row>
    <row r="56" spans="1:89" x14ac:dyDescent="0.2">
      <c r="A56" s="13">
        <v>1552</v>
      </c>
      <c r="M56" s="1">
        <v>289</v>
      </c>
      <c r="R56" s="1">
        <v>289</v>
      </c>
      <c r="T56" s="1">
        <v>16</v>
      </c>
      <c r="X56" s="1">
        <v>16</v>
      </c>
      <c r="Z56" s="1">
        <v>255</v>
      </c>
      <c r="AA56" s="1">
        <v>255</v>
      </c>
      <c r="AC56" s="1">
        <v>29.3</v>
      </c>
      <c r="AE56" s="1">
        <v>29.3</v>
      </c>
      <c r="AL56" s="66">
        <f t="shared" si="15"/>
        <v>2.1764705882352939</v>
      </c>
      <c r="AN56" s="17">
        <v>1552</v>
      </c>
      <c r="AO56" s="3">
        <v>4.6313223644119441</v>
      </c>
      <c r="AP56" s="3">
        <v>3.3089579524680071</v>
      </c>
      <c r="AQ56" s="3">
        <v>4.3398337595907925</v>
      </c>
      <c r="AR56" s="3">
        <v>6.773543336614634</v>
      </c>
      <c r="AS56" s="3">
        <v>17.391304347826086</v>
      </c>
      <c r="AT56" s="3">
        <v>20.318725099601593</v>
      </c>
      <c r="AU56" s="3">
        <v>47.348223194412462</v>
      </c>
      <c r="AV56" s="3">
        <v>63.695652173913039</v>
      </c>
      <c r="AW56" s="3">
        <v>16.156521739130433</v>
      </c>
      <c r="AX56" s="3">
        <v>3.7362318840579714</v>
      </c>
      <c r="AZ56" s="3">
        <v>2.1764705882352939</v>
      </c>
      <c r="BA56" s="1"/>
      <c r="BB56" s="14">
        <v>1552</v>
      </c>
      <c r="BC56" s="4">
        <v>3.1951999999999998</v>
      </c>
      <c r="BD56" s="4">
        <f t="shared" si="0"/>
        <v>0.43523532996379538</v>
      </c>
      <c r="BE56" s="4">
        <f t="shared" si="1"/>
        <v>0.31096418969781692</v>
      </c>
      <c r="BF56" s="4">
        <f t="shared" si="2"/>
        <v>0.40784225966601467</v>
      </c>
      <c r="BG56" s="4">
        <f t="shared" si="3"/>
        <v>0.63655369615150237</v>
      </c>
      <c r="BH56" s="4">
        <f t="shared" si="4"/>
        <v>1.6343734015345266</v>
      </c>
      <c r="BI56" s="4">
        <f t="shared" si="5"/>
        <v>1.9094820717131473</v>
      </c>
      <c r="BJ56" s="4">
        <f t="shared" si="6"/>
        <v>4.449618904434903</v>
      </c>
      <c r="BK56" s="4">
        <f t="shared" si="7"/>
        <v>5.9858925831202043</v>
      </c>
      <c r="BL56" s="4">
        <f t="shared" si="8"/>
        <v>1.5183328900255753</v>
      </c>
      <c r="BM56" s="4">
        <f t="shared" si="12"/>
        <v>1.9094820717131473</v>
      </c>
      <c r="BN56" s="4">
        <f t="shared" si="16"/>
        <v>12.743363182339523</v>
      </c>
      <c r="BO56" s="4"/>
      <c r="BP56" s="4">
        <v>6.9542588235294112</v>
      </c>
      <c r="BQ56" s="1"/>
      <c r="BR56" s="26">
        <v>1552</v>
      </c>
      <c r="BS56" s="6">
        <f>AU56/0.78*195</f>
        <v>11837.055798603114</v>
      </c>
      <c r="BT56" s="6">
        <f>BF56*271</f>
        <v>110.52525236948998</v>
      </c>
      <c r="BU56" s="6">
        <f>BG56*19</f>
        <v>12.094520226878545</v>
      </c>
      <c r="BV56" s="6">
        <f>BH56*5</f>
        <v>8.171867007672633</v>
      </c>
      <c r="BW56" s="6">
        <f>BI56*3</f>
        <v>5.7284462151394422</v>
      </c>
      <c r="BX56" s="6">
        <f>BJ56*3</f>
        <v>13.348856713304709</v>
      </c>
      <c r="BY56" s="6">
        <f>BK56*1.3</f>
        <v>7.781660358056266</v>
      </c>
      <c r="BZ56" s="6">
        <f>BL56*1.3</f>
        <v>1.9738327570332479</v>
      </c>
      <c r="CA56" s="6">
        <f>BM56*1.3</f>
        <v>2.4823266932270918</v>
      </c>
      <c r="CB56" s="6">
        <f>BN56*2</f>
        <v>25.486726364679047</v>
      </c>
      <c r="CD56" s="7">
        <f t="shared" si="9"/>
        <v>187.59348870548098</v>
      </c>
      <c r="CE56" s="7"/>
      <c r="CF56" s="8">
        <v>1552</v>
      </c>
      <c r="CG56" s="9">
        <f>BP56*250</f>
        <v>1738.5647058823529</v>
      </c>
      <c r="CH56" s="9">
        <f>CD56*4.2</f>
        <v>787.89265256302019</v>
      </c>
      <c r="CJ56" s="10">
        <v>1552</v>
      </c>
      <c r="CK56" s="11">
        <f t="shared" si="10"/>
        <v>2.2066009883793054</v>
      </c>
    </row>
    <row r="57" spans="1:89" x14ac:dyDescent="0.2">
      <c r="A57" s="13">
        <v>1553</v>
      </c>
      <c r="F57" s="1">
        <v>195</v>
      </c>
      <c r="H57" s="63">
        <f t="shared" si="14"/>
        <v>195</v>
      </c>
      <c r="M57" s="1">
        <v>375</v>
      </c>
      <c r="R57" s="1">
        <v>375</v>
      </c>
      <c r="T57" s="1">
        <v>19</v>
      </c>
      <c r="X57" s="1">
        <v>19</v>
      </c>
      <c r="Z57" s="1">
        <v>221</v>
      </c>
      <c r="AA57" s="1">
        <v>221</v>
      </c>
      <c r="AB57" s="1">
        <v>1768</v>
      </c>
      <c r="AC57" s="1">
        <v>25.3</v>
      </c>
      <c r="AE57" s="1">
        <v>25.3</v>
      </c>
      <c r="AK57" s="66">
        <v>2.2941176470588234</v>
      </c>
      <c r="AL57" s="66">
        <f t="shared" si="15"/>
        <v>2.1764705882352939</v>
      </c>
      <c r="AN57" s="17">
        <v>1553</v>
      </c>
      <c r="AO57" s="3">
        <v>4.7450741417834656</v>
      </c>
      <c r="AP57" s="3">
        <v>3.5648994515539303</v>
      </c>
      <c r="AQ57" s="3">
        <v>4.6755115089514065</v>
      </c>
      <c r="AR57" s="3">
        <v>8.7891998312473625</v>
      </c>
      <c r="AS57" s="3">
        <v>20.652173913043477</v>
      </c>
      <c r="AT57" s="3">
        <v>17.609561752988046</v>
      </c>
      <c r="AU57" s="3">
        <v>48.347916186967538</v>
      </c>
      <c r="AV57" s="3">
        <v>55</v>
      </c>
      <c r="AW57" s="3">
        <v>16.521739130434781</v>
      </c>
      <c r="AX57" s="3">
        <v>3.3420289855072469</v>
      </c>
      <c r="AZ57" s="3">
        <v>2.1764705882352939</v>
      </c>
      <c r="BA57" s="1"/>
      <c r="BB57" s="14">
        <v>1553</v>
      </c>
      <c r="BC57" s="4">
        <v>3.1951999999999998</v>
      </c>
      <c r="BD57" s="4">
        <f t="shared" si="0"/>
        <v>0.44592532052430961</v>
      </c>
      <c r="BE57" s="4">
        <f t="shared" si="1"/>
        <v>0.33501666845897404</v>
      </c>
      <c r="BF57" s="4">
        <f t="shared" si="2"/>
        <v>0.43938806980592743</v>
      </c>
      <c r="BG57" s="4">
        <f t="shared" si="3"/>
        <v>0.82597797943534035</v>
      </c>
      <c r="BH57" s="4">
        <f t="shared" si="4"/>
        <v>1.9408184143222504</v>
      </c>
      <c r="BI57" s="4">
        <f t="shared" si="5"/>
        <v>1.6548844621513943</v>
      </c>
      <c r="BJ57" s="4">
        <f t="shared" si="6"/>
        <v>4.5435665235470202</v>
      </c>
      <c r="BK57" s="4">
        <f t="shared" si="7"/>
        <v>5.168705882352941</v>
      </c>
      <c r="BL57" s="4">
        <f t="shared" si="8"/>
        <v>1.5526547314578003</v>
      </c>
      <c r="BM57" s="4">
        <f t="shared" si="12"/>
        <v>1.6548844621513943</v>
      </c>
      <c r="BN57" s="4">
        <f t="shared" si="16"/>
        <v>11.398834561084152</v>
      </c>
      <c r="BO57" s="4"/>
      <c r="BP57" s="4">
        <v>6.9542588235294112</v>
      </c>
      <c r="BQ57" s="1"/>
      <c r="BR57" s="26">
        <v>1553</v>
      </c>
      <c r="BS57" s="6">
        <f>AU57/0.78*195</f>
        <v>12086.979046741884</v>
      </c>
      <c r="BT57" s="6">
        <f>BF57*271</f>
        <v>119.07416691740633</v>
      </c>
      <c r="BU57" s="6">
        <f>BG57*19</f>
        <v>15.693581609271467</v>
      </c>
      <c r="BV57" s="6">
        <f>BH57*5</f>
        <v>9.7040920716112531</v>
      </c>
      <c r="BW57" s="6">
        <f>BI57*3</f>
        <v>4.9646533864541826</v>
      </c>
      <c r="BX57" s="6">
        <f>BJ57*3</f>
        <v>13.63069957064106</v>
      </c>
      <c r="BY57" s="6">
        <f>BK57*1.3</f>
        <v>6.7193176470588236</v>
      </c>
      <c r="BZ57" s="6">
        <f>BL57*1.3</f>
        <v>2.0184511508951406</v>
      </c>
      <c r="CA57" s="6">
        <f>BM57*1.3</f>
        <v>2.1513498007968126</v>
      </c>
      <c r="CB57" s="6">
        <f>BN57*2</f>
        <v>22.797669122168305</v>
      </c>
      <c r="CD57" s="7">
        <f t="shared" si="9"/>
        <v>196.75398127630342</v>
      </c>
      <c r="CE57" s="7"/>
      <c r="CF57" s="8">
        <v>1553</v>
      </c>
      <c r="CG57" s="9">
        <f>BP57*250</f>
        <v>1738.5647058823529</v>
      </c>
      <c r="CH57" s="9">
        <f>CD57*4.2</f>
        <v>826.36672136047446</v>
      </c>
      <c r="CJ57" s="10">
        <v>1553</v>
      </c>
      <c r="CK57" s="11">
        <f t="shared" si="10"/>
        <v>2.1038658272928719</v>
      </c>
    </row>
    <row r="58" spans="1:89" x14ac:dyDescent="0.2">
      <c r="A58" s="13">
        <v>1554</v>
      </c>
      <c r="E58" s="1">
        <v>188</v>
      </c>
      <c r="H58" s="63">
        <f t="shared" si="14"/>
        <v>188</v>
      </c>
      <c r="N58" s="1">
        <v>583.79999999999995</v>
      </c>
      <c r="R58" s="1">
        <v>583.79999999999995</v>
      </c>
      <c r="S58" s="1">
        <v>15.5</v>
      </c>
      <c r="X58" s="1">
        <v>15.5</v>
      </c>
      <c r="Y58" s="1">
        <v>214.5</v>
      </c>
      <c r="AA58" s="1">
        <v>214.5</v>
      </c>
      <c r="AC58" s="1">
        <v>21.6</v>
      </c>
      <c r="AE58" s="1">
        <v>21.6</v>
      </c>
      <c r="AF58" s="1">
        <v>194.2</v>
      </c>
      <c r="AG58" s="1">
        <v>33.9</v>
      </c>
      <c r="AK58" s="66">
        <v>2.1470588235294117</v>
      </c>
      <c r="AL58" s="66">
        <f t="shared" si="15"/>
        <v>2.1764705882352939</v>
      </c>
      <c r="AN58" s="17">
        <v>1554</v>
      </c>
      <c r="AO58" s="3">
        <v>4.8588259191549872</v>
      </c>
      <c r="AP58" s="3">
        <v>3.4369287020109689</v>
      </c>
      <c r="AQ58" s="3">
        <v>4.5076726342710991</v>
      </c>
      <c r="AR58" s="3">
        <v>13.683026297285894</v>
      </c>
      <c r="AS58" s="3">
        <v>16.84782608695652</v>
      </c>
      <c r="AT58" s="3">
        <v>17.091633466135459</v>
      </c>
      <c r="AU58" s="3">
        <v>49.347609179522607</v>
      </c>
      <c r="AV58" s="3">
        <v>46.956521739130437</v>
      </c>
      <c r="AW58" s="3">
        <v>16.88695652173913</v>
      </c>
      <c r="AX58" s="3">
        <v>2.9478260869565216</v>
      </c>
      <c r="AZ58" s="3">
        <v>2.1764705882352939</v>
      </c>
      <c r="BA58" s="1"/>
      <c r="BB58" s="14">
        <v>1554</v>
      </c>
      <c r="BC58" s="4">
        <v>3.1951999999999998</v>
      </c>
      <c r="BD58" s="4">
        <f t="shared" si="0"/>
        <v>0.45661531108482395</v>
      </c>
      <c r="BE58" s="4">
        <f t="shared" si="1"/>
        <v>0.32299042907839548</v>
      </c>
      <c r="BF58" s="4">
        <f t="shared" si="2"/>
        <v>0.42361516473597099</v>
      </c>
      <c r="BG58" s="4">
        <f t="shared" si="3"/>
        <v>1.2858825183849378</v>
      </c>
      <c r="BH58" s="4">
        <f t="shared" si="4"/>
        <v>1.5832992327365727</v>
      </c>
      <c r="BI58" s="4">
        <f t="shared" si="5"/>
        <v>1.6062113897351769</v>
      </c>
      <c r="BJ58" s="4">
        <f t="shared" si="6"/>
        <v>4.6375141426591355</v>
      </c>
      <c r="BK58" s="4">
        <f t="shared" si="7"/>
        <v>4.4128081841432225</v>
      </c>
      <c r="BL58" s="4">
        <f t="shared" si="8"/>
        <v>1.5869765728900254</v>
      </c>
      <c r="BM58" s="4">
        <f t="shared" si="12"/>
        <v>1.6062113897351769</v>
      </c>
      <c r="BN58" s="4">
        <f t="shared" si="16"/>
        <v>10.054305939828776</v>
      </c>
      <c r="BO58" s="4"/>
      <c r="BP58" s="4">
        <v>6.9542588235294112</v>
      </c>
      <c r="BQ58" s="1"/>
      <c r="BR58" s="26">
        <v>1554</v>
      </c>
      <c r="BS58" s="6">
        <f>AU58/0.78*195</f>
        <v>12336.902294880651</v>
      </c>
      <c r="BT58" s="6">
        <f>BF58*271</f>
        <v>114.79970964344814</v>
      </c>
      <c r="BU58" s="6">
        <f>BG58*19</f>
        <v>24.431767849313818</v>
      </c>
      <c r="BV58" s="6">
        <f>BH58*5</f>
        <v>7.9164961636828632</v>
      </c>
      <c r="BW58" s="6">
        <f>BI58*3</f>
        <v>4.8186341692055308</v>
      </c>
      <c r="BX58" s="6">
        <f>BJ58*3</f>
        <v>13.912542427977407</v>
      </c>
      <c r="BY58" s="6">
        <f>BK58*1.3</f>
        <v>5.7366506393861894</v>
      </c>
      <c r="BZ58" s="6">
        <f>BL58*1.3</f>
        <v>2.0630695447570329</v>
      </c>
      <c r="CA58" s="6">
        <f>BM58*1.3</f>
        <v>2.08807480665573</v>
      </c>
      <c r="CB58" s="6">
        <f>BN58*2</f>
        <v>20.108611879657552</v>
      </c>
      <c r="CD58" s="7">
        <f t="shared" si="9"/>
        <v>195.87555712408428</v>
      </c>
      <c r="CE58" s="7"/>
      <c r="CF58" s="8">
        <v>1554</v>
      </c>
      <c r="CG58" s="9">
        <f>BP58*250</f>
        <v>1738.5647058823529</v>
      </c>
      <c r="CH58" s="9">
        <f>CD58*4.2</f>
        <v>822.67733992115404</v>
      </c>
      <c r="CJ58" s="10">
        <v>1554</v>
      </c>
      <c r="CK58" s="11">
        <f t="shared" si="10"/>
        <v>2.1133008307351435</v>
      </c>
    </row>
    <row r="59" spans="1:89" x14ac:dyDescent="0.2">
      <c r="A59" s="13">
        <v>1555</v>
      </c>
      <c r="E59" s="1">
        <v>578</v>
      </c>
      <c r="F59" s="1">
        <v>600</v>
      </c>
      <c r="H59" s="63">
        <f t="shared" si="14"/>
        <v>589</v>
      </c>
      <c r="M59" s="1">
        <v>442</v>
      </c>
      <c r="R59" s="1">
        <v>442</v>
      </c>
      <c r="S59" s="1">
        <v>12.2</v>
      </c>
      <c r="T59" s="1">
        <v>18</v>
      </c>
      <c r="X59" s="1">
        <v>12.2</v>
      </c>
      <c r="Y59" s="1">
        <v>234.9</v>
      </c>
      <c r="Z59" s="1">
        <v>229</v>
      </c>
      <c r="AA59" s="1">
        <v>234.9</v>
      </c>
      <c r="AB59" s="1">
        <v>2400</v>
      </c>
      <c r="AC59" s="1">
        <v>23.6</v>
      </c>
      <c r="AE59" s="1">
        <v>23.6</v>
      </c>
      <c r="AF59" s="1">
        <v>194.2</v>
      </c>
      <c r="AG59" s="1">
        <v>34.200000000000003</v>
      </c>
      <c r="AL59" s="66">
        <f t="shared" si="15"/>
        <v>2.1764705882352939</v>
      </c>
      <c r="AN59" s="17">
        <v>1555</v>
      </c>
      <c r="AO59" s="3">
        <v>4.9725776965265078</v>
      </c>
      <c r="AP59" s="3">
        <v>10.767824497257768</v>
      </c>
      <c r="AQ59" s="3">
        <v>14.122442455242968</v>
      </c>
      <c r="AR59" s="3">
        <v>10.359536867763557</v>
      </c>
      <c r="AS59" s="3">
        <v>13.260869565217391</v>
      </c>
      <c r="AT59" s="3">
        <v>18.717131474103585</v>
      </c>
      <c r="AU59" s="3">
        <v>50.347302172077676</v>
      </c>
      <c r="AV59" s="3">
        <v>51.304347826086961</v>
      </c>
      <c r="AW59" s="3">
        <v>16.88695652173913</v>
      </c>
      <c r="AX59" s="3">
        <v>2.973913043478261</v>
      </c>
      <c r="AZ59" s="3">
        <v>2.1764705882352939</v>
      </c>
      <c r="BA59" s="1"/>
      <c r="BB59" s="14">
        <v>1555</v>
      </c>
      <c r="BC59" s="4">
        <v>3.1951999999999998</v>
      </c>
      <c r="BD59" s="4">
        <f t="shared" si="0"/>
        <v>0.46730530164533812</v>
      </c>
      <c r="BE59" s="4">
        <f t="shared" si="1"/>
        <v>1.011922142165824</v>
      </c>
      <c r="BF59" s="4">
        <f t="shared" si="2"/>
        <v>1.327177298029186</v>
      </c>
      <c r="BG59" s="4">
        <f t="shared" si="3"/>
        <v>0.97355271176112101</v>
      </c>
      <c r="BH59" s="4">
        <f t="shared" si="4"/>
        <v>1.2462097186700767</v>
      </c>
      <c r="BI59" s="4">
        <f t="shared" si="5"/>
        <v>1.7589699554722285</v>
      </c>
      <c r="BJ59" s="4">
        <f t="shared" si="6"/>
        <v>4.7314617617712527</v>
      </c>
      <c r="BK59" s="4">
        <f t="shared" si="7"/>
        <v>4.8214015345268546</v>
      </c>
      <c r="BL59" s="4">
        <f t="shared" si="8"/>
        <v>1.5869765728900254</v>
      </c>
      <c r="BM59" s="4">
        <f t="shared" si="12"/>
        <v>1.7589699554722285</v>
      </c>
      <c r="BN59" s="4">
        <f t="shared" si="16"/>
        <v>10.143282098588324</v>
      </c>
      <c r="BO59" s="4"/>
      <c r="BP59" s="4">
        <v>6.9542588235294112</v>
      </c>
      <c r="BQ59" s="1"/>
      <c r="BR59" s="26">
        <v>1555</v>
      </c>
      <c r="BS59" s="6">
        <f>AU59/0.78*195</f>
        <v>12586.825543019417</v>
      </c>
      <c r="BT59" s="6">
        <f>BF59*271</f>
        <v>359.66504776590943</v>
      </c>
      <c r="BU59" s="6">
        <f>BG59*19</f>
        <v>18.497501523461299</v>
      </c>
      <c r="BV59" s="6">
        <f>BH59*5</f>
        <v>6.2310485933503834</v>
      </c>
      <c r="BW59" s="6">
        <f>BI59*3</f>
        <v>5.2769098664166858</v>
      </c>
      <c r="BX59" s="6">
        <f>BJ59*3</f>
        <v>14.194385285313757</v>
      </c>
      <c r="BY59" s="6">
        <f>BK59*1.3</f>
        <v>6.267821994884911</v>
      </c>
      <c r="BZ59" s="6">
        <f>BL59*1.3</f>
        <v>2.0630695447570329</v>
      </c>
      <c r="CA59" s="6">
        <f>BM59*1.3</f>
        <v>2.286660942113897</v>
      </c>
      <c r="CB59" s="6">
        <f>BN59*2</f>
        <v>20.286564197176649</v>
      </c>
      <c r="CD59" s="7">
        <f t="shared" si="9"/>
        <v>434.76900971338404</v>
      </c>
      <c r="CE59" s="7"/>
      <c r="CF59" s="8">
        <v>1555</v>
      </c>
      <c r="CG59" s="9">
        <f>BP59*250</f>
        <v>1738.5647058823529</v>
      </c>
      <c r="CH59" s="9">
        <f>CD59*4.2</f>
        <v>1826.029840796213</v>
      </c>
      <c r="CJ59" s="10">
        <v>1555</v>
      </c>
      <c r="CK59" s="11">
        <f t="shared" si="10"/>
        <v>0.95210092794774803</v>
      </c>
    </row>
    <row r="60" spans="1:89" x14ac:dyDescent="0.2">
      <c r="A60" s="13">
        <v>1556</v>
      </c>
      <c r="F60" s="1">
        <v>827</v>
      </c>
      <c r="H60" s="63">
        <f t="shared" si="14"/>
        <v>827</v>
      </c>
      <c r="AC60" s="1">
        <v>24</v>
      </c>
      <c r="AE60" s="1">
        <v>24</v>
      </c>
      <c r="AK60" s="66">
        <v>1.7647058823529411</v>
      </c>
      <c r="AL60" s="66">
        <f t="shared" si="15"/>
        <v>2.1764705882352939</v>
      </c>
      <c r="AN60" s="17">
        <v>1556</v>
      </c>
      <c r="AO60" s="3">
        <v>4.8171846435100543</v>
      </c>
      <c r="AP60" s="3">
        <v>15.118829981718463</v>
      </c>
      <c r="AQ60" s="3">
        <v>19.828964194373398</v>
      </c>
      <c r="AR60" s="3">
        <v>17.133080204378192</v>
      </c>
      <c r="AS60" s="3">
        <v>15.054347826086955</v>
      </c>
      <c r="AT60" s="3">
        <v>17.505976095617527</v>
      </c>
      <c r="AU60" s="3">
        <v>51.346995164632744</v>
      </c>
      <c r="AV60" s="3">
        <v>52.173913043478258</v>
      </c>
      <c r="AW60" s="3">
        <v>16.913043478260871</v>
      </c>
      <c r="AX60" s="3">
        <v>3.1608695652173915</v>
      </c>
      <c r="AZ60" s="3">
        <v>2.1764705882352939</v>
      </c>
      <c r="BA60" s="1"/>
      <c r="BB60" s="14">
        <v>1556</v>
      </c>
      <c r="BC60" s="4">
        <v>3.1951999999999998</v>
      </c>
      <c r="BD60" s="4">
        <f t="shared" si="0"/>
        <v>0.45270201096892132</v>
      </c>
      <c r="BE60" s="4">
        <f t="shared" si="1"/>
        <v>1.4208142811054949</v>
      </c>
      <c r="BF60" s="4">
        <f t="shared" si="2"/>
        <v>1.8634560704077021</v>
      </c>
      <c r="BG60" s="4">
        <f t="shared" si="3"/>
        <v>1.6101064079126235</v>
      </c>
      <c r="BH60" s="4">
        <f t="shared" si="4"/>
        <v>1.4147544757033246</v>
      </c>
      <c r="BI60" s="4">
        <f t="shared" si="5"/>
        <v>1.6451498476681505</v>
      </c>
      <c r="BJ60" s="4">
        <f t="shared" si="6"/>
        <v>4.8254093808833689</v>
      </c>
      <c r="BK60" s="4">
        <f t="shared" si="7"/>
        <v>4.9031202046035807</v>
      </c>
      <c r="BL60" s="4">
        <f t="shared" si="8"/>
        <v>1.5894281329923274</v>
      </c>
      <c r="BM60" s="4">
        <f t="shared" si="12"/>
        <v>1.6451498476681505</v>
      </c>
      <c r="BN60" s="4">
        <f t="shared" si="16"/>
        <v>10.780944569698411</v>
      </c>
      <c r="BO60" s="4"/>
      <c r="BP60" s="4">
        <v>6.9542588235294112</v>
      </c>
      <c r="BQ60" s="1"/>
      <c r="BR60" s="26">
        <v>1556</v>
      </c>
      <c r="BS60" s="6">
        <f>AU60/0.78*195</f>
        <v>12836.748791158185</v>
      </c>
      <c r="BT60" s="6">
        <f>BF60*271</f>
        <v>504.99659508048728</v>
      </c>
      <c r="BU60" s="6">
        <f>BG60*19</f>
        <v>30.592021750339846</v>
      </c>
      <c r="BV60" s="6">
        <f>BH60*5</f>
        <v>7.0737723785166224</v>
      </c>
      <c r="BW60" s="6">
        <f>BI60*3</f>
        <v>4.9354495430044514</v>
      </c>
      <c r="BX60" s="6">
        <f>BJ60*3</f>
        <v>14.476228142650108</v>
      </c>
      <c r="BY60" s="6">
        <f>BK60*1.3</f>
        <v>6.3740562659846551</v>
      </c>
      <c r="BZ60" s="6">
        <f>BL60*1.3</f>
        <v>2.0662565728900257</v>
      </c>
      <c r="CA60" s="6">
        <f>BM60*1.3</f>
        <v>2.1386948019685956</v>
      </c>
      <c r="CB60" s="6">
        <f>BN60*2</f>
        <v>21.561889139396822</v>
      </c>
      <c r="CD60" s="7">
        <f t="shared" si="9"/>
        <v>594.21496367523844</v>
      </c>
      <c r="CE60" s="7"/>
      <c r="CF60" s="8">
        <v>1556</v>
      </c>
      <c r="CG60" s="9">
        <f>BP60*250</f>
        <v>1738.5647058823529</v>
      </c>
      <c r="CH60" s="9">
        <f>CD60*4.2</f>
        <v>2495.7028474360013</v>
      </c>
      <c r="CJ60" s="10">
        <v>1556</v>
      </c>
      <c r="CK60" s="11">
        <f t="shared" si="10"/>
        <v>0.69662328096010873</v>
      </c>
    </row>
    <row r="61" spans="1:89" x14ac:dyDescent="0.2">
      <c r="A61" s="13">
        <v>1557</v>
      </c>
      <c r="E61" s="1">
        <v>561</v>
      </c>
      <c r="F61" s="1">
        <v>714</v>
      </c>
      <c r="H61" s="63">
        <f t="shared" si="14"/>
        <v>637.5</v>
      </c>
      <c r="M61" s="1">
        <v>1020</v>
      </c>
      <c r="R61" s="1">
        <v>1020</v>
      </c>
      <c r="S61" s="1">
        <v>15.5</v>
      </c>
      <c r="T61" s="1">
        <v>16</v>
      </c>
      <c r="X61" s="1">
        <v>15.5</v>
      </c>
      <c r="Y61" s="1">
        <v>204.5</v>
      </c>
      <c r="Z61" s="1">
        <v>204</v>
      </c>
      <c r="AA61" s="1">
        <v>204.5</v>
      </c>
      <c r="AB61" s="1">
        <v>1900</v>
      </c>
      <c r="AC61" s="1">
        <v>24</v>
      </c>
      <c r="AE61" s="1">
        <v>24</v>
      </c>
      <c r="AF61" s="1">
        <v>194.8</v>
      </c>
      <c r="AG61" s="1">
        <v>38.5</v>
      </c>
      <c r="AK61" s="66">
        <v>1.7647058823529411</v>
      </c>
      <c r="AL61" s="66">
        <f t="shared" si="15"/>
        <v>2.1764705882352939</v>
      </c>
      <c r="AN61" s="17">
        <v>1557</v>
      </c>
      <c r="AO61" s="3">
        <v>4.6617915904936016</v>
      </c>
      <c r="AP61" s="3">
        <v>11.654478976234003</v>
      </c>
      <c r="AQ61" s="3">
        <v>15.285326086956522</v>
      </c>
      <c r="AR61" s="3">
        <v>23.906623540992829</v>
      </c>
      <c r="AS61" s="3">
        <v>16.84782608695652</v>
      </c>
      <c r="AT61" s="3">
        <v>16.294820717131472</v>
      </c>
      <c r="AU61" s="3">
        <v>52.346688157187813</v>
      </c>
      <c r="AV61" s="3">
        <v>52.173913043478258</v>
      </c>
      <c r="AW61" s="3">
        <v>16.939130434782609</v>
      </c>
      <c r="AX61" s="3">
        <v>3.347826086956522</v>
      </c>
      <c r="AZ61" s="3">
        <v>2.1764705882352939</v>
      </c>
      <c r="BA61" s="1"/>
      <c r="BB61" s="14">
        <v>1557</v>
      </c>
      <c r="BC61" s="4">
        <v>3.1951999999999998</v>
      </c>
      <c r="BD61" s="4">
        <f t="shared" si="0"/>
        <v>0.43809872029250452</v>
      </c>
      <c r="BE61" s="4">
        <f t="shared" si="1"/>
        <v>1.0952468007312612</v>
      </c>
      <c r="BF61" s="4">
        <f t="shared" si="2"/>
        <v>1.4364609974424551</v>
      </c>
      <c r="BG61" s="4">
        <f t="shared" si="3"/>
        <v>2.2466601040641256</v>
      </c>
      <c r="BH61" s="4">
        <f t="shared" si="4"/>
        <v>1.5832992327365727</v>
      </c>
      <c r="BI61" s="4">
        <f t="shared" si="5"/>
        <v>1.5313297398640728</v>
      </c>
      <c r="BJ61" s="4">
        <f t="shared" si="6"/>
        <v>4.9193569999954851</v>
      </c>
      <c r="BK61" s="4">
        <f t="shared" si="7"/>
        <v>4.9031202046035807</v>
      </c>
      <c r="BL61" s="4">
        <f t="shared" si="8"/>
        <v>1.5918796930946291</v>
      </c>
      <c r="BM61" s="4">
        <f t="shared" si="12"/>
        <v>1.5313297398640728</v>
      </c>
      <c r="BN61" s="4">
        <f t="shared" si="16"/>
        <v>11.418607040808492</v>
      </c>
      <c r="BO61" s="4"/>
      <c r="BP61" s="4">
        <v>6.9542588235294112</v>
      </c>
      <c r="BQ61" s="1"/>
      <c r="BR61" s="26">
        <v>1557</v>
      </c>
      <c r="BS61" s="6">
        <f>AU61/0.78*195</f>
        <v>13086.672039296953</v>
      </c>
      <c r="BT61" s="6">
        <f>BF61*271</f>
        <v>389.28093030690536</v>
      </c>
      <c r="BU61" s="6">
        <f>BG61*19</f>
        <v>42.68654197721839</v>
      </c>
      <c r="BV61" s="6">
        <f>BH61*5</f>
        <v>7.9164961636828632</v>
      </c>
      <c r="BW61" s="6">
        <f>BI61*3</f>
        <v>4.5939892195922187</v>
      </c>
      <c r="BX61" s="6">
        <f>BJ61*3</f>
        <v>14.758070999986455</v>
      </c>
      <c r="BY61" s="6">
        <f>BK61*1.3</f>
        <v>6.3740562659846551</v>
      </c>
      <c r="BZ61" s="6">
        <f>BL61*1.3</f>
        <v>2.0694436010230177</v>
      </c>
      <c r="CA61" s="6">
        <f>BM61*1.3</f>
        <v>1.9907286618232947</v>
      </c>
      <c r="CB61" s="6">
        <f>BN61*2</f>
        <v>22.837214081616985</v>
      </c>
      <c r="CD61" s="7">
        <f t="shared" si="9"/>
        <v>492.50747127783325</v>
      </c>
      <c r="CE61" s="7"/>
      <c r="CF61" s="8">
        <v>1557</v>
      </c>
      <c r="CG61" s="9">
        <f>BP61*250</f>
        <v>1738.5647058823529</v>
      </c>
      <c r="CH61" s="9">
        <f>CD61*4.2</f>
        <v>2068.5313793668997</v>
      </c>
      <c r="CJ61" s="10">
        <v>1557</v>
      </c>
      <c r="CK61" s="11">
        <f t="shared" si="10"/>
        <v>0.84048263575989968</v>
      </c>
    </row>
    <row r="62" spans="1:89" x14ac:dyDescent="0.2">
      <c r="A62" s="13">
        <v>1558</v>
      </c>
      <c r="E62" s="1">
        <v>210.5</v>
      </c>
      <c r="H62" s="63">
        <f t="shared" si="14"/>
        <v>210.5</v>
      </c>
      <c r="Y62" s="1">
        <v>236</v>
      </c>
      <c r="AA62" s="1">
        <v>236</v>
      </c>
      <c r="AC62" s="1">
        <v>26.5</v>
      </c>
      <c r="AE62" s="1">
        <v>26.5</v>
      </c>
      <c r="AF62" s="1">
        <v>194.2</v>
      </c>
      <c r="AG62" s="1">
        <v>33.5</v>
      </c>
      <c r="AK62" s="66">
        <v>2</v>
      </c>
      <c r="AL62" s="66">
        <f t="shared" si="15"/>
        <v>2.1764705882352939</v>
      </c>
      <c r="AN62" s="17">
        <v>1558</v>
      </c>
      <c r="AO62" s="3">
        <v>2.5228519195612429</v>
      </c>
      <c r="AP62" s="3">
        <v>3.8482632541133452</v>
      </c>
      <c r="AQ62" s="3">
        <v>5.0471547314578</v>
      </c>
      <c r="AR62" s="3">
        <v>16.734636478694977</v>
      </c>
      <c r="AS62" s="3">
        <v>18.206521739130434</v>
      </c>
      <c r="AT62" s="3">
        <v>18.804780876494021</v>
      </c>
      <c r="AU62" s="3">
        <v>53.346381149742882</v>
      </c>
      <c r="AV62" s="3">
        <v>57.608695652173914</v>
      </c>
      <c r="AW62" s="3">
        <v>16.88695652173913</v>
      </c>
      <c r="AX62" s="3">
        <v>2.9130434782608696</v>
      </c>
      <c r="AZ62" s="3">
        <v>2.1764705882352939</v>
      </c>
      <c r="BA62" s="1"/>
      <c r="BB62" s="14">
        <v>1558</v>
      </c>
      <c r="BC62" s="4">
        <v>3.1951999999999998</v>
      </c>
      <c r="BD62" s="4">
        <f t="shared" si="0"/>
        <v>0.2370887192171201</v>
      </c>
      <c r="BE62" s="4">
        <f t="shared" si="1"/>
        <v>0.36164619851596941</v>
      </c>
      <c r="BF62" s="4">
        <f t="shared" si="2"/>
        <v>0.47431378817511655</v>
      </c>
      <c r="BG62" s="4">
        <f t="shared" si="3"/>
        <v>1.5726620728448879</v>
      </c>
      <c r="BH62" s="4">
        <f t="shared" si="4"/>
        <v>1.7109846547314578</v>
      </c>
      <c r="BI62" s="4">
        <f t="shared" si="5"/>
        <v>1.7672069369580499</v>
      </c>
      <c r="BJ62" s="4">
        <f t="shared" si="6"/>
        <v>5.0133046191076014</v>
      </c>
      <c r="BK62" s="4">
        <f t="shared" si="7"/>
        <v>5.4138618925831201</v>
      </c>
      <c r="BL62" s="4">
        <f t="shared" si="8"/>
        <v>1.5869765728900254</v>
      </c>
      <c r="BM62" s="4">
        <f t="shared" si="12"/>
        <v>1.7672069369580499</v>
      </c>
      <c r="BN62" s="4">
        <f t="shared" si="16"/>
        <v>9.9356710614827151</v>
      </c>
      <c r="BO62" s="4"/>
      <c r="BP62" s="4">
        <v>6.9542588235294112</v>
      </c>
      <c r="BQ62" s="1"/>
      <c r="BR62" s="26">
        <v>1558</v>
      </c>
      <c r="BS62" s="6">
        <f>AU62/0.78*195</f>
        <v>13336.595287435721</v>
      </c>
      <c r="BT62" s="6">
        <f>BF62*271</f>
        <v>128.53903659545659</v>
      </c>
      <c r="BU62" s="6">
        <f>BG62*19</f>
        <v>29.880579384052869</v>
      </c>
      <c r="BV62" s="6">
        <f>BH62*5</f>
        <v>8.5549232736572893</v>
      </c>
      <c r="BW62" s="6">
        <f>BI62*3</f>
        <v>5.3016208108741498</v>
      </c>
      <c r="BX62" s="6">
        <f>BJ62*3</f>
        <v>15.039913857322805</v>
      </c>
      <c r="BY62" s="6">
        <f>BK62*1.3</f>
        <v>7.0380204603580561</v>
      </c>
      <c r="BZ62" s="6">
        <f>BL62*1.3</f>
        <v>2.0630695447570329</v>
      </c>
      <c r="CA62" s="6">
        <f>BM62*1.3</f>
        <v>2.2973690180454649</v>
      </c>
      <c r="CB62" s="6">
        <f>BN62*2</f>
        <v>19.87134212296543</v>
      </c>
      <c r="CD62" s="7">
        <f t="shared" si="9"/>
        <v>218.58587506748972</v>
      </c>
      <c r="CE62" s="7"/>
      <c r="CF62" s="8">
        <v>1558</v>
      </c>
      <c r="CG62" s="9">
        <f>BP62*250</f>
        <v>1738.5647058823529</v>
      </c>
      <c r="CH62" s="9">
        <f>CD62*4.2</f>
        <v>918.06067528345693</v>
      </c>
      <c r="CJ62" s="10">
        <v>1558</v>
      </c>
      <c r="CK62" s="11">
        <f t="shared" si="10"/>
        <v>1.8937361687402199</v>
      </c>
    </row>
    <row r="63" spans="1:89" x14ac:dyDescent="0.2">
      <c r="A63" s="13">
        <v>1559</v>
      </c>
      <c r="E63" s="1">
        <v>187</v>
      </c>
      <c r="F63" s="1">
        <v>187</v>
      </c>
      <c r="H63" s="63">
        <f t="shared" si="14"/>
        <v>187</v>
      </c>
      <c r="M63" s="1">
        <v>408</v>
      </c>
      <c r="R63" s="1">
        <v>408</v>
      </c>
      <c r="T63" s="1">
        <v>18</v>
      </c>
      <c r="X63" s="1">
        <v>18</v>
      </c>
      <c r="Y63" s="1">
        <v>212.5</v>
      </c>
      <c r="Z63" s="1">
        <v>167.5</v>
      </c>
      <c r="AA63" s="1">
        <v>212.5</v>
      </c>
      <c r="AB63" s="1">
        <v>2400</v>
      </c>
      <c r="AC63" s="1">
        <v>25.9</v>
      </c>
      <c r="AE63" s="1">
        <v>25.9</v>
      </c>
      <c r="AF63" s="1">
        <v>201.9</v>
      </c>
      <c r="AG63" s="1">
        <v>37.700000000000003</v>
      </c>
      <c r="AL63" s="66">
        <f t="shared" si="15"/>
        <v>2.1764705882352939</v>
      </c>
      <c r="AN63" s="17">
        <v>1559</v>
      </c>
      <c r="AO63" s="3">
        <v>2.2175502742230346</v>
      </c>
      <c r="AP63" s="3">
        <v>3.4186471663619744</v>
      </c>
      <c r="AQ63" s="3">
        <v>4.4836956521739122</v>
      </c>
      <c r="AR63" s="3">
        <v>9.5626494163971305</v>
      </c>
      <c r="AS63" s="3">
        <v>19.565217391304348</v>
      </c>
      <c r="AT63" s="3">
        <v>16.932270916334659</v>
      </c>
      <c r="AU63" s="3">
        <v>54.346074142297951</v>
      </c>
      <c r="AV63" s="3">
        <v>56.304347826086953</v>
      </c>
      <c r="AW63" s="3">
        <v>17.556521739130435</v>
      </c>
      <c r="AX63" s="3">
        <v>3.2782608695652176</v>
      </c>
      <c r="AZ63" s="3">
        <v>2.1764705882352939</v>
      </c>
      <c r="BA63" s="1"/>
      <c r="BB63" s="14">
        <v>1559</v>
      </c>
      <c r="BC63" s="4">
        <v>3.1951999999999998</v>
      </c>
      <c r="BD63" s="4">
        <f t="shared" si="0"/>
        <v>0.20839754812345412</v>
      </c>
      <c r="BE63" s="4">
        <f t="shared" si="1"/>
        <v>0.32127239488116999</v>
      </c>
      <c r="BF63" s="4">
        <f t="shared" si="2"/>
        <v>0.42136189258312012</v>
      </c>
      <c r="BG63" s="4">
        <f t="shared" si="3"/>
        <v>0.89866404162565017</v>
      </c>
      <c r="BH63" s="4">
        <f t="shared" si="4"/>
        <v>1.8386700767263426</v>
      </c>
      <c r="BI63" s="4">
        <f t="shared" si="5"/>
        <v>1.5912350597609559</v>
      </c>
      <c r="BJ63" s="4">
        <f t="shared" si="6"/>
        <v>5.1072522382197176</v>
      </c>
      <c r="BK63" s="4">
        <f t="shared" si="7"/>
        <v>5.2912838874680297</v>
      </c>
      <c r="BL63" s="4">
        <f t="shared" si="8"/>
        <v>1.6498999488491046</v>
      </c>
      <c r="BM63" s="4">
        <f t="shared" si="12"/>
        <v>1.5912350597609559</v>
      </c>
      <c r="BN63" s="4">
        <f t="shared" si="16"/>
        <v>11.181337284116369</v>
      </c>
      <c r="BO63" s="4"/>
      <c r="BP63" s="4">
        <v>6.9542588235294112</v>
      </c>
      <c r="BQ63" s="1"/>
      <c r="BR63" s="26">
        <v>1559</v>
      </c>
      <c r="BS63" s="6">
        <f>AU63/0.78*195</f>
        <v>13586.518535574489</v>
      </c>
      <c r="BT63" s="6">
        <f>BF63*271</f>
        <v>114.18907289002556</v>
      </c>
      <c r="BU63" s="6">
        <f>BG63*19</f>
        <v>17.074616790887355</v>
      </c>
      <c r="BV63" s="6">
        <f>BH63*5</f>
        <v>9.1933503836317136</v>
      </c>
      <c r="BW63" s="6">
        <f>BI63*3</f>
        <v>4.7737051792828673</v>
      </c>
      <c r="BX63" s="6">
        <f>BJ63*3</f>
        <v>15.321756714659152</v>
      </c>
      <c r="BY63" s="6">
        <f>BK63*1.3</f>
        <v>6.878669053708439</v>
      </c>
      <c r="BZ63" s="6">
        <f>BL63*1.3</f>
        <v>2.1448699335038359</v>
      </c>
      <c r="CA63" s="6">
        <f>BM63*1.3</f>
        <v>2.0686055776892429</v>
      </c>
      <c r="CB63" s="6">
        <f>BN63*2</f>
        <v>22.362674568232737</v>
      </c>
      <c r="CD63" s="7">
        <f t="shared" si="9"/>
        <v>194.00732109162092</v>
      </c>
      <c r="CE63" s="7"/>
      <c r="CF63" s="8">
        <v>1559</v>
      </c>
      <c r="CG63" s="9">
        <f>BP63*250</f>
        <v>1738.5647058823529</v>
      </c>
      <c r="CH63" s="9">
        <f>CD63*4.2</f>
        <v>814.83074858480791</v>
      </c>
      <c r="CJ63" s="10">
        <v>1559</v>
      </c>
      <c r="CK63" s="11">
        <f t="shared" si="10"/>
        <v>2.1336513244031101</v>
      </c>
    </row>
    <row r="64" spans="1:89" x14ac:dyDescent="0.2">
      <c r="A64" s="13">
        <v>1560</v>
      </c>
      <c r="Y64" s="1">
        <v>238</v>
      </c>
      <c r="AA64" s="1">
        <v>238</v>
      </c>
      <c r="AC64" s="1">
        <v>26.5</v>
      </c>
      <c r="AE64" s="1">
        <v>26.5</v>
      </c>
      <c r="AF64" s="1">
        <v>211.7</v>
      </c>
      <c r="AG64" s="1">
        <v>34.299999999999997</v>
      </c>
      <c r="AL64" s="66">
        <f t="shared" si="15"/>
        <v>2.1764705882352939</v>
      </c>
      <c r="AN64" s="17">
        <v>1560</v>
      </c>
      <c r="AO64" s="3">
        <v>2.7787934186471661</v>
      </c>
      <c r="AP64" s="3">
        <v>4.506398537477148</v>
      </c>
      <c r="AQ64" s="3">
        <v>6.4729668392063751</v>
      </c>
      <c r="AR64" s="3">
        <v>9.9610931420803439</v>
      </c>
      <c r="AS64" s="3">
        <v>20.10869565217391</v>
      </c>
      <c r="AT64" s="3">
        <v>18.964143426294818</v>
      </c>
      <c r="AU64" s="3">
        <v>55.34576713485302</v>
      </c>
      <c r="AV64" s="3">
        <v>57.608695652173914</v>
      </c>
      <c r="AW64" s="3">
        <v>18.408695652173911</v>
      </c>
      <c r="AX64" s="3">
        <v>2.9826086956521736</v>
      </c>
      <c r="AZ64" s="3">
        <v>2.1764705882352899</v>
      </c>
      <c r="BA64" s="1"/>
      <c r="BB64" s="14">
        <v>1560</v>
      </c>
      <c r="BC64" s="4">
        <v>3.1951999999999998</v>
      </c>
      <c r="BD64" s="4">
        <f t="shared" si="0"/>
        <v>0.26114119797827717</v>
      </c>
      <c r="BE64" s="4">
        <f t="shared" si="1"/>
        <v>0.42349542961608772</v>
      </c>
      <c r="BF64" s="4">
        <f t="shared" si="2"/>
        <v>0.60830657778330022</v>
      </c>
      <c r="BG64" s="4">
        <f t="shared" si="3"/>
        <v>0.93610837669338565</v>
      </c>
      <c r="BH64" s="4">
        <f t="shared" si="4"/>
        <v>1.8897442455242963</v>
      </c>
      <c r="BI64" s="4">
        <f t="shared" si="5"/>
        <v>1.7821832669322706</v>
      </c>
      <c r="BJ64" s="4">
        <f t="shared" si="6"/>
        <v>5.2011998573318339</v>
      </c>
      <c r="BK64" s="4">
        <f t="shared" si="7"/>
        <v>5.4138618925831201</v>
      </c>
      <c r="BL64" s="4">
        <f t="shared" si="8"/>
        <v>1.7299842455242962</v>
      </c>
      <c r="BM64" s="4">
        <f t="shared" si="12"/>
        <v>1.7821832669322706</v>
      </c>
      <c r="BN64" s="4">
        <f t="shared" si="16"/>
        <v>10.172940818174837</v>
      </c>
      <c r="BO64" s="4"/>
      <c r="BP64" s="4">
        <v>6.9542588235293978</v>
      </c>
      <c r="BQ64" s="1"/>
      <c r="BR64" s="26">
        <v>1560</v>
      </c>
      <c r="BS64" s="6">
        <f>AU64/0.78*195</f>
        <v>13836.441783713253</v>
      </c>
      <c r="BT64" s="6">
        <f>BF64*271</f>
        <v>164.85108257927436</v>
      </c>
      <c r="BU64" s="6">
        <f>BG64*19</f>
        <v>17.786059157174329</v>
      </c>
      <c r="BV64" s="6">
        <f>BH64*5</f>
        <v>9.4487212276214816</v>
      </c>
      <c r="BW64" s="6">
        <f>BI64*3</f>
        <v>5.3465498007968115</v>
      </c>
      <c r="BX64" s="6">
        <f>BJ64*3</f>
        <v>15.603599571995503</v>
      </c>
      <c r="BY64" s="6">
        <f>BK64*1.3</f>
        <v>7.0380204603580561</v>
      </c>
      <c r="BZ64" s="6">
        <f>BL64*1.3</f>
        <v>2.2489795191815851</v>
      </c>
      <c r="CA64" s="6">
        <f>BM64*1.3</f>
        <v>2.316838247011952</v>
      </c>
      <c r="CB64" s="6">
        <f>BN64*2</f>
        <v>20.345881636349674</v>
      </c>
      <c r="CD64" s="7">
        <f t="shared" si="9"/>
        <v>244.98573219976376</v>
      </c>
      <c r="CE64" s="7"/>
      <c r="CF64" s="8">
        <v>1560</v>
      </c>
      <c r="CG64" s="9">
        <f>BP64*250</f>
        <v>1738.5647058823495</v>
      </c>
      <c r="CH64" s="9">
        <f>CD64*4.2</f>
        <v>1028.9400752390079</v>
      </c>
      <c r="CJ64" s="10">
        <v>1560</v>
      </c>
      <c r="CK64" s="11">
        <f t="shared" si="10"/>
        <v>1.6896656547063793</v>
      </c>
    </row>
    <row r="65" spans="1:89" x14ac:dyDescent="0.2">
      <c r="A65" s="13">
        <v>1561</v>
      </c>
      <c r="E65" s="1">
        <v>306</v>
      </c>
      <c r="F65" s="1">
        <v>306</v>
      </c>
      <c r="H65" s="63">
        <f t="shared" si="14"/>
        <v>306</v>
      </c>
      <c r="M65" s="1">
        <v>442</v>
      </c>
      <c r="R65" s="1">
        <v>442</v>
      </c>
      <c r="T65" s="1">
        <v>19</v>
      </c>
      <c r="X65" s="1">
        <v>19</v>
      </c>
      <c r="Y65" s="1">
        <v>273.2</v>
      </c>
      <c r="Z65" s="1">
        <v>225</v>
      </c>
      <c r="AA65" s="1">
        <v>273.2</v>
      </c>
      <c r="AB65" s="1">
        <v>2720</v>
      </c>
      <c r="AC65" s="1">
        <v>25.9</v>
      </c>
      <c r="AE65" s="1">
        <v>25.9</v>
      </c>
      <c r="AF65" s="1">
        <v>245.7</v>
      </c>
      <c r="AG65" s="1">
        <v>37</v>
      </c>
      <c r="AN65" s="17">
        <v>1561</v>
      </c>
      <c r="AO65" s="3">
        <v>2.4862888482632539</v>
      </c>
      <c r="AP65" s="3">
        <v>5.5941499085923212</v>
      </c>
      <c r="AQ65" s="3">
        <v>7.3369565217391308</v>
      </c>
      <c r="AR65" s="3">
        <v>10.359536867763557</v>
      </c>
      <c r="AS65" s="3">
        <v>20.652173913043477</v>
      </c>
      <c r="AT65" s="3">
        <v>21.768924302788843</v>
      </c>
      <c r="AU65" s="3">
        <v>56.345460127408089</v>
      </c>
      <c r="AV65" s="3">
        <v>56.304347826086953</v>
      </c>
      <c r="AW65" s="3">
        <v>21.365217391304348</v>
      </c>
      <c r="AX65" s="3">
        <v>3.2173913043478262</v>
      </c>
      <c r="AZ65" s="3">
        <v>2.1764705882352899</v>
      </c>
      <c r="BA65" s="1"/>
      <c r="BB65" s="14">
        <v>1561</v>
      </c>
      <c r="BC65" s="4">
        <v>3.1951999999999998</v>
      </c>
      <c r="BD65" s="4">
        <f t="shared" si="0"/>
        <v>0.23365265082266906</v>
      </c>
      <c r="BE65" s="4">
        <f t="shared" si="1"/>
        <v>0.52571846435100533</v>
      </c>
      <c r="BF65" s="4">
        <f t="shared" si="2"/>
        <v>0.68950127877237855</v>
      </c>
      <c r="BG65" s="4">
        <f t="shared" si="3"/>
        <v>0.97355271176112101</v>
      </c>
      <c r="BH65" s="4">
        <f t="shared" si="4"/>
        <v>1.9408184143222504</v>
      </c>
      <c r="BI65" s="4">
        <f t="shared" si="5"/>
        <v>2.0457666744785561</v>
      </c>
      <c r="BJ65" s="4">
        <f t="shared" si="6"/>
        <v>5.2951474764439501</v>
      </c>
      <c r="BK65" s="4">
        <f t="shared" si="7"/>
        <v>5.2912838874680297</v>
      </c>
      <c r="BL65" s="4">
        <f t="shared" si="8"/>
        <v>2.0078277237851663</v>
      </c>
      <c r="BM65" s="4">
        <f t="shared" si="12"/>
        <v>2.0457666744785561</v>
      </c>
      <c r="BN65" s="4">
        <f t="shared" si="16"/>
        <v>10.973726247010759</v>
      </c>
      <c r="BO65" s="4"/>
      <c r="BP65" s="4">
        <v>6.9542588235293978</v>
      </c>
      <c r="BQ65" s="1"/>
      <c r="BR65" s="26">
        <v>1561</v>
      </c>
      <c r="BS65" s="6">
        <f>AU65/0.78*195</f>
        <v>14086.365031852021</v>
      </c>
      <c r="BT65" s="6">
        <f>BF65*271</f>
        <v>186.85484654731459</v>
      </c>
      <c r="BU65" s="6">
        <f>BG65*19</f>
        <v>18.497501523461299</v>
      </c>
      <c r="BV65" s="6">
        <f>BH65*5</f>
        <v>9.7040920716112531</v>
      </c>
      <c r="BW65" s="6">
        <f>BI65*3</f>
        <v>6.1373000234356683</v>
      </c>
      <c r="BX65" s="6">
        <f>BJ65*3</f>
        <v>15.885442429331849</v>
      </c>
      <c r="BY65" s="6">
        <f>BK65*1.3</f>
        <v>6.878669053708439</v>
      </c>
      <c r="BZ65" s="6">
        <f>BL65*1.3</f>
        <v>2.6101760409207162</v>
      </c>
      <c r="CA65" s="6">
        <f>BM65*1.3</f>
        <v>2.6594966768221231</v>
      </c>
      <c r="CB65" s="6">
        <f>BN65*2</f>
        <v>21.947452494021519</v>
      </c>
      <c r="CD65" s="7">
        <f t="shared" si="9"/>
        <v>271.17497686062745</v>
      </c>
      <c r="CE65" s="7"/>
      <c r="CF65" s="8">
        <v>1561</v>
      </c>
      <c r="CG65" s="9">
        <f>BP65*250</f>
        <v>1738.5647058823495</v>
      </c>
      <c r="CH65" s="9">
        <f>CD65*4.2</f>
        <v>1138.9349028146353</v>
      </c>
      <c r="CJ65" s="10">
        <v>1561</v>
      </c>
      <c r="CK65" s="11">
        <f t="shared" si="10"/>
        <v>1.5264829461155829</v>
      </c>
    </row>
    <row r="66" spans="1:89" x14ac:dyDescent="0.2">
      <c r="A66" s="13">
        <v>1562</v>
      </c>
      <c r="E66" s="1">
        <v>561</v>
      </c>
      <c r="F66" s="1">
        <v>527</v>
      </c>
      <c r="H66" s="63">
        <f t="shared" si="14"/>
        <v>544</v>
      </c>
      <c r="N66" s="1">
        <v>884</v>
      </c>
      <c r="R66" s="1">
        <v>884</v>
      </c>
      <c r="Y66" s="1">
        <v>419.1</v>
      </c>
      <c r="AA66" s="1">
        <v>419.1</v>
      </c>
      <c r="AC66" s="1">
        <v>21.6</v>
      </c>
      <c r="AE66" s="1">
        <v>21.6</v>
      </c>
      <c r="AF66" s="1">
        <v>389.1</v>
      </c>
      <c r="AG66" s="1">
        <v>37.6</v>
      </c>
      <c r="AN66" s="17">
        <v>1562</v>
      </c>
      <c r="AO66" s="3">
        <v>2.7970749542961606</v>
      </c>
      <c r="AP66" s="3">
        <v>9.9451553930530157</v>
      </c>
      <c r="AQ66" s="3">
        <v>13.043478260869565</v>
      </c>
      <c r="AR66" s="3">
        <v>20.719073735527115</v>
      </c>
      <c r="AS66" s="3">
        <v>27.717391304347824</v>
      </c>
      <c r="AT66" s="3">
        <v>33.394422310756973</v>
      </c>
      <c r="AU66" s="3">
        <v>57.345153119963157</v>
      </c>
      <c r="AV66" s="3">
        <v>46.956521739130437</v>
      </c>
      <c r="AW66" s="3">
        <v>33.834782608695654</v>
      </c>
      <c r="AX66" s="3">
        <v>3.2695652173913046</v>
      </c>
      <c r="AZ66" s="3">
        <v>2.1764705882352899</v>
      </c>
      <c r="BA66" s="1"/>
      <c r="BB66" s="14">
        <v>1562</v>
      </c>
      <c r="BC66" s="4">
        <v>3.1951999999999998</v>
      </c>
      <c r="BD66" s="4">
        <f t="shared" si="0"/>
        <v>0.26285923217550267</v>
      </c>
      <c r="BE66" s="4">
        <f t="shared" si="1"/>
        <v>0.93461060329067625</v>
      </c>
      <c r="BF66" s="4">
        <f t="shared" si="2"/>
        <v>1.2257800511508952</v>
      </c>
      <c r="BG66" s="4">
        <f t="shared" si="3"/>
        <v>1.947105423522242</v>
      </c>
      <c r="BH66" s="4">
        <f t="shared" si="4"/>
        <v>2.6047826086956518</v>
      </c>
      <c r="BI66" s="4">
        <f t="shared" si="5"/>
        <v>3.1382899460979612</v>
      </c>
      <c r="BJ66" s="4">
        <f t="shared" si="6"/>
        <v>5.3890950955560672</v>
      </c>
      <c r="BK66" s="4">
        <f t="shared" si="7"/>
        <v>4.4128081841432225</v>
      </c>
      <c r="BL66" s="4">
        <f t="shared" si="8"/>
        <v>3.1796734526854218</v>
      </c>
      <c r="BM66" s="4">
        <f t="shared" si="12"/>
        <v>3.1382899460979612</v>
      </c>
      <c r="BN66" s="4">
        <f t="shared" si="16"/>
        <v>11.151678564529854</v>
      </c>
      <c r="BO66" s="4"/>
      <c r="BP66" s="4">
        <v>6.9542588235293978</v>
      </c>
      <c r="BQ66" s="1"/>
      <c r="BR66" s="26">
        <v>1562</v>
      </c>
      <c r="BS66" s="6">
        <f>AU66/0.78*195</f>
        <v>14336.288279990789</v>
      </c>
      <c r="BT66" s="6">
        <f>BF66*271</f>
        <v>332.18639386189261</v>
      </c>
      <c r="BU66" s="6">
        <f>BG66*19</f>
        <v>36.995003046922598</v>
      </c>
      <c r="BV66" s="6">
        <f>BH66*5</f>
        <v>13.02391304347826</v>
      </c>
      <c r="BW66" s="6">
        <f>BI66*3</f>
        <v>9.4148698382938836</v>
      </c>
      <c r="BX66" s="6">
        <f>BJ66*3</f>
        <v>16.167285286668204</v>
      </c>
      <c r="BY66" s="6">
        <f>BK66*1.3</f>
        <v>5.7366506393861894</v>
      </c>
      <c r="BZ66" s="6">
        <f>BL66*1.3</f>
        <v>4.1335754884910481</v>
      </c>
      <c r="CA66" s="6">
        <f>BM66*1.3</f>
        <v>4.0797769299273501</v>
      </c>
      <c r="CB66" s="6">
        <f>BN66*2</f>
        <v>22.303357129059709</v>
      </c>
      <c r="CD66" s="7">
        <f t="shared" si="9"/>
        <v>444.0408252641198</v>
      </c>
      <c r="CE66" s="7"/>
      <c r="CF66" s="8">
        <v>1562</v>
      </c>
      <c r="CG66" s="9">
        <f>BP66*250</f>
        <v>1738.5647058823495</v>
      </c>
      <c r="CH66" s="9">
        <f>CD66*4.2</f>
        <v>1864.9714661093033</v>
      </c>
      <c r="CJ66" s="10">
        <v>1562</v>
      </c>
      <c r="CK66" s="11">
        <f t="shared" si="10"/>
        <v>0.93222053928221049</v>
      </c>
    </row>
    <row r="67" spans="1:89" x14ac:dyDescent="0.2">
      <c r="A67" s="13">
        <v>1563</v>
      </c>
      <c r="M67" s="1">
        <v>459</v>
      </c>
      <c r="N67" s="1">
        <v>306</v>
      </c>
      <c r="R67" s="1">
        <v>382.5</v>
      </c>
      <c r="T67" s="1">
        <v>32</v>
      </c>
      <c r="X67" s="1">
        <v>32</v>
      </c>
      <c r="Y67" s="1">
        <v>286.2</v>
      </c>
      <c r="Z67" s="1">
        <v>306</v>
      </c>
      <c r="AA67" s="1">
        <v>286.2</v>
      </c>
      <c r="AB67" s="1">
        <v>2200</v>
      </c>
      <c r="AC67" s="1">
        <v>21.2</v>
      </c>
      <c r="AE67" s="1">
        <v>21.2</v>
      </c>
      <c r="AF67" s="1">
        <v>294.7</v>
      </c>
      <c r="AG67" s="1">
        <v>42.8</v>
      </c>
      <c r="AN67" s="17">
        <v>1563</v>
      </c>
      <c r="AO67" s="3">
        <v>2.09872029250457</v>
      </c>
      <c r="AP67" s="3">
        <v>6.8372943327239488</v>
      </c>
      <c r="AQ67" s="3">
        <v>4.664736869669964</v>
      </c>
      <c r="AR67" s="3">
        <v>8.9649838278723095</v>
      </c>
      <c r="AS67" s="3">
        <v>34.782608695652172</v>
      </c>
      <c r="AT67" s="3">
        <v>22.804780876494021</v>
      </c>
      <c r="AU67" s="3">
        <v>58.344846112518226</v>
      </c>
      <c r="AV67" s="3">
        <v>46.086956521739125</v>
      </c>
      <c r="AW67" s="3">
        <v>25.626086956521739</v>
      </c>
      <c r="AX67" s="3">
        <v>3.7217391304347824</v>
      </c>
      <c r="AZ67" s="3">
        <v>2.1764705882352899</v>
      </c>
      <c r="BA67" s="1"/>
      <c r="BB67" s="14">
        <v>1563</v>
      </c>
      <c r="BC67" s="4">
        <v>3.1951999999999998</v>
      </c>
      <c r="BD67" s="4">
        <f t="shared" si="0"/>
        <v>0.19723032584148828</v>
      </c>
      <c r="BE67" s="4">
        <f t="shared" si="1"/>
        <v>0.64254478976233997</v>
      </c>
      <c r="BF67" s="4">
        <f t="shared" si="2"/>
        <v>0.43837550723439617</v>
      </c>
      <c r="BG67" s="4">
        <f t="shared" si="3"/>
        <v>0.84249753902404723</v>
      </c>
      <c r="BH67" s="4">
        <f t="shared" si="4"/>
        <v>3.2687468030690532</v>
      </c>
      <c r="BI67" s="4">
        <f t="shared" si="5"/>
        <v>2.143112819310991</v>
      </c>
      <c r="BJ67" s="4">
        <f t="shared" si="6"/>
        <v>5.4830427146681835</v>
      </c>
      <c r="BK67" s="4">
        <f t="shared" si="7"/>
        <v>4.3310895140664956</v>
      </c>
      <c r="BL67" s="4">
        <f t="shared" si="8"/>
        <v>2.4082492071611252</v>
      </c>
      <c r="BM67" s="4">
        <f t="shared" si="12"/>
        <v>2.143112819310991</v>
      </c>
      <c r="BN67" s="4">
        <f t="shared" si="16"/>
        <v>12.693931983028662</v>
      </c>
      <c r="BO67" s="4"/>
      <c r="BP67" s="4">
        <v>6.9542588235293978</v>
      </c>
      <c r="BQ67" s="1"/>
      <c r="BR67" s="26">
        <v>1563</v>
      </c>
      <c r="BS67" s="6">
        <f>AU67/0.78*195</f>
        <v>14586.211528129557</v>
      </c>
      <c r="BT67" s="6">
        <f>BF67*271</f>
        <v>118.79976246052136</v>
      </c>
      <c r="BU67" s="6">
        <f>BG67*19</f>
        <v>16.007453241456897</v>
      </c>
      <c r="BV67" s="6">
        <f>BH67*5</f>
        <v>16.343734015345266</v>
      </c>
      <c r="BW67" s="6">
        <f>BI67*3</f>
        <v>6.4293384579329729</v>
      </c>
      <c r="BX67" s="6">
        <f>BJ67*3</f>
        <v>16.44912814400455</v>
      </c>
      <c r="BY67" s="6">
        <f>BK67*1.3</f>
        <v>5.6304163682864443</v>
      </c>
      <c r="BZ67" s="6">
        <f>BL67*1.3</f>
        <v>3.1307239693094631</v>
      </c>
      <c r="CA67" s="6">
        <f>BM67*1.3</f>
        <v>2.7860466651042883</v>
      </c>
      <c r="CB67" s="6">
        <f>BN67*2</f>
        <v>25.387863966057324</v>
      </c>
      <c r="CD67" s="7">
        <f t="shared" si="9"/>
        <v>210.96446728801857</v>
      </c>
      <c r="CE67" s="7"/>
      <c r="CF67" s="8">
        <v>1563</v>
      </c>
      <c r="CG67" s="9">
        <f>BP67*250</f>
        <v>1738.5647058823495</v>
      </c>
      <c r="CH67" s="9">
        <f>CD67*4.2</f>
        <v>886.05076260967803</v>
      </c>
      <c r="CJ67" s="10">
        <v>1563</v>
      </c>
      <c r="CK67" s="11">
        <f t="shared" si="10"/>
        <v>1.9621502280092498</v>
      </c>
    </row>
    <row r="68" spans="1:89" x14ac:dyDescent="0.2">
      <c r="A68" s="13">
        <v>1564</v>
      </c>
      <c r="E68" s="1">
        <v>204</v>
      </c>
      <c r="F68" s="1">
        <v>204</v>
      </c>
      <c r="H68" s="63">
        <f t="shared" si="14"/>
        <v>204</v>
      </c>
      <c r="Y68" s="1">
        <v>348.5</v>
      </c>
      <c r="AA68" s="1">
        <v>348.5</v>
      </c>
      <c r="AC68" s="1">
        <v>33.299999999999997</v>
      </c>
      <c r="AE68" s="1">
        <v>33.299999999999997</v>
      </c>
      <c r="AF68" s="1">
        <v>299.8</v>
      </c>
      <c r="AG68" s="1">
        <v>40.1</v>
      </c>
      <c r="AN68" s="17">
        <v>1564</v>
      </c>
      <c r="AO68" s="3">
        <v>2.4862888482632539</v>
      </c>
      <c r="AP68" s="3">
        <v>3.7294332723948811</v>
      </c>
      <c r="AQ68" s="3">
        <v>4.8913043478260869</v>
      </c>
      <c r="AR68" s="3">
        <v>7.6700417194018655</v>
      </c>
      <c r="AS68" s="3">
        <v>30.434782608695652</v>
      </c>
      <c r="AT68" s="3">
        <v>27.768924302788843</v>
      </c>
      <c r="AU68" s="3">
        <v>59.344539105073302</v>
      </c>
      <c r="AV68" s="3">
        <v>72.391304347826079</v>
      </c>
      <c r="AW68" s="3">
        <v>26.069565217391304</v>
      </c>
      <c r="AX68" s="3">
        <v>3.4869565217391307</v>
      </c>
      <c r="AZ68" s="3">
        <v>2.35</v>
      </c>
      <c r="BA68" s="1"/>
      <c r="BB68" s="14">
        <v>1564</v>
      </c>
      <c r="BC68" s="4">
        <v>3.1951999999999998</v>
      </c>
      <c r="BD68" s="4">
        <f t="shared" si="0"/>
        <v>0.23365265082266906</v>
      </c>
      <c r="BE68" s="4">
        <f t="shared" si="1"/>
        <v>0.35047897623400365</v>
      </c>
      <c r="BF68" s="4">
        <f t="shared" si="2"/>
        <v>0.45966751918158566</v>
      </c>
      <c r="BG68" s="4">
        <f t="shared" si="3"/>
        <v>0.720803450053907</v>
      </c>
      <c r="BH68" s="4">
        <f t="shared" si="4"/>
        <v>2.8601534526854215</v>
      </c>
      <c r="BI68" s="4">
        <f t="shared" si="5"/>
        <v>2.6096254980079676</v>
      </c>
      <c r="BJ68" s="4">
        <f t="shared" si="6"/>
        <v>5.5769903337803006</v>
      </c>
      <c r="BK68" s="4">
        <f t="shared" si="7"/>
        <v>6.8030792838874676</v>
      </c>
      <c r="BL68" s="4">
        <f t="shared" si="8"/>
        <v>2.4499257289002556</v>
      </c>
      <c r="BM68" s="4">
        <f t="shared" si="12"/>
        <v>2.6096254980079676</v>
      </c>
      <c r="BN68" s="4">
        <f t="shared" si="16"/>
        <v>11.893146554192745</v>
      </c>
      <c r="BO68" s="4"/>
      <c r="BP68" s="4">
        <v>7.5087200000000003</v>
      </c>
      <c r="BQ68" s="1"/>
      <c r="BR68" s="26">
        <v>1564</v>
      </c>
      <c r="BS68" s="6">
        <f>AU68/0.78*195</f>
        <v>14836.134776268325</v>
      </c>
      <c r="BT68" s="6">
        <f>BF68*271</f>
        <v>124.56989769820972</v>
      </c>
      <c r="BU68" s="6">
        <f>BG68*19</f>
        <v>13.695265551024233</v>
      </c>
      <c r="BV68" s="6">
        <f>BH68*5</f>
        <v>14.300767263427108</v>
      </c>
      <c r="BW68" s="6">
        <f>BI68*3</f>
        <v>7.8288764940239028</v>
      </c>
      <c r="BX68" s="6">
        <f>BJ68*3</f>
        <v>16.730971001340901</v>
      </c>
      <c r="BY68" s="6">
        <f>BK68*1.3</f>
        <v>8.8440030690537075</v>
      </c>
      <c r="BZ68" s="6">
        <f>BL68*1.3</f>
        <v>3.1849034475703326</v>
      </c>
      <c r="CA68" s="6">
        <f>BM68*1.3</f>
        <v>3.3925131474103578</v>
      </c>
      <c r="CB68" s="6">
        <f>BN68*2</f>
        <v>23.78629310838549</v>
      </c>
      <c r="CD68" s="7">
        <f t="shared" si="9"/>
        <v>216.33349078044574</v>
      </c>
      <c r="CE68" s="7"/>
      <c r="CF68" s="8">
        <v>1564</v>
      </c>
      <c r="CG68" s="9">
        <f>BP68*250</f>
        <v>1877.18</v>
      </c>
      <c r="CH68" s="9">
        <f>CD68*4.2</f>
        <v>908.60066127787218</v>
      </c>
      <c r="CJ68" s="10">
        <v>1564</v>
      </c>
      <c r="CK68" s="11">
        <f t="shared" si="10"/>
        <v>2.0660121437286878</v>
      </c>
    </row>
    <row r="69" spans="1:89" x14ac:dyDescent="0.2">
      <c r="A69" s="13">
        <v>1565</v>
      </c>
      <c r="M69" s="1">
        <v>272</v>
      </c>
      <c r="R69" s="1">
        <v>272</v>
      </c>
      <c r="T69" s="1">
        <v>24</v>
      </c>
      <c r="X69" s="1">
        <v>24</v>
      </c>
      <c r="Y69" s="1">
        <v>289</v>
      </c>
      <c r="Z69" s="1">
        <v>324</v>
      </c>
      <c r="AA69" s="1">
        <v>289</v>
      </c>
      <c r="AB69" s="1">
        <v>3264</v>
      </c>
      <c r="AC69" s="1">
        <v>34</v>
      </c>
      <c r="AE69" s="1">
        <v>34</v>
      </c>
      <c r="AF69" s="1">
        <v>299.39999999999998</v>
      </c>
      <c r="AG69" s="1">
        <v>40</v>
      </c>
      <c r="AN69" s="17">
        <v>1565</v>
      </c>
      <c r="AO69" s="3">
        <v>2.5594149908592319</v>
      </c>
      <c r="AP69" s="3">
        <v>4.1956124314442409</v>
      </c>
      <c r="AQ69" s="3">
        <v>6.1865523772945883</v>
      </c>
      <c r="AR69" s="3">
        <v>6.3750996109314197</v>
      </c>
      <c r="AS69" s="3">
        <v>26.086956521739129</v>
      </c>
      <c r="AT69" s="3">
        <v>23.027888446215137</v>
      </c>
      <c r="AU69" s="3">
        <v>60.344232097628371</v>
      </c>
      <c r="AV69" s="3">
        <v>73.91304347826086</v>
      </c>
      <c r="AW69" s="3">
        <v>26.03478260869565</v>
      </c>
      <c r="AX69" s="3">
        <v>3.4782608695652173</v>
      </c>
      <c r="AZ69" s="3">
        <v>2.35</v>
      </c>
      <c r="BA69" s="1"/>
      <c r="BB69" s="14">
        <v>1565</v>
      </c>
      <c r="BC69" s="4">
        <v>3.1951999999999998</v>
      </c>
      <c r="BD69" s="4">
        <f t="shared" ref="BD69:BD132" si="17">((AO69/34)*$BC69)</f>
        <v>0.24052478761157109</v>
      </c>
      <c r="BE69" s="4">
        <f t="shared" ref="BE69:BE132" si="18">((AP69/34)*$BC69)</f>
        <v>0.39428884826325405</v>
      </c>
      <c r="BF69" s="4">
        <f t="shared" ref="BF69:BF132" si="19">(AQ69/34)*$BC69</f>
        <v>0.58139035752740198</v>
      </c>
      <c r="BG69" s="4">
        <f t="shared" ref="BG69:BG132" si="20">(AR69/34)*$BC69</f>
        <v>0.59910936108376689</v>
      </c>
      <c r="BH69" s="4">
        <f t="shared" ref="BH69:BH132" si="21">(AS69/34)*$BC69</f>
        <v>2.4515601023017903</v>
      </c>
      <c r="BI69" s="4">
        <f t="shared" ref="BI69:BI132" si="22">(AT69/34)*$BC69</f>
        <v>2.1640796812749001</v>
      </c>
      <c r="BJ69" s="4">
        <f t="shared" ref="BJ69:BJ132" si="23">(AU69/34)*$BC69</f>
        <v>5.670937952892416</v>
      </c>
      <c r="BK69" s="4">
        <f t="shared" ref="BK69:BK132" si="24">(AV69/34)*$BC69</f>
        <v>6.9460869565217385</v>
      </c>
      <c r="BL69" s="4">
        <f t="shared" ref="BL69:BL132" si="25">(AW69/34)*$BC69</f>
        <v>2.4466569820971866</v>
      </c>
      <c r="BM69" s="4">
        <f t="shared" si="12"/>
        <v>2.1640796812749001</v>
      </c>
      <c r="BN69" s="4">
        <f t="shared" si="16"/>
        <v>11.863487834606225</v>
      </c>
      <c r="BO69" s="4"/>
      <c r="BP69" s="4">
        <v>7.5087200000000003</v>
      </c>
      <c r="BQ69" s="1"/>
      <c r="BR69" s="26">
        <v>1565</v>
      </c>
      <c r="BS69" s="6">
        <f>AU69/0.78*195</f>
        <v>15086.058024407093</v>
      </c>
      <c r="BT69" s="6">
        <f>BF69*271</f>
        <v>157.55678688992595</v>
      </c>
      <c r="BU69" s="6">
        <f>BG69*19</f>
        <v>11.383077860591571</v>
      </c>
      <c r="BV69" s="6">
        <f>BH69*5</f>
        <v>12.257800511508952</v>
      </c>
      <c r="BW69" s="6">
        <f>BI69*3</f>
        <v>6.4922390438247</v>
      </c>
      <c r="BX69" s="6">
        <f>BJ69*3</f>
        <v>17.012813858677248</v>
      </c>
      <c r="BY69" s="6">
        <f>BK69*1.3</f>
        <v>9.0299130434782597</v>
      </c>
      <c r="BZ69" s="6">
        <f>BL69*1.3</f>
        <v>3.1806540767263427</v>
      </c>
      <c r="CA69" s="6">
        <f>BM69*1.3</f>
        <v>2.8133035856573705</v>
      </c>
      <c r="CB69" s="6">
        <f>BN69*2</f>
        <v>23.72697566921245</v>
      </c>
      <c r="CD69" s="7">
        <f t="shared" ref="CD69:CD132" si="26">SUM(BT69:CB69)</f>
        <v>243.45356453960284</v>
      </c>
      <c r="CE69" s="7"/>
      <c r="CF69" s="8">
        <v>1565</v>
      </c>
      <c r="CG69" s="9">
        <f>BP69*250</f>
        <v>1877.18</v>
      </c>
      <c r="CH69" s="9">
        <f>CD69*4.2</f>
        <v>1022.5049710663319</v>
      </c>
      <c r="CJ69" s="10">
        <v>1565</v>
      </c>
      <c r="CK69" s="11">
        <f t="shared" ref="CK69:CK132" si="27">CG69/CH69</f>
        <v>1.8358639352553561</v>
      </c>
    </row>
    <row r="70" spans="1:89" x14ac:dyDescent="0.2">
      <c r="A70" s="13">
        <v>1566</v>
      </c>
      <c r="E70" s="1">
        <v>255</v>
      </c>
      <c r="F70" s="1">
        <v>255</v>
      </c>
      <c r="H70" s="63">
        <f t="shared" si="14"/>
        <v>255</v>
      </c>
      <c r="Y70" s="1">
        <v>359.2</v>
      </c>
      <c r="AA70" s="1">
        <v>359.2</v>
      </c>
      <c r="AC70" s="1">
        <v>27</v>
      </c>
      <c r="AE70" s="1">
        <v>27</v>
      </c>
      <c r="AF70" s="1">
        <v>300</v>
      </c>
      <c r="AG70" s="1">
        <v>41.8</v>
      </c>
      <c r="AN70" s="17">
        <v>1566</v>
      </c>
      <c r="AO70" s="3">
        <v>2.7742230347349177</v>
      </c>
      <c r="AP70" s="3">
        <v>4.6617915904936016</v>
      </c>
      <c r="AQ70" s="3">
        <v>6.1141304347826093</v>
      </c>
      <c r="AR70" s="3">
        <v>10.071837059954062</v>
      </c>
      <c r="AS70" s="3">
        <v>23.913043478260867</v>
      </c>
      <c r="AT70" s="3">
        <v>28.621513944223103</v>
      </c>
      <c r="AU70" s="3">
        <v>61.34392509018344</v>
      </c>
      <c r="AV70" s="3">
        <v>58.695652173913039</v>
      </c>
      <c r="AW70" s="3">
        <v>26.086956521739129</v>
      </c>
      <c r="AX70" s="3">
        <v>3.6347826086956521</v>
      </c>
      <c r="AZ70" s="3">
        <v>2.35</v>
      </c>
      <c r="BA70" s="1"/>
      <c r="BB70" s="14">
        <v>1566</v>
      </c>
      <c r="BC70" s="4">
        <v>3.1951999999999998</v>
      </c>
      <c r="BD70" s="4">
        <f t="shared" si="17"/>
        <v>0.26071168942897083</v>
      </c>
      <c r="BE70" s="4">
        <f t="shared" si="18"/>
        <v>0.43809872029250452</v>
      </c>
      <c r="BF70" s="4">
        <f t="shared" si="19"/>
        <v>0.5745843989769821</v>
      </c>
      <c r="BG70" s="4">
        <f t="shared" si="20"/>
        <v>0.94651569923427104</v>
      </c>
      <c r="BH70" s="4">
        <f t="shared" si="21"/>
        <v>2.2472634271099738</v>
      </c>
      <c r="BI70" s="4">
        <f t="shared" si="22"/>
        <v>2.6897488633700486</v>
      </c>
      <c r="BJ70" s="4">
        <f t="shared" si="23"/>
        <v>5.7648855720045331</v>
      </c>
      <c r="BK70" s="4">
        <f t="shared" si="24"/>
        <v>5.5160102301790275</v>
      </c>
      <c r="BL70" s="4">
        <f t="shared" si="25"/>
        <v>2.4515601023017903</v>
      </c>
      <c r="BM70" s="4">
        <f t="shared" ref="BM70:BM133" si="28">BI70</f>
        <v>2.6897488633700486</v>
      </c>
      <c r="BN70" s="4">
        <f t="shared" si="16"/>
        <v>12.397344787163505</v>
      </c>
      <c r="BO70" s="4"/>
      <c r="BP70" s="4">
        <v>7.5087200000000003</v>
      </c>
      <c r="BQ70" s="1"/>
      <c r="BR70" s="26">
        <v>1566</v>
      </c>
      <c r="BS70" s="6">
        <f>AU70/0.78*195</f>
        <v>15335.981272545861</v>
      </c>
      <c r="BT70" s="6">
        <f>BF70*271</f>
        <v>155.71237212276216</v>
      </c>
      <c r="BU70" s="6">
        <f>BG70*19</f>
        <v>17.983798285451151</v>
      </c>
      <c r="BV70" s="6">
        <f>BH70*5</f>
        <v>11.23631713554987</v>
      </c>
      <c r="BW70" s="6">
        <f>BI70*3</f>
        <v>8.0692465901101453</v>
      </c>
      <c r="BX70" s="6">
        <f>BJ70*3</f>
        <v>17.294656716013598</v>
      </c>
      <c r="BY70" s="6">
        <f>BK70*1.3</f>
        <v>7.1708132992327362</v>
      </c>
      <c r="BZ70" s="6">
        <f>BL70*1.3</f>
        <v>3.1870281329923276</v>
      </c>
      <c r="CA70" s="6">
        <f>BM70*1.3</f>
        <v>3.4966735223810632</v>
      </c>
      <c r="CB70" s="6">
        <f>BN70*2</f>
        <v>24.794689574327009</v>
      </c>
      <c r="CD70" s="7">
        <f t="shared" si="26"/>
        <v>248.94559537882009</v>
      </c>
      <c r="CE70" s="7"/>
      <c r="CF70" s="8">
        <v>1566</v>
      </c>
      <c r="CG70" s="9">
        <f>BP70*250</f>
        <v>1877.18</v>
      </c>
      <c r="CH70" s="9">
        <f>CD70*4.2</f>
        <v>1045.5715005910445</v>
      </c>
      <c r="CJ70" s="10">
        <v>1566</v>
      </c>
      <c r="CK70" s="11">
        <f t="shared" si="27"/>
        <v>1.7953626308089508</v>
      </c>
    </row>
    <row r="71" spans="1:89" x14ac:dyDescent="0.2">
      <c r="A71" s="13">
        <v>1567</v>
      </c>
      <c r="E71" s="1">
        <v>310</v>
      </c>
      <c r="H71" s="63">
        <f t="shared" si="14"/>
        <v>310</v>
      </c>
      <c r="M71" s="1">
        <v>633</v>
      </c>
      <c r="N71" s="1">
        <v>541.9</v>
      </c>
      <c r="R71" s="1">
        <v>587.45000000000005</v>
      </c>
      <c r="T71" s="1">
        <v>20</v>
      </c>
      <c r="X71" s="1">
        <v>20</v>
      </c>
      <c r="Y71" s="1">
        <v>377</v>
      </c>
      <c r="Z71" s="1">
        <v>388</v>
      </c>
      <c r="AA71" s="1">
        <v>377</v>
      </c>
      <c r="AB71" s="1">
        <v>2720</v>
      </c>
      <c r="AE71" s="1">
        <v>27.2</v>
      </c>
      <c r="AF71" s="1">
        <v>307</v>
      </c>
      <c r="AG71" s="1">
        <v>39.5</v>
      </c>
      <c r="AN71" s="17">
        <v>1567</v>
      </c>
      <c r="AO71" s="3">
        <v>2.9890310786106031</v>
      </c>
      <c r="AP71" s="3">
        <v>5.6672760511882991</v>
      </c>
      <c r="AQ71" s="3">
        <v>7.4328644501278767</v>
      </c>
      <c r="AR71" s="3">
        <v>13.768574508976702</v>
      </c>
      <c r="AS71" s="3">
        <v>21.739130434782609</v>
      </c>
      <c r="AT71" s="3">
        <v>30.039840637450197</v>
      </c>
      <c r="AU71" s="3">
        <v>62.343618082738509</v>
      </c>
      <c r="AV71" s="3">
        <v>59.130434782608688</v>
      </c>
      <c r="AW71" s="3">
        <v>26.695652173913043</v>
      </c>
      <c r="AX71" s="3">
        <v>3.4347826086956523</v>
      </c>
      <c r="AZ71" s="3">
        <v>2.35</v>
      </c>
      <c r="BA71" s="1"/>
      <c r="BB71" s="14">
        <v>1567</v>
      </c>
      <c r="BC71" s="4">
        <v>3.1951999999999998</v>
      </c>
      <c r="BD71" s="4">
        <f t="shared" si="17"/>
        <v>0.28089859124637057</v>
      </c>
      <c r="BE71" s="4">
        <f t="shared" si="18"/>
        <v>0.53259060113990742</v>
      </c>
      <c r="BF71" s="4">
        <f t="shared" si="19"/>
        <v>0.69851436738378214</v>
      </c>
      <c r="BG71" s="4">
        <f t="shared" si="20"/>
        <v>1.2939220373847751</v>
      </c>
      <c r="BH71" s="4">
        <f t="shared" si="21"/>
        <v>2.0429667519181587</v>
      </c>
      <c r="BI71" s="4">
        <f t="shared" si="22"/>
        <v>2.8230382001406138</v>
      </c>
      <c r="BJ71" s="4">
        <f t="shared" si="23"/>
        <v>5.8588331911166494</v>
      </c>
      <c r="BK71" s="4">
        <f t="shared" si="24"/>
        <v>5.5568695652173901</v>
      </c>
      <c r="BL71" s="4">
        <f t="shared" si="25"/>
        <v>2.5087631713554983</v>
      </c>
      <c r="BM71" s="4">
        <f t="shared" si="28"/>
        <v>2.8230382001406138</v>
      </c>
      <c r="BN71" s="4">
        <f t="shared" si="16"/>
        <v>11.71519423667365</v>
      </c>
      <c r="BO71" s="4"/>
      <c r="BP71" s="4">
        <v>7.5087200000000003</v>
      </c>
      <c r="BQ71" s="1"/>
      <c r="BR71" s="26">
        <v>1567</v>
      </c>
      <c r="BS71" s="6">
        <f>AU71/0.78*195</f>
        <v>15585.904520684626</v>
      </c>
      <c r="BT71" s="6">
        <f>BF71*271</f>
        <v>189.29739356100495</v>
      </c>
      <c r="BU71" s="6">
        <f>BG71*19</f>
        <v>24.584518710310725</v>
      </c>
      <c r="BV71" s="6">
        <f>BH71*5</f>
        <v>10.214833759590793</v>
      </c>
      <c r="BW71" s="6">
        <f>BI71*3</f>
        <v>8.4691146004218414</v>
      </c>
      <c r="BX71" s="6">
        <f>BJ71*3</f>
        <v>17.576499573349949</v>
      </c>
      <c r="BY71" s="6">
        <f>BK71*1.3</f>
        <v>7.2239304347826074</v>
      </c>
      <c r="BZ71" s="6">
        <f>BL71*1.3</f>
        <v>3.2613921227621478</v>
      </c>
      <c r="CA71" s="6">
        <f>BM71*1.3</f>
        <v>3.6699496601827981</v>
      </c>
      <c r="CB71" s="6">
        <f>BN71*2</f>
        <v>23.4303884733473</v>
      </c>
      <c r="CD71" s="7">
        <f t="shared" si="26"/>
        <v>287.72802089575316</v>
      </c>
      <c r="CE71" s="7"/>
      <c r="CF71" s="8">
        <v>1567</v>
      </c>
      <c r="CG71" s="9">
        <f>BP71*250</f>
        <v>1877.18</v>
      </c>
      <c r="CH71" s="9">
        <f>CD71*4.2</f>
        <v>1208.4576877621632</v>
      </c>
      <c r="CJ71" s="10">
        <v>1567</v>
      </c>
      <c r="CK71" s="11">
        <f t="shared" si="27"/>
        <v>1.5533684124896296</v>
      </c>
    </row>
    <row r="72" spans="1:89" x14ac:dyDescent="0.2">
      <c r="A72" s="13">
        <v>1568</v>
      </c>
      <c r="AG72" s="1">
        <v>42</v>
      </c>
      <c r="AN72" s="17">
        <v>1568</v>
      </c>
      <c r="AO72" s="3">
        <v>3.2038391224862885</v>
      </c>
      <c r="AP72" s="3">
        <v>5.4040219378427787</v>
      </c>
      <c r="AQ72" s="3">
        <v>5.5946291560102299</v>
      </c>
      <c r="AR72" s="3">
        <v>11.665611962686917</v>
      </c>
      <c r="AS72" s="3">
        <v>21.467391304347824</v>
      </c>
      <c r="AT72" s="3">
        <v>25.517928286852587</v>
      </c>
      <c r="AU72" s="3">
        <v>63.343311075293578</v>
      </c>
      <c r="AV72" s="3">
        <v>66.521739130434781</v>
      </c>
      <c r="AW72" s="3">
        <v>26.186956521739127</v>
      </c>
      <c r="AX72" s="3">
        <v>3.652173913043478</v>
      </c>
      <c r="AZ72" s="3">
        <v>2.35</v>
      </c>
      <c r="BA72" s="1"/>
      <c r="BB72" s="14">
        <v>1568</v>
      </c>
      <c r="BC72" s="4">
        <v>3.1951999999999998</v>
      </c>
      <c r="BD72" s="4">
        <f t="shared" si="17"/>
        <v>0.30108549306377025</v>
      </c>
      <c r="BE72" s="4">
        <f t="shared" si="18"/>
        <v>0.50785090869986016</v>
      </c>
      <c r="BF72" s="4">
        <f t="shared" si="19"/>
        <v>0.52576350233187896</v>
      </c>
      <c r="BG72" s="4">
        <f t="shared" si="20"/>
        <v>1.0962930395052128</v>
      </c>
      <c r="BH72" s="4">
        <f t="shared" si="21"/>
        <v>2.0174296675191812</v>
      </c>
      <c r="BI72" s="4">
        <f t="shared" si="22"/>
        <v>2.3980848371220995</v>
      </c>
      <c r="BJ72" s="4">
        <f t="shared" si="23"/>
        <v>5.9527808102287656</v>
      </c>
      <c r="BK72" s="4">
        <f t="shared" si="24"/>
        <v>6.2514782608695647</v>
      </c>
      <c r="BL72" s="4">
        <f t="shared" si="25"/>
        <v>2.4609577493606132</v>
      </c>
      <c r="BM72" s="4">
        <f t="shared" si="28"/>
        <v>2.3980848371220995</v>
      </c>
      <c r="BN72" s="4">
        <f t="shared" si="16"/>
        <v>12.456662226336537</v>
      </c>
      <c r="BO72" s="4"/>
      <c r="BP72" s="4">
        <v>7.5087200000000003</v>
      </c>
      <c r="BQ72" s="1"/>
      <c r="BR72" s="26">
        <v>1568</v>
      </c>
      <c r="BS72" s="6">
        <f>AU72/0.78*195</f>
        <v>15835.827768823394</v>
      </c>
      <c r="BT72" s="6">
        <f>BF72*271</f>
        <v>142.4819091319392</v>
      </c>
      <c r="BU72" s="6">
        <f>BG72*19</f>
        <v>20.829567750599043</v>
      </c>
      <c r="BV72" s="6">
        <f>BH72*5</f>
        <v>10.087148337595906</v>
      </c>
      <c r="BW72" s="6">
        <f>BI72*3</f>
        <v>7.1942545113662986</v>
      </c>
      <c r="BX72" s="6">
        <f>BJ72*3</f>
        <v>17.858342430686296</v>
      </c>
      <c r="BY72" s="6">
        <f>BK72*1.3</f>
        <v>8.1269217391304345</v>
      </c>
      <c r="BZ72" s="6">
        <f>BL72*1.3</f>
        <v>3.1992450741687972</v>
      </c>
      <c r="CA72" s="6">
        <f>BM72*1.3</f>
        <v>3.1175102882587296</v>
      </c>
      <c r="CB72" s="6">
        <f>BN72*2</f>
        <v>24.913324452673073</v>
      </c>
      <c r="CD72" s="7">
        <f t="shared" si="26"/>
        <v>237.80822371641776</v>
      </c>
      <c r="CE72" s="7"/>
      <c r="CF72" s="8">
        <v>1568</v>
      </c>
      <c r="CG72" s="9">
        <f>BP72*250</f>
        <v>1877.18</v>
      </c>
      <c r="CH72" s="9">
        <f>CD72*4.2</f>
        <v>998.79453960895466</v>
      </c>
      <c r="CJ72" s="10">
        <v>1568</v>
      </c>
      <c r="CK72" s="11">
        <f t="shared" si="27"/>
        <v>1.8794455972245789</v>
      </c>
    </row>
    <row r="73" spans="1:89" x14ac:dyDescent="0.2">
      <c r="A73" s="13">
        <v>1569</v>
      </c>
      <c r="M73" s="1">
        <v>408</v>
      </c>
      <c r="R73" s="1">
        <v>408</v>
      </c>
      <c r="T73" s="1">
        <v>19.5</v>
      </c>
      <c r="X73" s="1">
        <v>19.5</v>
      </c>
      <c r="Y73" s="1">
        <v>263.5</v>
      </c>
      <c r="Z73" s="1">
        <v>310</v>
      </c>
      <c r="AA73" s="1">
        <v>263.5</v>
      </c>
      <c r="AB73" s="1">
        <v>2700</v>
      </c>
      <c r="AC73" s="1">
        <v>34</v>
      </c>
      <c r="AE73" s="1">
        <v>34</v>
      </c>
      <c r="AF73" s="1">
        <v>295.3</v>
      </c>
      <c r="AG73" s="1">
        <v>36</v>
      </c>
      <c r="AN73" s="17">
        <v>1569</v>
      </c>
      <c r="AO73" s="3">
        <v>3.4186471663619744</v>
      </c>
      <c r="AP73" s="3">
        <v>5.1407678244972583</v>
      </c>
      <c r="AQ73" s="3">
        <v>7.5193343400574362</v>
      </c>
      <c r="AR73" s="3">
        <v>9.5626494163971305</v>
      </c>
      <c r="AS73" s="3">
        <v>21.195652173913043</v>
      </c>
      <c r="AT73" s="3">
        <v>20.996015936254977</v>
      </c>
      <c r="AU73" s="3">
        <v>64.343004067848653</v>
      </c>
      <c r="AV73" s="3">
        <v>73.91304347826086</v>
      </c>
      <c r="AW73" s="3">
        <v>25.678260869565218</v>
      </c>
      <c r="AX73" s="3">
        <v>3.1304347826086958</v>
      </c>
      <c r="AZ73" s="3">
        <v>2.35</v>
      </c>
      <c r="BA73" s="1"/>
      <c r="BB73" s="14">
        <v>1569</v>
      </c>
      <c r="BC73" s="4">
        <v>3.1951999999999998</v>
      </c>
      <c r="BD73" s="4">
        <f t="shared" si="17"/>
        <v>0.32127239488116999</v>
      </c>
      <c r="BE73" s="4">
        <f t="shared" si="18"/>
        <v>0.4831112162598129</v>
      </c>
      <c r="BF73" s="4">
        <f t="shared" si="19"/>
        <v>0.70664050245151533</v>
      </c>
      <c r="BG73" s="4">
        <f t="shared" si="20"/>
        <v>0.89866404162565017</v>
      </c>
      <c r="BH73" s="4">
        <f t="shared" si="21"/>
        <v>1.9918925831202043</v>
      </c>
      <c r="BI73" s="4">
        <f t="shared" si="22"/>
        <v>1.9731314741035852</v>
      </c>
      <c r="BJ73" s="4">
        <f t="shared" si="23"/>
        <v>6.0467284293408827</v>
      </c>
      <c r="BK73" s="4">
        <f t="shared" si="24"/>
        <v>6.9460869565217385</v>
      </c>
      <c r="BL73" s="4">
        <f t="shared" si="25"/>
        <v>2.4131523273657289</v>
      </c>
      <c r="BM73" s="4">
        <f t="shared" si="28"/>
        <v>1.9731314741035852</v>
      </c>
      <c r="BN73" s="4">
        <f t="shared" si="16"/>
        <v>10.677139051145604</v>
      </c>
      <c r="BO73" s="4"/>
      <c r="BP73" s="4">
        <v>7.5087200000000003</v>
      </c>
      <c r="BQ73" s="1"/>
      <c r="BR73" s="26">
        <v>1569</v>
      </c>
      <c r="BS73" s="6">
        <f>AU73/0.78*195</f>
        <v>16085.751016962162</v>
      </c>
      <c r="BT73" s="6">
        <f>BF73*271</f>
        <v>191.49957616436066</v>
      </c>
      <c r="BU73" s="6">
        <f>BG73*19</f>
        <v>17.074616790887355</v>
      </c>
      <c r="BV73" s="6">
        <f>BH73*5</f>
        <v>9.959462915601021</v>
      </c>
      <c r="BW73" s="6">
        <f>BI73*3</f>
        <v>5.9193944223107557</v>
      </c>
      <c r="BX73" s="6">
        <f>BJ73*3</f>
        <v>18.14018528802265</v>
      </c>
      <c r="BY73" s="6">
        <f>BK73*1.3</f>
        <v>9.0299130434782597</v>
      </c>
      <c r="BZ73" s="6">
        <f>BL73*1.3</f>
        <v>3.1370980255754479</v>
      </c>
      <c r="CA73" s="6">
        <f>BM73*1.3</f>
        <v>2.565070916334661</v>
      </c>
      <c r="CB73" s="6">
        <f>BN73*2</f>
        <v>21.354278102291207</v>
      </c>
      <c r="CD73" s="7">
        <f t="shared" si="26"/>
        <v>278.67959566886202</v>
      </c>
      <c r="CE73" s="7"/>
      <c r="CF73" s="8">
        <v>1569</v>
      </c>
      <c r="CG73" s="9">
        <f>BP73*250</f>
        <v>1877.18</v>
      </c>
      <c r="CH73" s="9">
        <f>CD73*4.2</f>
        <v>1170.4543018092206</v>
      </c>
      <c r="CJ73" s="10">
        <v>1569</v>
      </c>
      <c r="CK73" s="11">
        <f t="shared" si="27"/>
        <v>1.603804605697432</v>
      </c>
    </row>
    <row r="74" spans="1:89" x14ac:dyDescent="0.2">
      <c r="A74" s="13">
        <v>1570</v>
      </c>
      <c r="AN74" s="17">
        <v>1570</v>
      </c>
      <c r="AO74" s="3">
        <v>3.1855575868372941</v>
      </c>
      <c r="AP74" s="3">
        <v>4.8775137111517379</v>
      </c>
      <c r="AQ74" s="3">
        <v>8.7642825345006656</v>
      </c>
      <c r="AR74" s="3">
        <v>11.953311770496414</v>
      </c>
      <c r="AS74" s="3">
        <v>24.275362318840578</v>
      </c>
      <c r="AT74" s="3">
        <v>21.221779548472774</v>
      </c>
      <c r="AU74" s="3">
        <v>65.342697060403722</v>
      </c>
      <c r="AV74" s="3">
        <v>92.391304347826079</v>
      </c>
      <c r="AW74" s="3">
        <v>26.056521739130432</v>
      </c>
      <c r="AX74" s="3">
        <v>3.5652173913043477</v>
      </c>
      <c r="AZ74" s="3">
        <v>2.35</v>
      </c>
      <c r="BA74" s="1"/>
      <c r="BB74" s="14">
        <v>1570</v>
      </c>
      <c r="BC74" s="4">
        <v>3.1951999999999998</v>
      </c>
      <c r="BD74" s="4">
        <f t="shared" si="17"/>
        <v>0.29936745886654476</v>
      </c>
      <c r="BE74" s="4">
        <f t="shared" si="18"/>
        <v>0.45837152381976565</v>
      </c>
      <c r="BF74" s="4">
        <f t="shared" si="19"/>
        <v>0.82363633983048601</v>
      </c>
      <c r="BG74" s="4">
        <f t="shared" si="20"/>
        <v>1.1233300520320628</v>
      </c>
      <c r="BH74" s="4">
        <f t="shared" si="21"/>
        <v>2.2813128729752767</v>
      </c>
      <c r="BI74" s="4">
        <f t="shared" si="22"/>
        <v>1.9943479415670649</v>
      </c>
      <c r="BJ74" s="4">
        <f t="shared" si="23"/>
        <v>6.140676048452999</v>
      </c>
      <c r="BK74" s="4">
        <f t="shared" si="24"/>
        <v>8.6826086956521724</v>
      </c>
      <c r="BL74" s="4">
        <f t="shared" si="25"/>
        <v>2.4486999488491041</v>
      </c>
      <c r="BM74" s="4">
        <f t="shared" si="28"/>
        <v>1.9943479415670649</v>
      </c>
      <c r="BN74" s="4">
        <f t="shared" si="16"/>
        <v>12.160075030471383</v>
      </c>
      <c r="BO74" s="4"/>
      <c r="BP74" s="4">
        <v>7.5087200000000003</v>
      </c>
      <c r="BQ74" s="1"/>
      <c r="BR74" s="26">
        <v>1570</v>
      </c>
      <c r="BS74" s="6">
        <f>AU74/0.78*195</f>
        <v>16335.67426510093</v>
      </c>
      <c r="BT74" s="6">
        <f>BF74*271</f>
        <v>223.20544809406169</v>
      </c>
      <c r="BU74" s="6">
        <f>BG74*19</f>
        <v>21.343270988609195</v>
      </c>
      <c r="BV74" s="6">
        <f>BH74*5</f>
        <v>11.406564364876385</v>
      </c>
      <c r="BW74" s="6">
        <f>BI74*3</f>
        <v>5.9830438247011948</v>
      </c>
      <c r="BX74" s="6">
        <f>BJ74*3</f>
        <v>18.422028145358997</v>
      </c>
      <c r="BY74" s="6">
        <f>BK74*1.3</f>
        <v>11.287391304347825</v>
      </c>
      <c r="BZ74" s="6">
        <f>BL74*1.3</f>
        <v>3.1833099335038355</v>
      </c>
      <c r="CA74" s="6">
        <f>BM74*1.3</f>
        <v>2.5926523240371844</v>
      </c>
      <c r="CB74" s="6">
        <f>BN74*2</f>
        <v>24.320150060942765</v>
      </c>
      <c r="CD74" s="7">
        <f t="shared" si="26"/>
        <v>321.74385904043902</v>
      </c>
      <c r="CE74" s="7"/>
      <c r="CF74" s="8">
        <v>1570</v>
      </c>
      <c r="CG74" s="9">
        <f>BP74*250</f>
        <v>1877.18</v>
      </c>
      <c r="CH74" s="9">
        <f>CD74*4.2</f>
        <v>1351.3242079698439</v>
      </c>
      <c r="CJ74" s="10">
        <v>1570</v>
      </c>
      <c r="CK74" s="11">
        <f t="shared" si="27"/>
        <v>1.3891411024303142</v>
      </c>
    </row>
    <row r="75" spans="1:89" x14ac:dyDescent="0.2">
      <c r="A75" s="13">
        <v>1571</v>
      </c>
      <c r="AC75" s="1">
        <v>51</v>
      </c>
      <c r="AE75" s="1">
        <v>51</v>
      </c>
      <c r="AF75" s="1">
        <v>304</v>
      </c>
      <c r="AG75" s="1">
        <v>46</v>
      </c>
      <c r="AN75" s="17">
        <v>1571</v>
      </c>
      <c r="AO75" s="3">
        <v>2.9524680073126142</v>
      </c>
      <c r="AP75" s="3">
        <v>4.6142595978062166</v>
      </c>
      <c r="AQ75" s="3">
        <v>6.6199929296544253</v>
      </c>
      <c r="AR75" s="3">
        <v>14.343974124595695</v>
      </c>
      <c r="AS75" s="3">
        <v>27.355072463768114</v>
      </c>
      <c r="AT75" s="3">
        <v>21.447543160690568</v>
      </c>
      <c r="AU75" s="3">
        <v>66.342390052958791</v>
      </c>
      <c r="AV75" s="3">
        <v>110.8695652173913</v>
      </c>
      <c r="AW75" s="3">
        <v>26.434782608695652</v>
      </c>
      <c r="AX75" s="3">
        <v>4</v>
      </c>
      <c r="AZ75" s="3">
        <v>2.35</v>
      </c>
      <c r="BA75" s="1"/>
      <c r="BB75" s="14">
        <v>1571</v>
      </c>
      <c r="BC75" s="4">
        <v>3.1951999999999998</v>
      </c>
      <c r="BD75" s="4">
        <f t="shared" si="17"/>
        <v>0.27746252285191952</v>
      </c>
      <c r="BE75" s="4">
        <f t="shared" si="18"/>
        <v>0.43363183137971828</v>
      </c>
      <c r="BF75" s="4">
        <f t="shared" si="19"/>
        <v>0.62212357084799463</v>
      </c>
      <c r="BG75" s="4">
        <f t="shared" si="20"/>
        <v>1.3479960624384755</v>
      </c>
      <c r="BH75" s="4">
        <f t="shared" si="21"/>
        <v>2.5707331628303489</v>
      </c>
      <c r="BI75" s="4">
        <f t="shared" si="22"/>
        <v>2.015564409030544</v>
      </c>
      <c r="BJ75" s="4">
        <f t="shared" si="23"/>
        <v>6.2346236675651152</v>
      </c>
      <c r="BK75" s="4">
        <f t="shared" si="24"/>
        <v>10.419130434782607</v>
      </c>
      <c r="BL75" s="4">
        <f t="shared" si="25"/>
        <v>2.4842475703324807</v>
      </c>
      <c r="BM75" s="4">
        <f t="shared" si="28"/>
        <v>2.015564409030544</v>
      </c>
      <c r="BN75" s="4">
        <f t="shared" si="16"/>
        <v>13.64301100979716</v>
      </c>
      <c r="BO75" s="4"/>
      <c r="BP75" s="4">
        <v>7.5087200000000003</v>
      </c>
      <c r="BQ75" s="1"/>
      <c r="BR75" s="26">
        <v>1571</v>
      </c>
      <c r="BS75" s="6">
        <f>AU75/0.78*195</f>
        <v>16585.597513239696</v>
      </c>
      <c r="BT75" s="6">
        <f>BF75*271</f>
        <v>168.59548769980654</v>
      </c>
      <c r="BU75" s="6">
        <f>BG75*19</f>
        <v>25.611925186331035</v>
      </c>
      <c r="BV75" s="6">
        <f>BH75*5</f>
        <v>12.853665814151745</v>
      </c>
      <c r="BW75" s="6">
        <f>BI75*3</f>
        <v>6.046693227091632</v>
      </c>
      <c r="BX75" s="6">
        <f>BJ75*3</f>
        <v>18.703871002695344</v>
      </c>
      <c r="BY75" s="6">
        <f>BK75*1.3</f>
        <v>13.54486956521739</v>
      </c>
      <c r="BZ75" s="6">
        <f>BL75*1.3</f>
        <v>3.2295218414322249</v>
      </c>
      <c r="CA75" s="6">
        <f>BM75*1.3</f>
        <v>2.6202337317397073</v>
      </c>
      <c r="CB75" s="6">
        <f>BN75*2</f>
        <v>27.28602201959432</v>
      </c>
      <c r="CD75" s="7">
        <f t="shared" si="26"/>
        <v>278.49229008805992</v>
      </c>
      <c r="CE75" s="7"/>
      <c r="CF75" s="8">
        <v>1571</v>
      </c>
      <c r="CG75" s="9">
        <f>BP75*250</f>
        <v>1877.18</v>
      </c>
      <c r="CH75" s="9">
        <f>CD75*4.2</f>
        <v>1169.6676183698517</v>
      </c>
      <c r="CJ75" s="10">
        <v>1571</v>
      </c>
      <c r="CK75" s="11">
        <f t="shared" si="27"/>
        <v>1.6048832766835059</v>
      </c>
    </row>
    <row r="76" spans="1:89" x14ac:dyDescent="0.2">
      <c r="A76" s="13">
        <v>1572</v>
      </c>
      <c r="E76" s="1">
        <v>238</v>
      </c>
      <c r="F76" s="1">
        <v>238</v>
      </c>
      <c r="H76" s="63">
        <f t="shared" si="14"/>
        <v>238</v>
      </c>
      <c r="M76" s="1">
        <v>714</v>
      </c>
      <c r="R76" s="1">
        <v>714</v>
      </c>
      <c r="T76" s="1">
        <v>28</v>
      </c>
      <c r="X76" s="1">
        <v>28</v>
      </c>
      <c r="Y76" s="1">
        <v>272</v>
      </c>
      <c r="Z76" s="1">
        <v>255.5</v>
      </c>
      <c r="AA76" s="1">
        <v>272</v>
      </c>
      <c r="AB76" s="1">
        <v>3000</v>
      </c>
      <c r="AF76" s="1">
        <v>283.89999999999998</v>
      </c>
      <c r="AG76" s="1">
        <v>46</v>
      </c>
      <c r="AN76" s="17">
        <v>1572</v>
      </c>
      <c r="AO76" s="3">
        <v>2.7193784277879343</v>
      </c>
      <c r="AP76" s="3">
        <v>4.3510054844606945</v>
      </c>
      <c r="AQ76" s="3">
        <v>5.7065217391304346</v>
      </c>
      <c r="AR76" s="3">
        <v>16.734636478694977</v>
      </c>
      <c r="AS76" s="3">
        <v>30.434782608695652</v>
      </c>
      <c r="AT76" s="3">
        <v>21.673306772908365</v>
      </c>
      <c r="AU76" s="3">
        <v>67.34208304551386</v>
      </c>
      <c r="AV76" s="3">
        <v>85.869565217391298</v>
      </c>
      <c r="AW76" s="3">
        <v>24.686956521739127</v>
      </c>
      <c r="AX76" s="3">
        <v>4</v>
      </c>
      <c r="AZ76" s="3">
        <v>2.35</v>
      </c>
      <c r="BA76" s="1"/>
      <c r="BB76" s="14">
        <v>1572</v>
      </c>
      <c r="BC76" s="4">
        <v>3.1951999999999998</v>
      </c>
      <c r="BD76" s="4">
        <f t="shared" si="17"/>
        <v>0.25555758683729435</v>
      </c>
      <c r="BE76" s="4">
        <f t="shared" si="18"/>
        <v>0.40889213893967091</v>
      </c>
      <c r="BF76" s="4">
        <f t="shared" si="19"/>
        <v>0.53627877237851651</v>
      </c>
      <c r="BG76" s="4">
        <f t="shared" si="20"/>
        <v>1.5726620728448879</v>
      </c>
      <c r="BH76" s="4">
        <f t="shared" si="21"/>
        <v>2.8601534526854215</v>
      </c>
      <c r="BI76" s="4">
        <f t="shared" si="22"/>
        <v>2.0367808764940238</v>
      </c>
      <c r="BJ76" s="4">
        <f t="shared" si="23"/>
        <v>6.3285712866772315</v>
      </c>
      <c r="BK76" s="4">
        <f t="shared" si="24"/>
        <v>8.0697186700767247</v>
      </c>
      <c r="BL76" s="4">
        <f t="shared" si="25"/>
        <v>2.3199930434782603</v>
      </c>
      <c r="BM76" s="4">
        <f t="shared" si="28"/>
        <v>2.0367808764940238</v>
      </c>
      <c r="BN76" s="4">
        <f t="shared" si="16"/>
        <v>13.64301100979716</v>
      </c>
      <c r="BO76" s="4"/>
      <c r="BP76" s="4">
        <v>7.5087200000000003</v>
      </c>
      <c r="BQ76" s="1"/>
      <c r="BR76" s="26">
        <v>1572</v>
      </c>
      <c r="BS76" s="6">
        <f>AU76/0.78*195</f>
        <v>16835.520761378466</v>
      </c>
      <c r="BT76" s="6">
        <f>BF76*271</f>
        <v>145.33154731457796</v>
      </c>
      <c r="BU76" s="6">
        <f>BG76*19</f>
        <v>29.880579384052869</v>
      </c>
      <c r="BV76" s="6">
        <f>BH76*5</f>
        <v>14.300767263427108</v>
      </c>
      <c r="BW76" s="6">
        <f>BI76*3</f>
        <v>6.1103426294820711</v>
      </c>
      <c r="BX76" s="6">
        <f>BJ76*3</f>
        <v>18.985713860031694</v>
      </c>
      <c r="BY76" s="6">
        <f>BK76*1.3</f>
        <v>10.490634271099742</v>
      </c>
      <c r="BZ76" s="6">
        <f>BL76*1.3</f>
        <v>3.0159909565217387</v>
      </c>
      <c r="CA76" s="6">
        <f>BM76*1.3</f>
        <v>2.6478151394422311</v>
      </c>
      <c r="CB76" s="6">
        <f>BN76*2</f>
        <v>27.28602201959432</v>
      </c>
      <c r="CD76" s="7">
        <f t="shared" si="26"/>
        <v>258.04941283822973</v>
      </c>
      <c r="CE76" s="7"/>
      <c r="CF76" s="8">
        <v>1572</v>
      </c>
      <c r="CG76" s="9">
        <f>BP76*250</f>
        <v>1877.18</v>
      </c>
      <c r="CH76" s="9">
        <f>CD76*4.2</f>
        <v>1083.807533920565</v>
      </c>
      <c r="CJ76" s="10">
        <v>1572</v>
      </c>
      <c r="CK76" s="11">
        <f t="shared" si="27"/>
        <v>1.732023390914704</v>
      </c>
    </row>
    <row r="77" spans="1:89" x14ac:dyDescent="0.2">
      <c r="A77" s="13">
        <v>1573</v>
      </c>
      <c r="M77" s="1">
        <v>493</v>
      </c>
      <c r="N77" s="1">
        <v>476</v>
      </c>
      <c r="R77" s="1">
        <v>484.5</v>
      </c>
      <c r="T77" s="1">
        <v>23</v>
      </c>
      <c r="X77" s="1">
        <v>23</v>
      </c>
      <c r="Y77" s="1">
        <v>277.39999999999998</v>
      </c>
      <c r="Z77" s="1">
        <v>266.5</v>
      </c>
      <c r="AA77" s="1">
        <f>AVERAGE(Y77:Z77)</f>
        <v>271.95</v>
      </c>
      <c r="AB77" s="1">
        <v>2380</v>
      </c>
      <c r="AC77" s="1">
        <v>28</v>
      </c>
      <c r="AE77" s="1">
        <v>28</v>
      </c>
      <c r="AN77" s="17">
        <v>1573</v>
      </c>
      <c r="AO77" s="3">
        <v>2.4862888482632539</v>
      </c>
      <c r="AP77" s="3">
        <v>5.407678244972578</v>
      </c>
      <c r="AQ77" s="3">
        <v>5.1134528599984286</v>
      </c>
      <c r="AR77" s="3">
        <v>11.355646181971592</v>
      </c>
      <c r="AS77" s="3">
        <v>25</v>
      </c>
      <c r="AT77" s="3">
        <v>21.235059760956172</v>
      </c>
      <c r="AU77" s="3">
        <v>68.341776038068929</v>
      </c>
      <c r="AV77" s="3">
        <v>60.869565217391305</v>
      </c>
      <c r="AW77" s="3">
        <v>26.065217391304348</v>
      </c>
      <c r="AX77" s="3">
        <v>4.0869565217391308</v>
      </c>
      <c r="AZ77" s="3">
        <v>2.35</v>
      </c>
      <c r="BA77" s="1"/>
      <c r="BB77" s="14">
        <v>1573</v>
      </c>
      <c r="BC77" s="4">
        <v>3.1951999999999998</v>
      </c>
      <c r="BD77" s="4">
        <f t="shared" si="17"/>
        <v>0.23365265082266906</v>
      </c>
      <c r="BE77" s="4">
        <f t="shared" si="18"/>
        <v>0.50819451553930528</v>
      </c>
      <c r="BF77" s="4">
        <f t="shared" si="19"/>
        <v>0.48054425230197001</v>
      </c>
      <c r="BG77" s="4">
        <f t="shared" si="20"/>
        <v>1.0671635494304597</v>
      </c>
      <c r="BH77" s="4">
        <f t="shared" si="21"/>
        <v>2.3494117647058825</v>
      </c>
      <c r="BI77" s="4">
        <f t="shared" si="22"/>
        <v>1.9955959690649165</v>
      </c>
      <c r="BJ77" s="4">
        <f t="shared" si="23"/>
        <v>6.4225189057893477</v>
      </c>
      <c r="BK77" s="4">
        <f t="shared" si="24"/>
        <v>5.7203069053708431</v>
      </c>
      <c r="BL77" s="4">
        <f t="shared" si="25"/>
        <v>2.4495171355498719</v>
      </c>
      <c r="BM77" s="4">
        <f t="shared" si="28"/>
        <v>1.9955959690649165</v>
      </c>
      <c r="BN77" s="4">
        <f t="shared" si="16"/>
        <v>13.939598205662316</v>
      </c>
      <c r="BO77" s="4"/>
      <c r="BP77" s="4">
        <v>7.5087200000000003</v>
      </c>
      <c r="BQ77" s="1"/>
      <c r="BR77" s="26">
        <v>1573</v>
      </c>
      <c r="BS77" s="6">
        <f>AU77/0.78*195</f>
        <v>17085.444009517232</v>
      </c>
      <c r="BT77" s="6">
        <f>BF77*271</f>
        <v>130.22749237383388</v>
      </c>
      <c r="BU77" s="6">
        <f>BG77*19</f>
        <v>20.276107439178734</v>
      </c>
      <c r="BV77" s="6">
        <f>BH77*5</f>
        <v>11.747058823529413</v>
      </c>
      <c r="BW77" s="6">
        <f>BI77*3</f>
        <v>5.9867879071947492</v>
      </c>
      <c r="BX77" s="6">
        <f>BJ77*3</f>
        <v>19.267556717368045</v>
      </c>
      <c r="BY77" s="6">
        <f>BK77*1.3</f>
        <v>7.4363989769820966</v>
      </c>
      <c r="BZ77" s="6">
        <f>BL77*1.3</f>
        <v>3.1843722762148334</v>
      </c>
      <c r="CA77" s="6">
        <f>BM77*1.3</f>
        <v>2.5942747597843914</v>
      </c>
      <c r="CB77" s="6">
        <f>BN77*2</f>
        <v>27.879196411324632</v>
      </c>
      <c r="CD77" s="7">
        <f t="shared" si="26"/>
        <v>228.59924568541081</v>
      </c>
      <c r="CE77" s="7"/>
      <c r="CF77" s="8">
        <v>1573</v>
      </c>
      <c r="CG77" s="9">
        <f>BP77*250</f>
        <v>1877.18</v>
      </c>
      <c r="CH77" s="9">
        <f>CD77*4.2</f>
        <v>960.11683187872541</v>
      </c>
      <c r="CJ77" s="10">
        <v>1573</v>
      </c>
      <c r="CK77" s="11">
        <f t="shared" si="27"/>
        <v>1.9551578908650058</v>
      </c>
    </row>
    <row r="78" spans="1:89" x14ac:dyDescent="0.2">
      <c r="A78" s="13">
        <v>1574</v>
      </c>
      <c r="AN78" s="17">
        <v>1574</v>
      </c>
      <c r="AO78" s="3">
        <v>2.9383413661293001</v>
      </c>
      <c r="AP78" s="3">
        <v>6.4643510054844606</v>
      </c>
      <c r="AQ78" s="3">
        <v>6.4920611366671599</v>
      </c>
      <c r="AR78" s="3">
        <v>10.857591524867575</v>
      </c>
      <c r="AS78" s="3">
        <v>26.086956521739129</v>
      </c>
      <c r="AT78" s="3">
        <v>23.326693227091631</v>
      </c>
      <c r="AU78" s="3">
        <v>69.341469030623998</v>
      </c>
      <c r="AV78" s="3">
        <v>60.869565217391305</v>
      </c>
      <c r="AW78" s="3">
        <v>27.443478260869568</v>
      </c>
      <c r="AX78" s="3">
        <v>4.1739130434782608</v>
      </c>
      <c r="AZ78" s="3">
        <v>2.35</v>
      </c>
      <c r="BA78" s="1"/>
      <c r="BB78" s="14">
        <v>1574</v>
      </c>
      <c r="BC78" s="4">
        <v>3.1951999999999998</v>
      </c>
      <c r="BD78" s="4">
        <f t="shared" si="17"/>
        <v>0.27613495097224527</v>
      </c>
      <c r="BE78" s="4">
        <f t="shared" si="18"/>
        <v>0.60749689213893965</v>
      </c>
      <c r="BF78" s="4">
        <f t="shared" si="19"/>
        <v>0.61010099246702665</v>
      </c>
      <c r="BG78" s="4">
        <f t="shared" si="20"/>
        <v>1.0203581305957903</v>
      </c>
      <c r="BH78" s="4">
        <f t="shared" si="21"/>
        <v>2.4515601023017903</v>
      </c>
      <c r="BI78" s="4">
        <f t="shared" si="22"/>
        <v>2.1921602999765639</v>
      </c>
      <c r="BJ78" s="4">
        <f t="shared" si="23"/>
        <v>6.5164665249014639</v>
      </c>
      <c r="BK78" s="4">
        <f t="shared" si="24"/>
        <v>5.7203069053708431</v>
      </c>
      <c r="BL78" s="4">
        <f t="shared" si="25"/>
        <v>2.5790412276214836</v>
      </c>
      <c r="BM78" s="4">
        <f t="shared" si="28"/>
        <v>2.1921602999765639</v>
      </c>
      <c r="BN78" s="4">
        <f t="shared" si="16"/>
        <v>14.236185401527472</v>
      </c>
      <c r="BO78" s="4"/>
      <c r="BP78" s="4">
        <v>7.5087200000000003</v>
      </c>
      <c r="BQ78" s="1"/>
      <c r="BR78" s="26">
        <v>1574</v>
      </c>
      <c r="BS78" s="6">
        <f>AU78/0.78*195</f>
        <v>17335.367257655998</v>
      </c>
      <c r="BT78" s="6">
        <f>BF78*271</f>
        <v>165.33736895856421</v>
      </c>
      <c r="BU78" s="6">
        <f>BG78*19</f>
        <v>19.386804481320016</v>
      </c>
      <c r="BV78" s="6">
        <f>BH78*5</f>
        <v>12.257800511508952</v>
      </c>
      <c r="BW78" s="6">
        <f>BI78*3</f>
        <v>6.5764808999296918</v>
      </c>
      <c r="BX78" s="6">
        <f>BJ78*3</f>
        <v>19.549399574704392</v>
      </c>
      <c r="BY78" s="6">
        <f>BK78*1.3</f>
        <v>7.4363989769820966</v>
      </c>
      <c r="BZ78" s="6">
        <f>BL78*1.3</f>
        <v>3.3527535959079287</v>
      </c>
      <c r="CA78" s="6">
        <f>BM78*1.3</f>
        <v>2.849808389969533</v>
      </c>
      <c r="CB78" s="6">
        <f>BN78*2</f>
        <v>28.472370803054943</v>
      </c>
      <c r="CD78" s="7">
        <f t="shared" si="26"/>
        <v>265.21918619194173</v>
      </c>
      <c r="CE78" s="7"/>
      <c r="CF78" s="8">
        <v>1574</v>
      </c>
      <c r="CG78" s="9">
        <f>BP78*250</f>
        <v>1877.18</v>
      </c>
      <c r="CH78" s="9">
        <f>CD78*4.2</f>
        <v>1113.9205820061554</v>
      </c>
      <c r="CJ78" s="10">
        <v>1574</v>
      </c>
      <c r="CK78" s="11">
        <f t="shared" si="27"/>
        <v>1.6852009293330634</v>
      </c>
    </row>
    <row r="79" spans="1:89" x14ac:dyDescent="0.2">
      <c r="A79" s="13">
        <v>1575</v>
      </c>
      <c r="M79" s="1">
        <v>442</v>
      </c>
      <c r="R79" s="1">
        <v>442</v>
      </c>
      <c r="T79" s="1">
        <v>25</v>
      </c>
      <c r="X79" s="1">
        <v>25</v>
      </c>
      <c r="Z79" s="1">
        <v>319</v>
      </c>
      <c r="AA79" s="1">
        <v>319</v>
      </c>
      <c r="AB79" s="1">
        <v>2800</v>
      </c>
      <c r="AE79" s="1">
        <v>28</v>
      </c>
      <c r="AN79" s="17">
        <v>1575</v>
      </c>
      <c r="AO79" s="3">
        <v>3.3903938839953462</v>
      </c>
      <c r="AP79" s="3">
        <v>7.5210237659963441</v>
      </c>
      <c r="AQ79" s="3">
        <v>7.1775464155093696</v>
      </c>
      <c r="AR79" s="3">
        <v>10.359536867763557</v>
      </c>
      <c r="AS79" s="3">
        <v>27.173913043478258</v>
      </c>
      <c r="AT79" s="3">
        <v>25.41832669322709</v>
      </c>
      <c r="AU79" s="3">
        <v>70.341162023179066</v>
      </c>
      <c r="AV79" s="3">
        <v>60.869565217391305</v>
      </c>
      <c r="AW79" s="3">
        <v>28.821739130434786</v>
      </c>
      <c r="AX79" s="3">
        <v>4.2608695652173916</v>
      </c>
      <c r="AZ79" s="3">
        <v>2.35</v>
      </c>
      <c r="BA79" s="1"/>
      <c r="BB79" s="14">
        <v>1575</v>
      </c>
      <c r="BC79" s="4">
        <v>3.1951999999999998</v>
      </c>
      <c r="BD79" s="4">
        <f t="shared" si="17"/>
        <v>0.31861725112182149</v>
      </c>
      <c r="BE79" s="4">
        <f t="shared" si="18"/>
        <v>0.70679926873857413</v>
      </c>
      <c r="BF79" s="4">
        <f t="shared" si="19"/>
        <v>0.67452047961280992</v>
      </c>
      <c r="BG79" s="4">
        <f t="shared" si="20"/>
        <v>0.97355271176112101</v>
      </c>
      <c r="BH79" s="4">
        <f t="shared" si="21"/>
        <v>2.5537084398976977</v>
      </c>
      <c r="BI79" s="4">
        <f t="shared" si="22"/>
        <v>2.3887246308882117</v>
      </c>
      <c r="BJ79" s="4">
        <f t="shared" si="23"/>
        <v>6.6104141440135811</v>
      </c>
      <c r="BK79" s="4">
        <f t="shared" si="24"/>
        <v>5.7203069053708431</v>
      </c>
      <c r="BL79" s="4">
        <f t="shared" si="25"/>
        <v>2.7085653196930948</v>
      </c>
      <c r="BM79" s="4">
        <f t="shared" si="28"/>
        <v>2.3887246308882117</v>
      </c>
      <c r="BN79" s="4">
        <f t="shared" si="16"/>
        <v>14.532772597392629</v>
      </c>
      <c r="BO79" s="4"/>
      <c r="BP79" s="4">
        <v>7.5087200000000003</v>
      </c>
      <c r="BQ79" s="1"/>
      <c r="BR79" s="26">
        <v>1575</v>
      </c>
      <c r="BS79" s="6">
        <f>AU79/0.78*195</f>
        <v>17585.290505794765</v>
      </c>
      <c r="BT79" s="6">
        <f>BF79*271</f>
        <v>182.79504997507149</v>
      </c>
      <c r="BU79" s="6">
        <f>BG79*19</f>
        <v>18.497501523461299</v>
      </c>
      <c r="BV79" s="6">
        <f>BH79*5</f>
        <v>12.768542199488488</v>
      </c>
      <c r="BW79" s="6">
        <f>BI79*3</f>
        <v>7.1661738926646352</v>
      </c>
      <c r="BX79" s="6">
        <f>BJ79*3</f>
        <v>19.831242432040742</v>
      </c>
      <c r="BY79" s="6">
        <f>BK79*1.3</f>
        <v>7.4363989769820966</v>
      </c>
      <c r="BZ79" s="6">
        <f>BL79*1.3</f>
        <v>3.5211349156010234</v>
      </c>
      <c r="CA79" s="6">
        <f>BM79*1.3</f>
        <v>3.1053420201546755</v>
      </c>
      <c r="CB79" s="6">
        <f>BN79*2</f>
        <v>29.065545194785258</v>
      </c>
      <c r="CD79" s="7">
        <f t="shared" si="26"/>
        <v>284.18693113024966</v>
      </c>
      <c r="CE79" s="7"/>
      <c r="CF79" s="8">
        <v>1575</v>
      </c>
      <c r="CG79" s="9">
        <f>BP79*250</f>
        <v>1877.18</v>
      </c>
      <c r="CH79" s="9">
        <f>CD79*4.2</f>
        <v>1193.5851107470487</v>
      </c>
      <c r="CJ79" s="10">
        <v>1575</v>
      </c>
      <c r="CK79" s="11">
        <f t="shared" si="27"/>
        <v>1.5727240421297637</v>
      </c>
    </row>
    <row r="80" spans="1:89" x14ac:dyDescent="0.2">
      <c r="A80" s="13">
        <v>1576</v>
      </c>
      <c r="N80" s="1">
        <v>750</v>
      </c>
      <c r="R80" s="1">
        <v>750</v>
      </c>
      <c r="S80" s="1">
        <v>22.5</v>
      </c>
      <c r="X80" s="1">
        <v>22.5</v>
      </c>
      <c r="AC80" s="1">
        <v>35.700000000000003</v>
      </c>
      <c r="AE80" s="1">
        <v>35.700000000000003</v>
      </c>
      <c r="AF80" s="1">
        <v>347.3</v>
      </c>
      <c r="AG80" s="1">
        <v>50</v>
      </c>
      <c r="AN80" s="17">
        <v>1576</v>
      </c>
      <c r="AO80" s="3">
        <v>3.842446401861392</v>
      </c>
      <c r="AP80" s="3">
        <v>8.5776965265082268</v>
      </c>
      <c r="AQ80" s="3">
        <v>7.1412672503338754</v>
      </c>
      <c r="AR80" s="3">
        <v>17.578399662494725</v>
      </c>
      <c r="AS80" s="3">
        <v>24.456521739130434</v>
      </c>
      <c r="AT80" s="3">
        <v>30.318725099601593</v>
      </c>
      <c r="AU80" s="3">
        <v>71.340855015734135</v>
      </c>
      <c r="AV80" s="3">
        <v>77.608695652173921</v>
      </c>
      <c r="AW80" s="3">
        <v>30.2</v>
      </c>
      <c r="AX80" s="3">
        <v>4.3478260869565215</v>
      </c>
      <c r="AZ80" s="3">
        <v>2.35</v>
      </c>
      <c r="BA80" s="1"/>
      <c r="BB80" s="14">
        <v>1576</v>
      </c>
      <c r="BC80" s="4">
        <v>3.1951999999999998</v>
      </c>
      <c r="BD80" s="4">
        <f t="shared" si="17"/>
        <v>0.36109955127139759</v>
      </c>
      <c r="BE80" s="4">
        <f t="shared" si="18"/>
        <v>0.80610164533820838</v>
      </c>
      <c r="BF80" s="4">
        <f t="shared" si="19"/>
        <v>0.67111109171372929</v>
      </c>
      <c r="BG80" s="4">
        <f t="shared" si="20"/>
        <v>1.6519559588706807</v>
      </c>
      <c r="BH80" s="4">
        <f t="shared" si="21"/>
        <v>2.298337595907928</v>
      </c>
      <c r="BI80" s="4">
        <f t="shared" si="22"/>
        <v>2.8492467775954999</v>
      </c>
      <c r="BJ80" s="4">
        <f t="shared" si="23"/>
        <v>6.7043617631256964</v>
      </c>
      <c r="BK80" s="4">
        <f t="shared" si="24"/>
        <v>7.2933913043478267</v>
      </c>
      <c r="BL80" s="4">
        <f t="shared" si="25"/>
        <v>2.8380894117647055</v>
      </c>
      <c r="BM80" s="4">
        <f t="shared" si="28"/>
        <v>2.8492467775954999</v>
      </c>
      <c r="BN80" s="4">
        <f t="shared" si="16"/>
        <v>14.829359793257781</v>
      </c>
      <c r="BO80" s="4"/>
      <c r="BP80" s="4">
        <v>7.5087200000000003</v>
      </c>
      <c r="BQ80" s="1"/>
      <c r="BR80" s="26">
        <v>1576</v>
      </c>
      <c r="BS80" s="6">
        <f>AU80/0.78*195</f>
        <v>17835.213753933534</v>
      </c>
      <c r="BT80" s="6">
        <f>BF80*271</f>
        <v>181.87110585442065</v>
      </c>
      <c r="BU80" s="6">
        <f>BG80*19</f>
        <v>31.387163218542934</v>
      </c>
      <c r="BV80" s="6">
        <f>BH80*5</f>
        <v>11.491687979539639</v>
      </c>
      <c r="BW80" s="6">
        <f>BI80*3</f>
        <v>8.5477403327864998</v>
      </c>
      <c r="BX80" s="6">
        <f>BJ80*3</f>
        <v>20.113085289377089</v>
      </c>
      <c r="BY80" s="6">
        <f>BK80*1.3</f>
        <v>9.4814086956521741</v>
      </c>
      <c r="BZ80" s="6">
        <f>BL80*1.3</f>
        <v>3.6895162352941173</v>
      </c>
      <c r="CA80" s="6">
        <f>BM80*1.3</f>
        <v>3.7040208108741499</v>
      </c>
      <c r="CB80" s="6">
        <f>BN80*2</f>
        <v>29.658719586515563</v>
      </c>
      <c r="CD80" s="7">
        <f t="shared" si="26"/>
        <v>299.94444800300283</v>
      </c>
      <c r="CE80" s="7"/>
      <c r="CF80" s="8">
        <v>1576</v>
      </c>
      <c r="CG80" s="9">
        <f>BP80*250</f>
        <v>1877.18</v>
      </c>
      <c r="CH80" s="9">
        <f>CD80*4.2</f>
        <v>1259.766681612612</v>
      </c>
      <c r="CJ80" s="10">
        <v>1576</v>
      </c>
      <c r="CK80" s="11">
        <f t="shared" si="27"/>
        <v>1.4901013238396215</v>
      </c>
    </row>
    <row r="81" spans="1:89" x14ac:dyDescent="0.2">
      <c r="A81" s="13">
        <v>1577</v>
      </c>
      <c r="M81" s="1">
        <v>782</v>
      </c>
      <c r="R81" s="1">
        <v>782</v>
      </c>
      <c r="S81" s="1">
        <v>22.5</v>
      </c>
      <c r="T81" s="1">
        <v>20</v>
      </c>
      <c r="X81" s="1">
        <v>22.5</v>
      </c>
      <c r="Z81" s="1">
        <v>442</v>
      </c>
      <c r="AA81" s="1">
        <v>442</v>
      </c>
      <c r="AB81" s="1">
        <v>2500</v>
      </c>
      <c r="AE81" s="1">
        <v>25</v>
      </c>
      <c r="AF81" s="1">
        <v>347.3</v>
      </c>
      <c r="AN81" s="17">
        <v>1577</v>
      </c>
      <c r="AO81" s="3">
        <v>4.2944989197274381</v>
      </c>
      <c r="AP81" s="3">
        <v>9.6343692870201085</v>
      </c>
      <c r="AQ81" s="3">
        <v>8.0577935284515938</v>
      </c>
      <c r="AR81" s="3">
        <v>18.328411381427834</v>
      </c>
      <c r="AS81" s="3">
        <v>24.456521739130434</v>
      </c>
      <c r="AT81" s="3">
        <v>35.219123505976093</v>
      </c>
      <c r="AU81" s="3">
        <v>72.340548008289204</v>
      </c>
      <c r="AV81" s="3">
        <v>54.347826086956516</v>
      </c>
      <c r="AW81" s="3">
        <v>30.2</v>
      </c>
      <c r="AX81" s="3">
        <v>4.8260869565217392</v>
      </c>
      <c r="AZ81" s="3">
        <v>2.35</v>
      </c>
      <c r="BA81" s="1"/>
      <c r="BB81" s="14">
        <v>1577</v>
      </c>
      <c r="BC81" s="4">
        <v>3.1951999999999998</v>
      </c>
      <c r="BD81" s="4">
        <f t="shared" si="17"/>
        <v>0.4035818514209738</v>
      </c>
      <c r="BE81" s="4">
        <f t="shared" si="18"/>
        <v>0.90540402193784264</v>
      </c>
      <c r="BF81" s="4">
        <f t="shared" si="19"/>
        <v>0.75724299653260385</v>
      </c>
      <c r="BG81" s="4">
        <f t="shared" si="20"/>
        <v>1.7224394131158298</v>
      </c>
      <c r="BH81" s="4">
        <f t="shared" si="21"/>
        <v>2.298337595907928</v>
      </c>
      <c r="BI81" s="4">
        <f t="shared" si="22"/>
        <v>3.3097689243027886</v>
      </c>
      <c r="BJ81" s="4">
        <f t="shared" si="23"/>
        <v>6.7983093822378136</v>
      </c>
      <c r="BK81" s="4">
        <f t="shared" si="24"/>
        <v>5.1074168797953954</v>
      </c>
      <c r="BL81" s="4">
        <f t="shared" si="25"/>
        <v>2.8380894117647055</v>
      </c>
      <c r="BM81" s="4">
        <f t="shared" si="28"/>
        <v>3.3097689243027886</v>
      </c>
      <c r="BN81" s="4">
        <f t="shared" si="16"/>
        <v>16.460589370516139</v>
      </c>
      <c r="BO81" s="4"/>
      <c r="BP81" s="4">
        <v>7.5087200000000003</v>
      </c>
      <c r="BQ81" s="1"/>
      <c r="BR81" s="26">
        <v>1577</v>
      </c>
      <c r="BS81" s="6">
        <f>AU81/0.78*195</f>
        <v>18085.137002072301</v>
      </c>
      <c r="BT81" s="6">
        <f>BF81*271</f>
        <v>205.21285206033565</v>
      </c>
      <c r="BU81" s="6">
        <f>BG81*19</f>
        <v>32.726348849200768</v>
      </c>
      <c r="BV81" s="6">
        <f>BH81*5</f>
        <v>11.491687979539639</v>
      </c>
      <c r="BW81" s="6">
        <f>BI81*3</f>
        <v>9.9293067729083653</v>
      </c>
      <c r="BX81" s="6">
        <f>BJ81*3</f>
        <v>20.39492814671344</v>
      </c>
      <c r="BY81" s="6">
        <f>BK81*1.3</f>
        <v>6.6396419437340146</v>
      </c>
      <c r="BZ81" s="6">
        <f>BL81*1.3</f>
        <v>3.6895162352941173</v>
      </c>
      <c r="CA81" s="6">
        <f>BM81*1.3</f>
        <v>4.3026996015936252</v>
      </c>
      <c r="CB81" s="6">
        <f>BN81*2</f>
        <v>32.921178741032278</v>
      </c>
      <c r="CD81" s="7">
        <f t="shared" si="26"/>
        <v>327.30816033035194</v>
      </c>
      <c r="CE81" s="7"/>
      <c r="CF81" s="8">
        <v>1577</v>
      </c>
      <c r="CG81" s="9">
        <f>BP81*250</f>
        <v>1877.18</v>
      </c>
      <c r="CH81" s="9">
        <f>CD81*4.2</f>
        <v>1374.6942733874782</v>
      </c>
      <c r="CJ81" s="10">
        <v>1577</v>
      </c>
      <c r="CK81" s="11">
        <f t="shared" si="27"/>
        <v>1.3655254381574693</v>
      </c>
    </row>
    <row r="82" spans="1:89" x14ac:dyDescent="0.2">
      <c r="A82" s="13">
        <v>1578</v>
      </c>
      <c r="S82" s="1">
        <v>22.5</v>
      </c>
      <c r="X82" s="1">
        <v>22.5</v>
      </c>
      <c r="AF82" s="1">
        <v>347.3</v>
      </c>
      <c r="AN82" s="17">
        <v>1578</v>
      </c>
      <c r="AO82" s="3">
        <v>4.7465514375934843</v>
      </c>
      <c r="AP82" s="3">
        <v>10.691042047531992</v>
      </c>
      <c r="AQ82" s="3">
        <v>8.2239139163604289</v>
      </c>
      <c r="AR82" s="3">
        <v>19.125298832794261</v>
      </c>
      <c r="AS82" s="3">
        <v>24.456521739130434</v>
      </c>
      <c r="AT82" s="3">
        <v>35.617529880478088</v>
      </c>
      <c r="AU82" s="3">
        <v>73.340241000844273</v>
      </c>
      <c r="AV82" s="3">
        <v>59.695652173913039</v>
      </c>
      <c r="AW82" s="3">
        <v>30.2</v>
      </c>
      <c r="AX82" s="3">
        <v>5.3043478260869561</v>
      </c>
      <c r="AZ82" s="3">
        <v>2.35</v>
      </c>
      <c r="BA82" s="1"/>
      <c r="BB82" s="14">
        <v>1578</v>
      </c>
      <c r="BC82" s="4">
        <v>3.1951999999999998</v>
      </c>
      <c r="BD82" s="4">
        <f t="shared" si="17"/>
        <v>0.44606415157055002</v>
      </c>
      <c r="BE82" s="4">
        <f t="shared" si="18"/>
        <v>1.0047063985374771</v>
      </c>
      <c r="BF82" s="4">
        <f t="shared" si="19"/>
        <v>0.7728544042810247</v>
      </c>
      <c r="BG82" s="4">
        <f t="shared" si="20"/>
        <v>1.7973280832513003</v>
      </c>
      <c r="BH82" s="4">
        <f t="shared" si="21"/>
        <v>2.298337595907928</v>
      </c>
      <c r="BI82" s="4">
        <f t="shared" si="22"/>
        <v>3.3472097492383401</v>
      </c>
      <c r="BJ82" s="4">
        <f t="shared" si="23"/>
        <v>6.8922570013499298</v>
      </c>
      <c r="BK82" s="4">
        <f t="shared" si="24"/>
        <v>5.609986700767263</v>
      </c>
      <c r="BL82" s="4">
        <f t="shared" si="25"/>
        <v>2.8380894117647055</v>
      </c>
      <c r="BM82" s="4">
        <f t="shared" si="28"/>
        <v>3.3472097492383401</v>
      </c>
      <c r="BN82" s="4">
        <f t="shared" si="16"/>
        <v>18.091818947774492</v>
      </c>
      <c r="BO82" s="4"/>
      <c r="BP82" s="4">
        <v>7.5087200000000003</v>
      </c>
      <c r="BQ82" s="1"/>
      <c r="BR82" s="26">
        <v>1578</v>
      </c>
      <c r="BS82" s="6">
        <f>AU82/0.78*195</f>
        <v>18335.060250211067</v>
      </c>
      <c r="BT82" s="6">
        <f>BF82*271</f>
        <v>209.44354356015771</v>
      </c>
      <c r="BU82" s="6">
        <f>BG82*19</f>
        <v>34.149233581774709</v>
      </c>
      <c r="BV82" s="6">
        <f>BH82*5</f>
        <v>11.491687979539639</v>
      </c>
      <c r="BW82" s="6">
        <f>BI82*3</f>
        <v>10.04162924771502</v>
      </c>
      <c r="BX82" s="6">
        <f>BJ82*3</f>
        <v>20.67677100404979</v>
      </c>
      <c r="BY82" s="6">
        <f>BK82*1.3</f>
        <v>7.2929827109974426</v>
      </c>
      <c r="BZ82" s="6">
        <f>BL82*1.3</f>
        <v>3.6895162352941173</v>
      </c>
      <c r="CA82" s="6">
        <f>BM82*1.3</f>
        <v>4.3513726740098422</v>
      </c>
      <c r="CB82" s="6">
        <f>BN82*2</f>
        <v>36.183637895548983</v>
      </c>
      <c r="CD82" s="7">
        <f t="shared" si="26"/>
        <v>337.32037488908719</v>
      </c>
      <c r="CE82" s="7"/>
      <c r="CF82" s="8">
        <v>1578</v>
      </c>
      <c r="CG82" s="9">
        <f>BP82*250</f>
        <v>1877.18</v>
      </c>
      <c r="CH82" s="9">
        <f>CD82*4.2</f>
        <v>1416.7455745341663</v>
      </c>
      <c r="CJ82" s="10">
        <v>1578</v>
      </c>
      <c r="CK82" s="11">
        <f t="shared" si="27"/>
        <v>1.3249944335398591</v>
      </c>
    </row>
    <row r="83" spans="1:89" x14ac:dyDescent="0.2">
      <c r="A83" s="13">
        <v>1579</v>
      </c>
      <c r="M83" s="1">
        <v>850</v>
      </c>
      <c r="R83" s="1">
        <v>850</v>
      </c>
      <c r="S83" s="1">
        <v>22.5</v>
      </c>
      <c r="T83" s="1">
        <v>26</v>
      </c>
      <c r="X83" s="1">
        <v>22.5</v>
      </c>
      <c r="Z83" s="1">
        <v>452</v>
      </c>
      <c r="AA83" s="1">
        <v>452</v>
      </c>
      <c r="AB83" s="1">
        <v>2992</v>
      </c>
      <c r="AE83" s="1">
        <v>29.92</v>
      </c>
      <c r="AF83" s="1">
        <v>347.3</v>
      </c>
      <c r="AN83" s="17">
        <v>1579</v>
      </c>
      <c r="AO83" s="3">
        <v>5.1986039554595314</v>
      </c>
      <c r="AP83" s="3">
        <v>11.747714808043874</v>
      </c>
      <c r="AQ83" s="3">
        <v>8.4396794776673083</v>
      </c>
      <c r="AR83" s="3">
        <v>19.922186284160688</v>
      </c>
      <c r="AS83" s="3">
        <v>24.456521739130434</v>
      </c>
      <c r="AT83" s="3">
        <v>36.015936254980076</v>
      </c>
      <c r="AU83" s="3">
        <v>74.339933993399342</v>
      </c>
      <c r="AV83" s="3">
        <v>65.043478260869563</v>
      </c>
      <c r="AW83" s="3">
        <v>30.2</v>
      </c>
      <c r="AX83" s="3">
        <v>5.7826086956521738</v>
      </c>
      <c r="AZ83" s="3">
        <v>2.35</v>
      </c>
      <c r="BA83" s="1"/>
      <c r="BB83" s="14">
        <v>1579</v>
      </c>
      <c r="BC83" s="4">
        <v>3.1951999999999998</v>
      </c>
      <c r="BD83" s="4">
        <f t="shared" si="17"/>
        <v>0.48854645172012628</v>
      </c>
      <c r="BE83" s="4">
        <f t="shared" si="18"/>
        <v>1.1040087751371113</v>
      </c>
      <c r="BF83" s="4">
        <f t="shared" si="19"/>
        <v>0.7931312902071348</v>
      </c>
      <c r="BG83" s="4">
        <f t="shared" si="20"/>
        <v>1.8722167533867713</v>
      </c>
      <c r="BH83" s="4">
        <f t="shared" si="21"/>
        <v>2.298337595907928</v>
      </c>
      <c r="BI83" s="4">
        <f t="shared" si="22"/>
        <v>3.3846505741738921</v>
      </c>
      <c r="BJ83" s="4">
        <f t="shared" si="23"/>
        <v>6.9862046204620452</v>
      </c>
      <c r="BK83" s="4">
        <f t="shared" si="24"/>
        <v>6.1125565217391298</v>
      </c>
      <c r="BL83" s="4">
        <f t="shared" si="25"/>
        <v>2.8380894117647055</v>
      </c>
      <c r="BM83" s="4">
        <f t="shared" si="28"/>
        <v>3.3846505741738921</v>
      </c>
      <c r="BN83" s="4">
        <f t="shared" si="16"/>
        <v>19.723048525032851</v>
      </c>
      <c r="BO83" s="4"/>
      <c r="BP83" s="4">
        <v>7.5087200000000003</v>
      </c>
      <c r="BQ83" s="1"/>
      <c r="BR83" s="26">
        <v>1579</v>
      </c>
      <c r="BS83" s="6">
        <f>AU83/0.78*195</f>
        <v>18584.983498349833</v>
      </c>
      <c r="BT83" s="6">
        <f>BF83*271</f>
        <v>214.93857964613352</v>
      </c>
      <c r="BU83" s="6">
        <f>BG83*19</f>
        <v>35.572118314348657</v>
      </c>
      <c r="BV83" s="6">
        <f>BH83*5</f>
        <v>11.491687979539639</v>
      </c>
      <c r="BW83" s="6">
        <f>BI83*3</f>
        <v>10.153951722521676</v>
      </c>
      <c r="BX83" s="6">
        <f>BJ83*3</f>
        <v>20.958613861386134</v>
      </c>
      <c r="BY83" s="6">
        <f>BK83*1.3</f>
        <v>7.9463234782608687</v>
      </c>
      <c r="BZ83" s="6">
        <f>BL83*1.3</f>
        <v>3.6895162352941173</v>
      </c>
      <c r="CA83" s="6">
        <f>BM83*1.3</f>
        <v>4.4000457464260601</v>
      </c>
      <c r="CB83" s="6">
        <f>BN83*2</f>
        <v>39.446097050065703</v>
      </c>
      <c r="CD83" s="7">
        <f t="shared" si="26"/>
        <v>348.59693403397637</v>
      </c>
      <c r="CE83" s="7"/>
      <c r="CF83" s="8">
        <v>1579</v>
      </c>
      <c r="CG83" s="9">
        <f>BP83*250</f>
        <v>1877.18</v>
      </c>
      <c r="CH83" s="9">
        <f>CD83*4.2</f>
        <v>1464.1071229427007</v>
      </c>
      <c r="CJ83" s="10">
        <v>1579</v>
      </c>
      <c r="CK83" s="11">
        <f t="shared" si="27"/>
        <v>1.2821329604811065</v>
      </c>
    </row>
    <row r="84" spans="1:89" x14ac:dyDescent="0.2">
      <c r="A84" s="13">
        <v>1580</v>
      </c>
      <c r="N84" s="1">
        <v>629</v>
      </c>
      <c r="R84" s="1">
        <v>629</v>
      </c>
      <c r="S84" s="1">
        <v>23.6</v>
      </c>
      <c r="X84" s="1">
        <v>23.6</v>
      </c>
      <c r="Y84" s="1">
        <v>272</v>
      </c>
      <c r="AA84" s="1">
        <v>272</v>
      </c>
      <c r="AC84" s="1">
        <v>32</v>
      </c>
      <c r="AE84" s="1">
        <v>32</v>
      </c>
      <c r="AF84" s="1">
        <v>347.4</v>
      </c>
      <c r="AG84" s="1">
        <v>72</v>
      </c>
      <c r="AL84" s="66">
        <f>102/34</f>
        <v>3</v>
      </c>
      <c r="AN84" s="17">
        <v>1580</v>
      </c>
      <c r="AO84" s="3">
        <v>5.6506564733255775</v>
      </c>
      <c r="AP84" s="3">
        <v>12.804387568555756</v>
      </c>
      <c r="AQ84" s="3">
        <v>16.793478260869559</v>
      </c>
      <c r="AR84" s="3">
        <v>14.742417850278908</v>
      </c>
      <c r="AS84" s="3">
        <v>25.65217391304348</v>
      </c>
      <c r="AT84" s="3">
        <v>21.673306772908365</v>
      </c>
      <c r="AU84" s="3">
        <v>75.339626985954411</v>
      </c>
      <c r="AV84" s="3">
        <v>69.565217391304344</v>
      </c>
      <c r="AW84" s="3">
        <v>30.208695652173912</v>
      </c>
      <c r="AX84" s="3">
        <v>6.2608695652173916</v>
      </c>
      <c r="AZ84" s="3">
        <v>3</v>
      </c>
      <c r="BA84" s="1"/>
      <c r="BB84" s="14">
        <v>1580</v>
      </c>
      <c r="BC84" s="4">
        <v>3.1951999999999998</v>
      </c>
      <c r="BD84" s="4">
        <f t="shared" si="17"/>
        <v>0.53102875186970244</v>
      </c>
      <c r="BE84" s="4">
        <f t="shared" si="18"/>
        <v>1.2033111517367456</v>
      </c>
      <c r="BF84" s="4">
        <f t="shared" si="19"/>
        <v>1.5781918158567769</v>
      </c>
      <c r="BG84" s="4">
        <f t="shared" si="20"/>
        <v>1.3854403975062106</v>
      </c>
      <c r="BH84" s="4">
        <f t="shared" si="21"/>
        <v>2.4107007672634273</v>
      </c>
      <c r="BI84" s="4">
        <f t="shared" si="22"/>
        <v>2.0367808764940238</v>
      </c>
      <c r="BJ84" s="4">
        <f t="shared" si="23"/>
        <v>7.0801522395741623</v>
      </c>
      <c r="BK84" s="4">
        <f t="shared" si="24"/>
        <v>6.5374936061381064</v>
      </c>
      <c r="BL84" s="4">
        <f t="shared" si="25"/>
        <v>2.8389065984654729</v>
      </c>
      <c r="BM84" s="4">
        <f t="shared" si="28"/>
        <v>2.0367808764940238</v>
      </c>
      <c r="BN84" s="4">
        <f t="shared" si="16"/>
        <v>21.354278102291207</v>
      </c>
      <c r="BO84" s="4"/>
      <c r="BP84" s="4">
        <v>9.5855999999999995</v>
      </c>
      <c r="BQ84" s="1"/>
      <c r="BR84" s="26">
        <v>1580</v>
      </c>
      <c r="BS84" s="6">
        <f>AU84/0.78*195</f>
        <v>18834.906746488603</v>
      </c>
      <c r="BT84" s="6">
        <f>BF84*271</f>
        <v>427.68998209718654</v>
      </c>
      <c r="BU84" s="6">
        <f>BG84*19</f>
        <v>26.323367552618002</v>
      </c>
      <c r="BV84" s="6">
        <f>BH84*5</f>
        <v>12.053503836317137</v>
      </c>
      <c r="BW84" s="6">
        <f>BI84*3</f>
        <v>6.1103426294820711</v>
      </c>
      <c r="BX84" s="6">
        <f>BJ84*3</f>
        <v>21.240456718722488</v>
      </c>
      <c r="BY84" s="6">
        <f>BK84*1.3</f>
        <v>8.498741687979539</v>
      </c>
      <c r="BZ84" s="6">
        <f>BL84*1.3</f>
        <v>3.6905785780051148</v>
      </c>
      <c r="CA84" s="6">
        <f>BM84*1.3</f>
        <v>2.6478151394422311</v>
      </c>
      <c r="CB84" s="6">
        <f>BN84*2</f>
        <v>42.708556204582415</v>
      </c>
      <c r="CD84" s="7">
        <f t="shared" si="26"/>
        <v>550.96334444433558</v>
      </c>
      <c r="CE84" s="7"/>
      <c r="CF84" s="8">
        <v>1580</v>
      </c>
      <c r="CG84" s="9">
        <f>BP84*250</f>
        <v>2396.3999999999996</v>
      </c>
      <c r="CH84" s="9">
        <f>CD84*4.2</f>
        <v>2314.0460466662093</v>
      </c>
      <c r="CJ84" s="10">
        <v>1580</v>
      </c>
      <c r="CK84" s="11">
        <f t="shared" si="27"/>
        <v>1.0355887271355018</v>
      </c>
    </row>
    <row r="85" spans="1:89" x14ac:dyDescent="0.2">
      <c r="A85" s="13">
        <v>1581</v>
      </c>
      <c r="M85" s="1">
        <v>816</v>
      </c>
      <c r="R85" s="1">
        <v>816</v>
      </c>
      <c r="T85" s="1">
        <v>30.5</v>
      </c>
      <c r="X85" s="1">
        <v>30.5</v>
      </c>
      <c r="Z85" s="1">
        <v>360</v>
      </c>
      <c r="AA85" s="1">
        <v>360</v>
      </c>
      <c r="AB85" s="1">
        <v>3375</v>
      </c>
      <c r="AE85" s="1">
        <v>33.75</v>
      </c>
      <c r="AG85" s="1">
        <v>59.8</v>
      </c>
      <c r="AL85" s="66">
        <f t="shared" ref="AL85:AL94" si="29">102/34</f>
        <v>3</v>
      </c>
      <c r="AN85" s="17">
        <v>1581</v>
      </c>
      <c r="AO85" s="3">
        <v>6.1027089911916246</v>
      </c>
      <c r="AP85" s="3">
        <v>13.861060329067637</v>
      </c>
      <c r="AQ85" s="3">
        <v>8.7642825345006656</v>
      </c>
      <c r="AR85" s="3">
        <v>19.125298832794261</v>
      </c>
      <c r="AS85" s="3">
        <v>33.152173913043477</v>
      </c>
      <c r="AT85" s="3">
        <v>28.685258964143426</v>
      </c>
      <c r="AU85" s="3">
        <v>76.339319978509479</v>
      </c>
      <c r="AV85" s="3">
        <v>73.369565217391298</v>
      </c>
      <c r="AW85" s="3">
        <v>33.865217391304348</v>
      </c>
      <c r="AX85" s="3">
        <v>5.2</v>
      </c>
      <c r="AZ85" s="3">
        <v>3</v>
      </c>
      <c r="BA85" s="1"/>
      <c r="BB85" s="14">
        <v>1581</v>
      </c>
      <c r="BC85" s="4">
        <v>3.1951999999999998</v>
      </c>
      <c r="BD85" s="4">
        <f t="shared" si="17"/>
        <v>0.57351105201927877</v>
      </c>
      <c r="BE85" s="4">
        <f t="shared" si="18"/>
        <v>1.3026135283363798</v>
      </c>
      <c r="BF85" s="4">
        <f t="shared" si="19"/>
        <v>0.82363633983048601</v>
      </c>
      <c r="BG85" s="4">
        <f t="shared" si="20"/>
        <v>1.7973280832513003</v>
      </c>
      <c r="BH85" s="4">
        <f t="shared" si="21"/>
        <v>3.1155242966751917</v>
      </c>
      <c r="BI85" s="4">
        <f t="shared" si="22"/>
        <v>2.6957393953597375</v>
      </c>
      <c r="BJ85" s="4">
        <f t="shared" si="23"/>
        <v>7.1740998586862785</v>
      </c>
      <c r="BK85" s="4">
        <f t="shared" si="24"/>
        <v>6.8950127877237843</v>
      </c>
      <c r="BL85" s="4">
        <f t="shared" si="25"/>
        <v>3.1825336061381071</v>
      </c>
      <c r="BM85" s="4">
        <f t="shared" si="28"/>
        <v>2.6957393953597375</v>
      </c>
      <c r="BN85" s="4">
        <f t="shared" si="16"/>
        <v>17.735914312736309</v>
      </c>
      <c r="BO85" s="4"/>
      <c r="BP85" s="4">
        <v>9.5855999999999995</v>
      </c>
      <c r="BQ85" s="1"/>
      <c r="BR85" s="26">
        <v>1581</v>
      </c>
      <c r="BS85" s="6">
        <f>AU85/0.78*195</f>
        <v>19084.829994627369</v>
      </c>
      <c r="BT85" s="6">
        <f>BF85*271</f>
        <v>223.20544809406169</v>
      </c>
      <c r="BU85" s="6">
        <f>BG85*19</f>
        <v>34.149233581774709</v>
      </c>
      <c r="BV85" s="6">
        <f>BH85*5</f>
        <v>15.577621483375959</v>
      </c>
      <c r="BW85" s="6">
        <f>BI85*3</f>
        <v>8.0872181860792125</v>
      </c>
      <c r="BX85" s="6">
        <f>BJ85*3</f>
        <v>21.522299576058835</v>
      </c>
      <c r="BY85" s="6">
        <f>BK85*1.3</f>
        <v>8.9635166240409205</v>
      </c>
      <c r="BZ85" s="6">
        <f>BL85*1.3</f>
        <v>4.1372936879795397</v>
      </c>
      <c r="CA85" s="6">
        <f>BM85*1.3</f>
        <v>3.5044612139676588</v>
      </c>
      <c r="CB85" s="6">
        <f>BN85*2</f>
        <v>35.471828625472618</v>
      </c>
      <c r="CD85" s="7">
        <f t="shared" si="26"/>
        <v>354.61892107281108</v>
      </c>
      <c r="CE85" s="7"/>
      <c r="CF85" s="8">
        <v>1581</v>
      </c>
      <c r="CG85" s="9">
        <f>BP85*250</f>
        <v>2396.3999999999996</v>
      </c>
      <c r="CH85" s="9">
        <f>CD85*4.2</f>
        <v>1489.3994685058067</v>
      </c>
      <c r="CJ85" s="10">
        <v>1581</v>
      </c>
      <c r="CK85" s="11">
        <f t="shared" si="27"/>
        <v>1.6089706292188439</v>
      </c>
    </row>
    <row r="86" spans="1:89" x14ac:dyDescent="0.2">
      <c r="A86" s="13">
        <v>1582</v>
      </c>
      <c r="E86" s="1">
        <v>816</v>
      </c>
      <c r="F86" s="1">
        <v>816</v>
      </c>
      <c r="H86" s="63">
        <f t="shared" si="14"/>
        <v>816</v>
      </c>
      <c r="S86" s="1">
        <v>25.4</v>
      </c>
      <c r="Y86" s="1">
        <v>382.5</v>
      </c>
      <c r="AA86" s="1">
        <v>382.5</v>
      </c>
      <c r="AC86" s="1">
        <v>31</v>
      </c>
      <c r="AE86" s="1">
        <v>31</v>
      </c>
      <c r="AF86" s="1">
        <v>431.5</v>
      </c>
      <c r="AL86" s="66">
        <f t="shared" si="29"/>
        <v>3</v>
      </c>
      <c r="AN86" s="17">
        <v>1582</v>
      </c>
      <c r="AO86" s="3">
        <v>6.5547615090576707</v>
      </c>
      <c r="AP86" s="3">
        <v>14.917733089579524</v>
      </c>
      <c r="AQ86" s="3">
        <v>19.565217391304348</v>
      </c>
      <c r="AR86" s="3">
        <v>18.195596806200097</v>
      </c>
      <c r="AS86" s="3">
        <v>31.123188405797098</v>
      </c>
      <c r="AT86" s="3">
        <v>30.47808764940239</v>
      </c>
      <c r="AU86" s="3">
        <v>77.339012971064534</v>
      </c>
      <c r="AV86" s="3">
        <v>67.391304347826079</v>
      </c>
      <c r="AW86" s="3">
        <v>37.521739130434781</v>
      </c>
      <c r="AX86" s="3">
        <v>5.4376811594202898</v>
      </c>
      <c r="AZ86" s="3">
        <v>3</v>
      </c>
      <c r="BA86" s="1"/>
      <c r="BB86" s="14">
        <v>1582</v>
      </c>
      <c r="BC86" s="4">
        <v>3.1951999999999998</v>
      </c>
      <c r="BD86" s="4">
        <f t="shared" si="17"/>
        <v>0.61599335216885498</v>
      </c>
      <c r="BE86" s="4">
        <f t="shared" si="18"/>
        <v>1.4019159049360146</v>
      </c>
      <c r="BF86" s="4">
        <f t="shared" si="19"/>
        <v>1.8386700767263426</v>
      </c>
      <c r="BG86" s="4">
        <f t="shared" si="20"/>
        <v>1.7099579680932513</v>
      </c>
      <c r="BH86" s="4">
        <f t="shared" si="21"/>
        <v>2.9248473998294964</v>
      </c>
      <c r="BI86" s="4">
        <f t="shared" si="22"/>
        <v>2.8642231075697211</v>
      </c>
      <c r="BJ86" s="4">
        <f t="shared" si="23"/>
        <v>7.2680474777983939</v>
      </c>
      <c r="BK86" s="4">
        <f t="shared" si="24"/>
        <v>6.3331969309462908</v>
      </c>
      <c r="BL86" s="4">
        <f t="shared" si="25"/>
        <v>3.5261606138107413</v>
      </c>
      <c r="BM86" s="4">
        <f t="shared" si="28"/>
        <v>2.8642231075697211</v>
      </c>
      <c r="BN86" s="4">
        <f t="shared" si="16"/>
        <v>18.546585981434401</v>
      </c>
      <c r="BO86" s="4"/>
      <c r="BP86" s="4">
        <v>9.5855999999999995</v>
      </c>
      <c r="BQ86" s="1"/>
      <c r="BR86" s="26">
        <v>1582</v>
      </c>
      <c r="BS86" s="6">
        <f>AU86/0.78*195</f>
        <v>19334.753242766132</v>
      </c>
      <c r="BT86" s="6">
        <f>BF86*271</f>
        <v>498.27959079283886</v>
      </c>
      <c r="BU86" s="6">
        <f>BG86*19</f>
        <v>32.489201393771772</v>
      </c>
      <c r="BV86" s="6">
        <f>BH86*5</f>
        <v>14.624236999147481</v>
      </c>
      <c r="BW86" s="6">
        <f>BI86*3</f>
        <v>8.5926693227091633</v>
      </c>
      <c r="BX86" s="6">
        <f>BJ86*3</f>
        <v>21.804142433395182</v>
      </c>
      <c r="BY86" s="6">
        <f>BK86*1.3</f>
        <v>8.2331560102301786</v>
      </c>
      <c r="BZ86" s="6">
        <f>BL86*1.3</f>
        <v>4.5840087979539641</v>
      </c>
      <c r="CA86" s="6">
        <f>BM86*1.3</f>
        <v>3.7234900398406374</v>
      </c>
      <c r="CB86" s="6">
        <f>BN86*2</f>
        <v>37.093171962868801</v>
      </c>
      <c r="CD86" s="7">
        <f t="shared" si="26"/>
        <v>629.42366775275616</v>
      </c>
      <c r="CE86" s="7"/>
      <c r="CF86" s="8">
        <v>1582</v>
      </c>
      <c r="CG86" s="9">
        <f>BP86*250</f>
        <v>2396.3999999999996</v>
      </c>
      <c r="CH86" s="9">
        <f>CD86*4.2</f>
        <v>2643.5794045615758</v>
      </c>
      <c r="CJ86" s="10">
        <v>1582</v>
      </c>
      <c r="CK86" s="11">
        <f t="shared" si="27"/>
        <v>0.90649821067032799</v>
      </c>
    </row>
    <row r="87" spans="1:89" x14ac:dyDescent="0.2">
      <c r="A87" s="13">
        <v>1583</v>
      </c>
      <c r="AL87" s="66">
        <f t="shared" si="29"/>
        <v>3</v>
      </c>
      <c r="AN87" s="17">
        <v>1583</v>
      </c>
      <c r="AO87" s="3">
        <v>7.0068140269237178</v>
      </c>
      <c r="AP87" s="3">
        <v>16.62705667276051</v>
      </c>
      <c r="AQ87" s="3">
        <v>21.807065217391305</v>
      </c>
      <c r="AR87" s="3">
        <v>17.265894779605933</v>
      </c>
      <c r="AS87" s="3">
        <v>29.094202898550723</v>
      </c>
      <c r="AT87" s="3">
        <v>26.533864541832667</v>
      </c>
      <c r="AU87" s="3">
        <v>78.338705963619589</v>
      </c>
      <c r="AV87" s="3">
        <v>72.608695652173907</v>
      </c>
      <c r="AW87" s="3">
        <v>37.239130434782609</v>
      </c>
      <c r="AX87" s="3">
        <v>5.6753623188405795</v>
      </c>
      <c r="AZ87" s="3">
        <v>3</v>
      </c>
      <c r="BA87" s="1"/>
      <c r="BB87" s="14">
        <v>1583</v>
      </c>
      <c r="BC87" s="4">
        <v>3.1951999999999998</v>
      </c>
      <c r="BD87" s="4">
        <f t="shared" si="17"/>
        <v>0.65847565231843119</v>
      </c>
      <c r="BE87" s="4">
        <f t="shared" si="18"/>
        <v>1.5625521023765994</v>
      </c>
      <c r="BF87" s="4">
        <f t="shared" si="19"/>
        <v>2.0493510230179028</v>
      </c>
      <c r="BG87" s="4">
        <f t="shared" si="20"/>
        <v>1.6225878529352022</v>
      </c>
      <c r="BH87" s="4">
        <f t="shared" si="21"/>
        <v>2.7341705029838019</v>
      </c>
      <c r="BI87" s="4">
        <f t="shared" si="22"/>
        <v>2.4935589407077567</v>
      </c>
      <c r="BJ87" s="4">
        <f t="shared" si="23"/>
        <v>7.3619950969105084</v>
      </c>
      <c r="BK87" s="4">
        <f t="shared" si="24"/>
        <v>6.8235089514066489</v>
      </c>
      <c r="BL87" s="4">
        <f t="shared" si="25"/>
        <v>3.4996020460358057</v>
      </c>
      <c r="BM87" s="4">
        <f t="shared" si="28"/>
        <v>2.4935589407077567</v>
      </c>
      <c r="BN87" s="4">
        <f t="shared" si="16"/>
        <v>19.357257650132496</v>
      </c>
      <c r="BO87" s="4"/>
      <c r="BP87" s="4">
        <v>9.5855999999999995</v>
      </c>
      <c r="BQ87" s="1"/>
      <c r="BR87" s="26">
        <v>1583</v>
      </c>
      <c r="BS87" s="6">
        <f>AU87/0.78*195</f>
        <v>19584.676490904898</v>
      </c>
      <c r="BT87" s="6">
        <f>BF87*271</f>
        <v>555.37412723785167</v>
      </c>
      <c r="BU87" s="6">
        <f>BG87*19</f>
        <v>30.829169205768842</v>
      </c>
      <c r="BV87" s="6">
        <f>BH87*5</f>
        <v>13.670852514919009</v>
      </c>
      <c r="BW87" s="6">
        <f>BI87*3</f>
        <v>7.4806768221232698</v>
      </c>
      <c r="BX87" s="6">
        <f>BJ87*3</f>
        <v>22.085985290731525</v>
      </c>
      <c r="BY87" s="6">
        <f>BK87*1.3</f>
        <v>8.8705616368286435</v>
      </c>
      <c r="BZ87" s="6">
        <f>BL87*1.3</f>
        <v>4.5494826598465474</v>
      </c>
      <c r="CA87" s="6">
        <f>BM87*1.3</f>
        <v>3.2416266229200841</v>
      </c>
      <c r="CB87" s="6">
        <f>BN87*2</f>
        <v>38.714515300264992</v>
      </c>
      <c r="CD87" s="7">
        <f t="shared" si="26"/>
        <v>684.81699729125467</v>
      </c>
      <c r="CE87" s="7"/>
      <c r="CF87" s="8">
        <v>1583</v>
      </c>
      <c r="CG87" s="9">
        <f>BP87*250</f>
        <v>2396.3999999999996</v>
      </c>
      <c r="CH87" s="9">
        <f>CD87*4.2</f>
        <v>2876.2313886232696</v>
      </c>
      <c r="CJ87" s="10">
        <v>1583</v>
      </c>
      <c r="CK87" s="11">
        <f t="shared" si="27"/>
        <v>0.83317357896822586</v>
      </c>
    </row>
    <row r="88" spans="1:89" x14ac:dyDescent="0.2">
      <c r="A88" s="13">
        <v>1584</v>
      </c>
      <c r="E88" s="1">
        <v>1003</v>
      </c>
      <c r="F88" s="1">
        <v>1003</v>
      </c>
      <c r="H88" s="63">
        <f t="shared" si="14"/>
        <v>1003</v>
      </c>
      <c r="N88" s="1">
        <v>697</v>
      </c>
      <c r="R88" s="1">
        <v>697</v>
      </c>
      <c r="S88" s="1">
        <v>24.9</v>
      </c>
      <c r="X88" s="1">
        <v>24.9</v>
      </c>
      <c r="Y88" s="1">
        <v>283.5</v>
      </c>
      <c r="AA88" s="1">
        <v>283.5</v>
      </c>
      <c r="AC88" s="1">
        <v>35.799999999999997</v>
      </c>
      <c r="AE88" s="1">
        <v>35.799999999999997</v>
      </c>
      <c r="AF88" s="1">
        <v>425</v>
      </c>
      <c r="AG88" s="1">
        <v>68</v>
      </c>
      <c r="AL88" s="66">
        <f t="shared" si="29"/>
        <v>3</v>
      </c>
      <c r="AN88" s="17">
        <v>1584</v>
      </c>
      <c r="AO88" s="3">
        <v>7.4588665447897622</v>
      </c>
      <c r="AP88" s="3">
        <v>18.336380255941499</v>
      </c>
      <c r="AQ88" s="3">
        <v>24.048913043478258</v>
      </c>
      <c r="AR88" s="3">
        <v>16.336192753011765</v>
      </c>
      <c r="AS88" s="3">
        <v>27.065217391304344</v>
      </c>
      <c r="AT88" s="3">
        <v>22.589641434262948</v>
      </c>
      <c r="AU88" s="3">
        <v>79.338398956174657</v>
      </c>
      <c r="AV88" s="3">
        <v>77.826086956521735</v>
      </c>
      <c r="AW88" s="3">
        <v>36.956521739130437</v>
      </c>
      <c r="AX88" s="3">
        <v>5.9130434782608692</v>
      </c>
      <c r="AZ88" s="3">
        <v>3</v>
      </c>
      <c r="BA88" s="1"/>
      <c r="BB88" s="14">
        <v>1584</v>
      </c>
      <c r="BC88" s="4">
        <v>3.1951999999999998</v>
      </c>
      <c r="BD88" s="4">
        <f t="shared" si="17"/>
        <v>0.70095795246800729</v>
      </c>
      <c r="BE88" s="4">
        <f t="shared" si="18"/>
        <v>1.7231882998171846</v>
      </c>
      <c r="BF88" s="4">
        <f t="shared" si="19"/>
        <v>2.2600319693094626</v>
      </c>
      <c r="BG88" s="4">
        <f t="shared" si="20"/>
        <v>1.5352177377771525</v>
      </c>
      <c r="BH88" s="4">
        <f t="shared" si="21"/>
        <v>2.543493606138107</v>
      </c>
      <c r="BI88" s="4">
        <f t="shared" si="22"/>
        <v>2.1228947738457933</v>
      </c>
      <c r="BJ88" s="4">
        <f t="shared" si="23"/>
        <v>7.4559427160226255</v>
      </c>
      <c r="BK88" s="4">
        <f t="shared" si="24"/>
        <v>7.3138209718670071</v>
      </c>
      <c r="BL88" s="4">
        <f t="shared" si="25"/>
        <v>3.4730434782608697</v>
      </c>
      <c r="BM88" s="4">
        <f t="shared" si="28"/>
        <v>2.1228947738457933</v>
      </c>
      <c r="BN88" s="4">
        <f t="shared" si="16"/>
        <v>20.167929318830584</v>
      </c>
      <c r="BO88" s="4"/>
      <c r="BP88" s="4">
        <v>9.5855999999999995</v>
      </c>
      <c r="BQ88" s="1"/>
      <c r="BR88" s="26">
        <v>1584</v>
      </c>
      <c r="BS88" s="6">
        <f>AU88/0.78*195</f>
        <v>19834.599739043664</v>
      </c>
      <c r="BT88" s="6">
        <f>BF88*271</f>
        <v>612.46866368286442</v>
      </c>
      <c r="BU88" s="6">
        <f>BG88*19</f>
        <v>29.169137017765898</v>
      </c>
      <c r="BV88" s="6">
        <f>BH88*5</f>
        <v>12.717468030690535</v>
      </c>
      <c r="BW88" s="6">
        <f>BI88*3</f>
        <v>6.3686843215373798</v>
      </c>
      <c r="BX88" s="6">
        <f>BJ88*3</f>
        <v>22.367828148067876</v>
      </c>
      <c r="BY88" s="6">
        <f>BK88*1.3</f>
        <v>9.5079672634271102</v>
      </c>
      <c r="BZ88" s="6">
        <f>BL88*1.3</f>
        <v>4.5149565217391308</v>
      </c>
      <c r="CA88" s="6">
        <f>BM88*1.3</f>
        <v>2.7597632059995312</v>
      </c>
      <c r="CB88" s="6">
        <f>BN88*2</f>
        <v>40.335858637661168</v>
      </c>
      <c r="CD88" s="7">
        <f t="shared" si="26"/>
        <v>740.21032682975306</v>
      </c>
      <c r="CE88" s="7"/>
      <c r="CF88" s="8">
        <v>1584</v>
      </c>
      <c r="CG88" s="9">
        <f>BP88*250</f>
        <v>2396.3999999999996</v>
      </c>
      <c r="CH88" s="9">
        <f>CD88*4.2</f>
        <v>3108.883372684963</v>
      </c>
      <c r="CJ88" s="10">
        <v>1584</v>
      </c>
      <c r="CK88" s="11">
        <f t="shared" si="27"/>
        <v>0.77082338342282919</v>
      </c>
    </row>
    <row r="89" spans="1:89" x14ac:dyDescent="0.2">
      <c r="A89" s="13">
        <v>1585</v>
      </c>
      <c r="E89" s="1">
        <v>331.5</v>
      </c>
      <c r="F89" s="1">
        <v>340</v>
      </c>
      <c r="H89" s="63">
        <f t="shared" si="14"/>
        <v>335.75</v>
      </c>
      <c r="M89" s="1">
        <v>612</v>
      </c>
      <c r="N89" s="1">
        <v>578</v>
      </c>
      <c r="R89" s="1">
        <v>595</v>
      </c>
      <c r="S89" s="1">
        <v>26.6</v>
      </c>
      <c r="T89" s="1">
        <v>28</v>
      </c>
      <c r="X89" s="1">
        <v>26.6</v>
      </c>
      <c r="Y89" s="1">
        <v>314.8</v>
      </c>
      <c r="Z89" s="1">
        <v>340</v>
      </c>
      <c r="AA89" s="1">
        <v>314.8</v>
      </c>
      <c r="AB89" s="1">
        <v>2933</v>
      </c>
      <c r="AC89" s="1">
        <v>29.4</v>
      </c>
      <c r="AE89" s="1">
        <v>29.4</v>
      </c>
      <c r="AF89" s="1">
        <v>389</v>
      </c>
      <c r="AG89" s="1">
        <v>68</v>
      </c>
      <c r="AL89" s="66">
        <f t="shared" si="29"/>
        <v>3</v>
      </c>
      <c r="AN89" s="17">
        <v>1585</v>
      </c>
      <c r="AO89" s="3">
        <v>3.1078610603290673</v>
      </c>
      <c r="AP89" s="3">
        <v>6.1380255941499087</v>
      </c>
      <c r="AQ89" s="3">
        <v>8.0502717391304337</v>
      </c>
      <c r="AR89" s="3">
        <v>13.945530398912483</v>
      </c>
      <c r="AS89" s="3">
        <v>28.913043478260871</v>
      </c>
      <c r="AT89" s="3">
        <v>25.083665338645417</v>
      </c>
      <c r="AU89" s="3">
        <v>80.338091948729712</v>
      </c>
      <c r="AV89" s="3">
        <v>63.91304347826086</v>
      </c>
      <c r="AW89" s="3">
        <v>33.826086956521742</v>
      </c>
      <c r="AX89" s="3">
        <v>5.9130434782608692</v>
      </c>
      <c r="AZ89" s="3">
        <v>3</v>
      </c>
      <c r="BA89" s="1"/>
      <c r="BB89" s="14">
        <v>1585</v>
      </c>
      <c r="BC89" s="4">
        <v>3.1951999999999998</v>
      </c>
      <c r="BD89" s="4">
        <f t="shared" si="17"/>
        <v>0.29206581352833633</v>
      </c>
      <c r="BE89" s="4">
        <f t="shared" si="18"/>
        <v>0.57682998171846434</v>
      </c>
      <c r="BF89" s="4">
        <f t="shared" si="19"/>
        <v>0.75653612531969294</v>
      </c>
      <c r="BG89" s="4">
        <f t="shared" si="20"/>
        <v>1.3105517273707401</v>
      </c>
      <c r="BH89" s="4">
        <f t="shared" si="21"/>
        <v>2.7171457800511507</v>
      </c>
      <c r="BI89" s="4">
        <f t="shared" si="22"/>
        <v>2.3572743379423482</v>
      </c>
      <c r="BJ89" s="4">
        <f t="shared" si="23"/>
        <v>7.5498903351347399</v>
      </c>
      <c r="BK89" s="4">
        <f t="shared" si="24"/>
        <v>6.0063222506393856</v>
      </c>
      <c r="BL89" s="4">
        <f t="shared" si="25"/>
        <v>3.1788562659846549</v>
      </c>
      <c r="BM89" s="4">
        <f t="shared" si="28"/>
        <v>2.3572743379423482</v>
      </c>
      <c r="BN89" s="4">
        <f t="shared" si="16"/>
        <v>20.167929318830584</v>
      </c>
      <c r="BO89" s="4"/>
      <c r="BP89" s="4">
        <v>9.5855999999999995</v>
      </c>
      <c r="BQ89" s="1"/>
      <c r="BR89" s="26">
        <v>1585</v>
      </c>
      <c r="BS89" s="6">
        <f>AU89/0.78*195</f>
        <v>20084.522987182427</v>
      </c>
      <c r="BT89" s="6">
        <f>BF89*271</f>
        <v>205.0212899616368</v>
      </c>
      <c r="BU89" s="6">
        <f>BG89*19</f>
        <v>24.900482820044061</v>
      </c>
      <c r="BV89" s="6">
        <f>BH89*5</f>
        <v>13.585728900255754</v>
      </c>
      <c r="BW89" s="6">
        <f>BI89*3</f>
        <v>7.0718230138270446</v>
      </c>
      <c r="BX89" s="6">
        <f>BJ89*3</f>
        <v>22.649671005404219</v>
      </c>
      <c r="BY89" s="6">
        <f>BK89*1.3</f>
        <v>7.808218925831202</v>
      </c>
      <c r="BZ89" s="6">
        <f>BL89*1.3</f>
        <v>4.1325131457800515</v>
      </c>
      <c r="CA89" s="6">
        <f>BM89*1.3</f>
        <v>3.0644566393250527</v>
      </c>
      <c r="CB89" s="6">
        <f>BN89*2</f>
        <v>40.335858637661168</v>
      </c>
      <c r="CD89" s="7">
        <f t="shared" si="26"/>
        <v>328.57004304976533</v>
      </c>
      <c r="CE89" s="7"/>
      <c r="CF89" s="8">
        <v>1585</v>
      </c>
      <c r="CG89" s="9">
        <f>BP89*250</f>
        <v>2396.3999999999996</v>
      </c>
      <c r="CH89" s="9">
        <f>CD89*4.2</f>
        <v>1379.9941808090146</v>
      </c>
      <c r="CJ89" s="10">
        <v>1585</v>
      </c>
      <c r="CK89" s="11">
        <f t="shared" si="27"/>
        <v>1.7365290617349722</v>
      </c>
    </row>
    <row r="90" spans="1:89" x14ac:dyDescent="0.2">
      <c r="A90" s="13">
        <v>1586</v>
      </c>
      <c r="S90" s="1">
        <v>25.9</v>
      </c>
      <c r="X90" s="1">
        <v>25.9</v>
      </c>
      <c r="AL90" s="66">
        <f t="shared" si="29"/>
        <v>3</v>
      </c>
      <c r="AN90" s="17">
        <v>1586</v>
      </c>
      <c r="AO90" s="3">
        <v>3.4186471663619744</v>
      </c>
      <c r="AP90" s="3">
        <v>7.3034734917733086</v>
      </c>
      <c r="AQ90" s="3">
        <v>6.3259407487583257</v>
      </c>
      <c r="AR90" s="3">
        <v>13.547086673229268</v>
      </c>
      <c r="AS90" s="3">
        <v>28.152173913043477</v>
      </c>
      <c r="AT90" s="3">
        <v>26.0929614873838</v>
      </c>
      <c r="AU90" s="3">
        <v>81.337784941284781</v>
      </c>
      <c r="AV90" s="3">
        <v>62.608695652173907</v>
      </c>
      <c r="AW90" s="3">
        <v>33.495652173913044</v>
      </c>
      <c r="AX90" s="3">
        <v>5.2173913043478262</v>
      </c>
      <c r="AZ90" s="3">
        <v>3</v>
      </c>
      <c r="BA90" s="1"/>
      <c r="BB90" s="14">
        <v>1586</v>
      </c>
      <c r="BC90" s="4">
        <v>3.1951999999999998</v>
      </c>
      <c r="BD90" s="4">
        <f t="shared" si="17"/>
        <v>0.32127239488116999</v>
      </c>
      <c r="BE90" s="4">
        <f t="shared" si="18"/>
        <v>0.68635466179159044</v>
      </c>
      <c r="BF90" s="4">
        <f t="shared" si="19"/>
        <v>0.59448958471860591</v>
      </c>
      <c r="BG90" s="4">
        <f t="shared" si="20"/>
        <v>1.2731073923030047</v>
      </c>
      <c r="BH90" s="4">
        <f t="shared" si="21"/>
        <v>2.6456419437340148</v>
      </c>
      <c r="BI90" s="4">
        <f t="shared" si="22"/>
        <v>2.4521244277790797</v>
      </c>
      <c r="BJ90" s="4">
        <f t="shared" si="23"/>
        <v>7.6438379542468553</v>
      </c>
      <c r="BK90" s="4">
        <f t="shared" si="24"/>
        <v>5.8837442455242952</v>
      </c>
      <c r="BL90" s="4">
        <f t="shared" si="25"/>
        <v>3.1478031713554988</v>
      </c>
      <c r="BM90" s="4">
        <f t="shared" si="28"/>
        <v>2.4521244277790797</v>
      </c>
      <c r="BN90" s="4">
        <f t="shared" si="16"/>
        <v>17.795231751909338</v>
      </c>
      <c r="BO90" s="4"/>
      <c r="BP90" s="4">
        <v>9.5855999999999995</v>
      </c>
      <c r="BQ90" s="1"/>
      <c r="BR90" s="26">
        <v>1586</v>
      </c>
      <c r="BS90" s="6">
        <f>AU90/0.78*195</f>
        <v>20334.446235321197</v>
      </c>
      <c r="BT90" s="6">
        <f>BF90*271</f>
        <v>161.10667745874221</v>
      </c>
      <c r="BU90" s="6">
        <f>BG90*19</f>
        <v>24.189040453757091</v>
      </c>
      <c r="BV90" s="6">
        <f>BH90*5</f>
        <v>13.228209718670074</v>
      </c>
      <c r="BW90" s="6">
        <f>BI90*3</f>
        <v>7.3563732833372395</v>
      </c>
      <c r="BX90" s="6">
        <f>BJ90*3</f>
        <v>22.931513862740566</v>
      </c>
      <c r="BY90" s="6">
        <f>BK90*1.3</f>
        <v>7.648867519181584</v>
      </c>
      <c r="BZ90" s="6">
        <f>BL90*1.3</f>
        <v>4.0921441227621482</v>
      </c>
      <c r="CA90" s="6">
        <f>BM90*1.3</f>
        <v>3.1877617561128035</v>
      </c>
      <c r="CB90" s="6">
        <f>BN90*2</f>
        <v>35.590463503818675</v>
      </c>
      <c r="CD90" s="7">
        <f t="shared" si="26"/>
        <v>279.33105167912237</v>
      </c>
      <c r="CE90" s="7"/>
      <c r="CF90" s="8">
        <v>1586</v>
      </c>
      <c r="CG90" s="9">
        <f>BP90*250</f>
        <v>2396.3999999999996</v>
      </c>
      <c r="CH90" s="9">
        <f>CD90*4.2</f>
        <v>1173.1904170523139</v>
      </c>
      <c r="CJ90" s="10">
        <v>1586</v>
      </c>
      <c r="CK90" s="11">
        <f t="shared" si="27"/>
        <v>2.0426351640520957</v>
      </c>
    </row>
    <row r="91" spans="1:89" x14ac:dyDescent="0.2">
      <c r="A91" s="13">
        <v>1587</v>
      </c>
      <c r="E91" s="1">
        <v>467.5</v>
      </c>
      <c r="F91" s="1">
        <v>459</v>
      </c>
      <c r="H91" s="63">
        <f t="shared" si="14"/>
        <v>463.25</v>
      </c>
      <c r="N91" s="1">
        <v>561</v>
      </c>
      <c r="R91" s="1">
        <v>561</v>
      </c>
      <c r="S91" s="1">
        <v>23.2</v>
      </c>
      <c r="X91" s="1">
        <v>23.2</v>
      </c>
      <c r="AC91" s="1">
        <v>28.2</v>
      </c>
      <c r="AE91" s="1">
        <v>28.2</v>
      </c>
      <c r="AF91" s="1">
        <v>381.4</v>
      </c>
      <c r="AG91" s="1">
        <v>52</v>
      </c>
      <c r="AK91" s="66">
        <v>3</v>
      </c>
      <c r="AL91" s="66">
        <f t="shared" si="29"/>
        <v>3</v>
      </c>
      <c r="AN91" s="17">
        <v>1587</v>
      </c>
      <c r="AO91" s="3">
        <v>3.7294332723948811</v>
      </c>
      <c r="AP91" s="3">
        <v>8.4689213893967086</v>
      </c>
      <c r="AQ91" s="3">
        <v>11.107336956521738</v>
      </c>
      <c r="AR91" s="3">
        <v>13.148642947546055</v>
      </c>
      <c r="AS91" s="3">
        <v>25.217391304347824</v>
      </c>
      <c r="AT91" s="3">
        <v>27.102257636122179</v>
      </c>
      <c r="AU91" s="3">
        <v>82.337477933839835</v>
      </c>
      <c r="AV91" s="3">
        <v>61.304347826086953</v>
      </c>
      <c r="AW91" s="3">
        <v>33.165217391304346</v>
      </c>
      <c r="AX91" s="3">
        <v>4.5217391304347823</v>
      </c>
      <c r="AZ91" s="3">
        <v>3</v>
      </c>
      <c r="BA91" s="1"/>
      <c r="BB91" s="14">
        <v>1587</v>
      </c>
      <c r="BC91" s="4">
        <v>3.1951999999999998</v>
      </c>
      <c r="BD91" s="4">
        <f t="shared" si="17"/>
        <v>0.35047897623400365</v>
      </c>
      <c r="BE91" s="4">
        <f t="shared" si="18"/>
        <v>0.79587934186471654</v>
      </c>
      <c r="BF91" s="4">
        <f t="shared" si="19"/>
        <v>1.0438283248081839</v>
      </c>
      <c r="BG91" s="4">
        <f t="shared" si="20"/>
        <v>1.2356630572352691</v>
      </c>
      <c r="BH91" s="4">
        <f t="shared" si="21"/>
        <v>2.3698414322250638</v>
      </c>
      <c r="BI91" s="4">
        <f t="shared" si="22"/>
        <v>2.5469745176158112</v>
      </c>
      <c r="BJ91" s="4">
        <f t="shared" si="23"/>
        <v>7.7377855733589715</v>
      </c>
      <c r="BK91" s="4">
        <f t="shared" si="24"/>
        <v>5.7611662404092066</v>
      </c>
      <c r="BL91" s="4">
        <f t="shared" si="25"/>
        <v>3.1167500767263423</v>
      </c>
      <c r="BM91" s="4">
        <f t="shared" si="28"/>
        <v>2.5469745176158112</v>
      </c>
      <c r="BN91" s="4">
        <f t="shared" si="16"/>
        <v>15.422534184988091</v>
      </c>
      <c r="BO91" s="4"/>
      <c r="BP91" s="4">
        <v>9.5855999999999995</v>
      </c>
      <c r="BQ91" s="1"/>
      <c r="BR91" s="26">
        <v>1587</v>
      </c>
      <c r="BS91" s="6">
        <f>AU91/0.78*195</f>
        <v>20584.369483459959</v>
      </c>
      <c r="BT91" s="6">
        <f>BF91*271</f>
        <v>282.87747602301783</v>
      </c>
      <c r="BU91" s="6">
        <f>BG91*19</f>
        <v>23.477598087470113</v>
      </c>
      <c r="BV91" s="6">
        <f>BH91*5</f>
        <v>11.849207161125319</v>
      </c>
      <c r="BW91" s="6">
        <f>BI91*3</f>
        <v>7.6409235528474335</v>
      </c>
      <c r="BX91" s="6">
        <f>BJ91*3</f>
        <v>23.213356720076916</v>
      </c>
      <c r="BY91" s="6">
        <f>BK91*1.3</f>
        <v>7.4895161125319687</v>
      </c>
      <c r="BZ91" s="6">
        <f>BL91*1.3</f>
        <v>4.051775099744245</v>
      </c>
      <c r="CA91" s="6">
        <f>BM91*1.3</f>
        <v>3.3110668729005548</v>
      </c>
      <c r="CB91" s="6">
        <f>BN91*2</f>
        <v>30.845068369976183</v>
      </c>
      <c r="CD91" s="7">
        <f t="shared" si="26"/>
        <v>394.75598799969055</v>
      </c>
      <c r="CE91" s="7"/>
      <c r="CF91" s="8">
        <v>1587</v>
      </c>
      <c r="CG91" s="9">
        <f>BP91*250</f>
        <v>2396.3999999999996</v>
      </c>
      <c r="CH91" s="9">
        <f>CD91*4.2</f>
        <v>1657.9751495987005</v>
      </c>
      <c r="CJ91" s="10">
        <v>1587</v>
      </c>
      <c r="CK91" s="11">
        <f t="shared" si="27"/>
        <v>1.4453775139995488</v>
      </c>
    </row>
    <row r="92" spans="1:89" x14ac:dyDescent="0.2">
      <c r="A92" s="13">
        <v>1588</v>
      </c>
      <c r="E92" s="1">
        <v>735.3</v>
      </c>
      <c r="F92" s="1">
        <v>861</v>
      </c>
      <c r="H92" s="63">
        <f t="shared" si="14"/>
        <v>798.15</v>
      </c>
      <c r="M92" s="1">
        <v>612</v>
      </c>
      <c r="N92" s="1">
        <v>748</v>
      </c>
      <c r="R92" s="1">
        <v>680</v>
      </c>
      <c r="S92" s="1">
        <v>22.2</v>
      </c>
      <c r="T92" s="1">
        <v>30</v>
      </c>
      <c r="X92" s="1">
        <v>22.2</v>
      </c>
      <c r="Y92" s="1">
        <v>352.8</v>
      </c>
      <c r="Z92" s="1">
        <v>340</v>
      </c>
      <c r="AA92" s="1">
        <v>352.8</v>
      </c>
      <c r="AB92" s="1">
        <v>3000</v>
      </c>
      <c r="AC92" s="1">
        <v>27.6</v>
      </c>
      <c r="AE92" s="1">
        <v>27.6</v>
      </c>
      <c r="AF92" s="1">
        <v>396.7</v>
      </c>
      <c r="AG92" s="1">
        <v>60</v>
      </c>
      <c r="AK92" s="66">
        <v>3</v>
      </c>
      <c r="AL92" s="66">
        <f t="shared" si="29"/>
        <v>3</v>
      </c>
      <c r="AN92" s="17">
        <v>1588</v>
      </c>
      <c r="AO92" s="3">
        <v>5.4881170018281527</v>
      </c>
      <c r="AP92" s="3">
        <v>14.591407678244972</v>
      </c>
      <c r="AQ92" s="3">
        <v>19.137228260869563</v>
      </c>
      <c r="AR92" s="3">
        <v>15.93774902732855</v>
      </c>
      <c r="AS92" s="3">
        <v>24.130434782608695</v>
      </c>
      <c r="AT92" s="3">
        <v>28.111553784860558</v>
      </c>
      <c r="AU92" s="3">
        <v>83.337170926394904</v>
      </c>
      <c r="AV92" s="3">
        <v>60</v>
      </c>
      <c r="AW92" s="3">
        <v>34.495652173913044</v>
      </c>
      <c r="AX92" s="3">
        <v>5.2173913043478262</v>
      </c>
      <c r="AZ92" s="3">
        <v>3</v>
      </c>
      <c r="BA92" s="1"/>
      <c r="BB92" s="14">
        <v>1588</v>
      </c>
      <c r="BC92" s="4">
        <v>3.1951999999999998</v>
      </c>
      <c r="BD92" s="4">
        <f t="shared" si="17"/>
        <v>0.51575386600709738</v>
      </c>
      <c r="BE92" s="4">
        <f t="shared" si="18"/>
        <v>1.3712489945155391</v>
      </c>
      <c r="BF92" s="4">
        <f t="shared" si="19"/>
        <v>1.7984491687979536</v>
      </c>
      <c r="BG92" s="4">
        <f t="shared" si="20"/>
        <v>1.4977734027094172</v>
      </c>
      <c r="BH92" s="4">
        <f t="shared" si="21"/>
        <v>2.2676930946291556</v>
      </c>
      <c r="BI92" s="4">
        <f t="shared" si="22"/>
        <v>2.6418246074525427</v>
      </c>
      <c r="BJ92" s="4">
        <f t="shared" si="23"/>
        <v>7.8317331924710869</v>
      </c>
      <c r="BK92" s="4">
        <f t="shared" si="24"/>
        <v>5.638588235294117</v>
      </c>
      <c r="BL92" s="4">
        <f t="shared" si="25"/>
        <v>3.2417796419437335</v>
      </c>
      <c r="BM92" s="4">
        <f t="shared" si="28"/>
        <v>2.6418246074525427</v>
      </c>
      <c r="BN92" s="4">
        <f t="shared" si="16"/>
        <v>17.795231751909338</v>
      </c>
      <c r="BO92" s="4"/>
      <c r="BP92" s="4">
        <v>9.5855999999999995</v>
      </c>
      <c r="BQ92" s="1"/>
      <c r="BR92" s="26">
        <v>1588</v>
      </c>
      <c r="BS92" s="6">
        <f>AU92/0.78*195</f>
        <v>20834.292731598725</v>
      </c>
      <c r="BT92" s="6">
        <f>BF92*271</f>
        <v>487.37972474424544</v>
      </c>
      <c r="BU92" s="6">
        <f>BG92*19</f>
        <v>28.457694651478928</v>
      </c>
      <c r="BV92" s="6">
        <f>BH92*5</f>
        <v>11.338465473145778</v>
      </c>
      <c r="BW92" s="6">
        <f>BI92*3</f>
        <v>7.9254738223576275</v>
      </c>
      <c r="BX92" s="6">
        <f>BJ92*3</f>
        <v>23.49519957741326</v>
      </c>
      <c r="BY92" s="6">
        <f>BK92*1.3</f>
        <v>7.3301647058823525</v>
      </c>
      <c r="BZ92" s="6">
        <f>BL92*1.3</f>
        <v>4.2143135345268536</v>
      </c>
      <c r="CA92" s="6">
        <f>BM92*1.3</f>
        <v>3.4343719896883056</v>
      </c>
      <c r="CB92" s="6">
        <f>BN92*2</f>
        <v>35.590463503818675</v>
      </c>
      <c r="CD92" s="7">
        <f t="shared" si="26"/>
        <v>609.16587200255719</v>
      </c>
      <c r="CE92" s="7"/>
      <c r="CF92" s="8">
        <v>1588</v>
      </c>
      <c r="CG92" s="9">
        <f>BP92*250</f>
        <v>2396.3999999999996</v>
      </c>
      <c r="CH92" s="9">
        <f>CD92*4.2</f>
        <v>2558.4966624107401</v>
      </c>
      <c r="CJ92" s="10">
        <v>1588</v>
      </c>
      <c r="CK92" s="11">
        <f t="shared" si="27"/>
        <v>0.93664378586368569</v>
      </c>
    </row>
    <row r="93" spans="1:89" x14ac:dyDescent="0.2">
      <c r="A93" s="13">
        <v>1589</v>
      </c>
      <c r="E93" s="1">
        <v>1119.9000000000001</v>
      </c>
      <c r="F93" s="1">
        <v>1071</v>
      </c>
      <c r="H93" s="63">
        <f t="shared" si="14"/>
        <v>1095.45</v>
      </c>
      <c r="M93" s="1">
        <v>884</v>
      </c>
      <c r="N93" s="1">
        <v>1003</v>
      </c>
      <c r="R93" s="1">
        <v>943.5</v>
      </c>
      <c r="Y93" s="1">
        <v>386</v>
      </c>
      <c r="Z93" s="1">
        <v>432</v>
      </c>
      <c r="AA93" s="1">
        <v>386</v>
      </c>
      <c r="AB93" s="1">
        <v>2992</v>
      </c>
      <c r="AC93" s="1">
        <v>35.299999999999997</v>
      </c>
      <c r="AE93" s="1">
        <v>35.299999999999997</v>
      </c>
      <c r="AF93" s="1">
        <v>407.8</v>
      </c>
      <c r="AG93" s="1">
        <v>46</v>
      </c>
      <c r="AL93" s="66">
        <f t="shared" si="29"/>
        <v>3</v>
      </c>
      <c r="AN93" s="17">
        <v>1589</v>
      </c>
      <c r="AO93" s="3">
        <v>7.2468007312614251</v>
      </c>
      <c r="AP93" s="3">
        <v>20.026508226691043</v>
      </c>
      <c r="AQ93" s="3">
        <v>26.26558503836317</v>
      </c>
      <c r="AR93" s="3">
        <v>22.113626775418364</v>
      </c>
      <c r="AS93" s="3">
        <v>26.557971014492754</v>
      </c>
      <c r="AT93" s="3">
        <v>30.756972111553782</v>
      </c>
      <c r="AU93" s="3">
        <v>84.336863918949959</v>
      </c>
      <c r="AV93" s="3">
        <v>76.739130434782595</v>
      </c>
      <c r="AW93" s="3">
        <v>35.460869565217394</v>
      </c>
      <c r="AX93" s="3">
        <v>4</v>
      </c>
      <c r="AZ93" s="3">
        <v>3</v>
      </c>
      <c r="BA93" s="1"/>
      <c r="BB93" s="14">
        <v>1589</v>
      </c>
      <c r="BC93" s="4">
        <v>3.1951999999999998</v>
      </c>
      <c r="BD93" s="4">
        <f t="shared" si="17"/>
        <v>0.68102875578019129</v>
      </c>
      <c r="BE93" s="4">
        <f t="shared" si="18"/>
        <v>1.8820205613506829</v>
      </c>
      <c r="BF93" s="4">
        <f t="shared" si="19"/>
        <v>2.4683469798405295</v>
      </c>
      <c r="BG93" s="4">
        <f t="shared" si="20"/>
        <v>2.0781605962593162</v>
      </c>
      <c r="BH93" s="4">
        <f t="shared" si="21"/>
        <v>2.4958243819266834</v>
      </c>
      <c r="BI93" s="4">
        <f t="shared" si="22"/>
        <v>2.8904316850246068</v>
      </c>
      <c r="BJ93" s="4">
        <f t="shared" si="23"/>
        <v>7.9256808115832031</v>
      </c>
      <c r="BK93" s="4">
        <f t="shared" si="24"/>
        <v>7.2116726342710979</v>
      </c>
      <c r="BL93" s="4">
        <f t="shared" si="25"/>
        <v>3.3324873657289005</v>
      </c>
      <c r="BM93" s="4">
        <f t="shared" si="28"/>
        <v>2.8904316850246068</v>
      </c>
      <c r="BN93" s="4">
        <f t="shared" si="16"/>
        <v>13.64301100979716</v>
      </c>
      <c r="BO93" s="4"/>
      <c r="BP93" s="4">
        <v>9.5855999999999995</v>
      </c>
      <c r="BQ93" s="1"/>
      <c r="BR93" s="26">
        <v>1589</v>
      </c>
      <c r="BS93" s="6">
        <f>AU93/0.78*195</f>
        <v>21084.215979737488</v>
      </c>
      <c r="BT93" s="6">
        <f>BF93*271</f>
        <v>668.92203153678349</v>
      </c>
      <c r="BU93" s="6">
        <f>BG93*19</f>
        <v>39.485051328927007</v>
      </c>
      <c r="BV93" s="6">
        <f>BH93*5</f>
        <v>12.479121909633417</v>
      </c>
      <c r="BW93" s="6">
        <f>BI93*3</f>
        <v>8.6712950550738199</v>
      </c>
      <c r="BX93" s="6">
        <f>BJ93*3</f>
        <v>23.77704243474961</v>
      </c>
      <c r="BY93" s="6">
        <f>BK93*1.3</f>
        <v>9.3751744245524282</v>
      </c>
      <c r="BZ93" s="6">
        <f>BL93*1.3</f>
        <v>4.3322335754475709</v>
      </c>
      <c r="CA93" s="6">
        <f>BM93*1.3</f>
        <v>3.7575611905319888</v>
      </c>
      <c r="CB93" s="6">
        <f>BN93*2</f>
        <v>27.28602201959432</v>
      </c>
      <c r="CD93" s="7">
        <f t="shared" si="26"/>
        <v>798.0855334752938</v>
      </c>
      <c r="CE93" s="7"/>
      <c r="CF93" s="8">
        <v>1589</v>
      </c>
      <c r="CG93" s="9">
        <f>BP93*250</f>
        <v>2396.3999999999996</v>
      </c>
      <c r="CH93" s="9">
        <f>CD93*4.2</f>
        <v>3351.9592405962339</v>
      </c>
      <c r="CJ93" s="10">
        <v>1589</v>
      </c>
      <c r="CK93" s="11">
        <f t="shared" si="27"/>
        <v>0.71492516107497084</v>
      </c>
    </row>
    <row r="94" spans="1:89" x14ac:dyDescent="0.2">
      <c r="A94" s="13">
        <v>1590</v>
      </c>
      <c r="E94" s="1">
        <v>799</v>
      </c>
      <c r="H94" s="63">
        <f t="shared" si="14"/>
        <v>799</v>
      </c>
      <c r="AL94" s="66">
        <f t="shared" si="29"/>
        <v>3</v>
      </c>
      <c r="AN94" s="17">
        <v>1590</v>
      </c>
      <c r="AO94" s="3">
        <v>8.2851919561243133</v>
      </c>
      <c r="AP94" s="3">
        <v>14.606946983546617</v>
      </c>
      <c r="AQ94" s="3">
        <v>19.157608695652172</v>
      </c>
      <c r="AR94" s="3">
        <v>22.312848638259972</v>
      </c>
      <c r="AS94" s="3">
        <v>28.985507246376812</v>
      </c>
      <c r="AT94" s="3">
        <v>25.426294820717132</v>
      </c>
      <c r="AU94" s="3">
        <v>85.336556911505028</v>
      </c>
      <c r="AV94" s="3">
        <v>69.456521739130423</v>
      </c>
      <c r="AW94" s="3">
        <v>34.482608695652175</v>
      </c>
      <c r="AX94" s="3">
        <v>4.4347826086956523</v>
      </c>
      <c r="AZ94" s="3">
        <v>3</v>
      </c>
      <c r="BA94" s="1"/>
      <c r="BB94" s="14">
        <v>1590</v>
      </c>
      <c r="BC94" s="4">
        <v>3.1951999999999998</v>
      </c>
      <c r="BD94" s="4">
        <f t="shared" si="17"/>
        <v>0.77861309818260016</v>
      </c>
      <c r="BE94" s="4">
        <f t="shared" si="18"/>
        <v>1.3727093235831809</v>
      </c>
      <c r="BF94" s="4">
        <f t="shared" si="19"/>
        <v>1.8003644501278768</v>
      </c>
      <c r="BG94" s="4">
        <f t="shared" si="20"/>
        <v>2.0968827637931837</v>
      </c>
      <c r="BH94" s="4">
        <f t="shared" si="21"/>
        <v>2.7239556692242113</v>
      </c>
      <c r="BI94" s="4">
        <f t="shared" si="22"/>
        <v>2.3894734473869228</v>
      </c>
      <c r="BJ94" s="4">
        <f t="shared" si="23"/>
        <v>8.0196284306953185</v>
      </c>
      <c r="BK94" s="4">
        <f t="shared" si="24"/>
        <v>6.5272787723785148</v>
      </c>
      <c r="BL94" s="4">
        <f t="shared" si="25"/>
        <v>3.2405538618925833</v>
      </c>
      <c r="BM94" s="4">
        <f t="shared" si="28"/>
        <v>2.3894734473869228</v>
      </c>
      <c r="BN94" s="4">
        <f t="shared" si="16"/>
        <v>15.125946989122937</v>
      </c>
      <c r="BO94" s="4"/>
      <c r="BP94" s="4">
        <v>9.5855999999999995</v>
      </c>
      <c r="BQ94" s="1"/>
      <c r="BR94" s="26">
        <v>1590</v>
      </c>
      <c r="BS94" s="6">
        <f>AU94/0.78*195</f>
        <v>21334.139227876254</v>
      </c>
      <c r="BT94" s="6">
        <f>BF94*271</f>
        <v>487.89876598465463</v>
      </c>
      <c r="BU94" s="6">
        <f>BG94*19</f>
        <v>39.840772512070494</v>
      </c>
      <c r="BV94" s="6">
        <f>BH94*5</f>
        <v>13.619778346121056</v>
      </c>
      <c r="BW94" s="6">
        <f>BI94*3</f>
        <v>7.1684203421607684</v>
      </c>
      <c r="BX94" s="6">
        <f>BJ94*3</f>
        <v>24.058885292085954</v>
      </c>
      <c r="BY94" s="6">
        <f>BK94*1.3</f>
        <v>8.4854624040920701</v>
      </c>
      <c r="BZ94" s="6">
        <f>BL94*1.3</f>
        <v>4.2127200204603588</v>
      </c>
      <c r="CA94" s="6">
        <f>BM94*1.3</f>
        <v>3.1063154816029996</v>
      </c>
      <c r="CB94" s="6">
        <f>BN94*2</f>
        <v>30.251893978245874</v>
      </c>
      <c r="CD94" s="7">
        <f t="shared" si="26"/>
        <v>618.64301436149424</v>
      </c>
      <c r="CE94" s="7"/>
      <c r="CF94" s="8">
        <v>1590</v>
      </c>
      <c r="CG94" s="9">
        <f>BP94*250</f>
        <v>2396.3999999999996</v>
      </c>
      <c r="CH94" s="9">
        <f>CD94*4.2</f>
        <v>2598.3006603182757</v>
      </c>
      <c r="CJ94" s="10">
        <v>1590</v>
      </c>
      <c r="CK94" s="11">
        <f t="shared" si="27"/>
        <v>0.9222951125704042</v>
      </c>
    </row>
    <row r="95" spans="1:89" x14ac:dyDescent="0.2">
      <c r="A95" s="13">
        <v>1591</v>
      </c>
      <c r="F95" s="1">
        <v>799</v>
      </c>
      <c r="H95" s="63">
        <f t="shared" si="14"/>
        <v>799</v>
      </c>
      <c r="M95" s="1">
        <v>952</v>
      </c>
      <c r="N95" s="1">
        <v>969</v>
      </c>
      <c r="R95" s="1">
        <v>960.5</v>
      </c>
      <c r="S95" s="1">
        <v>28.9</v>
      </c>
      <c r="T95" s="1">
        <v>29</v>
      </c>
      <c r="X95" s="1">
        <v>28.9</v>
      </c>
      <c r="Y95" s="1">
        <v>252.2</v>
      </c>
      <c r="Z95" s="1">
        <v>313</v>
      </c>
      <c r="AA95" s="1">
        <v>252.2</v>
      </c>
      <c r="AB95" s="1">
        <v>3000</v>
      </c>
      <c r="AC95" s="1">
        <v>28.6</v>
      </c>
      <c r="AE95" s="1">
        <v>28.6</v>
      </c>
      <c r="AF95" s="1">
        <v>385.3</v>
      </c>
      <c r="AG95" s="1">
        <v>56</v>
      </c>
      <c r="AN95" s="17">
        <v>1591</v>
      </c>
      <c r="AO95" s="3">
        <v>9.3235831809872032</v>
      </c>
      <c r="AP95" s="3">
        <v>14.606946983546617</v>
      </c>
      <c r="AQ95" s="3">
        <v>19.157608695652172</v>
      </c>
      <c r="AR95" s="3">
        <v>22.512070501101579</v>
      </c>
      <c r="AS95" s="3">
        <v>31.413043478260867</v>
      </c>
      <c r="AT95" s="3">
        <v>20.095617529880474</v>
      </c>
      <c r="AU95" s="3">
        <v>86.336249904060082</v>
      </c>
      <c r="AV95" s="3">
        <v>62.173913043478258</v>
      </c>
      <c r="AW95" s="3">
        <v>33.504347826086956</v>
      </c>
      <c r="AX95" s="3">
        <v>4.8695652173913047</v>
      </c>
      <c r="AZ95" s="3">
        <v>3</v>
      </c>
      <c r="BA95" s="1"/>
      <c r="BB95" s="14">
        <v>1591</v>
      </c>
      <c r="BC95" s="4">
        <v>3.1951999999999998</v>
      </c>
      <c r="BD95" s="4">
        <f t="shared" si="17"/>
        <v>0.87619744058500904</v>
      </c>
      <c r="BE95" s="4">
        <f t="shared" si="18"/>
        <v>1.3727093235831809</v>
      </c>
      <c r="BF95" s="4">
        <f t="shared" si="19"/>
        <v>1.8003644501278768</v>
      </c>
      <c r="BG95" s="4">
        <f t="shared" si="20"/>
        <v>2.1156049313270522</v>
      </c>
      <c r="BH95" s="4">
        <f t="shared" si="21"/>
        <v>2.9520869565217387</v>
      </c>
      <c r="BI95" s="4">
        <f t="shared" si="22"/>
        <v>1.8885152097492379</v>
      </c>
      <c r="BJ95" s="4">
        <f t="shared" si="23"/>
        <v>8.1135760498074347</v>
      </c>
      <c r="BK95" s="4">
        <f t="shared" si="24"/>
        <v>5.8428849104859326</v>
      </c>
      <c r="BL95" s="4">
        <f t="shared" si="25"/>
        <v>3.1486203580562657</v>
      </c>
      <c r="BM95" s="4">
        <f t="shared" si="28"/>
        <v>1.8885152097492379</v>
      </c>
      <c r="BN95" s="4">
        <f t="shared" si="16"/>
        <v>16.608882968448722</v>
      </c>
      <c r="BO95" s="4"/>
      <c r="BP95" s="4">
        <v>9.5855999999999995</v>
      </c>
      <c r="BQ95" s="1"/>
      <c r="BR95" s="26">
        <v>1591</v>
      </c>
      <c r="BS95" s="6">
        <f>AU95/0.78*195</f>
        <v>21584.06247601502</v>
      </c>
      <c r="BT95" s="6">
        <f>BF95*271</f>
        <v>487.89876598465463</v>
      </c>
      <c r="BU95" s="6">
        <f>BG95*19</f>
        <v>40.196493695213988</v>
      </c>
      <c r="BV95" s="6">
        <f>BH95*5</f>
        <v>14.760434782608694</v>
      </c>
      <c r="BW95" s="6">
        <f>BI95*3</f>
        <v>5.6655456292477133</v>
      </c>
      <c r="BX95" s="6">
        <f>BJ95*3</f>
        <v>24.340728149422304</v>
      </c>
      <c r="BY95" s="6">
        <f>BK95*1.3</f>
        <v>7.5957503836317128</v>
      </c>
      <c r="BZ95" s="6">
        <f>BL95*1.3</f>
        <v>4.0932064654731457</v>
      </c>
      <c r="CA95" s="6">
        <f>BM95*1.3</f>
        <v>2.4550697726740092</v>
      </c>
      <c r="CB95" s="6">
        <f>BN95*2</f>
        <v>33.217765936897443</v>
      </c>
      <c r="CD95" s="7">
        <f t="shared" si="26"/>
        <v>620.22376079982371</v>
      </c>
      <c r="CE95" s="7"/>
      <c r="CF95" s="8">
        <v>1591</v>
      </c>
      <c r="CG95" s="9">
        <f>BP95*250</f>
        <v>2396.3999999999996</v>
      </c>
      <c r="CH95" s="9">
        <f>CD95*4.2</f>
        <v>2604.9397953592597</v>
      </c>
      <c r="CJ95" s="10">
        <v>1591</v>
      </c>
      <c r="CK95" s="11">
        <f t="shared" si="27"/>
        <v>0.91994448557668129</v>
      </c>
    </row>
    <row r="96" spans="1:89" x14ac:dyDescent="0.2">
      <c r="A96" s="13">
        <v>1592</v>
      </c>
      <c r="E96" s="1">
        <v>601</v>
      </c>
      <c r="F96" s="1">
        <v>595</v>
      </c>
      <c r="H96" s="63">
        <f t="shared" si="14"/>
        <v>598</v>
      </c>
      <c r="N96" s="1">
        <v>918</v>
      </c>
      <c r="R96" s="1">
        <v>918</v>
      </c>
      <c r="S96" s="1">
        <v>28.5</v>
      </c>
      <c r="X96" s="1">
        <v>28.5</v>
      </c>
      <c r="Y96" s="1">
        <v>294.3</v>
      </c>
      <c r="AA96" s="1">
        <v>294.3</v>
      </c>
      <c r="AC96" s="1">
        <v>28</v>
      </c>
      <c r="AE96" s="1">
        <v>28</v>
      </c>
      <c r="AF96" s="1">
        <v>359.1</v>
      </c>
      <c r="AG96" s="1">
        <v>56</v>
      </c>
      <c r="AN96" s="17">
        <v>1592</v>
      </c>
      <c r="AO96" s="3">
        <v>4.3510054844606945</v>
      </c>
      <c r="AP96" s="3">
        <v>10.93235831809872</v>
      </c>
      <c r="AQ96" s="3">
        <v>14.338235294117647</v>
      </c>
      <c r="AR96" s="3">
        <v>21.515961186893541</v>
      </c>
      <c r="AS96" s="3">
        <v>30.978260869565215</v>
      </c>
      <c r="AT96" s="3">
        <v>23.45019920318725</v>
      </c>
      <c r="AU96" s="3">
        <v>87.335942896615151</v>
      </c>
      <c r="AV96" s="3">
        <v>60.869565217391305</v>
      </c>
      <c r="AW96" s="3">
        <v>31.22608695652174</v>
      </c>
      <c r="AX96" s="3">
        <v>4.8695652173913047</v>
      </c>
      <c r="AZ96" s="3">
        <v>3</v>
      </c>
      <c r="BA96" s="1"/>
      <c r="BB96" s="14">
        <v>1592</v>
      </c>
      <c r="BC96" s="4">
        <v>3.1951999999999998</v>
      </c>
      <c r="BD96" s="4">
        <f t="shared" si="17"/>
        <v>0.40889213893967091</v>
      </c>
      <c r="BE96" s="4">
        <f t="shared" si="18"/>
        <v>1.0273844499408538</v>
      </c>
      <c r="BF96" s="4">
        <f t="shared" si="19"/>
        <v>1.3474567474048442</v>
      </c>
      <c r="BG96" s="4">
        <f t="shared" si="20"/>
        <v>2.021994093657713</v>
      </c>
      <c r="BH96" s="4">
        <f t="shared" si="21"/>
        <v>2.9112276214833752</v>
      </c>
      <c r="BI96" s="4">
        <f t="shared" si="22"/>
        <v>2.2037669557065849</v>
      </c>
      <c r="BJ96" s="4">
        <f t="shared" si="23"/>
        <v>8.207523668919551</v>
      </c>
      <c r="BK96" s="4">
        <f t="shared" si="24"/>
        <v>5.7203069053708431</v>
      </c>
      <c r="BL96" s="4">
        <f t="shared" si="25"/>
        <v>2.9345174424552432</v>
      </c>
      <c r="BM96" s="4">
        <f t="shared" si="28"/>
        <v>2.2037669557065849</v>
      </c>
      <c r="BN96" s="4">
        <f t="shared" si="16"/>
        <v>16.608882968448722</v>
      </c>
      <c r="BO96" s="4"/>
      <c r="BP96" s="4">
        <v>9.5855999999999995</v>
      </c>
      <c r="BQ96" s="1"/>
      <c r="BR96" s="26">
        <v>1592</v>
      </c>
      <c r="BS96" s="6">
        <f>AU96/0.78*195</f>
        <v>21833.985724153787</v>
      </c>
      <c r="BT96" s="6">
        <f>BF96*271</f>
        <v>365.16077854671278</v>
      </c>
      <c r="BU96" s="6">
        <f>BG96*19</f>
        <v>38.417887779496546</v>
      </c>
      <c r="BV96" s="6">
        <f>BH96*5</f>
        <v>14.556138107416876</v>
      </c>
      <c r="BW96" s="6">
        <f>BI96*3</f>
        <v>6.6113008671197546</v>
      </c>
      <c r="BX96" s="6">
        <f>BJ96*3</f>
        <v>24.622571006758655</v>
      </c>
      <c r="BY96" s="6">
        <f>BK96*1.3</f>
        <v>7.4363989769820966</v>
      </c>
      <c r="BZ96" s="6">
        <f>BL96*1.3</f>
        <v>3.8148726751918161</v>
      </c>
      <c r="CA96" s="6">
        <f>BM96*1.3</f>
        <v>2.8648970424185602</v>
      </c>
      <c r="CB96" s="6">
        <f>BN96*2</f>
        <v>33.217765936897443</v>
      </c>
      <c r="CD96" s="7">
        <f t="shared" si="26"/>
        <v>496.7026109389945</v>
      </c>
      <c r="CE96" s="7"/>
      <c r="CF96" s="8">
        <v>1592</v>
      </c>
      <c r="CG96" s="9">
        <f>BP96*250</f>
        <v>2396.3999999999996</v>
      </c>
      <c r="CH96" s="9">
        <f>CD96*4.2</f>
        <v>2086.150965943777</v>
      </c>
      <c r="CJ96" s="10">
        <v>1592</v>
      </c>
      <c r="CK96" s="11">
        <f t="shared" si="27"/>
        <v>1.1487184001162953</v>
      </c>
    </row>
    <row r="97" spans="1:89" x14ac:dyDescent="0.2">
      <c r="A97" s="13">
        <v>1593</v>
      </c>
      <c r="E97" s="1">
        <v>879</v>
      </c>
      <c r="F97" s="1">
        <v>867</v>
      </c>
      <c r="H97" s="63">
        <f t="shared" si="14"/>
        <v>873</v>
      </c>
      <c r="M97" s="1">
        <v>918</v>
      </c>
      <c r="N97" s="1">
        <v>833</v>
      </c>
      <c r="R97" s="1">
        <v>875.5</v>
      </c>
      <c r="S97" s="1">
        <v>30.2</v>
      </c>
      <c r="T97" s="1">
        <v>24</v>
      </c>
      <c r="X97" s="1">
        <v>30.2</v>
      </c>
      <c r="Y97" s="1">
        <v>340</v>
      </c>
      <c r="Z97" s="1">
        <v>425</v>
      </c>
      <c r="AA97" s="1">
        <v>340</v>
      </c>
      <c r="AB97" s="1">
        <v>3000</v>
      </c>
      <c r="AC97" s="1">
        <v>30.3</v>
      </c>
      <c r="AE97" s="1">
        <v>30.3</v>
      </c>
      <c r="AF97" s="1">
        <v>383.3</v>
      </c>
      <c r="AG97" s="1">
        <v>56</v>
      </c>
      <c r="AK97" s="66">
        <v>3</v>
      </c>
      <c r="AN97" s="17">
        <v>1593</v>
      </c>
      <c r="AO97" s="3">
        <v>4.5886654478976228</v>
      </c>
      <c r="AP97" s="3">
        <v>15.959780621572211</v>
      </c>
      <c r="AQ97" s="3">
        <v>20.931905370843985</v>
      </c>
      <c r="AR97" s="3">
        <v>20.519851872685507</v>
      </c>
      <c r="AS97" s="3">
        <v>32.826086956521735</v>
      </c>
      <c r="AT97" s="3">
        <v>27.091633466135455</v>
      </c>
      <c r="AU97" s="3">
        <v>88.335635889170206</v>
      </c>
      <c r="AV97" s="3">
        <v>65.869565217391298</v>
      </c>
      <c r="AW97" s="3">
        <v>33.330434782608698</v>
      </c>
      <c r="AX97" s="3">
        <v>4.8695652173913047</v>
      </c>
      <c r="AZ97" s="3">
        <v>3</v>
      </c>
      <c r="BA97" s="1"/>
      <c r="BB97" s="14">
        <v>1593</v>
      </c>
      <c r="BC97" s="4">
        <v>3.1951999999999998</v>
      </c>
      <c r="BD97" s="4">
        <f t="shared" si="17"/>
        <v>0.43122658350360243</v>
      </c>
      <c r="BE97" s="4">
        <f t="shared" si="18"/>
        <v>1.4998438541778683</v>
      </c>
      <c r="BF97" s="4">
        <f t="shared" si="19"/>
        <v>1.967106589438844</v>
      </c>
      <c r="BG97" s="4">
        <f t="shared" si="20"/>
        <v>1.9283832559883742</v>
      </c>
      <c r="BH97" s="4">
        <f t="shared" si="21"/>
        <v>3.0848797953964189</v>
      </c>
      <c r="BI97" s="4">
        <f t="shared" si="22"/>
        <v>2.5459760956175295</v>
      </c>
      <c r="BJ97" s="4">
        <f t="shared" si="23"/>
        <v>8.3014712880316655</v>
      </c>
      <c r="BK97" s="4">
        <f t="shared" si="24"/>
        <v>6.1901892583120199</v>
      </c>
      <c r="BL97" s="4">
        <f t="shared" si="25"/>
        <v>3.1322766240409208</v>
      </c>
      <c r="BM97" s="4">
        <f t="shared" si="28"/>
        <v>2.5459760956175295</v>
      </c>
      <c r="BN97" s="4">
        <f t="shared" si="16"/>
        <v>16.608882968448722</v>
      </c>
      <c r="BO97" s="4"/>
      <c r="BP97" s="4">
        <v>9.5855999999999995</v>
      </c>
      <c r="BQ97" s="1"/>
      <c r="BR97" s="26">
        <v>1593</v>
      </c>
      <c r="BS97" s="6">
        <f>AU97/0.78*195</f>
        <v>22083.908972292553</v>
      </c>
      <c r="BT97" s="6">
        <f>BF97*271</f>
        <v>533.08588573792667</v>
      </c>
      <c r="BU97" s="6">
        <f>BG97*19</f>
        <v>36.639281863779111</v>
      </c>
      <c r="BV97" s="6">
        <f>BH97*5</f>
        <v>15.424398976982094</v>
      </c>
      <c r="BW97" s="6">
        <f>BI97*3</f>
        <v>7.6379282868525884</v>
      </c>
      <c r="BX97" s="6">
        <f>BJ97*3</f>
        <v>24.904413864094998</v>
      </c>
      <c r="BY97" s="6">
        <f>BK97*1.3</f>
        <v>8.0472460358056264</v>
      </c>
      <c r="BZ97" s="6">
        <f>BL97*1.3</f>
        <v>4.0719596112531971</v>
      </c>
      <c r="CA97" s="6">
        <f>BM97*1.3</f>
        <v>3.3097689243027886</v>
      </c>
      <c r="CB97" s="6">
        <f>BN97*2</f>
        <v>33.217765936897443</v>
      </c>
      <c r="CD97" s="7">
        <f t="shared" si="26"/>
        <v>666.33864923789451</v>
      </c>
      <c r="CE97" s="7"/>
      <c r="CF97" s="8">
        <v>1593</v>
      </c>
      <c r="CG97" s="9">
        <f>BP97*250</f>
        <v>2396.3999999999996</v>
      </c>
      <c r="CH97" s="9">
        <f>CD97*4.2</f>
        <v>2798.6223267991572</v>
      </c>
      <c r="CJ97" s="10">
        <v>1593</v>
      </c>
      <c r="CK97" s="11">
        <f t="shared" si="27"/>
        <v>0.85627845424245308</v>
      </c>
    </row>
    <row r="98" spans="1:89" x14ac:dyDescent="0.2">
      <c r="A98" s="13">
        <v>1594</v>
      </c>
      <c r="E98" s="1">
        <v>604.5</v>
      </c>
      <c r="F98" s="1">
        <v>595</v>
      </c>
      <c r="H98" s="63">
        <f t="shared" si="14"/>
        <v>599.75</v>
      </c>
      <c r="N98" s="1">
        <v>663</v>
      </c>
      <c r="R98" s="1">
        <v>663</v>
      </c>
      <c r="S98" s="1">
        <v>28.9</v>
      </c>
      <c r="X98" s="1">
        <v>28.9</v>
      </c>
      <c r="Y98" s="1">
        <v>290.3</v>
      </c>
      <c r="AA98" s="1">
        <v>290.3</v>
      </c>
      <c r="AC98" s="1">
        <v>39.700000000000003</v>
      </c>
      <c r="AE98" s="1">
        <v>39.700000000000003</v>
      </c>
      <c r="AF98" s="1">
        <v>398.8</v>
      </c>
      <c r="AG98" s="1">
        <v>52</v>
      </c>
      <c r="AN98" s="17">
        <v>1594</v>
      </c>
      <c r="AO98" s="3">
        <v>6.234003656307129</v>
      </c>
      <c r="AP98" s="3">
        <v>10.96435100548446</v>
      </c>
      <c r="AQ98" s="3">
        <v>14.380195012787725</v>
      </c>
      <c r="AR98" s="3">
        <v>15.539305301645337</v>
      </c>
      <c r="AS98" s="3">
        <v>31.413043478260867</v>
      </c>
      <c r="AT98" s="3">
        <v>23.131474103585656</v>
      </c>
      <c r="AU98" s="3">
        <v>89.335328881725275</v>
      </c>
      <c r="AV98" s="3">
        <v>86.304347826086953</v>
      </c>
      <c r="AW98" s="3">
        <v>34.678260869565221</v>
      </c>
      <c r="AX98" s="3">
        <v>4.5217391304347823</v>
      </c>
      <c r="AZ98" s="3">
        <v>3</v>
      </c>
      <c r="BA98" s="1"/>
      <c r="BB98" s="14">
        <v>1594</v>
      </c>
      <c r="BC98" s="4">
        <v>3.1951999999999998</v>
      </c>
      <c r="BD98" s="4">
        <f t="shared" si="17"/>
        <v>0.58584966125389815</v>
      </c>
      <c r="BE98" s="4">
        <f t="shared" si="18"/>
        <v>1.0303910097859983</v>
      </c>
      <c r="BF98" s="4">
        <f t="shared" si="19"/>
        <v>1.3513999736723334</v>
      </c>
      <c r="BG98" s="4">
        <f t="shared" si="20"/>
        <v>1.4603290676416816</v>
      </c>
      <c r="BH98" s="4">
        <f t="shared" si="21"/>
        <v>2.9520869565217387</v>
      </c>
      <c r="BI98" s="4">
        <f t="shared" si="22"/>
        <v>2.1738142957581439</v>
      </c>
      <c r="BJ98" s="4">
        <f t="shared" si="23"/>
        <v>8.3954189071437817</v>
      </c>
      <c r="BK98" s="4">
        <f t="shared" si="24"/>
        <v>8.1105780051150891</v>
      </c>
      <c r="BL98" s="4">
        <f t="shared" si="25"/>
        <v>3.2589405626598467</v>
      </c>
      <c r="BM98" s="4">
        <f t="shared" si="28"/>
        <v>2.1738142957581439</v>
      </c>
      <c r="BN98" s="4">
        <f t="shared" si="16"/>
        <v>15.422534184988091</v>
      </c>
      <c r="BO98" s="4"/>
      <c r="BP98" s="4">
        <v>9.5855999999999995</v>
      </c>
      <c r="BQ98" s="1"/>
      <c r="BR98" s="26">
        <v>1594</v>
      </c>
      <c r="BS98" s="6">
        <f>AU98/0.78*195</f>
        <v>22333.832220431319</v>
      </c>
      <c r="BT98" s="6">
        <f>BF98*271</f>
        <v>366.22939286520239</v>
      </c>
      <c r="BU98" s="6">
        <f>BG98*19</f>
        <v>27.74625228519195</v>
      </c>
      <c r="BV98" s="6">
        <f>BH98*5</f>
        <v>14.760434782608694</v>
      </c>
      <c r="BW98" s="6">
        <f>BI98*3</f>
        <v>6.5214428872744321</v>
      </c>
      <c r="BX98" s="6">
        <f>BJ98*3</f>
        <v>25.186256721431345</v>
      </c>
      <c r="BY98" s="6">
        <f>BK98*1.3</f>
        <v>10.543751406649616</v>
      </c>
      <c r="BZ98" s="6">
        <f>BL98*1.3</f>
        <v>4.2366227314578007</v>
      </c>
      <c r="CA98" s="6">
        <f>BM98*1.3</f>
        <v>2.825958584485587</v>
      </c>
      <c r="CB98" s="6">
        <f>BN98*2</f>
        <v>30.845068369976183</v>
      </c>
      <c r="CD98" s="7">
        <f t="shared" si="26"/>
        <v>488.89518063427795</v>
      </c>
      <c r="CE98" s="7"/>
      <c r="CF98" s="8">
        <v>1594</v>
      </c>
      <c r="CG98" s="9">
        <f>BP98*250</f>
        <v>2396.3999999999996</v>
      </c>
      <c r="CH98" s="9">
        <f>CD98*4.2</f>
        <v>2053.3597586639676</v>
      </c>
      <c r="CJ98" s="10">
        <v>1594</v>
      </c>
      <c r="CK98" s="11">
        <f t="shared" si="27"/>
        <v>1.1670629025861661</v>
      </c>
    </row>
    <row r="99" spans="1:89" x14ac:dyDescent="0.2">
      <c r="A99" s="13">
        <v>1595</v>
      </c>
      <c r="E99" s="1">
        <v>430</v>
      </c>
      <c r="F99" s="1">
        <v>425</v>
      </c>
      <c r="H99" s="63">
        <f t="shared" si="14"/>
        <v>427.5</v>
      </c>
      <c r="M99" s="1">
        <v>612</v>
      </c>
      <c r="N99" s="1">
        <v>442</v>
      </c>
      <c r="R99" s="1">
        <v>527</v>
      </c>
      <c r="S99" s="1">
        <v>27.9</v>
      </c>
      <c r="T99" s="1">
        <v>27</v>
      </c>
      <c r="X99" s="1">
        <v>27.9</v>
      </c>
      <c r="Z99" s="1">
        <v>321.5</v>
      </c>
      <c r="AA99" s="1">
        <v>321.5</v>
      </c>
      <c r="AC99" s="1">
        <v>32.6</v>
      </c>
      <c r="AE99" s="1">
        <v>32.6</v>
      </c>
      <c r="AF99" s="1">
        <v>350.3</v>
      </c>
      <c r="AG99" s="1">
        <v>60</v>
      </c>
      <c r="AN99" s="17">
        <v>1595</v>
      </c>
      <c r="AO99" s="3">
        <v>3.7294332723948811</v>
      </c>
      <c r="AP99" s="3">
        <v>7.8153564899451551</v>
      </c>
      <c r="AQ99" s="3">
        <v>10.250159846547314</v>
      </c>
      <c r="AR99" s="3">
        <v>12.351755496179626</v>
      </c>
      <c r="AS99" s="3">
        <v>30.326086956521735</v>
      </c>
      <c r="AT99" s="3">
        <v>25.617529880478084</v>
      </c>
      <c r="AU99" s="3">
        <v>90.335021874280329</v>
      </c>
      <c r="AV99" s="3">
        <v>70.869565217391298</v>
      </c>
      <c r="AW99" s="3">
        <v>30.460869565217394</v>
      </c>
      <c r="AX99" s="3">
        <v>5.2173913043478262</v>
      </c>
      <c r="AZ99" s="3">
        <v>3</v>
      </c>
      <c r="BA99" s="1"/>
      <c r="BB99" s="14">
        <v>1595</v>
      </c>
      <c r="BC99" s="4">
        <v>3.1951999999999998</v>
      </c>
      <c r="BD99" s="4">
        <f t="shared" si="17"/>
        <v>0.35047897623400365</v>
      </c>
      <c r="BE99" s="4">
        <f t="shared" si="18"/>
        <v>0.73445961931390469</v>
      </c>
      <c r="BF99" s="4">
        <f t="shared" si="19"/>
        <v>0.96327384534376403</v>
      </c>
      <c r="BG99" s="4">
        <f t="shared" si="20"/>
        <v>1.1607743870997982</v>
      </c>
      <c r="BH99" s="4">
        <f t="shared" si="21"/>
        <v>2.8499386189258304</v>
      </c>
      <c r="BI99" s="4">
        <f t="shared" si="22"/>
        <v>2.4074450433559873</v>
      </c>
      <c r="BJ99" s="4">
        <f t="shared" si="23"/>
        <v>8.4893665262558962</v>
      </c>
      <c r="BK99" s="4">
        <f t="shared" si="24"/>
        <v>6.6600716112531968</v>
      </c>
      <c r="BL99" s="4">
        <f t="shared" si="25"/>
        <v>2.8626050127877241</v>
      </c>
      <c r="BM99" s="4">
        <f t="shared" si="28"/>
        <v>2.4074450433559873</v>
      </c>
      <c r="BN99" s="4">
        <f t="shared" si="16"/>
        <v>17.795231751909338</v>
      </c>
      <c r="BO99" s="4"/>
      <c r="BP99" s="4">
        <v>9.5855999999999995</v>
      </c>
      <c r="BQ99" s="1"/>
      <c r="BR99" s="26">
        <v>1595</v>
      </c>
      <c r="BS99" s="6">
        <f>AU99/0.78*195</f>
        <v>22583.755468570082</v>
      </c>
      <c r="BT99" s="6">
        <f>BF99*271</f>
        <v>261.04721208816005</v>
      </c>
      <c r="BU99" s="6">
        <f>BG99*19</f>
        <v>22.054713354896165</v>
      </c>
      <c r="BV99" s="6">
        <f>BH99*5</f>
        <v>14.249693094629151</v>
      </c>
      <c r="BW99" s="6">
        <f>BI99*3</f>
        <v>7.2223351300679619</v>
      </c>
      <c r="BX99" s="6">
        <f>BJ99*3</f>
        <v>25.468099578767688</v>
      </c>
      <c r="BY99" s="6">
        <f>BK99*1.3</f>
        <v>8.658093094629157</v>
      </c>
      <c r="BZ99" s="6">
        <f>BL99*1.3</f>
        <v>3.7213865166240412</v>
      </c>
      <c r="CA99" s="6">
        <f>BM99*1.3</f>
        <v>3.1296785563627836</v>
      </c>
      <c r="CB99" s="6">
        <f>BN99*2</f>
        <v>35.590463503818675</v>
      </c>
      <c r="CD99" s="7">
        <f t="shared" si="26"/>
        <v>381.14167491795564</v>
      </c>
      <c r="CE99" s="7"/>
      <c r="CF99" s="8">
        <v>1595</v>
      </c>
      <c r="CG99" s="9">
        <f>BP99*250</f>
        <v>2396.3999999999996</v>
      </c>
      <c r="CH99" s="9">
        <f>CD99*4.2</f>
        <v>1600.7950346554137</v>
      </c>
      <c r="CJ99" s="10">
        <v>1595</v>
      </c>
      <c r="CK99" s="11">
        <f t="shared" si="27"/>
        <v>1.4970061426482668</v>
      </c>
    </row>
    <row r="100" spans="1:89" x14ac:dyDescent="0.2">
      <c r="A100" s="13">
        <v>1596</v>
      </c>
      <c r="E100" s="1">
        <v>529</v>
      </c>
      <c r="F100" s="1">
        <v>527</v>
      </c>
      <c r="H100" s="63">
        <f t="shared" si="14"/>
        <v>528</v>
      </c>
      <c r="N100" s="1">
        <v>544</v>
      </c>
      <c r="R100" s="1">
        <v>544</v>
      </c>
      <c r="S100" s="1">
        <v>29.4</v>
      </c>
      <c r="X100" s="1">
        <v>29.4</v>
      </c>
      <c r="Y100" s="1">
        <v>369.8</v>
      </c>
      <c r="AA100" s="1">
        <v>369.8</v>
      </c>
      <c r="AC100" s="1">
        <v>31.3</v>
      </c>
      <c r="AE100" s="1">
        <v>31.3</v>
      </c>
      <c r="AF100" s="1">
        <v>408</v>
      </c>
      <c r="AG100" s="1">
        <v>72</v>
      </c>
      <c r="AN100" s="17">
        <v>1596</v>
      </c>
      <c r="AO100" s="3">
        <v>5.2065813528336378</v>
      </c>
      <c r="AP100" s="3">
        <v>9.6526508226691039</v>
      </c>
      <c r="AQ100" s="3">
        <v>12.659846547314576</v>
      </c>
      <c r="AR100" s="3">
        <v>12.750199221862839</v>
      </c>
      <c r="AS100" s="3">
        <v>31.95652173913043</v>
      </c>
      <c r="AT100" s="3">
        <v>29.466135458167329</v>
      </c>
      <c r="AU100" s="3">
        <v>91.334714866835398</v>
      </c>
      <c r="AV100" s="3">
        <v>68.043478260869563</v>
      </c>
      <c r="AW100" s="3">
        <v>35.478260869565219</v>
      </c>
      <c r="AX100" s="3">
        <v>6.2608695652173916</v>
      </c>
      <c r="AZ100" s="3">
        <v>3</v>
      </c>
      <c r="BA100" s="1"/>
      <c r="BB100" s="14">
        <v>1596</v>
      </c>
      <c r="BC100" s="4">
        <v>3.1951999999999998</v>
      </c>
      <c r="BD100" s="4">
        <f t="shared" si="17"/>
        <v>0.48929613936982469</v>
      </c>
      <c r="BE100" s="4">
        <f t="shared" si="18"/>
        <v>0.90712205613506824</v>
      </c>
      <c r="BF100" s="4">
        <f t="shared" si="19"/>
        <v>1.1897276967052803</v>
      </c>
      <c r="BG100" s="4">
        <f t="shared" si="20"/>
        <v>1.1982187221675338</v>
      </c>
      <c r="BH100" s="4">
        <f t="shared" si="21"/>
        <v>3.0031611253196928</v>
      </c>
      <c r="BI100" s="4">
        <f t="shared" si="22"/>
        <v>2.769123412233419</v>
      </c>
      <c r="BJ100" s="4">
        <f t="shared" si="23"/>
        <v>8.5833141453680142</v>
      </c>
      <c r="BK100" s="4">
        <f t="shared" si="24"/>
        <v>6.3944859335038355</v>
      </c>
      <c r="BL100" s="4">
        <f t="shared" si="25"/>
        <v>3.3341217391304343</v>
      </c>
      <c r="BM100" s="4">
        <f t="shared" si="28"/>
        <v>2.769123412233419</v>
      </c>
      <c r="BN100" s="4">
        <f t="shared" si="16"/>
        <v>21.354278102291207</v>
      </c>
      <c r="BO100" s="4"/>
      <c r="BP100" s="4">
        <v>9.5855999999999995</v>
      </c>
      <c r="BQ100" s="1"/>
      <c r="BR100" s="26">
        <v>1596</v>
      </c>
      <c r="BS100" s="6">
        <f>AU100/0.78*195</f>
        <v>22833.678716708848</v>
      </c>
      <c r="BT100" s="6">
        <f>BF100*271</f>
        <v>322.41620580713095</v>
      </c>
      <c r="BU100" s="6">
        <f>BG100*19</f>
        <v>22.766155721183143</v>
      </c>
      <c r="BV100" s="6">
        <f>BH100*5</f>
        <v>15.015805626598464</v>
      </c>
      <c r="BW100" s="6">
        <f>BI100*3</f>
        <v>8.3073702367002564</v>
      </c>
      <c r="BX100" s="6">
        <f>BJ100*3</f>
        <v>25.749942436104043</v>
      </c>
      <c r="BY100" s="6">
        <f>BK100*1.3</f>
        <v>8.3128317135549867</v>
      </c>
      <c r="BZ100" s="6">
        <f>BL100*1.3</f>
        <v>4.334358260869565</v>
      </c>
      <c r="CA100" s="6">
        <f>BM100*1.3</f>
        <v>3.599860435903445</v>
      </c>
      <c r="CB100" s="6">
        <f>BN100*2</f>
        <v>42.708556204582415</v>
      </c>
      <c r="CD100" s="7">
        <f t="shared" si="26"/>
        <v>453.21108644262733</v>
      </c>
      <c r="CE100" s="7"/>
      <c r="CF100" s="8">
        <v>1596</v>
      </c>
      <c r="CG100" s="9">
        <f>BP100*250</f>
        <v>2396.3999999999996</v>
      </c>
      <c r="CH100" s="9">
        <f>CD100*4.2</f>
        <v>1903.4865630590348</v>
      </c>
      <c r="CJ100" s="10">
        <v>1596</v>
      </c>
      <c r="CK100" s="11">
        <f t="shared" si="27"/>
        <v>1.2589529374711312</v>
      </c>
    </row>
    <row r="101" spans="1:89" x14ac:dyDescent="0.2">
      <c r="A101" s="13">
        <v>1597</v>
      </c>
      <c r="M101" s="1">
        <v>1190</v>
      </c>
      <c r="R101" s="1">
        <v>1190</v>
      </c>
      <c r="Z101" s="1">
        <v>500</v>
      </c>
      <c r="AA101" s="1">
        <v>500</v>
      </c>
      <c r="AB101" s="1">
        <v>3196</v>
      </c>
      <c r="AE101" s="1">
        <v>31.96</v>
      </c>
      <c r="AF101" s="1">
        <v>408</v>
      </c>
      <c r="AN101" s="17">
        <v>1597</v>
      </c>
      <c r="AO101" s="3">
        <v>6.2157221206581346</v>
      </c>
      <c r="AP101" s="3">
        <v>15.280164533820841</v>
      </c>
      <c r="AQ101" s="3">
        <v>11.036503932334174</v>
      </c>
      <c r="AR101" s="3">
        <v>27.891060797824966</v>
      </c>
      <c r="AS101" s="3">
        <v>31.630434782608695</v>
      </c>
      <c r="AT101" s="3">
        <v>39.840637450199203</v>
      </c>
      <c r="AU101" s="3">
        <v>92.334407859390453</v>
      </c>
      <c r="AV101" s="3">
        <v>69.478260869565219</v>
      </c>
      <c r="AW101" s="3">
        <v>35.478260869565219</v>
      </c>
      <c r="AX101" s="3">
        <v>5.9130434782608692</v>
      </c>
      <c r="AZ101" s="3">
        <v>3</v>
      </c>
      <c r="BA101" s="1"/>
      <c r="BB101" s="14">
        <v>1597</v>
      </c>
      <c r="BC101" s="4">
        <v>3.1951999999999998</v>
      </c>
      <c r="BD101" s="4">
        <f t="shared" si="17"/>
        <v>0.58413162705667265</v>
      </c>
      <c r="BE101" s="4">
        <f t="shared" si="18"/>
        <v>1.4359759328960102</v>
      </c>
      <c r="BF101" s="4">
        <f t="shared" si="19"/>
        <v>1.0371716871939456</v>
      </c>
      <c r="BG101" s="4">
        <f t="shared" si="20"/>
        <v>2.6211034547414802</v>
      </c>
      <c r="BH101" s="4">
        <f t="shared" si="21"/>
        <v>2.9725166240409204</v>
      </c>
      <c r="BI101" s="4">
        <f t="shared" si="22"/>
        <v>3.7440824935551906</v>
      </c>
      <c r="BJ101" s="4">
        <f t="shared" si="23"/>
        <v>8.6772617644801269</v>
      </c>
      <c r="BK101" s="4">
        <f t="shared" si="24"/>
        <v>6.5293217391304355</v>
      </c>
      <c r="BL101" s="4">
        <f t="shared" si="25"/>
        <v>3.3341217391304343</v>
      </c>
      <c r="BM101" s="4">
        <f t="shared" si="28"/>
        <v>3.7440824935551906</v>
      </c>
      <c r="BN101" s="4">
        <f t="shared" si="16"/>
        <v>20.167929318830584</v>
      </c>
      <c r="BO101" s="4"/>
      <c r="BP101" s="4">
        <v>9.5855999999999995</v>
      </c>
      <c r="BQ101" s="1"/>
      <c r="BR101" s="26">
        <v>1597</v>
      </c>
      <c r="BS101" s="6">
        <f>AU101/0.78*195</f>
        <v>23083.60196484761</v>
      </c>
      <c r="BT101" s="6">
        <f>BF101*271</f>
        <v>281.07352722955926</v>
      </c>
      <c r="BU101" s="6">
        <f>BG101*19</f>
        <v>49.800965640088123</v>
      </c>
      <c r="BV101" s="6">
        <f>BH101*5</f>
        <v>14.862583120204603</v>
      </c>
      <c r="BW101" s="6">
        <f>BI101*3</f>
        <v>11.232247480665572</v>
      </c>
      <c r="BX101" s="6">
        <f>BJ101*3</f>
        <v>26.031785293440379</v>
      </c>
      <c r="BY101" s="6">
        <f>BK101*1.3</f>
        <v>8.488118260869566</v>
      </c>
      <c r="BZ101" s="6">
        <f>BL101*1.3</f>
        <v>4.334358260869565</v>
      </c>
      <c r="CA101" s="6">
        <f>BM101*1.3</f>
        <v>4.8673072416217478</v>
      </c>
      <c r="CB101" s="6">
        <f>BN101*2</f>
        <v>40.335858637661168</v>
      </c>
      <c r="CD101" s="7">
        <f t="shared" si="26"/>
        <v>441.02675116498</v>
      </c>
      <c r="CE101" s="7"/>
      <c r="CF101" s="8">
        <v>1597</v>
      </c>
      <c r="CG101" s="9">
        <f>BP101*250</f>
        <v>2396.3999999999996</v>
      </c>
      <c r="CH101" s="9">
        <f>CD101*4.2</f>
        <v>1852.3123548929161</v>
      </c>
      <c r="CJ101" s="10">
        <v>1597</v>
      </c>
      <c r="CK101" s="11">
        <f t="shared" si="27"/>
        <v>1.2937342849708184</v>
      </c>
    </row>
    <row r="102" spans="1:89" x14ac:dyDescent="0.2">
      <c r="A102" s="13">
        <v>1598</v>
      </c>
      <c r="E102" s="1">
        <v>1041.3</v>
      </c>
      <c r="F102" s="1">
        <v>1246</v>
      </c>
      <c r="H102" s="63">
        <f t="shared" si="14"/>
        <v>1143.6500000000001</v>
      </c>
      <c r="N102" s="1">
        <v>901</v>
      </c>
      <c r="R102" s="1">
        <v>901</v>
      </c>
      <c r="S102" s="1">
        <v>28.8</v>
      </c>
      <c r="X102" s="1">
        <v>28.8</v>
      </c>
      <c r="Y102" s="1">
        <v>493</v>
      </c>
      <c r="AA102" s="1">
        <v>493</v>
      </c>
      <c r="AC102" s="1">
        <v>34</v>
      </c>
      <c r="AE102" s="1">
        <v>34</v>
      </c>
      <c r="AF102" s="1">
        <v>408</v>
      </c>
      <c r="AG102" s="1">
        <v>64</v>
      </c>
      <c r="AN102" s="17">
        <v>1598</v>
      </c>
      <c r="AO102" s="3">
        <v>11.188299817184642</v>
      </c>
      <c r="AP102" s="3">
        <v>20.90767824497258</v>
      </c>
      <c r="AQ102" s="3">
        <v>27.421275575447574</v>
      </c>
      <c r="AR102" s="3">
        <v>21.11751746121033</v>
      </c>
      <c r="AS102" s="3">
        <v>31.304347826086957</v>
      </c>
      <c r="AT102" s="3">
        <v>39.282868525896411</v>
      </c>
      <c r="AU102" s="3">
        <v>93.334100851945507</v>
      </c>
      <c r="AV102" s="3">
        <v>73.91304347826086</v>
      </c>
      <c r="AW102" s="3">
        <v>35.478260869565219</v>
      </c>
      <c r="AX102" s="3">
        <v>5.5652173913043477</v>
      </c>
      <c r="AZ102" s="3">
        <v>3</v>
      </c>
      <c r="BA102" s="1"/>
      <c r="BB102" s="14">
        <v>1598</v>
      </c>
      <c r="BC102" s="4">
        <v>3.1951999999999998</v>
      </c>
      <c r="BD102" s="4">
        <f t="shared" si="17"/>
        <v>1.0514369287020107</v>
      </c>
      <c r="BE102" s="4">
        <f t="shared" si="18"/>
        <v>1.9648298096569523</v>
      </c>
      <c r="BF102" s="4">
        <f t="shared" si="19"/>
        <v>2.5769546976079436</v>
      </c>
      <c r="BG102" s="4">
        <f t="shared" si="20"/>
        <v>1.9845497585899778</v>
      </c>
      <c r="BH102" s="4">
        <f t="shared" si="21"/>
        <v>2.941872122762148</v>
      </c>
      <c r="BI102" s="4">
        <f t="shared" si="22"/>
        <v>3.6916653386454175</v>
      </c>
      <c r="BJ102" s="4">
        <f t="shared" si="23"/>
        <v>8.7712093835922431</v>
      </c>
      <c r="BK102" s="4">
        <f t="shared" si="24"/>
        <v>6.9460869565217385</v>
      </c>
      <c r="BL102" s="4">
        <f t="shared" si="25"/>
        <v>3.3341217391304343</v>
      </c>
      <c r="BM102" s="4">
        <f t="shared" si="28"/>
        <v>3.6916653386454175</v>
      </c>
      <c r="BN102" s="4">
        <f t="shared" si="16"/>
        <v>18.981580535369964</v>
      </c>
      <c r="BO102" s="4"/>
      <c r="BP102" s="4">
        <v>9.5855999999999995</v>
      </c>
      <c r="BQ102" s="1"/>
      <c r="BR102" s="26">
        <v>1598</v>
      </c>
      <c r="BS102" s="6">
        <f>AU102/0.78*195</f>
        <v>23333.525212986377</v>
      </c>
      <c r="BT102" s="6">
        <f>BF102*271</f>
        <v>698.35472305175267</v>
      </c>
      <c r="BU102" s="6">
        <f>BG102*19</f>
        <v>37.706445413209579</v>
      </c>
      <c r="BV102" s="6">
        <f>BH102*5</f>
        <v>14.709360613810741</v>
      </c>
      <c r="BW102" s="6">
        <f>BI102*3</f>
        <v>11.074996015936252</v>
      </c>
      <c r="BX102" s="6">
        <f>BJ102*3</f>
        <v>26.313628150776729</v>
      </c>
      <c r="BY102" s="6">
        <f>BK102*1.3</f>
        <v>9.0299130434782597</v>
      </c>
      <c r="BZ102" s="6">
        <f>BL102*1.3</f>
        <v>4.334358260869565</v>
      </c>
      <c r="CA102" s="6">
        <f>BM102*1.3</f>
        <v>4.7991649402390433</v>
      </c>
      <c r="CB102" s="6">
        <f>BN102*2</f>
        <v>37.963161070739929</v>
      </c>
      <c r="CD102" s="7">
        <f t="shared" si="26"/>
        <v>844.28575056081274</v>
      </c>
      <c r="CE102" s="7"/>
      <c r="CF102" s="8">
        <v>1598</v>
      </c>
      <c r="CG102" s="9">
        <f>BP102*250</f>
        <v>2396.3999999999996</v>
      </c>
      <c r="CH102" s="9">
        <f>CD102*4.2</f>
        <v>3546.0001523554138</v>
      </c>
      <c r="CJ102" s="10">
        <v>1598</v>
      </c>
      <c r="CK102" s="11">
        <f t="shared" si="27"/>
        <v>0.67580369346803393</v>
      </c>
    </row>
    <row r="103" spans="1:89" x14ac:dyDescent="0.2">
      <c r="A103" s="13">
        <v>1599</v>
      </c>
      <c r="E103" s="1">
        <v>986</v>
      </c>
      <c r="F103" s="1">
        <v>1003</v>
      </c>
      <c r="H103" s="63">
        <f t="shared" si="14"/>
        <v>994.5</v>
      </c>
      <c r="M103" s="1">
        <v>1020</v>
      </c>
      <c r="N103" s="1">
        <v>960.5</v>
      </c>
      <c r="R103" s="1">
        <v>990.25</v>
      </c>
      <c r="S103" s="1">
        <v>33</v>
      </c>
      <c r="X103" s="1">
        <v>33</v>
      </c>
      <c r="Y103" s="1">
        <v>399.5</v>
      </c>
      <c r="Z103" s="1">
        <v>442</v>
      </c>
      <c r="AA103" s="1">
        <v>399.5</v>
      </c>
      <c r="AB103" s="1">
        <v>3200</v>
      </c>
      <c r="AC103" s="1">
        <v>34</v>
      </c>
      <c r="AE103" s="1">
        <v>34</v>
      </c>
      <c r="AF103" s="1">
        <v>408</v>
      </c>
      <c r="AG103" s="1">
        <v>64</v>
      </c>
      <c r="AN103" s="17">
        <v>1599</v>
      </c>
      <c r="AO103" s="3">
        <v>8.3912248628884818</v>
      </c>
      <c r="AP103" s="3">
        <v>18.180987202925046</v>
      </c>
      <c r="AQ103" s="3">
        <v>23.845108695652172</v>
      </c>
      <c r="AR103" s="3">
        <v>23.209347021047204</v>
      </c>
      <c r="AS103" s="3">
        <v>35.869565217391305</v>
      </c>
      <c r="AT103" s="3">
        <v>31.832669322709162</v>
      </c>
      <c r="AU103" s="3">
        <v>94.333793844500576</v>
      </c>
      <c r="AV103" s="3">
        <v>73.91304347826086</v>
      </c>
      <c r="AW103" s="3">
        <v>35.478260869565219</v>
      </c>
      <c r="AX103" s="3">
        <v>5.5652173913043477</v>
      </c>
      <c r="AZ103" s="3">
        <v>4.2647058823529411</v>
      </c>
      <c r="BA103" s="1"/>
      <c r="BB103" s="14">
        <v>1599</v>
      </c>
      <c r="BC103" s="4">
        <v>3.1951999999999998</v>
      </c>
      <c r="BD103" s="4">
        <f t="shared" si="17"/>
        <v>0.78857769652650811</v>
      </c>
      <c r="BE103" s="4">
        <f t="shared" si="18"/>
        <v>1.7085850091407677</v>
      </c>
      <c r="BF103" s="4">
        <f t="shared" si="19"/>
        <v>2.2408791560102301</v>
      </c>
      <c r="BG103" s="4">
        <f t="shared" si="20"/>
        <v>2.1811325176955889</v>
      </c>
      <c r="BH103" s="4">
        <f t="shared" si="21"/>
        <v>3.3708951406649619</v>
      </c>
      <c r="BI103" s="4">
        <f t="shared" si="22"/>
        <v>2.9915219123505974</v>
      </c>
      <c r="BJ103" s="4">
        <f t="shared" si="23"/>
        <v>8.8651570027043594</v>
      </c>
      <c r="BK103" s="4">
        <f t="shared" si="24"/>
        <v>6.9460869565217385</v>
      </c>
      <c r="BL103" s="4">
        <f t="shared" si="25"/>
        <v>3.3341217391304343</v>
      </c>
      <c r="BM103" s="4">
        <f t="shared" si="28"/>
        <v>2.9915219123505974</v>
      </c>
      <c r="BN103" s="4">
        <f t="shared" si="16"/>
        <v>18.981580535369964</v>
      </c>
      <c r="BO103" s="4"/>
      <c r="BP103" s="4">
        <v>13.626588235294117</v>
      </c>
      <c r="BQ103" s="1"/>
      <c r="BR103" s="26">
        <v>1599</v>
      </c>
      <c r="BS103" s="6">
        <f>AU103/0.78*195</f>
        <v>23583.448461125143</v>
      </c>
      <c r="BT103" s="6">
        <f>BF103*271</f>
        <v>607.27825127877236</v>
      </c>
      <c r="BU103" s="6">
        <f>BG103*19</f>
        <v>41.441517836216192</v>
      </c>
      <c r="BV103" s="6">
        <f>BH103*5</f>
        <v>16.854475703324809</v>
      </c>
      <c r="BW103" s="6">
        <f>BI103*3</f>
        <v>8.9745657370517922</v>
      </c>
      <c r="BX103" s="6">
        <f>BJ103*3</f>
        <v>26.59547100811308</v>
      </c>
      <c r="BY103" s="6">
        <f>BK103*1.3</f>
        <v>9.0299130434782597</v>
      </c>
      <c r="BZ103" s="6">
        <f>BL103*1.3</f>
        <v>4.334358260869565</v>
      </c>
      <c r="CA103" s="6">
        <f>BM103*1.3</f>
        <v>3.8889784860557768</v>
      </c>
      <c r="CB103" s="6">
        <f>BN103*2</f>
        <v>37.963161070739929</v>
      </c>
      <c r="CD103" s="7">
        <f t="shared" si="26"/>
        <v>756.36069242462179</v>
      </c>
      <c r="CE103" s="7"/>
      <c r="CF103" s="8">
        <v>1599</v>
      </c>
      <c r="CG103" s="9">
        <f>BP103*250</f>
        <v>3406.6470588235293</v>
      </c>
      <c r="CH103" s="9">
        <f>CD103*4.2</f>
        <v>3176.7149081834118</v>
      </c>
      <c r="CJ103" s="10">
        <v>1599</v>
      </c>
      <c r="CK103" s="11">
        <f t="shared" si="27"/>
        <v>1.0723804802400738</v>
      </c>
    </row>
    <row r="104" spans="1:89" x14ac:dyDescent="0.2">
      <c r="A104" s="13">
        <v>1600</v>
      </c>
      <c r="E104" s="1">
        <v>476</v>
      </c>
      <c r="F104" s="1">
        <v>578</v>
      </c>
      <c r="H104" s="63">
        <f t="shared" si="14"/>
        <v>527</v>
      </c>
      <c r="N104" s="1">
        <v>714</v>
      </c>
      <c r="R104" s="1">
        <v>714</v>
      </c>
      <c r="S104" s="1">
        <v>37.299999999999997</v>
      </c>
      <c r="X104" s="1">
        <v>37.299999999999997</v>
      </c>
      <c r="Y104" s="1">
        <v>386.4</v>
      </c>
      <c r="AA104" s="1">
        <v>386.4</v>
      </c>
      <c r="AC104" s="1">
        <v>57.8</v>
      </c>
      <c r="AE104" s="1">
        <v>57.8</v>
      </c>
      <c r="AF104" s="1">
        <v>429</v>
      </c>
      <c r="AG104" s="1">
        <v>76.5</v>
      </c>
      <c r="AN104" s="17">
        <v>1600</v>
      </c>
      <c r="AO104" s="3">
        <v>4.9268738574040221</v>
      </c>
      <c r="AP104" s="3">
        <v>9.6343692870201085</v>
      </c>
      <c r="AQ104" s="3">
        <v>12.635869565217391</v>
      </c>
      <c r="AR104" s="3">
        <v>16.734636478694977</v>
      </c>
      <c r="AS104" s="3">
        <v>40.543478260869563</v>
      </c>
      <c r="AT104" s="3">
        <v>30.788844621513942</v>
      </c>
      <c r="AU104" s="3">
        <v>95.333486837055631</v>
      </c>
      <c r="AV104" s="3">
        <v>125.65217391304347</v>
      </c>
      <c r="AW104" s="3">
        <v>37.304347826086953</v>
      </c>
      <c r="AX104" s="3">
        <v>6.6521739130434785</v>
      </c>
      <c r="AZ104" s="3">
        <v>4.2647058823529411</v>
      </c>
      <c r="BA104" s="1"/>
      <c r="BB104" s="14">
        <v>1600</v>
      </c>
      <c r="BC104" s="4">
        <v>3.1951999999999998</v>
      </c>
      <c r="BD104" s="4">
        <f t="shared" si="17"/>
        <v>0.46301021615227439</v>
      </c>
      <c r="BE104" s="4">
        <f t="shared" si="18"/>
        <v>0.90540402193784264</v>
      </c>
      <c r="BF104" s="4">
        <f t="shared" si="19"/>
        <v>1.1874744245524296</v>
      </c>
      <c r="BG104" s="4">
        <f t="shared" si="20"/>
        <v>1.5726620728448879</v>
      </c>
      <c r="BH104" s="4">
        <f t="shared" si="21"/>
        <v>3.8101329923273655</v>
      </c>
      <c r="BI104" s="4">
        <f t="shared" si="22"/>
        <v>2.8934269510194515</v>
      </c>
      <c r="BJ104" s="4">
        <f t="shared" si="23"/>
        <v>8.9591046218164756</v>
      </c>
      <c r="BK104" s="4">
        <f t="shared" si="24"/>
        <v>11.808347826086955</v>
      </c>
      <c r="BL104" s="4">
        <f t="shared" si="25"/>
        <v>3.5057309462915596</v>
      </c>
      <c r="BM104" s="4">
        <f t="shared" si="28"/>
        <v>2.8934269510194515</v>
      </c>
      <c r="BN104" s="4">
        <f t="shared" si="16"/>
        <v>22.688920483684409</v>
      </c>
      <c r="BO104" s="4"/>
      <c r="BP104" s="4">
        <v>13.626588235294117</v>
      </c>
      <c r="BQ104" s="1"/>
      <c r="BR104" s="26">
        <v>1600</v>
      </c>
      <c r="BS104" s="6">
        <f>AU104/0.78*195</f>
        <v>23833.371709263905</v>
      </c>
      <c r="BT104" s="6">
        <f>BF104*271</f>
        <v>321.80556905370844</v>
      </c>
      <c r="BU104" s="6">
        <f>BG104*19</f>
        <v>29.880579384052869</v>
      </c>
      <c r="BV104" s="6">
        <f>BH104*5</f>
        <v>19.050664961636826</v>
      </c>
      <c r="BW104" s="6">
        <f>BI104*3</f>
        <v>8.6802808530583544</v>
      </c>
      <c r="BX104" s="6">
        <f>BJ104*3</f>
        <v>26.877313865449427</v>
      </c>
      <c r="BY104" s="6">
        <f>BK104*1.3</f>
        <v>15.350852173913042</v>
      </c>
      <c r="BZ104" s="6">
        <f>BL104*1.3</f>
        <v>4.5574502301790272</v>
      </c>
      <c r="CA104" s="6">
        <f>BM104*1.3</f>
        <v>3.761455036325287</v>
      </c>
      <c r="CB104" s="6">
        <f>BN104*2</f>
        <v>45.377840967368819</v>
      </c>
      <c r="CD104" s="7">
        <f t="shared" si="26"/>
        <v>475.34200652569206</v>
      </c>
      <c r="CE104" s="7"/>
      <c r="CF104" s="8">
        <v>1600</v>
      </c>
      <c r="CG104" s="9">
        <f>BP104*250</f>
        <v>3406.6470588235293</v>
      </c>
      <c r="CH104" s="9">
        <f>CD104*4.2</f>
        <v>1996.4364274079066</v>
      </c>
      <c r="CJ104" s="10">
        <v>1600</v>
      </c>
      <c r="CK104" s="11">
        <f t="shared" si="27"/>
        <v>1.7063639052341797</v>
      </c>
    </row>
    <row r="105" spans="1:89" x14ac:dyDescent="0.2">
      <c r="A105" s="13">
        <v>1601</v>
      </c>
      <c r="E105" s="1">
        <v>274.10000000000002</v>
      </c>
      <c r="F105" s="1">
        <v>555</v>
      </c>
      <c r="H105" s="63">
        <f t="shared" si="14"/>
        <v>414.55</v>
      </c>
      <c r="M105" s="1">
        <v>578</v>
      </c>
      <c r="N105" s="1">
        <v>544</v>
      </c>
      <c r="R105" s="1">
        <v>561</v>
      </c>
      <c r="S105" s="1">
        <v>36.5</v>
      </c>
      <c r="T105" s="1">
        <v>32</v>
      </c>
      <c r="X105" s="1">
        <v>36.5</v>
      </c>
      <c r="Y105" s="1">
        <v>411.2</v>
      </c>
      <c r="Z105" s="1">
        <v>433.5</v>
      </c>
      <c r="AA105" s="1">
        <v>411.2</v>
      </c>
      <c r="AB105" s="1">
        <v>2550</v>
      </c>
      <c r="AC105" s="1">
        <v>46.1</v>
      </c>
      <c r="AE105" s="1">
        <v>46.1</v>
      </c>
      <c r="AF105" s="1">
        <v>522.5</v>
      </c>
      <c r="AG105" s="1">
        <v>86</v>
      </c>
      <c r="AN105" s="17">
        <v>1601</v>
      </c>
      <c r="AO105" s="3">
        <v>3.7294332723948811</v>
      </c>
      <c r="AP105" s="3">
        <v>7.5786106032906764</v>
      </c>
      <c r="AQ105" s="3">
        <v>9.9396579283887458</v>
      </c>
      <c r="AR105" s="3">
        <v>13.148642947546055</v>
      </c>
      <c r="AS105" s="3">
        <v>39.673913043478258</v>
      </c>
      <c r="AT105" s="3">
        <v>32.764940239043824</v>
      </c>
      <c r="AU105" s="3">
        <v>96.3331798296107</v>
      </c>
      <c r="AV105" s="3">
        <v>100.21739130434783</v>
      </c>
      <c r="AW105" s="3">
        <v>45.434782608695649</v>
      </c>
      <c r="AX105" s="3">
        <v>7.4782608695652177</v>
      </c>
      <c r="AZ105" s="3">
        <v>4.2647058823529411</v>
      </c>
      <c r="BA105" s="1"/>
      <c r="BB105" s="14">
        <v>1601</v>
      </c>
      <c r="BC105" s="4">
        <v>3.1951999999999998</v>
      </c>
      <c r="BD105" s="4">
        <f t="shared" si="17"/>
        <v>0.35047897623400365</v>
      </c>
      <c r="BE105" s="4">
        <f t="shared" si="18"/>
        <v>0.71221107645983439</v>
      </c>
      <c r="BF105" s="4">
        <f t="shared" si="19"/>
        <v>0.93409397096434477</v>
      </c>
      <c r="BG105" s="4">
        <f t="shared" si="20"/>
        <v>1.2356630572352691</v>
      </c>
      <c r="BH105" s="4">
        <f t="shared" si="21"/>
        <v>3.728414322250639</v>
      </c>
      <c r="BI105" s="4">
        <f t="shared" si="22"/>
        <v>3.0791334426997889</v>
      </c>
      <c r="BJ105" s="4">
        <f t="shared" si="23"/>
        <v>9.0530522409285901</v>
      </c>
      <c r="BK105" s="4">
        <f t="shared" si="24"/>
        <v>9.4180767263427114</v>
      </c>
      <c r="BL105" s="4">
        <f t="shared" si="25"/>
        <v>4.2698005115089508</v>
      </c>
      <c r="BM105" s="4">
        <f t="shared" si="28"/>
        <v>3.0791334426997889</v>
      </c>
      <c r="BN105" s="4">
        <f t="shared" si="16"/>
        <v>25.506498844403389</v>
      </c>
      <c r="BO105" s="4"/>
      <c r="BP105" s="4">
        <v>13.626588235294117</v>
      </c>
      <c r="BQ105" s="1"/>
      <c r="BR105" s="26">
        <v>1601</v>
      </c>
      <c r="BS105" s="6">
        <f>AU105/0.78*195</f>
        <v>24083.294957402675</v>
      </c>
      <c r="BT105" s="6">
        <f>BF105*271</f>
        <v>253.13946613133743</v>
      </c>
      <c r="BU105" s="6">
        <f>BG105*19</f>
        <v>23.477598087470113</v>
      </c>
      <c r="BV105" s="6">
        <f>BH105*5</f>
        <v>18.642071611253193</v>
      </c>
      <c r="BW105" s="6">
        <f>BI105*3</f>
        <v>9.2374003280993673</v>
      </c>
      <c r="BX105" s="6">
        <f>BJ105*3</f>
        <v>27.15915672278577</v>
      </c>
      <c r="BY105" s="6">
        <f>BK105*1.3</f>
        <v>12.243499744245526</v>
      </c>
      <c r="BZ105" s="6">
        <f>BL105*1.3</f>
        <v>5.5507406649616362</v>
      </c>
      <c r="CA105" s="6">
        <f>BM105*1.3</f>
        <v>4.0028734755097259</v>
      </c>
      <c r="CB105" s="6">
        <f>BN105*2</f>
        <v>51.012997688806777</v>
      </c>
      <c r="CD105" s="7">
        <f t="shared" si="26"/>
        <v>404.46580445446943</v>
      </c>
      <c r="CE105" s="7"/>
      <c r="CF105" s="8">
        <v>1601</v>
      </c>
      <c r="CG105" s="9">
        <f>BP105*250</f>
        <v>3406.6470588235293</v>
      </c>
      <c r="CH105" s="9">
        <f>CD105*4.2</f>
        <v>1698.7563787087718</v>
      </c>
      <c r="CJ105" s="10">
        <v>1601</v>
      </c>
      <c r="CK105" s="11">
        <f t="shared" si="27"/>
        <v>2.0053770520131491</v>
      </c>
    </row>
    <row r="106" spans="1:89" x14ac:dyDescent="0.2">
      <c r="A106" s="13">
        <v>1602</v>
      </c>
      <c r="E106" s="1">
        <v>204</v>
      </c>
      <c r="F106" s="1">
        <v>714</v>
      </c>
      <c r="H106" s="63">
        <f t="shared" si="14"/>
        <v>459</v>
      </c>
      <c r="N106" s="1">
        <v>578</v>
      </c>
      <c r="R106" s="1">
        <v>578</v>
      </c>
      <c r="S106" s="1">
        <v>29.7</v>
      </c>
      <c r="X106" s="1">
        <v>29.7</v>
      </c>
      <c r="Y106" s="1">
        <v>391</v>
      </c>
      <c r="AA106" s="1">
        <v>391</v>
      </c>
      <c r="AC106" s="1">
        <v>30.8</v>
      </c>
      <c r="AE106" s="1">
        <v>30.8</v>
      </c>
      <c r="AF106" s="1">
        <v>646</v>
      </c>
      <c r="AG106" s="1">
        <v>73</v>
      </c>
      <c r="AN106" s="17">
        <v>1602</v>
      </c>
      <c r="AO106" s="3">
        <v>6.3162705667276047</v>
      </c>
      <c r="AP106" s="3">
        <v>8.3912248628884818</v>
      </c>
      <c r="AQ106" s="3">
        <v>11.005434782608695</v>
      </c>
      <c r="AR106" s="3">
        <v>13.547086673229268</v>
      </c>
      <c r="AS106" s="3">
        <v>32.282608695652172</v>
      </c>
      <c r="AT106" s="3">
        <v>31.155378486055774</v>
      </c>
      <c r="AU106" s="3">
        <v>97.332872822165754</v>
      </c>
      <c r="AV106" s="3">
        <v>66.956521739130437</v>
      </c>
      <c r="AW106" s="3">
        <v>56.173913043478258</v>
      </c>
      <c r="AX106" s="3">
        <v>6.3478260869565215</v>
      </c>
      <c r="AZ106" s="3">
        <v>4.2647058823529411</v>
      </c>
      <c r="BA106" s="1"/>
      <c r="BB106" s="14">
        <v>1602</v>
      </c>
      <c r="BC106" s="4">
        <v>3.1951999999999998</v>
      </c>
      <c r="BD106" s="4">
        <f t="shared" si="17"/>
        <v>0.59358081514141292</v>
      </c>
      <c r="BE106" s="4">
        <f t="shared" si="18"/>
        <v>0.78857769652650811</v>
      </c>
      <c r="BF106" s="4">
        <f t="shared" si="19"/>
        <v>1.0342519181585677</v>
      </c>
      <c r="BG106" s="4">
        <f t="shared" si="20"/>
        <v>1.2731073923030047</v>
      </c>
      <c r="BH106" s="4">
        <f t="shared" si="21"/>
        <v>3.0338056265984652</v>
      </c>
      <c r="BI106" s="4">
        <f t="shared" si="22"/>
        <v>2.9278725099601592</v>
      </c>
      <c r="BJ106" s="4">
        <f t="shared" si="23"/>
        <v>9.1469998600407063</v>
      </c>
      <c r="BK106" s="4">
        <f t="shared" si="24"/>
        <v>6.2923375959079282</v>
      </c>
      <c r="BL106" s="4">
        <f t="shared" si="25"/>
        <v>5.2790260869565211</v>
      </c>
      <c r="BM106" s="4">
        <f t="shared" si="28"/>
        <v>2.9278725099601592</v>
      </c>
      <c r="BN106" s="4">
        <f t="shared" si="16"/>
        <v>21.650865298156365</v>
      </c>
      <c r="BO106" s="4"/>
      <c r="BP106" s="4">
        <v>13.626588235294117</v>
      </c>
      <c r="BQ106" s="1"/>
      <c r="BR106" s="26">
        <v>1602</v>
      </c>
      <c r="BS106" s="6">
        <f>AU106/0.78*195</f>
        <v>24333.218205541438</v>
      </c>
      <c r="BT106" s="6">
        <f>BF106*271</f>
        <v>280.28226982097181</v>
      </c>
      <c r="BU106" s="6">
        <f>BG106*19</f>
        <v>24.189040453757091</v>
      </c>
      <c r="BV106" s="6">
        <f>BH106*5</f>
        <v>15.169028132992326</v>
      </c>
      <c r="BW106" s="6">
        <f>BI106*3</f>
        <v>8.7836175298804768</v>
      </c>
      <c r="BX106" s="6">
        <f>BJ106*3</f>
        <v>27.440999580122117</v>
      </c>
      <c r="BY106" s="6">
        <f>BK106*1.3</f>
        <v>8.1800388746803065</v>
      </c>
      <c r="BZ106" s="6">
        <f>BL106*1.3</f>
        <v>6.8627339130434777</v>
      </c>
      <c r="CA106" s="6">
        <f>BM106*1.3</f>
        <v>3.8062342629482071</v>
      </c>
      <c r="CB106" s="6">
        <f>BN106*2</f>
        <v>43.30173059631273</v>
      </c>
      <c r="CD106" s="7">
        <f t="shared" si="26"/>
        <v>418.01569316470852</v>
      </c>
      <c r="CE106" s="7"/>
      <c r="CF106" s="8">
        <v>1602</v>
      </c>
      <c r="CG106" s="9">
        <f>BP106*250</f>
        <v>3406.6470588235293</v>
      </c>
      <c r="CH106" s="9">
        <f>CD106*4.2</f>
        <v>1755.665911291776</v>
      </c>
      <c r="CJ106" s="10">
        <v>1602</v>
      </c>
      <c r="CK106" s="11">
        <f t="shared" si="27"/>
        <v>1.9403731865574594</v>
      </c>
    </row>
    <row r="107" spans="1:89" x14ac:dyDescent="0.2">
      <c r="A107" s="13">
        <v>1603</v>
      </c>
      <c r="E107" s="1">
        <v>941</v>
      </c>
      <c r="F107" s="1">
        <v>997</v>
      </c>
      <c r="H107" s="63">
        <f t="shared" si="14"/>
        <v>969</v>
      </c>
      <c r="M107" s="1">
        <v>697</v>
      </c>
      <c r="N107" s="1">
        <v>1292</v>
      </c>
      <c r="R107" s="1">
        <v>994.5</v>
      </c>
      <c r="S107" s="1">
        <v>29.6</v>
      </c>
      <c r="T107" s="1">
        <v>32</v>
      </c>
      <c r="X107" s="1">
        <v>29.6</v>
      </c>
      <c r="Y107" s="1">
        <v>525.6</v>
      </c>
      <c r="Z107" s="1">
        <v>306</v>
      </c>
      <c r="AA107" s="1">
        <v>525.6</v>
      </c>
      <c r="AB107" s="1">
        <v>2900</v>
      </c>
      <c r="AC107" s="1">
        <v>28.3</v>
      </c>
      <c r="AE107" s="1">
        <v>28.3</v>
      </c>
      <c r="AF107" s="1">
        <v>612</v>
      </c>
      <c r="AG107" s="1">
        <v>79.900000000000006</v>
      </c>
      <c r="AK107" s="66">
        <v>4.2647058823529411</v>
      </c>
      <c r="AN107" s="17">
        <v>1603</v>
      </c>
      <c r="AO107" s="3">
        <v>8.9031078610603291</v>
      </c>
      <c r="AP107" s="3">
        <v>17.714808043875685</v>
      </c>
      <c r="AQ107" s="3">
        <v>23.23369565217391</v>
      </c>
      <c r="AR107" s="3">
        <v>23.308957952468006</v>
      </c>
      <c r="AS107" s="3">
        <v>32.173913043478258</v>
      </c>
      <c r="AT107" s="3">
        <v>41.880478087649401</v>
      </c>
      <c r="AU107" s="3">
        <v>98.332565814720823</v>
      </c>
      <c r="AV107" s="3">
        <v>61.521739130434781</v>
      </c>
      <c r="AW107" s="3">
        <v>53.217391304347828</v>
      </c>
      <c r="AX107" s="3">
        <v>6.947826086956522</v>
      </c>
      <c r="AZ107" s="3">
        <v>4.2647058823529411</v>
      </c>
      <c r="BA107" s="1"/>
      <c r="BB107" s="14">
        <v>1603</v>
      </c>
      <c r="BC107" s="4">
        <v>3.1636000000000002</v>
      </c>
      <c r="BD107" s="4">
        <f t="shared" si="17"/>
        <v>0.82840800086030753</v>
      </c>
      <c r="BE107" s="4">
        <f t="shared" si="18"/>
        <v>1.6483107861060331</v>
      </c>
      <c r="BF107" s="4">
        <f t="shared" si="19"/>
        <v>2.1618270460358056</v>
      </c>
      <c r="BG107" s="4">
        <f t="shared" si="20"/>
        <v>2.1688299817184644</v>
      </c>
      <c r="BH107" s="4">
        <f t="shared" si="21"/>
        <v>2.9936879795396418</v>
      </c>
      <c r="BI107" s="4">
        <f t="shared" si="22"/>
        <v>3.8968553081790485</v>
      </c>
      <c r="BJ107" s="4">
        <f t="shared" si="23"/>
        <v>9.1495560356309067</v>
      </c>
      <c r="BK107" s="4">
        <f t="shared" si="24"/>
        <v>5.7244168797953963</v>
      </c>
      <c r="BL107" s="4">
        <f t="shared" si="25"/>
        <v>4.9517217391304351</v>
      </c>
      <c r="BM107" s="4">
        <f t="shared" si="28"/>
        <v>3.8968553081790485</v>
      </c>
      <c r="BN107" s="4">
        <f t="shared" si="16"/>
        <v>23.462954400925334</v>
      </c>
      <c r="BO107" s="4"/>
      <c r="BP107" s="4">
        <v>13.491823529411766</v>
      </c>
      <c r="BQ107" s="1"/>
      <c r="BR107" s="26">
        <v>1603</v>
      </c>
      <c r="BS107" s="6">
        <f>AU107/0.78*195</f>
        <v>24583.141453680204</v>
      </c>
      <c r="BT107" s="6">
        <f>BF107*271</f>
        <v>585.85512947570328</v>
      </c>
      <c r="BU107" s="6">
        <f>BG107*19</f>
        <v>41.207769652650825</v>
      </c>
      <c r="BV107" s="6">
        <f>BH107*5</f>
        <v>14.968439897698209</v>
      </c>
      <c r="BW107" s="6">
        <f>BI107*3</f>
        <v>11.690565924537145</v>
      </c>
      <c r="BX107" s="6">
        <f>BJ107*3</f>
        <v>27.448668106892718</v>
      </c>
      <c r="BY107" s="6">
        <f>BK107*1.3</f>
        <v>7.4417419437340158</v>
      </c>
      <c r="BZ107" s="6">
        <f>BL107*1.3</f>
        <v>6.4372382608695657</v>
      </c>
      <c r="CA107" s="6">
        <f>BM107*1.3</f>
        <v>5.0659119006327629</v>
      </c>
      <c r="CB107" s="6">
        <f>BN107*2</f>
        <v>46.925908801850667</v>
      </c>
      <c r="CD107" s="7">
        <f t="shared" si="26"/>
        <v>747.04137396456906</v>
      </c>
      <c r="CE107" s="7"/>
      <c r="CF107" s="8">
        <v>1603</v>
      </c>
      <c r="CG107" s="9">
        <f>BP107*250</f>
        <v>3372.9558823529414</v>
      </c>
      <c r="CH107" s="9">
        <f>CD107*4.2</f>
        <v>3137.57377065119</v>
      </c>
      <c r="CJ107" s="10">
        <v>1603</v>
      </c>
      <c r="CK107" s="11">
        <f t="shared" si="27"/>
        <v>1.0750204230745144</v>
      </c>
    </row>
    <row r="108" spans="1:89" x14ac:dyDescent="0.2">
      <c r="A108" s="13">
        <v>1604</v>
      </c>
      <c r="E108" s="1">
        <v>1119.3</v>
      </c>
      <c r="F108" s="1">
        <v>1178</v>
      </c>
      <c r="H108" s="63">
        <f t="shared" si="14"/>
        <v>1148.6500000000001</v>
      </c>
      <c r="N108" s="1">
        <v>1326</v>
      </c>
      <c r="R108" s="1">
        <v>1326</v>
      </c>
      <c r="S108" s="1">
        <v>34.299999999999997</v>
      </c>
      <c r="X108" s="1">
        <v>34.299999999999997</v>
      </c>
      <c r="Y108" s="1">
        <v>471.3</v>
      </c>
      <c r="AA108" s="1">
        <v>471.3</v>
      </c>
      <c r="AC108" s="1">
        <v>32.799999999999997</v>
      </c>
      <c r="AE108" s="1">
        <v>32.799999999999997</v>
      </c>
      <c r="AF108" s="1">
        <v>499.7</v>
      </c>
      <c r="AG108" s="1">
        <v>81.599999999999994</v>
      </c>
      <c r="AN108" s="17">
        <v>1604</v>
      </c>
      <c r="AO108" s="3">
        <v>8.3144424131627055</v>
      </c>
      <c r="AP108" s="3">
        <v>20.99908592321755</v>
      </c>
      <c r="AQ108" s="3">
        <v>27.54116048593351</v>
      </c>
      <c r="AR108" s="3">
        <v>31.078610603290674</v>
      </c>
      <c r="AS108" s="3">
        <v>37.282608695652172</v>
      </c>
      <c r="AT108" s="3">
        <v>37.553784860557769</v>
      </c>
      <c r="AU108" s="3">
        <v>99.332258807275878</v>
      </c>
      <c r="AV108" s="3">
        <v>71.304347826086953</v>
      </c>
      <c r="AW108" s="3">
        <v>43.452173913043474</v>
      </c>
      <c r="AX108" s="3">
        <v>7.0956521739130434</v>
      </c>
      <c r="AZ108" s="3">
        <v>4.2647058823529411</v>
      </c>
      <c r="BA108" s="1"/>
      <c r="BB108" s="14">
        <v>1604</v>
      </c>
      <c r="BC108" s="4">
        <v>3.1326000000000001</v>
      </c>
      <c r="BD108" s="4">
        <f t="shared" si="17"/>
        <v>0.76605359716098498</v>
      </c>
      <c r="BE108" s="4">
        <f t="shared" si="18"/>
        <v>1.9347569577373911</v>
      </c>
      <c r="BF108" s="4">
        <f t="shared" si="19"/>
        <v>2.5375129217128034</v>
      </c>
      <c r="BG108" s="4">
        <f t="shared" si="20"/>
        <v>2.8634369287020105</v>
      </c>
      <c r="BH108" s="4">
        <f t="shared" si="21"/>
        <v>3.4350441176470587</v>
      </c>
      <c r="BI108" s="4">
        <f t="shared" si="22"/>
        <v>3.4600290133583318</v>
      </c>
      <c r="BJ108" s="4">
        <f t="shared" si="23"/>
        <v>9.1520068805786003</v>
      </c>
      <c r="BK108" s="4">
        <f t="shared" si="24"/>
        <v>6.5696470588235298</v>
      </c>
      <c r="BL108" s="4">
        <f t="shared" si="25"/>
        <v>4.0034788235294112</v>
      </c>
      <c r="BM108" s="4">
        <f t="shared" si="28"/>
        <v>3.4600290133583318</v>
      </c>
      <c r="BN108" s="4">
        <f t="shared" si="16"/>
        <v>23.727361811780931</v>
      </c>
      <c r="BO108" s="4"/>
      <c r="BP108" s="4">
        <v>13.359617647058824</v>
      </c>
      <c r="BQ108" s="1"/>
      <c r="BR108" s="26">
        <v>1604</v>
      </c>
      <c r="BS108" s="6">
        <f>AU108/0.78*195</f>
        <v>24833.06470181897</v>
      </c>
      <c r="BT108" s="6">
        <f>BF108*271</f>
        <v>687.66600178416968</v>
      </c>
      <c r="BU108" s="6">
        <f>BG108*19</f>
        <v>54.405301645338199</v>
      </c>
      <c r="BV108" s="6">
        <f>BH108*5</f>
        <v>17.175220588235295</v>
      </c>
      <c r="BW108" s="6">
        <f>BI108*3</f>
        <v>10.380087040074995</v>
      </c>
      <c r="BX108" s="6">
        <f>BJ108*3</f>
        <v>27.456020641735801</v>
      </c>
      <c r="BY108" s="6">
        <f>BK108*1.3</f>
        <v>8.5405411764705885</v>
      </c>
      <c r="BZ108" s="6">
        <f>BL108*1.3</f>
        <v>5.2045224705882349</v>
      </c>
      <c r="CA108" s="6">
        <f>BM108*1.3</f>
        <v>4.4980377173658317</v>
      </c>
      <c r="CB108" s="6">
        <f>BN108*2</f>
        <v>47.454723623561861</v>
      </c>
      <c r="CD108" s="7">
        <f t="shared" si="26"/>
        <v>862.78045668754055</v>
      </c>
      <c r="CE108" s="7"/>
      <c r="CF108" s="8">
        <v>1604</v>
      </c>
      <c r="CG108" s="9">
        <f>BP108*250</f>
        <v>3339.9044117647063</v>
      </c>
      <c r="CH108" s="9">
        <f>CD108*4.2</f>
        <v>3623.6779180876706</v>
      </c>
      <c r="CJ108" s="10">
        <v>1604</v>
      </c>
      <c r="CK108" s="11">
        <f t="shared" si="27"/>
        <v>0.92168909248073561</v>
      </c>
    </row>
    <row r="109" spans="1:89" x14ac:dyDescent="0.2">
      <c r="A109" s="13">
        <v>1605</v>
      </c>
      <c r="E109" s="1">
        <v>1301.5</v>
      </c>
      <c r="F109" s="1">
        <v>1071</v>
      </c>
      <c r="H109" s="63">
        <f t="shared" si="14"/>
        <v>1186.25</v>
      </c>
      <c r="M109" s="1">
        <v>1020</v>
      </c>
      <c r="N109" s="1">
        <v>1724.4</v>
      </c>
      <c r="R109" s="1">
        <v>1372.2</v>
      </c>
      <c r="S109" s="1">
        <v>30.5</v>
      </c>
      <c r="T109" s="1">
        <v>28</v>
      </c>
      <c r="X109" s="1">
        <v>30.5</v>
      </c>
      <c r="Y109" s="1">
        <v>399.5</v>
      </c>
      <c r="Z109" s="1">
        <v>800</v>
      </c>
      <c r="AA109" s="1">
        <v>399.5</v>
      </c>
      <c r="AB109" s="1">
        <v>3400</v>
      </c>
      <c r="AC109" s="1">
        <v>51.6</v>
      </c>
      <c r="AE109" s="1">
        <v>51.6</v>
      </c>
      <c r="AF109" s="1">
        <v>490.1</v>
      </c>
      <c r="AG109" s="1">
        <v>65.8</v>
      </c>
      <c r="AK109" s="66">
        <v>4</v>
      </c>
      <c r="AN109" s="17">
        <v>1605</v>
      </c>
      <c r="AO109" s="3">
        <v>9.7897623400365621</v>
      </c>
      <c r="AP109" s="3">
        <v>21.686471663619741</v>
      </c>
      <c r="AQ109" s="3">
        <v>28.442695012787723</v>
      </c>
      <c r="AR109" s="3">
        <v>32.161440022500351</v>
      </c>
      <c r="AS109" s="3">
        <v>33.152173913043477</v>
      </c>
      <c r="AT109" s="3">
        <v>31.832669322709162</v>
      </c>
      <c r="AU109" s="3">
        <v>100.33195179983095</v>
      </c>
      <c r="AV109" s="3">
        <v>112.17391304347827</v>
      </c>
      <c r="AW109" s="3">
        <v>42.617391304347827</v>
      </c>
      <c r="AX109" s="3">
        <v>5.7217391304347824</v>
      </c>
      <c r="AZ109" s="3">
        <v>4</v>
      </c>
      <c r="BA109" s="1"/>
      <c r="BB109" s="14">
        <v>1605</v>
      </c>
      <c r="BC109" s="4">
        <v>3.1326000000000001</v>
      </c>
      <c r="BD109" s="4">
        <f t="shared" si="17"/>
        <v>0.90198263254113331</v>
      </c>
      <c r="BE109" s="4">
        <f t="shared" si="18"/>
        <v>1.9980894451016238</v>
      </c>
      <c r="BF109" s="4">
        <f t="shared" si="19"/>
        <v>2.62057607050173</v>
      </c>
      <c r="BG109" s="4">
        <f t="shared" si="20"/>
        <v>2.9632037357201355</v>
      </c>
      <c r="BH109" s="4">
        <f t="shared" si="21"/>
        <v>3.0544852941176472</v>
      </c>
      <c r="BI109" s="4">
        <f t="shared" si="22"/>
        <v>2.9329123505976096</v>
      </c>
      <c r="BJ109" s="4">
        <f t="shared" si="23"/>
        <v>9.2441138884750131</v>
      </c>
      <c r="BK109" s="4">
        <f t="shared" si="24"/>
        <v>10.335176470588236</v>
      </c>
      <c r="BL109" s="4">
        <f t="shared" si="25"/>
        <v>3.9265658823529415</v>
      </c>
      <c r="BM109" s="4">
        <f t="shared" si="28"/>
        <v>2.9329123505976096</v>
      </c>
      <c r="BN109" s="4">
        <f t="shared" si="16"/>
        <v>19.133093225676291</v>
      </c>
      <c r="BO109" s="4"/>
      <c r="BP109" s="4">
        <v>12.5304</v>
      </c>
      <c r="BQ109" s="1"/>
      <c r="BR109" s="26">
        <v>1605</v>
      </c>
      <c r="BS109" s="6">
        <f>AU109/0.78*195</f>
        <v>25082.987949957736</v>
      </c>
      <c r="BT109" s="6">
        <f>BF109*271</f>
        <v>710.17611510596885</v>
      </c>
      <c r="BU109" s="6">
        <f>BG109*19</f>
        <v>56.300870978682575</v>
      </c>
      <c r="BV109" s="6">
        <f>BH109*5</f>
        <v>15.272426470588236</v>
      </c>
      <c r="BW109" s="6">
        <f>BI109*3</f>
        <v>8.7987370517928287</v>
      </c>
      <c r="BX109" s="6">
        <f>BJ109*3</f>
        <v>27.732341665425039</v>
      </c>
      <c r="BY109" s="6">
        <f>BK109*1.3</f>
        <v>13.435729411764706</v>
      </c>
      <c r="BZ109" s="6">
        <f>BL109*1.3</f>
        <v>5.1045356470588237</v>
      </c>
      <c r="CA109" s="6">
        <f>BM109*1.3</f>
        <v>3.8127860557768924</v>
      </c>
      <c r="CB109" s="6">
        <f>BN109*2</f>
        <v>38.266186451352581</v>
      </c>
      <c r="CD109" s="7">
        <f t="shared" si="26"/>
        <v>878.89972883841051</v>
      </c>
      <c r="CE109" s="7"/>
      <c r="CF109" s="8">
        <v>1605</v>
      </c>
      <c r="CG109" s="9">
        <f>BP109*250</f>
        <v>3132.6</v>
      </c>
      <c r="CH109" s="9">
        <f>CD109*4.2</f>
        <v>3691.3788611213245</v>
      </c>
      <c r="CJ109" s="10">
        <v>1605</v>
      </c>
      <c r="CK109" s="11">
        <f t="shared" si="27"/>
        <v>0.84862597903278203</v>
      </c>
    </row>
    <row r="110" spans="1:89" x14ac:dyDescent="0.2">
      <c r="A110" s="13">
        <v>1606</v>
      </c>
      <c r="E110" s="1">
        <v>790.5</v>
      </c>
      <c r="F110" s="1">
        <v>807</v>
      </c>
      <c r="H110" s="63">
        <f t="shared" si="14"/>
        <v>798.75</v>
      </c>
      <c r="N110" s="1">
        <v>1700</v>
      </c>
      <c r="R110" s="1">
        <v>1700</v>
      </c>
      <c r="S110" s="1">
        <v>28.3</v>
      </c>
      <c r="X110" s="1">
        <v>28.3</v>
      </c>
      <c r="Y110" s="1">
        <v>346.4</v>
      </c>
      <c r="AA110" s="1">
        <v>346.4</v>
      </c>
      <c r="AC110" s="1">
        <v>37.200000000000003</v>
      </c>
      <c r="AE110" s="1">
        <v>37.200000000000003</v>
      </c>
      <c r="AF110" s="1">
        <v>492</v>
      </c>
      <c r="AG110" s="1">
        <v>70</v>
      </c>
      <c r="AN110" s="17">
        <v>1606</v>
      </c>
      <c r="AO110" s="3">
        <v>6.2157221206581346</v>
      </c>
      <c r="AP110" s="3">
        <v>14.602376599634368</v>
      </c>
      <c r="AQ110" s="3">
        <v>19.151614450127877</v>
      </c>
      <c r="AR110" s="3">
        <v>39.844372568321376</v>
      </c>
      <c r="AS110" s="3">
        <v>30.760869565217391</v>
      </c>
      <c r="AT110" s="3">
        <v>27.601593625498005</v>
      </c>
      <c r="AU110" s="3">
        <v>101.331644792386</v>
      </c>
      <c r="AV110" s="3">
        <v>80.869565217391312</v>
      </c>
      <c r="AW110" s="3">
        <v>42.782608695652172</v>
      </c>
      <c r="AX110" s="3">
        <v>6.0869565217391308</v>
      </c>
      <c r="AZ110" s="3">
        <v>4</v>
      </c>
      <c r="BA110" s="1"/>
      <c r="BB110" s="14">
        <v>1606</v>
      </c>
      <c r="BC110" s="4">
        <v>3.1326000000000001</v>
      </c>
      <c r="BD110" s="4">
        <f t="shared" si="17"/>
        <v>0.57268738574040212</v>
      </c>
      <c r="BE110" s="4">
        <f t="shared" si="18"/>
        <v>1.3453942628239595</v>
      </c>
      <c r="BF110" s="4">
        <f t="shared" si="19"/>
        <v>1.7645396301903113</v>
      </c>
      <c r="BG110" s="4">
        <f t="shared" si="20"/>
        <v>3.6710729855153983</v>
      </c>
      <c r="BH110" s="4">
        <f t="shared" si="21"/>
        <v>2.8341617647058821</v>
      </c>
      <c r="BI110" s="4">
        <f t="shared" si="22"/>
        <v>2.5430809468010307</v>
      </c>
      <c r="BJ110" s="4">
        <f t="shared" si="23"/>
        <v>9.3362208963714224</v>
      </c>
      <c r="BK110" s="4">
        <f t="shared" si="24"/>
        <v>7.4509411764705895</v>
      </c>
      <c r="BL110" s="4">
        <f t="shared" si="25"/>
        <v>3.9417882352941174</v>
      </c>
      <c r="BM110" s="4">
        <f t="shared" si="28"/>
        <v>2.5430809468010307</v>
      </c>
      <c r="BN110" s="4">
        <f t="shared" si="16"/>
        <v>20.354354495400308</v>
      </c>
      <c r="BO110" s="4"/>
      <c r="BP110" s="4">
        <v>12.5304</v>
      </c>
      <c r="BQ110" s="1"/>
      <c r="BR110" s="26">
        <v>1606</v>
      </c>
      <c r="BS110" s="6">
        <f>AU110/0.78*195</f>
        <v>25332.911198096495</v>
      </c>
      <c r="BT110" s="6">
        <f>BF110*271</f>
        <v>478.19023978157435</v>
      </c>
      <c r="BU110" s="6">
        <f>BG110*19</f>
        <v>69.750386724792563</v>
      </c>
      <c r="BV110" s="6">
        <f>BH110*5</f>
        <v>14.170808823529411</v>
      </c>
      <c r="BW110" s="6">
        <f>BI110*3</f>
        <v>7.6292428404030925</v>
      </c>
      <c r="BX110" s="6">
        <f>BJ110*3</f>
        <v>28.008662689114267</v>
      </c>
      <c r="BY110" s="6">
        <f>BK110*1.3</f>
        <v>9.686223529411766</v>
      </c>
      <c r="BZ110" s="6">
        <f>BL110*1.3</f>
        <v>5.1243247058823531</v>
      </c>
      <c r="CA110" s="6">
        <f>BM110*1.3</f>
        <v>3.3060052308413401</v>
      </c>
      <c r="CB110" s="6">
        <f>BN110*2</f>
        <v>40.708708990800616</v>
      </c>
      <c r="CD110" s="7">
        <f t="shared" si="26"/>
        <v>656.57460331634991</v>
      </c>
      <c r="CE110" s="7"/>
      <c r="CF110" s="8">
        <v>1606</v>
      </c>
      <c r="CG110" s="9">
        <f>BP110*250</f>
        <v>3132.6</v>
      </c>
      <c r="CH110" s="9">
        <f>CD110*4.2</f>
        <v>2757.6133339286698</v>
      </c>
      <c r="CJ110" s="10">
        <v>1606</v>
      </c>
      <c r="CK110" s="11">
        <f t="shared" si="27"/>
        <v>1.1359823226329924</v>
      </c>
    </row>
    <row r="111" spans="1:89" x14ac:dyDescent="0.2">
      <c r="A111" s="13">
        <v>1607</v>
      </c>
      <c r="E111" s="1">
        <v>631.79999999999995</v>
      </c>
      <c r="F111" s="1">
        <v>595</v>
      </c>
      <c r="H111" s="63">
        <f t="shared" si="14"/>
        <v>613.4</v>
      </c>
      <c r="N111" s="1">
        <v>1450</v>
      </c>
      <c r="R111" s="1">
        <v>1450</v>
      </c>
      <c r="S111" s="1">
        <v>31.7</v>
      </c>
      <c r="X111" s="1">
        <v>31.7</v>
      </c>
      <c r="Y111" s="1">
        <v>289</v>
      </c>
      <c r="AA111" s="1">
        <v>289</v>
      </c>
      <c r="AC111" s="1">
        <v>28.4</v>
      </c>
      <c r="AE111" s="1">
        <v>28.4</v>
      </c>
      <c r="AF111" s="1">
        <v>528.29999999999995</v>
      </c>
      <c r="AG111" s="1">
        <v>85.4</v>
      </c>
      <c r="AK111" s="66">
        <v>3.2352941176470589</v>
      </c>
      <c r="AN111" s="17">
        <v>1607</v>
      </c>
      <c r="AO111" s="3">
        <v>5.8829981718464346</v>
      </c>
      <c r="AP111" s="3">
        <v>11.213893967093234</v>
      </c>
      <c r="AQ111" s="3">
        <v>14.70748081841432</v>
      </c>
      <c r="AR111" s="3">
        <v>33.984906014156472</v>
      </c>
      <c r="AS111" s="3">
        <v>34.45652173913043</v>
      </c>
      <c r="AT111" s="3">
        <v>23.027888446215137</v>
      </c>
      <c r="AU111" s="3">
        <v>102.33133778494107</v>
      </c>
      <c r="AV111" s="3">
        <v>61.739130434782602</v>
      </c>
      <c r="AW111" s="3">
        <v>45.939130434782605</v>
      </c>
      <c r="AX111" s="3">
        <v>7.4260869565217398</v>
      </c>
      <c r="AZ111" s="3">
        <v>4</v>
      </c>
      <c r="BA111" s="1"/>
      <c r="BB111" s="14">
        <v>1607</v>
      </c>
      <c r="BC111" s="4">
        <v>3.1326000000000001</v>
      </c>
      <c r="BD111" s="4">
        <f t="shared" si="17"/>
        <v>0.54203176685665122</v>
      </c>
      <c r="BE111" s="4">
        <f t="shared" si="18"/>
        <v>1.0331954188622432</v>
      </c>
      <c r="BF111" s="4">
        <f t="shared" si="19"/>
        <v>1.3550780709342558</v>
      </c>
      <c r="BG111" s="4">
        <f t="shared" si="20"/>
        <v>3.1312093111748989</v>
      </c>
      <c r="BH111" s="4">
        <f t="shared" si="21"/>
        <v>3.1746617647058817</v>
      </c>
      <c r="BI111" s="4">
        <f t="shared" si="22"/>
        <v>2.1216812749003982</v>
      </c>
      <c r="BJ111" s="4">
        <f t="shared" si="23"/>
        <v>9.4283279042678352</v>
      </c>
      <c r="BK111" s="4">
        <f t="shared" si="24"/>
        <v>5.6883529411764702</v>
      </c>
      <c r="BL111" s="4">
        <f t="shared" si="25"/>
        <v>4.2326152941176467</v>
      </c>
      <c r="BM111" s="4">
        <f t="shared" si="28"/>
        <v>2.1216812749003982</v>
      </c>
      <c r="BN111" s="4">
        <f t="shared" si="16"/>
        <v>24.832312484388375</v>
      </c>
      <c r="BO111" s="4"/>
      <c r="BP111" s="4">
        <v>12.5304</v>
      </c>
      <c r="BQ111" s="1"/>
      <c r="BR111" s="26">
        <v>1607</v>
      </c>
      <c r="BS111" s="6">
        <f>AU111/0.78*195</f>
        <v>25582.834446235269</v>
      </c>
      <c r="BT111" s="6">
        <f>BF111*271</f>
        <v>367.22615722318335</v>
      </c>
      <c r="BU111" s="6">
        <f>BG111*19</f>
        <v>59.49297691232308</v>
      </c>
      <c r="BV111" s="6">
        <f>BH111*5</f>
        <v>15.873308823529408</v>
      </c>
      <c r="BW111" s="6">
        <f>BI111*3</f>
        <v>6.3650438247011945</v>
      </c>
      <c r="BX111" s="6">
        <f>BJ111*3</f>
        <v>28.284983712803506</v>
      </c>
      <c r="BY111" s="6">
        <f>BK111*1.3</f>
        <v>7.394858823529411</v>
      </c>
      <c r="BZ111" s="6">
        <f>BL111*1.3</f>
        <v>5.5023998823529405</v>
      </c>
      <c r="CA111" s="6">
        <f>BM111*1.3</f>
        <v>2.7581856573705177</v>
      </c>
      <c r="CB111" s="6">
        <f>BN111*2</f>
        <v>49.664624968776749</v>
      </c>
      <c r="CD111" s="7">
        <f t="shared" si="26"/>
        <v>542.56253982857015</v>
      </c>
      <c r="CE111" s="7"/>
      <c r="CF111" s="8">
        <v>1607</v>
      </c>
      <c r="CG111" s="9">
        <f>BP111*250</f>
        <v>3132.6</v>
      </c>
      <c r="CH111" s="9">
        <f>CD111*4.2</f>
        <v>2278.7626672799947</v>
      </c>
      <c r="CJ111" s="10">
        <v>1607</v>
      </c>
      <c r="CK111" s="11">
        <f t="shared" si="27"/>
        <v>1.3746934004931604</v>
      </c>
    </row>
    <row r="112" spans="1:89" x14ac:dyDescent="0.2">
      <c r="A112" s="13">
        <v>1608</v>
      </c>
      <c r="E112" s="1">
        <v>680</v>
      </c>
      <c r="F112" s="1">
        <v>646</v>
      </c>
      <c r="H112" s="63">
        <f t="shared" si="14"/>
        <v>663</v>
      </c>
      <c r="N112" s="1">
        <v>918</v>
      </c>
      <c r="R112" s="1">
        <v>918</v>
      </c>
      <c r="S112" s="1">
        <v>29.3</v>
      </c>
      <c r="X112" s="1">
        <v>29.3</v>
      </c>
      <c r="Y112" s="1">
        <v>357</v>
      </c>
      <c r="AA112" s="1">
        <v>357</v>
      </c>
      <c r="AC112" s="1">
        <v>28</v>
      </c>
      <c r="AE112" s="1">
        <v>28</v>
      </c>
      <c r="AF112" s="1">
        <v>522.79999999999995</v>
      </c>
      <c r="AG112" s="1">
        <v>80.400000000000006</v>
      </c>
      <c r="AN112" s="17">
        <v>1608</v>
      </c>
      <c r="AO112" s="3">
        <v>6.5191956124314441</v>
      </c>
      <c r="AP112" s="3">
        <v>12.120658135283364</v>
      </c>
      <c r="AQ112" s="3">
        <v>15.896739130434781</v>
      </c>
      <c r="AR112" s="3">
        <v>21.515961186893541</v>
      </c>
      <c r="AS112" s="3">
        <v>31.84782608695652</v>
      </c>
      <c r="AT112" s="3">
        <v>28.446215139442231</v>
      </c>
      <c r="AU112" s="3">
        <v>103.33103077749612</v>
      </c>
      <c r="AV112" s="3">
        <v>60.869565217391305</v>
      </c>
      <c r="AW112" s="3">
        <v>45.460869565217386</v>
      </c>
      <c r="AX112" s="3">
        <v>6.9913043478260875</v>
      </c>
      <c r="AZ112" s="3">
        <v>4</v>
      </c>
      <c r="BA112" s="1"/>
      <c r="BB112" s="14">
        <v>1608</v>
      </c>
      <c r="BC112" s="4">
        <v>3.1326000000000001</v>
      </c>
      <c r="BD112" s="4">
        <f t="shared" si="17"/>
        <v>0.60064800516184536</v>
      </c>
      <c r="BE112" s="4">
        <f t="shared" si="18"/>
        <v>1.1167404021937843</v>
      </c>
      <c r="BF112" s="4">
        <f t="shared" si="19"/>
        <v>1.4646507352941176</v>
      </c>
      <c r="BG112" s="4">
        <f t="shared" si="20"/>
        <v>1.9823794121783149</v>
      </c>
      <c r="BH112" s="4">
        <f t="shared" si="21"/>
        <v>2.9343088235294119</v>
      </c>
      <c r="BI112" s="4">
        <f t="shared" si="22"/>
        <v>2.6209003984063748</v>
      </c>
      <c r="BJ112" s="4">
        <f t="shared" si="23"/>
        <v>9.5204349121642462</v>
      </c>
      <c r="BK112" s="4">
        <f t="shared" si="24"/>
        <v>5.6082352941176472</v>
      </c>
      <c r="BL112" s="4">
        <f t="shared" si="25"/>
        <v>4.1885505882352945</v>
      </c>
      <c r="BM112" s="4">
        <f t="shared" si="28"/>
        <v>2.6209003984063748</v>
      </c>
      <c r="BN112" s="4">
        <f t="shared" si="16"/>
        <v>23.378430020431214</v>
      </c>
      <c r="BO112" s="4"/>
      <c r="BP112" s="4">
        <v>12.5304</v>
      </c>
      <c r="BQ112" s="1"/>
      <c r="BR112" s="26">
        <v>1608</v>
      </c>
      <c r="BS112" s="6">
        <f>AU112/0.78*195</f>
        <v>25832.757694374031</v>
      </c>
      <c r="BT112" s="6">
        <f>BF112*271</f>
        <v>396.92034926470586</v>
      </c>
      <c r="BU112" s="6">
        <f>BG112*19</f>
        <v>37.665208831387986</v>
      </c>
      <c r="BV112" s="6">
        <f>BH112*5</f>
        <v>14.671544117647059</v>
      </c>
      <c r="BW112" s="6">
        <f>BI112*3</f>
        <v>7.8627011952191239</v>
      </c>
      <c r="BX112" s="6">
        <f>BJ112*3</f>
        <v>28.561304736492737</v>
      </c>
      <c r="BY112" s="6">
        <f>BK112*1.3</f>
        <v>7.2907058823529418</v>
      </c>
      <c r="BZ112" s="6">
        <f>BL112*1.3</f>
        <v>5.445115764705883</v>
      </c>
      <c r="CA112" s="6">
        <f>BM112*1.3</f>
        <v>3.4071705179282872</v>
      </c>
      <c r="CB112" s="6">
        <f>BN112*2</f>
        <v>46.756860040862428</v>
      </c>
      <c r="CD112" s="7">
        <f t="shared" si="26"/>
        <v>548.58096035130234</v>
      </c>
      <c r="CE112" s="7"/>
      <c r="CF112" s="8">
        <v>1608</v>
      </c>
      <c r="CG112" s="9">
        <f>BP112*250</f>
        <v>3132.6</v>
      </c>
      <c r="CH112" s="9">
        <f>CD112*4.2</f>
        <v>2304.04003347547</v>
      </c>
      <c r="CJ112" s="10">
        <v>1608</v>
      </c>
      <c r="CK112" s="11">
        <f t="shared" si="27"/>
        <v>1.3596117925410827</v>
      </c>
    </row>
    <row r="113" spans="1:89" x14ac:dyDescent="0.2">
      <c r="A113" s="13">
        <v>1609</v>
      </c>
      <c r="E113" s="1">
        <v>590.79999999999995</v>
      </c>
      <c r="F113" s="1">
        <v>663</v>
      </c>
      <c r="H113" s="63">
        <f t="shared" si="14"/>
        <v>626.9</v>
      </c>
      <c r="M113" s="1">
        <v>714</v>
      </c>
      <c r="N113" s="1">
        <v>824.5</v>
      </c>
      <c r="R113" s="1">
        <v>769.25</v>
      </c>
      <c r="S113" s="1">
        <v>30.8</v>
      </c>
      <c r="X113" s="1">
        <v>30.8</v>
      </c>
      <c r="Y113" s="1">
        <v>384</v>
      </c>
      <c r="Z113" s="1">
        <v>442</v>
      </c>
      <c r="AA113" s="1">
        <v>384</v>
      </c>
      <c r="AB113" s="1">
        <v>2584</v>
      </c>
      <c r="AC113" s="1">
        <v>28</v>
      </c>
      <c r="AE113" s="1">
        <v>28</v>
      </c>
      <c r="AF113" s="1">
        <v>490.9</v>
      </c>
      <c r="AG113" s="1">
        <v>78.900000000000006</v>
      </c>
      <c r="AL113" s="66">
        <v>3.95</v>
      </c>
      <c r="AN113" s="17">
        <v>1609</v>
      </c>
      <c r="AO113" s="3">
        <v>7.5685557586837291</v>
      </c>
      <c r="AP113" s="3">
        <v>11.460694698354661</v>
      </c>
      <c r="AQ113" s="3">
        <v>15.03117007672634</v>
      </c>
      <c r="AR113" s="3">
        <v>18.029578587165421</v>
      </c>
      <c r="AS113" s="3">
        <v>33.478260869565219</v>
      </c>
      <c r="AT113" s="3">
        <v>30.597609561752986</v>
      </c>
      <c r="AU113" s="3">
        <v>104.33072377005119</v>
      </c>
      <c r="AV113" s="3">
        <v>60.869565217391305</v>
      </c>
      <c r="AW113" s="3">
        <v>42.686956521739127</v>
      </c>
      <c r="AX113" s="3">
        <v>6.8608695652173921</v>
      </c>
      <c r="AZ113" s="3">
        <v>4</v>
      </c>
      <c r="BA113" s="1"/>
      <c r="BB113" s="14">
        <v>1609</v>
      </c>
      <c r="BC113" s="4">
        <v>3.1326000000000001</v>
      </c>
      <c r="BD113" s="4">
        <f t="shared" si="17"/>
        <v>0.69733111087213684</v>
      </c>
      <c r="BE113" s="4">
        <f t="shared" si="18"/>
        <v>1.055934476825465</v>
      </c>
      <c r="BF113" s="4">
        <f t="shared" si="19"/>
        <v>1.3849012759515569</v>
      </c>
      <c r="BG113" s="4">
        <f t="shared" si="20"/>
        <v>1.6611605259457176</v>
      </c>
      <c r="BH113" s="4">
        <f t="shared" si="21"/>
        <v>3.0845294117647062</v>
      </c>
      <c r="BI113" s="4">
        <f t="shared" si="22"/>
        <v>2.8191197562690413</v>
      </c>
      <c r="BJ113" s="4">
        <f t="shared" si="23"/>
        <v>9.612541920060659</v>
      </c>
      <c r="BK113" s="4">
        <f t="shared" si="24"/>
        <v>5.6082352941176472</v>
      </c>
      <c r="BL113" s="4">
        <f t="shared" si="25"/>
        <v>3.932975294117647</v>
      </c>
      <c r="BM113" s="4">
        <f t="shared" si="28"/>
        <v>2.8191197562690413</v>
      </c>
      <c r="BN113" s="4">
        <f t="shared" si="16"/>
        <v>22.942265281244065</v>
      </c>
      <c r="BO113" s="4"/>
      <c r="BP113" s="4">
        <v>12.5304</v>
      </c>
      <c r="BQ113" s="1"/>
      <c r="BR113" s="26">
        <v>1609</v>
      </c>
      <c r="BS113" s="6">
        <f>AU113/0.78*195</f>
        <v>26082.680942512798</v>
      </c>
      <c r="BT113" s="6">
        <f>BF113*271</f>
        <v>375.30824578287189</v>
      </c>
      <c r="BU113" s="6">
        <f>BG113*19</f>
        <v>31.562049992968635</v>
      </c>
      <c r="BV113" s="6">
        <f>BH113*5</f>
        <v>15.42264705882353</v>
      </c>
      <c r="BW113" s="6">
        <f>BI113*3</f>
        <v>8.4573592688071244</v>
      </c>
      <c r="BX113" s="6">
        <f>BJ113*3</f>
        <v>28.837625760181979</v>
      </c>
      <c r="BY113" s="6">
        <f>BK113*1.3</f>
        <v>7.2907058823529418</v>
      </c>
      <c r="BZ113" s="6">
        <f>BL113*1.3</f>
        <v>5.1128678823529414</v>
      </c>
      <c r="CA113" s="6">
        <f>BM113*1.3</f>
        <v>3.6648556831497539</v>
      </c>
      <c r="CB113" s="6">
        <f>BN113*2</f>
        <v>45.884530562488131</v>
      </c>
      <c r="CD113" s="7">
        <f t="shared" si="26"/>
        <v>521.54088787399701</v>
      </c>
      <c r="CE113" s="7"/>
      <c r="CF113" s="8">
        <v>1609</v>
      </c>
      <c r="CG113" s="9">
        <f>BP113*250</f>
        <v>3132.6</v>
      </c>
      <c r="CH113" s="9">
        <f>CD113*4.2</f>
        <v>2190.4717290707877</v>
      </c>
      <c r="CJ113" s="10">
        <v>1609</v>
      </c>
      <c r="CK113" s="11">
        <f t="shared" si="27"/>
        <v>1.4301029127314366</v>
      </c>
    </row>
    <row r="114" spans="1:89" x14ac:dyDescent="0.2">
      <c r="A114" s="13">
        <v>1610</v>
      </c>
      <c r="E114" s="1">
        <v>705.5</v>
      </c>
      <c r="F114" s="1">
        <v>408</v>
      </c>
      <c r="H114" s="63">
        <f t="shared" si="14"/>
        <v>556.75</v>
      </c>
      <c r="N114" s="1">
        <v>552.5</v>
      </c>
      <c r="R114" s="1">
        <v>552.5</v>
      </c>
      <c r="Y114" s="1">
        <v>380</v>
      </c>
      <c r="AA114" s="1">
        <v>380</v>
      </c>
      <c r="AG114" s="1">
        <v>80.5</v>
      </c>
      <c r="AL114" s="66">
        <v>3.95</v>
      </c>
      <c r="AN114" s="17">
        <v>1610</v>
      </c>
      <c r="AO114" s="3">
        <v>4.9725776965265078</v>
      </c>
      <c r="AP114" s="3">
        <v>10.178244972577696</v>
      </c>
      <c r="AQ114" s="3">
        <v>13.349184782608695</v>
      </c>
      <c r="AR114" s="3">
        <v>12.949421084704447</v>
      </c>
      <c r="AS114" s="3">
        <v>33.097826086956523</v>
      </c>
      <c r="AT114" s="3">
        <v>30.278884462151392</v>
      </c>
      <c r="AU114" s="3">
        <v>105.33041676260625</v>
      </c>
      <c r="AV114" s="3">
        <v>67.391304347826079</v>
      </c>
      <c r="AW114" s="3">
        <v>43.269565217391303</v>
      </c>
      <c r="AX114" s="3">
        <v>7</v>
      </c>
      <c r="AZ114" s="3">
        <v>4</v>
      </c>
      <c r="BA114" s="1"/>
      <c r="BB114" s="14">
        <v>1610</v>
      </c>
      <c r="BC114" s="4">
        <v>3.1326000000000001</v>
      </c>
      <c r="BD114" s="4">
        <f t="shared" si="17"/>
        <v>0.45814990859232169</v>
      </c>
      <c r="BE114" s="4">
        <f t="shared" si="18"/>
        <v>0.93777559414990863</v>
      </c>
      <c r="BF114" s="4">
        <f t="shared" si="19"/>
        <v>1.2299310661764706</v>
      </c>
      <c r="BG114" s="4">
        <f t="shared" si="20"/>
        <v>1.1930987202925045</v>
      </c>
      <c r="BH114" s="4">
        <f t="shared" si="21"/>
        <v>3.049477941176471</v>
      </c>
      <c r="BI114" s="4">
        <f t="shared" si="22"/>
        <v>2.7897539254745718</v>
      </c>
      <c r="BJ114" s="4">
        <f t="shared" si="23"/>
        <v>9.7046489279570682</v>
      </c>
      <c r="BK114" s="4">
        <f t="shared" si="24"/>
        <v>6.2091176470588234</v>
      </c>
      <c r="BL114" s="4">
        <f t="shared" si="25"/>
        <v>3.9866541176470589</v>
      </c>
      <c r="BM114" s="4">
        <f t="shared" si="28"/>
        <v>2.7897539254745718</v>
      </c>
      <c r="BN114" s="4">
        <f t="shared" si="16"/>
        <v>23.407507669710352</v>
      </c>
      <c r="BO114" s="4"/>
      <c r="BP114" s="4">
        <v>12.5304</v>
      </c>
      <c r="BQ114" s="1"/>
      <c r="BR114" s="26">
        <v>1610</v>
      </c>
      <c r="BS114" s="6">
        <f>AU114/0.78*195</f>
        <v>26332.604190651564</v>
      </c>
      <c r="BT114" s="6">
        <f>BF114*271</f>
        <v>333.31131893382354</v>
      </c>
      <c r="BU114" s="6">
        <f>BG114*19</f>
        <v>22.668875685557587</v>
      </c>
      <c r="BV114" s="6">
        <f>BH114*5</f>
        <v>15.247389705882355</v>
      </c>
      <c r="BW114" s="6">
        <f>BI114*3</f>
        <v>8.3692617764237163</v>
      </c>
      <c r="BX114" s="6">
        <f>BJ114*3</f>
        <v>29.113946783871206</v>
      </c>
      <c r="BY114" s="6">
        <f>BK114*1.3</f>
        <v>8.0718529411764699</v>
      </c>
      <c r="BZ114" s="6">
        <f>BL114*1.3</f>
        <v>5.1826503529411765</v>
      </c>
      <c r="CA114" s="6">
        <f>BM114*1.3</f>
        <v>3.6266801031169433</v>
      </c>
      <c r="CB114" s="6">
        <f>BN114*2</f>
        <v>46.815015339420704</v>
      </c>
      <c r="CD114" s="7">
        <f t="shared" si="26"/>
        <v>472.4069916222137</v>
      </c>
      <c r="CE114" s="7"/>
      <c r="CF114" s="8">
        <v>1610</v>
      </c>
      <c r="CG114" s="9">
        <f>BP114*250</f>
        <v>3132.6</v>
      </c>
      <c r="CH114" s="9">
        <f>CD114*4.2</f>
        <v>1984.1093648132976</v>
      </c>
      <c r="CJ114" s="10">
        <v>1610</v>
      </c>
      <c r="CK114" s="11">
        <f t="shared" si="27"/>
        <v>1.5788444203501726</v>
      </c>
    </row>
    <row r="115" spans="1:89" x14ac:dyDescent="0.2">
      <c r="A115" s="13">
        <v>1611</v>
      </c>
      <c r="E115" s="1">
        <v>437.8</v>
      </c>
      <c r="F115" s="1">
        <v>442</v>
      </c>
      <c r="H115" s="63">
        <f t="shared" si="14"/>
        <v>439.9</v>
      </c>
      <c r="M115" s="1">
        <v>476</v>
      </c>
      <c r="N115" s="1">
        <v>544</v>
      </c>
      <c r="R115" s="1">
        <v>510</v>
      </c>
      <c r="S115" s="1">
        <v>30.1</v>
      </c>
      <c r="T115" s="1">
        <v>30</v>
      </c>
      <c r="X115" s="1">
        <v>30.1</v>
      </c>
      <c r="Y115" s="1">
        <v>430.7</v>
      </c>
      <c r="Z115" s="1">
        <v>529</v>
      </c>
      <c r="AA115" s="1">
        <v>430.7</v>
      </c>
      <c r="AB115" s="1">
        <v>3570</v>
      </c>
      <c r="AC115" s="1">
        <v>34</v>
      </c>
      <c r="AE115" s="1">
        <v>34</v>
      </c>
      <c r="AF115" s="1">
        <v>504.3</v>
      </c>
      <c r="AG115" s="1">
        <v>67</v>
      </c>
      <c r="AL115" s="66">
        <v>3.95</v>
      </c>
      <c r="AN115" s="17">
        <v>1611</v>
      </c>
      <c r="AO115" s="3">
        <v>5.7806215722120653</v>
      </c>
      <c r="AP115" s="3">
        <v>8.0420475319926865</v>
      </c>
      <c r="AQ115" s="3">
        <v>10.54747442455243</v>
      </c>
      <c r="AR115" s="3">
        <v>11.953311770496414</v>
      </c>
      <c r="AS115" s="3">
        <v>32.717391304347828</v>
      </c>
      <c r="AT115" s="3">
        <v>34.318725099601593</v>
      </c>
      <c r="AU115" s="3">
        <v>106.33010975516132</v>
      </c>
      <c r="AV115" s="3">
        <v>73.91304347826086</v>
      </c>
      <c r="AW115" s="3">
        <v>43.85217391304348</v>
      </c>
      <c r="AX115" s="3">
        <v>5.8260869565217392</v>
      </c>
      <c r="AZ115" s="3">
        <v>4</v>
      </c>
      <c r="BA115" s="1"/>
      <c r="BB115" s="14">
        <v>1611</v>
      </c>
      <c r="BC115" s="4">
        <v>3.1326000000000001</v>
      </c>
      <c r="BD115" s="4">
        <f t="shared" si="17"/>
        <v>0.53259926873857399</v>
      </c>
      <c r="BE115" s="4">
        <f t="shared" si="18"/>
        <v>0.7409564146682438</v>
      </c>
      <c r="BF115" s="4">
        <f t="shared" si="19"/>
        <v>0.97179465830449829</v>
      </c>
      <c r="BG115" s="4">
        <f t="shared" si="20"/>
        <v>1.1013218956546196</v>
      </c>
      <c r="BH115" s="4">
        <f t="shared" si="21"/>
        <v>3.0144264705882358</v>
      </c>
      <c r="BI115" s="4">
        <f t="shared" si="22"/>
        <v>3.1619658307944691</v>
      </c>
      <c r="BJ115" s="4">
        <f t="shared" si="23"/>
        <v>9.796755935853481</v>
      </c>
      <c r="BK115" s="4">
        <f t="shared" si="24"/>
        <v>6.81</v>
      </c>
      <c r="BL115" s="4">
        <f t="shared" si="25"/>
        <v>4.0403329411764712</v>
      </c>
      <c r="BM115" s="4">
        <f t="shared" si="28"/>
        <v>3.1619658307944691</v>
      </c>
      <c r="BN115" s="4">
        <f t="shared" si="16"/>
        <v>19.482025017026011</v>
      </c>
      <c r="BO115" s="4"/>
      <c r="BP115" s="4">
        <v>12.5304</v>
      </c>
      <c r="BQ115" s="1"/>
      <c r="BR115" s="26">
        <v>1611</v>
      </c>
      <c r="BS115" s="6">
        <f>AU115/0.78*195</f>
        <v>26582.527438790326</v>
      </c>
      <c r="BT115" s="6">
        <f>BF115*271</f>
        <v>263.35635240051903</v>
      </c>
      <c r="BU115" s="6">
        <f>BG115*19</f>
        <v>20.925116017437773</v>
      </c>
      <c r="BV115" s="6">
        <f>BH115*5</f>
        <v>15.072132352941178</v>
      </c>
      <c r="BW115" s="6">
        <f>BI115*3</f>
        <v>9.4858974923834083</v>
      </c>
      <c r="BX115" s="6">
        <f>BJ115*3</f>
        <v>29.390267807560441</v>
      </c>
      <c r="BY115" s="6">
        <f>BK115*1.3</f>
        <v>8.8529999999999998</v>
      </c>
      <c r="BZ115" s="6">
        <f>BL115*1.3</f>
        <v>5.2524328235294124</v>
      </c>
      <c r="CA115" s="6">
        <f>BM115*1.3</f>
        <v>4.11055558003281</v>
      </c>
      <c r="CB115" s="6">
        <f>BN115*2</f>
        <v>38.964050034052022</v>
      </c>
      <c r="CD115" s="7">
        <f t="shared" si="26"/>
        <v>395.4098045084562</v>
      </c>
      <c r="CE115" s="7"/>
      <c r="CF115" s="8">
        <v>1611</v>
      </c>
      <c r="CG115" s="9">
        <f>BP115*250</f>
        <v>3132.6</v>
      </c>
      <c r="CH115" s="9">
        <f>CD115*4.2</f>
        <v>1660.721178935516</v>
      </c>
      <c r="CJ115" s="10">
        <v>1611</v>
      </c>
      <c r="CK115" s="11">
        <f t="shared" si="27"/>
        <v>1.8862889446667528</v>
      </c>
    </row>
    <row r="116" spans="1:89" x14ac:dyDescent="0.2">
      <c r="A116" s="13">
        <v>1612</v>
      </c>
      <c r="E116" s="1">
        <v>452.6</v>
      </c>
      <c r="F116" s="1">
        <v>467</v>
      </c>
      <c r="H116" s="63">
        <f t="shared" ref="H116:H179" si="30">AVERAGE(E116:F116)</f>
        <v>459.8</v>
      </c>
      <c r="N116" s="1">
        <v>655.8</v>
      </c>
      <c r="R116" s="1">
        <v>655.8</v>
      </c>
      <c r="S116" s="1">
        <v>28.6</v>
      </c>
      <c r="X116" s="1">
        <v>28.6</v>
      </c>
      <c r="Y116" s="1">
        <v>293.3</v>
      </c>
      <c r="AA116" s="1">
        <v>293.3</v>
      </c>
      <c r="AC116" s="1">
        <v>34</v>
      </c>
      <c r="AE116" s="1">
        <v>34</v>
      </c>
      <c r="AF116" s="1">
        <v>476</v>
      </c>
      <c r="AG116" s="1">
        <v>60</v>
      </c>
      <c r="AL116" s="66">
        <v>3.95</v>
      </c>
      <c r="AN116" s="17">
        <v>1612</v>
      </c>
      <c r="AO116" s="3">
        <v>5.4003656307129795</v>
      </c>
      <c r="AP116" s="3">
        <v>8.4058500914076788</v>
      </c>
      <c r="AQ116" s="3">
        <v>11.024616368286445</v>
      </c>
      <c r="AR116" s="3">
        <v>15.370552664885386</v>
      </c>
      <c r="AS116" s="3">
        <v>31.086956521739129</v>
      </c>
      <c r="AT116" s="3">
        <v>23.370517928286851</v>
      </c>
      <c r="AU116" s="3">
        <v>107.32980274771637</v>
      </c>
      <c r="AV116" s="3">
        <v>73.91304347826086</v>
      </c>
      <c r="AW116" s="3">
        <v>41.391304347826086</v>
      </c>
      <c r="AX116" s="3">
        <v>5.2173913043478262</v>
      </c>
      <c r="AZ116" s="3">
        <v>4</v>
      </c>
      <c r="BA116" s="1"/>
      <c r="BB116" s="14">
        <v>1612</v>
      </c>
      <c r="BC116" s="4">
        <v>3.1326000000000001</v>
      </c>
      <c r="BD116" s="4">
        <f t="shared" si="17"/>
        <v>0.49756427572857298</v>
      </c>
      <c r="BE116" s="4">
        <f t="shared" si="18"/>
        <v>0.77447547048069687</v>
      </c>
      <c r="BF116" s="4">
        <f t="shared" si="19"/>
        <v>1.0157562716262976</v>
      </c>
      <c r="BG116" s="4">
        <f t="shared" si="20"/>
        <v>1.4161703905299987</v>
      </c>
      <c r="BH116" s="4">
        <f t="shared" si="21"/>
        <v>2.864205882352941</v>
      </c>
      <c r="BI116" s="4">
        <f t="shared" si="22"/>
        <v>2.1532495430044527</v>
      </c>
      <c r="BJ116" s="4">
        <f t="shared" si="23"/>
        <v>9.8888629437498921</v>
      </c>
      <c r="BK116" s="4">
        <f t="shared" si="24"/>
        <v>6.81</v>
      </c>
      <c r="BL116" s="4">
        <f t="shared" si="25"/>
        <v>3.8136000000000001</v>
      </c>
      <c r="BM116" s="4">
        <f t="shared" si="28"/>
        <v>2.1532495430044527</v>
      </c>
      <c r="BN116" s="4">
        <f t="shared" si="16"/>
        <v>17.446589567485979</v>
      </c>
      <c r="BO116" s="4"/>
      <c r="BP116" s="4">
        <v>12.5304</v>
      </c>
      <c r="BQ116" s="1"/>
      <c r="BR116" s="26">
        <v>1612</v>
      </c>
      <c r="BS116" s="6">
        <f>AU116/0.78*195</f>
        <v>26832.450686929093</v>
      </c>
      <c r="BT116" s="6">
        <f>BF116*271</f>
        <v>275.26994961072666</v>
      </c>
      <c r="BU116" s="6">
        <f>BG116*19</f>
        <v>26.907237420069976</v>
      </c>
      <c r="BV116" s="6">
        <f>BH116*5</f>
        <v>14.321029411764705</v>
      </c>
      <c r="BW116" s="6">
        <f>BI116*3</f>
        <v>6.4597486290133581</v>
      </c>
      <c r="BX116" s="6">
        <f>BJ116*3</f>
        <v>29.666588831249676</v>
      </c>
      <c r="BY116" s="6">
        <f>BK116*1.3</f>
        <v>8.8529999999999998</v>
      </c>
      <c r="BZ116" s="6">
        <f>BL116*1.3</f>
        <v>4.9576799999999999</v>
      </c>
      <c r="CA116" s="6">
        <f>BM116*1.3</f>
        <v>2.7992244059057887</v>
      </c>
      <c r="CB116" s="6">
        <f>BN116*2</f>
        <v>34.893179134971959</v>
      </c>
      <c r="CD116" s="7">
        <f t="shared" si="26"/>
        <v>404.12763744370204</v>
      </c>
      <c r="CE116" s="7"/>
      <c r="CF116" s="8">
        <v>1612</v>
      </c>
      <c r="CG116" s="9">
        <f>BP116*250</f>
        <v>3132.6</v>
      </c>
      <c r="CH116" s="9">
        <f>CD116*4.2</f>
        <v>1697.3360772635488</v>
      </c>
      <c r="CJ116" s="10">
        <v>1612</v>
      </c>
      <c r="CK116" s="11">
        <f t="shared" si="27"/>
        <v>1.8455979590384886</v>
      </c>
    </row>
    <row r="117" spans="1:89" x14ac:dyDescent="0.2">
      <c r="A117" s="13">
        <v>1613</v>
      </c>
      <c r="E117" s="1">
        <v>719.7</v>
      </c>
      <c r="F117" s="1">
        <v>680</v>
      </c>
      <c r="H117" s="63">
        <f t="shared" si="30"/>
        <v>699.85</v>
      </c>
      <c r="M117" s="1">
        <v>680</v>
      </c>
      <c r="N117" s="1">
        <v>663</v>
      </c>
      <c r="R117" s="1">
        <v>671.5</v>
      </c>
      <c r="S117" s="1">
        <v>29.2</v>
      </c>
      <c r="T117" s="1">
        <v>32</v>
      </c>
      <c r="X117" s="1">
        <v>29.2</v>
      </c>
      <c r="Y117" s="1">
        <v>408</v>
      </c>
      <c r="Z117" s="1">
        <v>444</v>
      </c>
      <c r="AA117" s="1">
        <v>408</v>
      </c>
      <c r="AB117" s="1">
        <v>2788</v>
      </c>
      <c r="AC117" s="1">
        <v>34</v>
      </c>
      <c r="AE117" s="1">
        <v>34</v>
      </c>
      <c r="AF117" s="1">
        <v>476</v>
      </c>
      <c r="AG117" s="1">
        <v>68</v>
      </c>
      <c r="AL117" s="66">
        <v>3.95</v>
      </c>
      <c r="AN117" s="17">
        <v>1613</v>
      </c>
      <c r="AO117" s="3">
        <v>5.5959780621572213</v>
      </c>
      <c r="AP117" s="3">
        <v>12.794332723948811</v>
      </c>
      <c r="AQ117" s="3">
        <v>16.780290920716112</v>
      </c>
      <c r="AR117" s="3">
        <v>15.738527164486944</v>
      </c>
      <c r="AS117" s="3">
        <v>31.739130434782606</v>
      </c>
      <c r="AT117" s="3">
        <v>32.509960159362549</v>
      </c>
      <c r="AU117" s="3">
        <v>108.32949574027143</v>
      </c>
      <c r="AV117" s="3">
        <v>73.91304347826086</v>
      </c>
      <c r="AW117" s="3">
        <v>41.391304347826086</v>
      </c>
      <c r="AX117" s="3">
        <v>5.9130434782608692</v>
      </c>
      <c r="AZ117" s="3">
        <v>4</v>
      </c>
      <c r="BA117" s="1"/>
      <c r="BB117" s="14">
        <v>1613</v>
      </c>
      <c r="BC117" s="4">
        <v>3.1326000000000001</v>
      </c>
      <c r="BD117" s="4">
        <f t="shared" si="17"/>
        <v>0.51558708463275627</v>
      </c>
      <c r="BE117" s="4">
        <f t="shared" si="18"/>
        <v>1.1788096085600601</v>
      </c>
      <c r="BF117" s="4">
        <f t="shared" si="19"/>
        <v>1.5460570393598616</v>
      </c>
      <c r="BG117" s="4">
        <f t="shared" si="20"/>
        <v>1.4500738292785824</v>
      </c>
      <c r="BH117" s="4">
        <f t="shared" si="21"/>
        <v>2.9242941176470589</v>
      </c>
      <c r="BI117" s="4">
        <f t="shared" si="22"/>
        <v>2.9953147410358567</v>
      </c>
      <c r="BJ117" s="4">
        <f t="shared" si="23"/>
        <v>9.9809699516463013</v>
      </c>
      <c r="BK117" s="4">
        <f t="shared" si="24"/>
        <v>6.81</v>
      </c>
      <c r="BL117" s="4">
        <f t="shared" si="25"/>
        <v>3.8136000000000001</v>
      </c>
      <c r="BM117" s="4">
        <f t="shared" si="28"/>
        <v>2.9953147410358567</v>
      </c>
      <c r="BN117" s="4">
        <f t="shared" si="16"/>
        <v>19.772801509817445</v>
      </c>
      <c r="BO117" s="4"/>
      <c r="BP117" s="4">
        <v>12.5304</v>
      </c>
      <c r="BQ117" s="1"/>
      <c r="BR117" s="26">
        <v>1613</v>
      </c>
      <c r="BS117" s="6">
        <f>AU117/0.78*195</f>
        <v>27082.373935067859</v>
      </c>
      <c r="BT117" s="6">
        <f>BF117*271</f>
        <v>418.98145766652249</v>
      </c>
      <c r="BU117" s="6">
        <f>BG117*19</f>
        <v>27.551402756293065</v>
      </c>
      <c r="BV117" s="6">
        <f>BH117*5</f>
        <v>14.621470588235294</v>
      </c>
      <c r="BW117" s="6">
        <f>BI117*3</f>
        <v>8.9859442231075697</v>
      </c>
      <c r="BX117" s="6">
        <f>BJ117*3</f>
        <v>29.942909854938904</v>
      </c>
      <c r="BY117" s="6">
        <f>BK117*1.3</f>
        <v>8.8529999999999998</v>
      </c>
      <c r="BZ117" s="6">
        <f>BL117*1.3</f>
        <v>4.9576799999999999</v>
      </c>
      <c r="CA117" s="6">
        <f>BM117*1.3</f>
        <v>3.8939091633466139</v>
      </c>
      <c r="CB117" s="6">
        <f>BN117*2</f>
        <v>39.545603019634889</v>
      </c>
      <c r="CD117" s="7">
        <f t="shared" si="26"/>
        <v>557.33337727207891</v>
      </c>
      <c r="CE117" s="7"/>
      <c r="CF117" s="8">
        <v>1613</v>
      </c>
      <c r="CG117" s="9">
        <f>BP117*250</f>
        <v>3132.6</v>
      </c>
      <c r="CH117" s="9">
        <f>CD117*4.2</f>
        <v>2340.8001845427316</v>
      </c>
      <c r="CJ117" s="10">
        <v>1613</v>
      </c>
      <c r="CK117" s="11">
        <f t="shared" si="27"/>
        <v>1.3382603182816923</v>
      </c>
    </row>
    <row r="118" spans="1:89" x14ac:dyDescent="0.2">
      <c r="A118" s="13">
        <v>1614</v>
      </c>
      <c r="E118" s="1">
        <v>616.29999999999995</v>
      </c>
      <c r="F118" s="1">
        <v>603</v>
      </c>
      <c r="H118" s="63">
        <f t="shared" si="30"/>
        <v>609.65</v>
      </c>
      <c r="S118" s="1">
        <v>36.4</v>
      </c>
      <c r="X118" s="1">
        <v>36.4</v>
      </c>
      <c r="Y118" s="1">
        <v>357</v>
      </c>
      <c r="AA118" s="1">
        <v>357</v>
      </c>
      <c r="AC118" s="1">
        <v>29.7</v>
      </c>
      <c r="AE118" s="1">
        <v>29.7</v>
      </c>
      <c r="AF118" s="1">
        <v>544</v>
      </c>
      <c r="AG118" s="1">
        <v>64</v>
      </c>
      <c r="AL118" s="66">
        <v>3.95</v>
      </c>
      <c r="AN118" s="17">
        <v>1614</v>
      </c>
      <c r="AO118" s="3">
        <v>4.3510054844606945</v>
      </c>
      <c r="AP118" s="3">
        <v>11.145338208409505</v>
      </c>
      <c r="AQ118" s="3">
        <v>14.617567135549869</v>
      </c>
      <c r="AR118" s="3">
        <v>19.822575352739886</v>
      </c>
      <c r="AS118" s="3">
        <v>39.565217391304344</v>
      </c>
      <c r="AT118" s="3">
        <v>28.446215139442231</v>
      </c>
      <c r="AU118" s="3">
        <v>109.32918873282649</v>
      </c>
      <c r="AV118" s="3">
        <v>64.565217391304344</v>
      </c>
      <c r="AW118" s="3">
        <v>47.304347826086953</v>
      </c>
      <c r="AX118" s="3">
        <v>5.5652173913043477</v>
      </c>
      <c r="AZ118" s="3">
        <v>4</v>
      </c>
      <c r="BA118" s="1"/>
      <c r="BB118" s="14">
        <v>1614</v>
      </c>
      <c r="BC118" s="4">
        <v>3.1326000000000001</v>
      </c>
      <c r="BD118" s="4">
        <f t="shared" si="17"/>
        <v>0.40088117001828155</v>
      </c>
      <c r="BE118" s="4">
        <f t="shared" si="18"/>
        <v>1.0268790138724593</v>
      </c>
      <c r="BF118" s="4">
        <f t="shared" si="19"/>
        <v>1.346793847318339</v>
      </c>
      <c r="BG118" s="4">
        <f t="shared" si="20"/>
        <v>1.8263588102939108</v>
      </c>
      <c r="BH118" s="4">
        <f t="shared" si="21"/>
        <v>3.6453529411764705</v>
      </c>
      <c r="BI118" s="4">
        <f t="shared" si="22"/>
        <v>2.6209003984063748</v>
      </c>
      <c r="BJ118" s="4">
        <f t="shared" si="23"/>
        <v>10.073076959542714</v>
      </c>
      <c r="BK118" s="4">
        <f t="shared" si="24"/>
        <v>5.9487352941176468</v>
      </c>
      <c r="BL118" s="4">
        <f t="shared" si="25"/>
        <v>4.3583999999999996</v>
      </c>
      <c r="BM118" s="4">
        <f t="shared" si="28"/>
        <v>2.6209003984063748</v>
      </c>
      <c r="BN118" s="4">
        <f t="shared" si="16"/>
        <v>18.609695538651714</v>
      </c>
      <c r="BO118" s="4"/>
      <c r="BP118" s="4">
        <v>12.5304</v>
      </c>
      <c r="BQ118" s="1"/>
      <c r="BR118" s="26">
        <v>1614</v>
      </c>
      <c r="BS118" s="6">
        <f>AU118/0.78*195</f>
        <v>27332.297183206621</v>
      </c>
      <c r="BT118" s="6">
        <f>BF118*271</f>
        <v>364.98113262326984</v>
      </c>
      <c r="BU118" s="6">
        <f>BG118*19</f>
        <v>34.700817395584302</v>
      </c>
      <c r="BV118" s="6">
        <f>BH118*5</f>
        <v>18.226764705882353</v>
      </c>
      <c r="BW118" s="6">
        <f>BI118*3</f>
        <v>7.8627011952191239</v>
      </c>
      <c r="BX118" s="6">
        <f>BJ118*3</f>
        <v>30.219230878628142</v>
      </c>
      <c r="BY118" s="6">
        <f>BK118*1.3</f>
        <v>7.7333558823529414</v>
      </c>
      <c r="BZ118" s="6">
        <f>BL118*1.3</f>
        <v>5.6659199999999998</v>
      </c>
      <c r="CA118" s="6">
        <f>BM118*1.3</f>
        <v>3.4071705179282872</v>
      </c>
      <c r="CB118" s="6">
        <f>BN118*2</f>
        <v>37.219391077303428</v>
      </c>
      <c r="CD118" s="7">
        <f t="shared" si="26"/>
        <v>510.01648427616846</v>
      </c>
      <c r="CE118" s="7"/>
      <c r="CF118" s="8">
        <v>1614</v>
      </c>
      <c r="CG118" s="9">
        <f>BP118*250</f>
        <v>3132.6</v>
      </c>
      <c r="CH118" s="9">
        <f>CD118*4.2</f>
        <v>2142.0692339599077</v>
      </c>
      <c r="CJ118" s="10">
        <v>1614</v>
      </c>
      <c r="CK118" s="11">
        <f t="shared" si="27"/>
        <v>1.4624177175678681</v>
      </c>
    </row>
    <row r="119" spans="1:89" x14ac:dyDescent="0.2">
      <c r="A119" s="13">
        <v>1615</v>
      </c>
      <c r="E119" s="1">
        <v>496.2</v>
      </c>
      <c r="F119" s="1">
        <v>535</v>
      </c>
      <c r="H119" s="63">
        <f t="shared" si="30"/>
        <v>515.6</v>
      </c>
      <c r="M119" s="1">
        <v>1020</v>
      </c>
      <c r="R119" s="1">
        <v>1020</v>
      </c>
      <c r="S119" s="1">
        <v>40</v>
      </c>
      <c r="T119" s="1">
        <v>34</v>
      </c>
      <c r="X119" s="1">
        <v>40</v>
      </c>
      <c r="Y119" s="1">
        <v>438.9</v>
      </c>
      <c r="Z119" s="1">
        <v>408</v>
      </c>
      <c r="AA119" s="1">
        <v>438.9</v>
      </c>
      <c r="AB119" s="1">
        <v>2653</v>
      </c>
      <c r="AC119" s="1">
        <v>35</v>
      </c>
      <c r="AE119" s="1">
        <v>35</v>
      </c>
      <c r="AF119" s="1">
        <v>510</v>
      </c>
      <c r="AK119" s="66">
        <v>4.5</v>
      </c>
      <c r="AL119" s="66">
        <v>3.95</v>
      </c>
      <c r="AN119" s="17">
        <v>1615</v>
      </c>
      <c r="AO119" s="3">
        <v>4.3510054844606945</v>
      </c>
      <c r="AP119" s="3">
        <v>9.4259597806215716</v>
      </c>
      <c r="AQ119" s="3">
        <v>12.362531969309465</v>
      </c>
      <c r="AR119" s="3">
        <v>23.906623540992829</v>
      </c>
      <c r="AS119" s="3">
        <v>43.478260869565219</v>
      </c>
      <c r="AT119" s="3">
        <v>34.972111553784856</v>
      </c>
      <c r="AU119" s="3">
        <v>110.32888172538155</v>
      </c>
      <c r="AV119" s="3">
        <v>76.086956521739125</v>
      </c>
      <c r="AW119" s="3">
        <v>44.347826086956523</v>
      </c>
      <c r="AX119" s="3">
        <v>5.6521739130434785</v>
      </c>
      <c r="AZ119" s="3">
        <v>4</v>
      </c>
      <c r="BA119" s="1"/>
      <c r="BB119" s="14">
        <v>1615</v>
      </c>
      <c r="BC119" s="4">
        <v>3.1326000000000001</v>
      </c>
      <c r="BD119" s="4">
        <f t="shared" si="17"/>
        <v>0.40088117001828155</v>
      </c>
      <c r="BE119" s="4">
        <f t="shared" si="18"/>
        <v>0.86846357672868046</v>
      </c>
      <c r="BF119" s="4">
        <f t="shared" si="19"/>
        <v>1.139025519031142</v>
      </c>
      <c r="BG119" s="4">
        <f t="shared" si="20"/>
        <v>2.2026437913092392</v>
      </c>
      <c r="BH119" s="4">
        <f t="shared" si="21"/>
        <v>4.0058823529411764</v>
      </c>
      <c r="BI119" s="4">
        <f t="shared" si="22"/>
        <v>3.2221657839231308</v>
      </c>
      <c r="BJ119" s="4">
        <f t="shared" si="23"/>
        <v>10.165183967439125</v>
      </c>
      <c r="BK119" s="4">
        <f t="shared" si="24"/>
        <v>7.0102941176470592</v>
      </c>
      <c r="BL119" s="4">
        <f t="shared" si="25"/>
        <v>4.0860000000000003</v>
      </c>
      <c r="BM119" s="4">
        <f t="shared" si="28"/>
        <v>3.2221657839231308</v>
      </c>
      <c r="BN119" s="4">
        <f t="shared" ref="BN119:BN182" si="31">(((AX119/34)*1000000)/27553)*BC119</f>
        <v>18.900472031443147</v>
      </c>
      <c r="BO119" s="4"/>
      <c r="BP119" s="4">
        <v>14.0967</v>
      </c>
      <c r="BQ119" s="1"/>
      <c r="BR119" s="26">
        <v>1615</v>
      </c>
      <c r="BS119" s="6">
        <f>AU119/0.78*195</f>
        <v>27582.220431345388</v>
      </c>
      <c r="BT119" s="6">
        <f>BF119*271</f>
        <v>308.67591565743948</v>
      </c>
      <c r="BU119" s="6">
        <f>BG119*19</f>
        <v>41.850232034875546</v>
      </c>
      <c r="BV119" s="6">
        <f>BH119*5</f>
        <v>20.029411764705884</v>
      </c>
      <c r="BW119" s="6">
        <f>BI119*3</f>
        <v>9.666497351769392</v>
      </c>
      <c r="BX119" s="6">
        <f>BJ119*3</f>
        <v>30.495551902317374</v>
      </c>
      <c r="BY119" s="6">
        <f>BK119*1.3</f>
        <v>9.1133823529411782</v>
      </c>
      <c r="BZ119" s="6">
        <f>BL119*1.3</f>
        <v>5.3118000000000007</v>
      </c>
      <c r="CA119" s="6">
        <f>BM119*1.3</f>
        <v>4.1888155191000704</v>
      </c>
      <c r="CB119" s="6">
        <f>BN119*2</f>
        <v>37.800944062886295</v>
      </c>
      <c r="CD119" s="7">
        <f t="shared" si="26"/>
        <v>467.13255064603521</v>
      </c>
      <c r="CE119" s="7"/>
      <c r="CF119" s="8">
        <v>1615</v>
      </c>
      <c r="CG119" s="9">
        <f>BP119*250</f>
        <v>3524.1750000000002</v>
      </c>
      <c r="CH119" s="9">
        <f>CD119*4.2</f>
        <v>1961.956712713348</v>
      </c>
      <c r="CJ119" s="10">
        <v>1615</v>
      </c>
      <c r="CK119" s="11">
        <f t="shared" si="27"/>
        <v>1.7962552268169742</v>
      </c>
    </row>
    <row r="120" spans="1:89" x14ac:dyDescent="0.2">
      <c r="A120" s="13">
        <v>1616</v>
      </c>
      <c r="E120" s="1">
        <v>905.3</v>
      </c>
      <c r="F120" s="1">
        <v>909</v>
      </c>
      <c r="H120" s="63">
        <f t="shared" si="30"/>
        <v>907.15</v>
      </c>
      <c r="N120" s="1">
        <v>1207</v>
      </c>
      <c r="R120" s="1">
        <v>1207</v>
      </c>
      <c r="S120" s="1">
        <v>33.1</v>
      </c>
      <c r="X120" s="1">
        <v>33.1</v>
      </c>
      <c r="Y120" s="1">
        <v>314.5</v>
      </c>
      <c r="AA120" s="1">
        <v>314.5</v>
      </c>
      <c r="AC120" s="1">
        <v>34</v>
      </c>
      <c r="AE120" s="1">
        <v>34</v>
      </c>
      <c r="AF120" s="1">
        <v>487.3</v>
      </c>
      <c r="AG120" s="1">
        <v>66</v>
      </c>
      <c r="AL120" s="66">
        <v>3.95</v>
      </c>
      <c r="AN120" s="17">
        <v>1616</v>
      </c>
      <c r="AO120" s="3">
        <v>8.7422303473491763</v>
      </c>
      <c r="AP120" s="3">
        <v>16.584095063985373</v>
      </c>
      <c r="AQ120" s="3">
        <v>21.750719309462912</v>
      </c>
      <c r="AR120" s="3">
        <v>28.289504523508175</v>
      </c>
      <c r="AS120" s="3">
        <v>35.978260869565219</v>
      </c>
      <c r="AT120" s="3">
        <v>25.059760956175296</v>
      </c>
      <c r="AU120" s="3">
        <v>111.32857471793662</v>
      </c>
      <c r="AV120" s="3">
        <v>73.91304347826086</v>
      </c>
      <c r="AW120" s="3">
        <v>42.373913043478261</v>
      </c>
      <c r="AX120" s="3">
        <v>5.7391304347826084</v>
      </c>
      <c r="AZ120" s="3">
        <v>4</v>
      </c>
      <c r="BA120" s="1"/>
      <c r="BB120" s="14">
        <v>1616</v>
      </c>
      <c r="BC120" s="4">
        <v>3.1636000000000002</v>
      </c>
      <c r="BD120" s="4">
        <f t="shared" si="17"/>
        <v>0.81343882137864276</v>
      </c>
      <c r="BE120" s="4">
        <f t="shared" si="18"/>
        <v>1.543101268953651</v>
      </c>
      <c r="BF120" s="4">
        <f t="shared" si="19"/>
        <v>2.023840459041673</v>
      </c>
      <c r="BG120" s="4">
        <f t="shared" si="20"/>
        <v>2.6322551914873666</v>
      </c>
      <c r="BH120" s="4">
        <f t="shared" si="21"/>
        <v>3.3476713554987221</v>
      </c>
      <c r="BI120" s="4">
        <f t="shared" si="22"/>
        <v>2.3317370517928286</v>
      </c>
      <c r="BJ120" s="4">
        <f t="shared" si="23"/>
        <v>10.358796440519539</v>
      </c>
      <c r="BK120" s="4">
        <f t="shared" si="24"/>
        <v>6.8773913043478263</v>
      </c>
      <c r="BL120" s="4">
        <f t="shared" si="25"/>
        <v>3.9427679795396418</v>
      </c>
      <c r="BM120" s="4">
        <f t="shared" si="28"/>
        <v>2.3317370517928286</v>
      </c>
      <c r="BN120" s="4">
        <f t="shared" si="31"/>
        <v>19.381163835557846</v>
      </c>
      <c r="BO120" s="4"/>
      <c r="BP120" s="4">
        <v>14.2362</v>
      </c>
      <c r="BQ120" s="1"/>
      <c r="BR120" s="26">
        <v>1616</v>
      </c>
      <c r="BS120" s="6">
        <f>AU120/0.78*195</f>
        <v>27832.143679484154</v>
      </c>
      <c r="BT120" s="6">
        <f>BF120*271</f>
        <v>548.46076440029333</v>
      </c>
      <c r="BU120" s="6">
        <f>BG120*19</f>
        <v>50.012848638259968</v>
      </c>
      <c r="BV120" s="6">
        <f>BH120*5</f>
        <v>16.73835677749361</v>
      </c>
      <c r="BW120" s="6">
        <f>BI120*3</f>
        <v>6.9952111553784864</v>
      </c>
      <c r="BX120" s="6">
        <f>BJ120*3</f>
        <v>31.076389321558615</v>
      </c>
      <c r="BY120" s="6">
        <f>BK120*1.3</f>
        <v>8.9406086956521751</v>
      </c>
      <c r="BZ120" s="6">
        <f>BL120*1.3</f>
        <v>5.1255983734015347</v>
      </c>
      <c r="CA120" s="6">
        <f>BM120*1.3</f>
        <v>3.0312581673306775</v>
      </c>
      <c r="CB120" s="6">
        <f>BN120*2</f>
        <v>38.762327671115692</v>
      </c>
      <c r="CD120" s="7">
        <f t="shared" si="26"/>
        <v>709.14336320048403</v>
      </c>
      <c r="CE120" s="7"/>
      <c r="CF120" s="8">
        <v>1616</v>
      </c>
      <c r="CG120" s="9">
        <f>BP120*250</f>
        <v>3559.05</v>
      </c>
      <c r="CH120" s="9">
        <f>CD120*4.2</f>
        <v>2978.4021254420331</v>
      </c>
      <c r="CJ120" s="10">
        <v>1616</v>
      </c>
      <c r="CK120" s="11">
        <f t="shared" si="27"/>
        <v>1.1949528136573537</v>
      </c>
    </row>
    <row r="121" spans="1:89" x14ac:dyDescent="0.2">
      <c r="A121" s="13">
        <v>1617</v>
      </c>
      <c r="E121" s="1">
        <v>1125</v>
      </c>
      <c r="F121" s="1">
        <v>1275</v>
      </c>
      <c r="H121" s="63">
        <f t="shared" si="30"/>
        <v>1200</v>
      </c>
      <c r="M121" s="1">
        <v>1156</v>
      </c>
      <c r="N121" s="1">
        <v>884</v>
      </c>
      <c r="R121" s="1">
        <v>1020</v>
      </c>
      <c r="S121" s="1">
        <v>33.799999999999997</v>
      </c>
      <c r="T121" s="1">
        <v>35</v>
      </c>
      <c r="X121" s="1">
        <v>33.799999999999997</v>
      </c>
      <c r="Z121" s="1">
        <v>461</v>
      </c>
      <c r="AA121" s="1">
        <v>461</v>
      </c>
      <c r="AB121" s="1">
        <v>3009</v>
      </c>
      <c r="AE121" s="1">
        <v>30.09</v>
      </c>
      <c r="AF121" s="1">
        <v>544</v>
      </c>
      <c r="AG121" s="1">
        <v>68</v>
      </c>
      <c r="AL121" s="66">
        <v>3.95</v>
      </c>
      <c r="AN121" s="17">
        <v>1617</v>
      </c>
      <c r="AO121" s="3">
        <v>5.6215722120658134</v>
      </c>
      <c r="AP121" s="3">
        <v>21.937842778793417</v>
      </c>
      <c r="AQ121" s="3">
        <v>28.772378516624041</v>
      </c>
      <c r="AR121" s="3">
        <v>23.906623540992829</v>
      </c>
      <c r="AS121" s="3">
        <v>36.739130434782602</v>
      </c>
      <c r="AT121" s="3">
        <v>36.733067729083665</v>
      </c>
      <c r="AU121" s="3">
        <v>112.32826771049167</v>
      </c>
      <c r="AV121" s="3">
        <v>65.41304347826086</v>
      </c>
      <c r="AW121" s="3">
        <v>47.304347826086953</v>
      </c>
      <c r="AX121" s="3">
        <v>5.9130434782608692</v>
      </c>
      <c r="AZ121" s="3">
        <v>4</v>
      </c>
      <c r="BA121" s="1"/>
      <c r="BB121" s="14">
        <v>1617</v>
      </c>
      <c r="BC121" s="4">
        <v>3.1326000000000001</v>
      </c>
      <c r="BD121" s="4">
        <f t="shared" si="17"/>
        <v>0.51794520916227549</v>
      </c>
      <c r="BE121" s="4">
        <f t="shared" si="18"/>
        <v>2.021249596730831</v>
      </c>
      <c r="BF121" s="4">
        <f t="shared" si="19"/>
        <v>2.6509515570934257</v>
      </c>
      <c r="BG121" s="4">
        <f t="shared" si="20"/>
        <v>2.2026437913092392</v>
      </c>
      <c r="BH121" s="4">
        <f t="shared" si="21"/>
        <v>3.3849705882352938</v>
      </c>
      <c r="BI121" s="4">
        <f t="shared" si="22"/>
        <v>3.3844119990625736</v>
      </c>
      <c r="BJ121" s="4">
        <f t="shared" si="23"/>
        <v>10.349397983231947</v>
      </c>
      <c r="BK121" s="4">
        <f t="shared" si="24"/>
        <v>6.0268499999999987</v>
      </c>
      <c r="BL121" s="4">
        <f t="shared" si="25"/>
        <v>4.3583999999999996</v>
      </c>
      <c r="BM121" s="4">
        <f t="shared" si="28"/>
        <v>3.3844119990625736</v>
      </c>
      <c r="BN121" s="4">
        <f t="shared" si="31"/>
        <v>19.772801509817445</v>
      </c>
      <c r="BO121" s="4"/>
      <c r="BP121" s="4">
        <v>14.0967</v>
      </c>
      <c r="BQ121" s="1"/>
      <c r="BR121" s="26">
        <v>1617</v>
      </c>
      <c r="BS121" s="6">
        <f>AU121/0.78*195</f>
        <v>28082.06692762292</v>
      </c>
      <c r="BT121" s="6">
        <f>BF121*271</f>
        <v>718.40787197231839</v>
      </c>
      <c r="BU121" s="6">
        <f>BG121*19</f>
        <v>41.850232034875546</v>
      </c>
      <c r="BV121" s="6">
        <f>BH121*5</f>
        <v>16.924852941176468</v>
      </c>
      <c r="BW121" s="6">
        <f>BI121*3</f>
        <v>10.153235997187721</v>
      </c>
      <c r="BX121" s="6">
        <f>BJ121*3</f>
        <v>31.048193949695843</v>
      </c>
      <c r="BY121" s="6">
        <f>BK121*1.3</f>
        <v>7.8349049999999982</v>
      </c>
      <c r="BZ121" s="6">
        <f>BL121*1.3</f>
        <v>5.6659199999999998</v>
      </c>
      <c r="CA121" s="6">
        <f>BM121*1.3</f>
        <v>4.399735598781346</v>
      </c>
      <c r="CB121" s="6">
        <f>BN121*2</f>
        <v>39.545603019634889</v>
      </c>
      <c r="CD121" s="7">
        <f t="shared" si="26"/>
        <v>875.83055051367023</v>
      </c>
      <c r="CE121" s="7"/>
      <c r="CF121" s="8">
        <v>1617</v>
      </c>
      <c r="CG121" s="9">
        <f>BP121*250</f>
        <v>3524.1750000000002</v>
      </c>
      <c r="CH121" s="9">
        <f>CD121*4.2</f>
        <v>3678.4883121574153</v>
      </c>
      <c r="CJ121" s="10">
        <v>1617</v>
      </c>
      <c r="CK121" s="11">
        <f t="shared" si="27"/>
        <v>0.95804980223875957</v>
      </c>
    </row>
    <row r="122" spans="1:89" x14ac:dyDescent="0.2">
      <c r="A122" s="13">
        <v>1618</v>
      </c>
      <c r="E122" s="1">
        <v>843.6</v>
      </c>
      <c r="F122" s="1">
        <v>697</v>
      </c>
      <c r="H122" s="63">
        <f t="shared" si="30"/>
        <v>770.3</v>
      </c>
      <c r="N122" s="1">
        <v>1125.8</v>
      </c>
      <c r="R122" s="1">
        <v>1125.8</v>
      </c>
      <c r="S122" s="1">
        <v>36</v>
      </c>
      <c r="X122" s="1">
        <v>36</v>
      </c>
      <c r="Y122" s="1">
        <v>535.5</v>
      </c>
      <c r="AA122" s="1">
        <v>535.5</v>
      </c>
      <c r="AF122" s="1">
        <v>566.70000000000005</v>
      </c>
      <c r="AG122" s="1">
        <v>74</v>
      </c>
      <c r="AL122" s="66">
        <v>3.95</v>
      </c>
      <c r="AN122" s="17">
        <v>1618</v>
      </c>
      <c r="AO122" s="3">
        <v>5.4003656307129795</v>
      </c>
      <c r="AP122" s="3">
        <v>14.082266910420474</v>
      </c>
      <c r="AQ122" s="3">
        <v>18.469469309462916</v>
      </c>
      <c r="AR122" s="3">
        <v>26.386349786715417</v>
      </c>
      <c r="AS122" s="3">
        <v>39.130434782608695</v>
      </c>
      <c r="AT122" s="3">
        <v>42.669322709163346</v>
      </c>
      <c r="AU122" s="3">
        <v>113.32796070304674</v>
      </c>
      <c r="AV122" s="3">
        <v>68.90217391304347</v>
      </c>
      <c r="AW122" s="3">
        <v>49.278260869565223</v>
      </c>
      <c r="AX122" s="3">
        <v>6.4347826086956523</v>
      </c>
      <c r="AZ122" s="3">
        <v>4</v>
      </c>
      <c r="BA122" s="1"/>
      <c r="BB122" s="14">
        <v>1618</v>
      </c>
      <c r="BC122" s="4">
        <v>3.1326000000000001</v>
      </c>
      <c r="BD122" s="4">
        <f t="shared" si="17"/>
        <v>0.49756427572857298</v>
      </c>
      <c r="BE122" s="4">
        <f t="shared" si="18"/>
        <v>1.2974738036347992</v>
      </c>
      <c r="BF122" s="4">
        <f t="shared" si="19"/>
        <v>1.7016899870242215</v>
      </c>
      <c r="BG122" s="4">
        <f t="shared" si="20"/>
        <v>2.4311140982901387</v>
      </c>
      <c r="BH122" s="4">
        <f t="shared" si="21"/>
        <v>3.605294117647059</v>
      </c>
      <c r="BI122" s="4">
        <f t="shared" si="22"/>
        <v>3.931350597609562</v>
      </c>
      <c r="BJ122" s="4">
        <f t="shared" si="23"/>
        <v>10.44150499112836</v>
      </c>
      <c r="BK122" s="4">
        <f t="shared" si="24"/>
        <v>6.3483220588235287</v>
      </c>
      <c r="BL122" s="4">
        <f t="shared" si="25"/>
        <v>4.5402670588235301</v>
      </c>
      <c r="BM122" s="4">
        <f t="shared" si="28"/>
        <v>3.931350597609562</v>
      </c>
      <c r="BN122" s="4">
        <f t="shared" si="31"/>
        <v>21.517460466566042</v>
      </c>
      <c r="BO122" s="4"/>
      <c r="BP122" s="4">
        <v>14.0967</v>
      </c>
      <c r="BQ122" s="1"/>
      <c r="BR122" s="26">
        <v>1618</v>
      </c>
      <c r="BS122" s="6">
        <f>AU122/0.78*195</f>
        <v>28331.990175761683</v>
      </c>
      <c r="BT122" s="6">
        <f>BF122*271</f>
        <v>461.157986483564</v>
      </c>
      <c r="BU122" s="6">
        <f>BG122*19</f>
        <v>46.191167867512632</v>
      </c>
      <c r="BV122" s="6">
        <f>BH122*5</f>
        <v>18.026470588235295</v>
      </c>
      <c r="BW122" s="6">
        <f>BI122*3</f>
        <v>11.794051792828686</v>
      </c>
      <c r="BX122" s="6">
        <f>BJ122*3</f>
        <v>31.324514973385078</v>
      </c>
      <c r="BY122" s="6">
        <f>BK122*1.3</f>
        <v>8.2528186764705875</v>
      </c>
      <c r="BZ122" s="6">
        <f>BL122*1.3</f>
        <v>5.902347176470589</v>
      </c>
      <c r="CA122" s="6">
        <f>BM122*1.3</f>
        <v>5.1107557768924305</v>
      </c>
      <c r="CB122" s="6">
        <f>BN122*2</f>
        <v>43.034920933132085</v>
      </c>
      <c r="CD122" s="7">
        <f t="shared" si="26"/>
        <v>630.79503426849146</v>
      </c>
      <c r="CE122" s="7"/>
      <c r="CF122" s="8">
        <v>1618</v>
      </c>
      <c r="CG122" s="9">
        <f>BP122*250</f>
        <v>3524.1750000000002</v>
      </c>
      <c r="CH122" s="9">
        <f>CD122*4.2</f>
        <v>2649.3391439276643</v>
      </c>
      <c r="CJ122" s="10">
        <v>1618</v>
      </c>
      <c r="CK122" s="11">
        <f t="shared" si="27"/>
        <v>1.3302090855666691</v>
      </c>
    </row>
    <row r="123" spans="1:89" x14ac:dyDescent="0.2">
      <c r="A123" s="13">
        <v>1619</v>
      </c>
      <c r="E123" s="1">
        <v>833</v>
      </c>
      <c r="F123" s="1">
        <v>612</v>
      </c>
      <c r="H123" s="63">
        <f t="shared" si="30"/>
        <v>722.5</v>
      </c>
      <c r="M123" s="1">
        <v>510</v>
      </c>
      <c r="N123" s="1">
        <v>844.8</v>
      </c>
      <c r="R123" s="1">
        <v>677.4</v>
      </c>
      <c r="S123" s="1">
        <v>36.799999999999997</v>
      </c>
      <c r="T123" s="1">
        <v>43</v>
      </c>
      <c r="X123" s="1">
        <v>36.799999999999997</v>
      </c>
      <c r="Y123" s="1">
        <v>412</v>
      </c>
      <c r="Z123" s="1">
        <v>478</v>
      </c>
      <c r="AA123" s="1">
        <v>412</v>
      </c>
      <c r="AB123" s="1">
        <v>3060</v>
      </c>
      <c r="AC123" s="1">
        <v>33.299999999999997</v>
      </c>
      <c r="AE123" s="1">
        <v>33.299999999999997</v>
      </c>
      <c r="AF123" s="1">
        <v>552.5</v>
      </c>
      <c r="AG123" s="1">
        <v>76</v>
      </c>
      <c r="AN123" s="17">
        <v>1619</v>
      </c>
      <c r="AO123" s="3">
        <v>4.9360146252285189</v>
      </c>
      <c r="AP123" s="3">
        <v>13.208409506398537</v>
      </c>
      <c r="AQ123" s="3">
        <v>17.323369565217391</v>
      </c>
      <c r="AR123" s="3">
        <v>15.876810575165235</v>
      </c>
      <c r="AS123" s="3">
        <v>39.999999999999993</v>
      </c>
      <c r="AT123" s="3">
        <v>32.828685258964143</v>
      </c>
      <c r="AU123" s="3">
        <v>114.3276536956018</v>
      </c>
      <c r="AV123" s="3">
        <v>72.391304347826079</v>
      </c>
      <c r="AW123" s="3">
        <v>48.043478260869563</v>
      </c>
      <c r="AX123" s="3">
        <v>6.6086956521739131</v>
      </c>
      <c r="AZ123" s="3">
        <v>4</v>
      </c>
      <c r="BA123" s="1"/>
      <c r="BB123" s="14">
        <v>1619</v>
      </c>
      <c r="BC123" s="4">
        <v>3.1021999999999998</v>
      </c>
      <c r="BD123" s="4">
        <f t="shared" si="17"/>
        <v>0.45036778148187967</v>
      </c>
      <c r="BE123" s="4">
        <f t="shared" si="18"/>
        <v>1.2051508226691041</v>
      </c>
      <c r="BF123" s="4">
        <f t="shared" si="19"/>
        <v>1.5806046195652173</v>
      </c>
      <c r="BG123" s="4">
        <f t="shared" si="20"/>
        <v>1.4486188754787526</v>
      </c>
      <c r="BH123" s="4">
        <f t="shared" si="21"/>
        <v>3.6496470588235286</v>
      </c>
      <c r="BI123" s="4">
        <f t="shared" si="22"/>
        <v>2.9953278650105455</v>
      </c>
      <c r="BJ123" s="4">
        <f t="shared" si="23"/>
        <v>10.431389626308702</v>
      </c>
      <c r="BK123" s="4">
        <f t="shared" si="24"/>
        <v>6.6050677749360611</v>
      </c>
      <c r="BL123" s="4">
        <f t="shared" si="25"/>
        <v>4.3835434782608687</v>
      </c>
      <c r="BM123" s="4">
        <f t="shared" si="28"/>
        <v>2.9953278650105455</v>
      </c>
      <c r="BN123" s="4">
        <f t="shared" si="31"/>
        <v>21.884555810271451</v>
      </c>
      <c r="BO123" s="4"/>
      <c r="BP123" s="4">
        <v>13.959899999999999</v>
      </c>
      <c r="BQ123" s="1"/>
      <c r="BR123" s="26">
        <v>1619</v>
      </c>
      <c r="BS123" s="6">
        <f>AU123/0.78*195</f>
        <v>28581.913423900449</v>
      </c>
      <c r="BT123" s="6">
        <f>BF123*271</f>
        <v>428.34385190217387</v>
      </c>
      <c r="BU123" s="6">
        <f>BG123*19</f>
        <v>27.5237586340963</v>
      </c>
      <c r="BV123" s="6">
        <f>BH123*5</f>
        <v>18.248235294117642</v>
      </c>
      <c r="BW123" s="6">
        <f>BI123*3</f>
        <v>8.9859835950316373</v>
      </c>
      <c r="BX123" s="6">
        <f>BJ123*3</f>
        <v>31.294168878926108</v>
      </c>
      <c r="BY123" s="6">
        <f>BK123*1.3</f>
        <v>8.5865881074168797</v>
      </c>
      <c r="BZ123" s="6">
        <f>BL123*1.3</f>
        <v>5.6986065217391291</v>
      </c>
      <c r="CA123" s="6">
        <f>BM123*1.3</f>
        <v>3.8939262245137094</v>
      </c>
      <c r="CB123" s="6">
        <f>BN123*2</f>
        <v>43.769111620542901</v>
      </c>
      <c r="CD123" s="7">
        <f t="shared" si="26"/>
        <v>576.34423077855831</v>
      </c>
      <c r="CE123" s="7"/>
      <c r="CF123" s="8">
        <v>1619</v>
      </c>
      <c r="CG123" s="9">
        <f>BP123*250</f>
        <v>3489.9749999999999</v>
      </c>
      <c r="CH123" s="9">
        <f>CD123*4.2</f>
        <v>2420.645769269945</v>
      </c>
      <c r="CJ123" s="10">
        <v>1619</v>
      </c>
      <c r="CK123" s="11">
        <f t="shared" si="27"/>
        <v>1.4417537023818894</v>
      </c>
    </row>
    <row r="124" spans="1:89" x14ac:dyDescent="0.2">
      <c r="A124" s="13">
        <v>1620</v>
      </c>
      <c r="E124" s="1">
        <v>777.8</v>
      </c>
      <c r="F124" s="1">
        <v>612</v>
      </c>
      <c r="H124" s="63">
        <f t="shared" si="30"/>
        <v>694.9</v>
      </c>
      <c r="N124" s="1">
        <v>510</v>
      </c>
      <c r="R124" s="1">
        <v>510</v>
      </c>
      <c r="S124" s="1">
        <v>36.700000000000003</v>
      </c>
      <c r="X124" s="1">
        <v>36.700000000000003</v>
      </c>
      <c r="Y124" s="1">
        <v>399.5</v>
      </c>
      <c r="AA124" s="1">
        <v>399.5</v>
      </c>
      <c r="AF124" s="1">
        <v>490.9</v>
      </c>
      <c r="AG124" s="1">
        <v>76</v>
      </c>
      <c r="AN124" s="17">
        <v>1620</v>
      </c>
      <c r="AO124" s="3">
        <v>6.6636197440585008</v>
      </c>
      <c r="AP124" s="3">
        <v>12.703839122486288</v>
      </c>
      <c r="AQ124" s="3">
        <v>16.661604859335036</v>
      </c>
      <c r="AR124" s="3">
        <v>11.953311770496414</v>
      </c>
      <c r="AS124" s="3">
        <v>39.891304347826086</v>
      </c>
      <c r="AT124" s="3">
        <v>31.832669322709162</v>
      </c>
      <c r="AU124" s="3">
        <v>115.32734668815687</v>
      </c>
      <c r="AV124" s="3">
        <v>65.760869565217376</v>
      </c>
      <c r="AW124" s="3">
        <v>42.686956521739127</v>
      </c>
      <c r="AX124" s="3">
        <v>6.6086956521739131</v>
      </c>
      <c r="AZ124" s="3">
        <v>4</v>
      </c>
      <c r="BA124" s="1"/>
      <c r="BB124" s="14">
        <v>1620</v>
      </c>
      <c r="BC124" s="4">
        <v>3.0722999999999998</v>
      </c>
      <c r="BD124" s="4">
        <f t="shared" si="17"/>
        <v>0.60213643940208617</v>
      </c>
      <c r="BE124" s="4">
        <f t="shared" si="18"/>
        <v>1.147941321647489</v>
      </c>
      <c r="BF124" s="4">
        <f t="shared" si="19"/>
        <v>1.5055720179216183</v>
      </c>
      <c r="BG124" s="4">
        <f t="shared" si="20"/>
        <v>1.0801223456616509</v>
      </c>
      <c r="BH124" s="4">
        <f t="shared" si="21"/>
        <v>3.6046486572890024</v>
      </c>
      <c r="BI124" s="4">
        <f t="shared" si="22"/>
        <v>2.8764561752988045</v>
      </c>
      <c r="BJ124" s="4">
        <f t="shared" si="23"/>
        <v>10.421182565588952</v>
      </c>
      <c r="BK124" s="4">
        <f t="shared" si="24"/>
        <v>5.9422682225063923</v>
      </c>
      <c r="BL124" s="4">
        <f t="shared" si="25"/>
        <v>3.8572687212276211</v>
      </c>
      <c r="BM124" s="4">
        <f t="shared" si="28"/>
        <v>2.8764561752988045</v>
      </c>
      <c r="BN124" s="4">
        <f t="shared" si="31"/>
        <v>21.673625432240659</v>
      </c>
      <c r="BO124" s="4"/>
      <c r="BP124" s="4">
        <v>13.825349999999998</v>
      </c>
      <c r="BQ124" s="1"/>
      <c r="BR124" s="26">
        <v>1620</v>
      </c>
      <c r="BS124" s="6">
        <f>AU124/0.78*195</f>
        <v>28831.836672039215</v>
      </c>
      <c r="BT124" s="6">
        <f>BF124*271</f>
        <v>408.01001685675857</v>
      </c>
      <c r="BU124" s="6">
        <f>BG124*19</f>
        <v>20.522324567571367</v>
      </c>
      <c r="BV124" s="6">
        <f>BH124*5</f>
        <v>18.023243286445013</v>
      </c>
      <c r="BW124" s="6">
        <f>BI124*3</f>
        <v>8.6293685258964139</v>
      </c>
      <c r="BX124" s="6">
        <f>BJ124*3</f>
        <v>31.263547696766857</v>
      </c>
      <c r="BY124" s="6">
        <f>BK124*1.3</f>
        <v>7.7249486892583104</v>
      </c>
      <c r="BZ124" s="6">
        <f>BL124*1.3</f>
        <v>5.0144493375959076</v>
      </c>
      <c r="CA124" s="6">
        <f>BM124*1.3</f>
        <v>3.739393027888446</v>
      </c>
      <c r="CB124" s="6">
        <f>BN124*2</f>
        <v>43.347250864481317</v>
      </c>
      <c r="CD124" s="7">
        <f t="shared" si="26"/>
        <v>546.27454285266231</v>
      </c>
      <c r="CE124" s="7"/>
      <c r="CF124" s="8">
        <v>1620</v>
      </c>
      <c r="CG124" s="9">
        <f>BP124*250</f>
        <v>3456.3374999999996</v>
      </c>
      <c r="CH124" s="9">
        <f>CD124*4.2</f>
        <v>2294.353079981182</v>
      </c>
      <c r="CJ124" s="10">
        <v>1620</v>
      </c>
      <c r="CK124" s="11">
        <f t="shared" si="27"/>
        <v>1.5064540545905638</v>
      </c>
    </row>
    <row r="125" spans="1:89" x14ac:dyDescent="0.2">
      <c r="A125" s="13">
        <v>1621</v>
      </c>
      <c r="F125" s="1">
        <v>782</v>
      </c>
      <c r="H125" s="63">
        <f t="shared" si="30"/>
        <v>782</v>
      </c>
      <c r="M125" s="1">
        <v>646</v>
      </c>
      <c r="R125" s="1">
        <v>646</v>
      </c>
      <c r="Z125" s="1">
        <v>410</v>
      </c>
      <c r="AA125" s="1">
        <v>410</v>
      </c>
      <c r="AB125" s="1">
        <v>2720</v>
      </c>
      <c r="AE125" s="1">
        <v>27.2</v>
      </c>
      <c r="AN125" s="17">
        <v>1621</v>
      </c>
      <c r="AO125" s="3">
        <v>7.6517367458866543</v>
      </c>
      <c r="AP125" s="3">
        <v>14.29616087751371</v>
      </c>
      <c r="AQ125" s="3">
        <v>18.75</v>
      </c>
      <c r="AR125" s="3">
        <v>15.140861575962123</v>
      </c>
      <c r="AS125" s="3">
        <v>39.782608695652172</v>
      </c>
      <c r="AT125" s="3">
        <v>32.669322709163346</v>
      </c>
      <c r="AU125" s="3">
        <v>116.32703968071192</v>
      </c>
      <c r="AV125" s="3">
        <v>59.130434782608688</v>
      </c>
      <c r="AW125" s="3">
        <v>44.504347826086956</v>
      </c>
      <c r="AX125" s="3">
        <v>6.0869565217391308</v>
      </c>
      <c r="AZ125" s="3">
        <v>4</v>
      </c>
      <c r="BA125" s="1"/>
      <c r="BB125" s="14">
        <v>1621</v>
      </c>
      <c r="BC125" s="4">
        <v>3.0722999999999998</v>
      </c>
      <c r="BD125" s="4">
        <f t="shared" si="17"/>
        <v>0.69142443542316367</v>
      </c>
      <c r="BE125" s="4">
        <f t="shared" si="18"/>
        <v>1.2918263254113342</v>
      </c>
      <c r="BF125" s="4">
        <f t="shared" si="19"/>
        <v>1.6942830882352942</v>
      </c>
      <c r="BG125" s="4">
        <f t="shared" si="20"/>
        <v>1.3681549711714245</v>
      </c>
      <c r="BH125" s="4">
        <f t="shared" si="21"/>
        <v>3.5948267263427107</v>
      </c>
      <c r="BI125" s="4">
        <f t="shared" si="22"/>
        <v>2.9520576517459571</v>
      </c>
      <c r="BJ125" s="4">
        <f t="shared" si="23"/>
        <v>10.51151658856033</v>
      </c>
      <c r="BK125" s="4">
        <f t="shared" si="24"/>
        <v>5.3431304347826076</v>
      </c>
      <c r="BL125" s="4">
        <f t="shared" si="25"/>
        <v>4.0214914066496164</v>
      </c>
      <c r="BM125" s="4">
        <f t="shared" si="28"/>
        <v>2.9520576517459571</v>
      </c>
      <c r="BN125" s="4">
        <f t="shared" si="31"/>
        <v>19.962549740221654</v>
      </c>
      <c r="BO125" s="4"/>
      <c r="BP125" s="4">
        <v>13.825349999999998</v>
      </c>
      <c r="BQ125" s="1"/>
      <c r="BR125" s="26">
        <v>1621</v>
      </c>
      <c r="BS125" s="6">
        <f>AU125/0.78*195</f>
        <v>29081.759920177978</v>
      </c>
      <c r="BT125" s="6">
        <f>BF125*271</f>
        <v>459.15071691176473</v>
      </c>
      <c r="BU125" s="6">
        <f>BG125*19</f>
        <v>25.994944452257066</v>
      </c>
      <c r="BV125" s="6">
        <f>BH125*5</f>
        <v>17.974133631713553</v>
      </c>
      <c r="BW125" s="6">
        <f>BI125*3</f>
        <v>8.8561729552378718</v>
      </c>
      <c r="BX125" s="6">
        <f>BJ125*3</f>
        <v>31.534549765680989</v>
      </c>
      <c r="BY125" s="6">
        <f>BK125*1.3</f>
        <v>6.9460695652173898</v>
      </c>
      <c r="BZ125" s="6">
        <f>BL125*1.3</f>
        <v>5.2279388286445014</v>
      </c>
      <c r="CA125" s="6">
        <f>BM125*1.3</f>
        <v>3.8376749472697442</v>
      </c>
      <c r="CB125" s="6">
        <f>BN125*2</f>
        <v>39.925099480443308</v>
      </c>
      <c r="CD125" s="7">
        <f t="shared" si="26"/>
        <v>599.44730053822911</v>
      </c>
      <c r="CE125" s="7"/>
      <c r="CF125" s="8">
        <v>1621</v>
      </c>
      <c r="CG125" s="9">
        <f>BP125*250</f>
        <v>3456.3374999999996</v>
      </c>
      <c r="CH125" s="9">
        <f>CD125*4.2</f>
        <v>2517.6786622605623</v>
      </c>
      <c r="CJ125" s="10">
        <v>1621</v>
      </c>
      <c r="CK125" s="11">
        <f t="shared" si="27"/>
        <v>1.3728271013333522</v>
      </c>
    </row>
    <row r="126" spans="1:89" x14ac:dyDescent="0.2">
      <c r="A126" s="13">
        <v>1622</v>
      </c>
      <c r="E126" s="1">
        <v>871.3</v>
      </c>
      <c r="F126" s="1">
        <v>819</v>
      </c>
      <c r="H126" s="63">
        <f t="shared" si="30"/>
        <v>845.15</v>
      </c>
      <c r="N126" s="1">
        <v>845.6</v>
      </c>
      <c r="R126" s="1">
        <v>845.6</v>
      </c>
      <c r="S126" s="1">
        <v>36.5</v>
      </c>
      <c r="X126" s="1">
        <v>36.5</v>
      </c>
      <c r="Y126" s="1">
        <v>481.2</v>
      </c>
      <c r="AA126" s="1">
        <v>481.2</v>
      </c>
      <c r="AC126" s="1">
        <v>36</v>
      </c>
      <c r="AE126" s="1">
        <v>36</v>
      </c>
      <c r="AF126" s="1">
        <v>532.70000000000005</v>
      </c>
      <c r="AG126" s="1">
        <v>64</v>
      </c>
      <c r="AN126" s="17">
        <v>1622</v>
      </c>
      <c r="AO126" s="3">
        <v>8.6398537477148079</v>
      </c>
      <c r="AP126" s="3">
        <v>15.450639853747713</v>
      </c>
      <c r="AQ126" s="3">
        <v>20.264146419437338</v>
      </c>
      <c r="AR126" s="3">
        <v>19.819059672807388</v>
      </c>
      <c r="AS126" s="3">
        <v>39.673913043478258</v>
      </c>
      <c r="AT126" s="3">
        <v>38.342629482071708</v>
      </c>
      <c r="AU126" s="3">
        <v>117.32673267326699</v>
      </c>
      <c r="AV126" s="3">
        <v>78.260869565217391</v>
      </c>
      <c r="AW126" s="3">
        <v>46.321739130434786</v>
      </c>
      <c r="AX126" s="3">
        <v>5.5652173913043477</v>
      </c>
      <c r="AZ126" s="3">
        <v>4</v>
      </c>
      <c r="BA126" s="1"/>
      <c r="BB126" s="14">
        <v>1622</v>
      </c>
      <c r="BC126" s="4">
        <v>3.0291999999999999</v>
      </c>
      <c r="BD126" s="4">
        <f t="shared" si="17"/>
        <v>0.76976014625228517</v>
      </c>
      <c r="BE126" s="4">
        <f t="shared" si="18"/>
        <v>1.3765611248521346</v>
      </c>
      <c r="BF126" s="4">
        <f t="shared" si="19"/>
        <v>1.805416245110576</v>
      </c>
      <c r="BG126" s="4">
        <f t="shared" si="20"/>
        <v>1.7657616341431805</v>
      </c>
      <c r="BH126" s="4">
        <f t="shared" si="21"/>
        <v>3.5347122762148335</v>
      </c>
      <c r="BI126" s="4">
        <f t="shared" si="22"/>
        <v>3.4161027419732828</v>
      </c>
      <c r="BJ126" s="4">
        <f t="shared" si="23"/>
        <v>10.453121723937068</v>
      </c>
      <c r="BK126" s="4">
        <f t="shared" si="24"/>
        <v>6.9725831202046038</v>
      </c>
      <c r="BL126" s="4">
        <f t="shared" si="25"/>
        <v>4.1269944757033254</v>
      </c>
      <c r="BM126" s="4">
        <f t="shared" si="28"/>
        <v>3.4161027419732828</v>
      </c>
      <c r="BN126" s="4">
        <f t="shared" si="31"/>
        <v>17.995431822027633</v>
      </c>
      <c r="BO126" s="4"/>
      <c r="BP126" s="4">
        <v>13.631399999999999</v>
      </c>
      <c r="BQ126" s="1"/>
      <c r="BR126" s="26">
        <v>1622</v>
      </c>
      <c r="BS126" s="6">
        <f>AU126/0.78*195</f>
        <v>29331.683168316744</v>
      </c>
      <c r="BT126" s="6">
        <f>BF126*271</f>
        <v>489.26780242496608</v>
      </c>
      <c r="BU126" s="6">
        <f>BG126*19</f>
        <v>33.549471048720427</v>
      </c>
      <c r="BV126" s="6">
        <f>BH126*5</f>
        <v>17.673561381074169</v>
      </c>
      <c r="BW126" s="6">
        <f>BI126*3</f>
        <v>10.248308225919848</v>
      </c>
      <c r="BX126" s="6">
        <f>BJ126*3</f>
        <v>31.359365171811206</v>
      </c>
      <c r="BY126" s="6">
        <f>BK126*1.3</f>
        <v>9.064358056265986</v>
      </c>
      <c r="BZ126" s="6">
        <f>BL126*1.3</f>
        <v>5.3650928184143236</v>
      </c>
      <c r="CA126" s="6">
        <f>BM126*1.3</f>
        <v>4.4409335645652677</v>
      </c>
      <c r="CB126" s="6">
        <f>BN126*2</f>
        <v>35.990863644055267</v>
      </c>
      <c r="CD126" s="7">
        <f t="shared" si="26"/>
        <v>636.95975633579246</v>
      </c>
      <c r="CE126" s="7"/>
      <c r="CF126" s="8">
        <v>1622</v>
      </c>
      <c r="CG126" s="9">
        <f>BP126*250</f>
        <v>3407.85</v>
      </c>
      <c r="CH126" s="9">
        <f>CD126*4.2</f>
        <v>2675.2309766103285</v>
      </c>
      <c r="CJ126" s="10">
        <v>1622</v>
      </c>
      <c r="CK126" s="11">
        <f t="shared" si="27"/>
        <v>1.273852624238802</v>
      </c>
    </row>
    <row r="127" spans="1:89" x14ac:dyDescent="0.2">
      <c r="A127" s="13">
        <v>1623</v>
      </c>
      <c r="E127" s="1">
        <v>633.29999999999995</v>
      </c>
      <c r="F127" s="1">
        <v>459</v>
      </c>
      <c r="H127" s="63">
        <f t="shared" si="30"/>
        <v>546.15</v>
      </c>
      <c r="N127" s="1">
        <v>1500</v>
      </c>
      <c r="R127" s="1">
        <v>1500</v>
      </c>
      <c r="S127" s="1">
        <v>41</v>
      </c>
      <c r="X127" s="1">
        <v>41</v>
      </c>
      <c r="Y127" s="1">
        <v>389.7</v>
      </c>
      <c r="AA127" s="1">
        <v>389.7</v>
      </c>
      <c r="AC127" s="1">
        <v>45.8</v>
      </c>
      <c r="AE127" s="1">
        <v>45.8</v>
      </c>
      <c r="AF127" s="1">
        <v>546.20000000000005</v>
      </c>
      <c r="AG127" s="1">
        <v>60</v>
      </c>
      <c r="AN127" s="17">
        <v>1623</v>
      </c>
      <c r="AO127" s="3">
        <v>6.1608775137111511</v>
      </c>
      <c r="AP127" s="3">
        <v>9.9844606946983543</v>
      </c>
      <c r="AQ127" s="3">
        <v>13.095028772378516</v>
      </c>
      <c r="AR127" s="3">
        <v>35.15679932498945</v>
      </c>
      <c r="AS127" s="3">
        <v>44.565217391304344</v>
      </c>
      <c r="AT127" s="3">
        <v>31.051792828685258</v>
      </c>
      <c r="AU127" s="3">
        <v>118.32642566582204</v>
      </c>
      <c r="AV127" s="3">
        <v>99.565217391304344</v>
      </c>
      <c r="AW127" s="3">
        <v>47.495652173913051</v>
      </c>
      <c r="AX127" s="3">
        <v>5.2173913043478262</v>
      </c>
      <c r="AZ127" s="3">
        <v>4</v>
      </c>
      <c r="BA127" s="1"/>
      <c r="BB127" s="14">
        <v>1623</v>
      </c>
      <c r="BC127" s="4">
        <v>2.9119000000000002</v>
      </c>
      <c r="BD127" s="4">
        <f t="shared" si="17"/>
        <v>0.52764291859339718</v>
      </c>
      <c r="BE127" s="4">
        <f t="shared" si="18"/>
        <v>0.8551103263791805</v>
      </c>
      <c r="BF127" s="4">
        <f t="shared" si="19"/>
        <v>1.1215121847732059</v>
      </c>
      <c r="BG127" s="4">
        <f t="shared" si="20"/>
        <v>3.0109730574834352</v>
      </c>
      <c r="BH127" s="4">
        <f t="shared" si="21"/>
        <v>3.8167487212276212</v>
      </c>
      <c r="BI127" s="4">
        <f t="shared" si="22"/>
        <v>2.6594033981720182</v>
      </c>
      <c r="BJ127" s="4">
        <f t="shared" si="23"/>
        <v>10.133962320479624</v>
      </c>
      <c r="BK127" s="4">
        <f t="shared" si="24"/>
        <v>8.5271751918158571</v>
      </c>
      <c r="BL127" s="4">
        <f t="shared" si="25"/>
        <v>4.0677232225063946</v>
      </c>
      <c r="BM127" s="4">
        <f t="shared" si="28"/>
        <v>2.6594033981720182</v>
      </c>
      <c r="BN127" s="4">
        <f t="shared" si="31"/>
        <v>16.217430939654736</v>
      </c>
      <c r="BO127" s="4"/>
      <c r="BP127" s="4">
        <v>13.10355</v>
      </c>
      <c r="BQ127" s="1"/>
      <c r="BR127" s="26">
        <v>1623</v>
      </c>
      <c r="BS127" s="6">
        <f>AU127/0.78*195</f>
        <v>29581.60641645551</v>
      </c>
      <c r="BT127" s="6">
        <f>BF127*271</f>
        <v>303.92980207353878</v>
      </c>
      <c r="BU127" s="6">
        <f>BG127*19</f>
        <v>57.20848809218527</v>
      </c>
      <c r="BV127" s="6">
        <f>BH127*5</f>
        <v>19.083743606138107</v>
      </c>
      <c r="BW127" s="6">
        <f>BI127*3</f>
        <v>7.9782101945160546</v>
      </c>
      <c r="BX127" s="6">
        <f>BJ127*3</f>
        <v>30.401886961438869</v>
      </c>
      <c r="BY127" s="6">
        <f>BK127*1.3</f>
        <v>11.085327749360614</v>
      </c>
      <c r="BZ127" s="6">
        <f>BL127*1.3</f>
        <v>5.2880401892583135</v>
      </c>
      <c r="CA127" s="6">
        <f>BM127*1.3</f>
        <v>3.4572244176236238</v>
      </c>
      <c r="CB127" s="6">
        <f>BN127*2</f>
        <v>32.434861879309473</v>
      </c>
      <c r="CD127" s="7">
        <f t="shared" si="26"/>
        <v>470.8675851633692</v>
      </c>
      <c r="CE127" s="7"/>
      <c r="CF127" s="8">
        <v>1623</v>
      </c>
      <c r="CG127" s="9">
        <f>BP127*250</f>
        <v>3275.8875000000003</v>
      </c>
      <c r="CH127" s="9">
        <f>CD127*4.2</f>
        <v>1977.6438576861508</v>
      </c>
      <c r="CJ127" s="10">
        <v>1623</v>
      </c>
      <c r="CK127" s="11">
        <f t="shared" si="27"/>
        <v>1.6564597752361734</v>
      </c>
    </row>
    <row r="128" spans="1:89" x14ac:dyDescent="0.2">
      <c r="A128" s="13">
        <v>1624</v>
      </c>
      <c r="E128" s="1">
        <v>578</v>
      </c>
      <c r="F128" s="1">
        <v>442</v>
      </c>
      <c r="H128" s="63">
        <f t="shared" si="30"/>
        <v>510</v>
      </c>
      <c r="N128" s="1">
        <v>1323.4</v>
      </c>
      <c r="R128" s="1">
        <v>1323.4</v>
      </c>
      <c r="S128" s="1">
        <v>46</v>
      </c>
      <c r="X128" s="1">
        <v>46</v>
      </c>
      <c r="Y128" s="1">
        <v>625.5</v>
      </c>
      <c r="AA128" s="1">
        <v>625.5</v>
      </c>
      <c r="AC128" s="1">
        <v>34</v>
      </c>
      <c r="AE128" s="1">
        <v>34</v>
      </c>
      <c r="AF128" s="1">
        <v>707.7</v>
      </c>
      <c r="AG128" s="1">
        <v>62</v>
      </c>
      <c r="AN128" s="17">
        <v>1624</v>
      </c>
      <c r="AO128" s="3">
        <v>5.1060329067641685</v>
      </c>
      <c r="AP128" s="3">
        <v>9.3235831809872032</v>
      </c>
      <c r="AQ128" s="3">
        <v>12.228260869565219</v>
      </c>
      <c r="AR128" s="3">
        <v>31.017672151127361</v>
      </c>
      <c r="AS128" s="3">
        <v>50</v>
      </c>
      <c r="AT128" s="3">
        <v>49.840637450199203</v>
      </c>
      <c r="AU128" s="3">
        <v>119.32611865837711</v>
      </c>
      <c r="AV128" s="3">
        <v>73.91304347826086</v>
      </c>
      <c r="AW128" s="3">
        <v>61.539130434782614</v>
      </c>
      <c r="AX128" s="3">
        <v>5.3913043478260869</v>
      </c>
      <c r="AZ128" s="3">
        <v>4</v>
      </c>
      <c r="BA128" s="1"/>
      <c r="BB128" s="14">
        <v>1624</v>
      </c>
      <c r="BC128" s="4">
        <v>2.8668999999999998</v>
      </c>
      <c r="BD128" s="4">
        <f t="shared" si="17"/>
        <v>0.43054369824712335</v>
      </c>
      <c r="BE128" s="4">
        <f t="shared" si="18"/>
        <v>0.78617001828153554</v>
      </c>
      <c r="BF128" s="4">
        <f t="shared" si="19"/>
        <v>1.0310941496163681</v>
      </c>
      <c r="BG128" s="4">
        <f t="shared" si="20"/>
        <v>2.6154283614725595</v>
      </c>
      <c r="BH128" s="4">
        <f t="shared" si="21"/>
        <v>4.2160294117647057</v>
      </c>
      <c r="BI128" s="4">
        <f t="shared" si="22"/>
        <v>4.202591867822826</v>
      </c>
      <c r="BJ128" s="4">
        <f t="shared" si="23"/>
        <v>10.061648517108862</v>
      </c>
      <c r="BK128" s="4">
        <f t="shared" si="24"/>
        <v>6.232391304347825</v>
      </c>
      <c r="BL128" s="4">
        <f t="shared" si="25"/>
        <v>5.189015677749361</v>
      </c>
      <c r="BM128" s="4">
        <f t="shared" si="28"/>
        <v>4.202591867822826</v>
      </c>
      <c r="BN128" s="4">
        <f t="shared" si="31"/>
        <v>16.499036546444827</v>
      </c>
      <c r="BO128" s="4"/>
      <c r="BP128" s="4">
        <v>12.90105</v>
      </c>
      <c r="BQ128" s="1"/>
      <c r="BR128" s="26">
        <v>1624</v>
      </c>
      <c r="BS128" s="6">
        <f>AU128/0.78*195</f>
        <v>29831.52966459428</v>
      </c>
      <c r="BT128" s="6">
        <f>BF128*271</f>
        <v>279.42651454603578</v>
      </c>
      <c r="BU128" s="6">
        <f>BG128*19</f>
        <v>49.693138867978632</v>
      </c>
      <c r="BV128" s="6">
        <f>BH128*5</f>
        <v>21.080147058823528</v>
      </c>
      <c r="BW128" s="6">
        <f>BI128*3</f>
        <v>12.607775603468479</v>
      </c>
      <c r="BX128" s="6">
        <f>BJ128*3</f>
        <v>30.184945551326585</v>
      </c>
      <c r="BY128" s="6">
        <f>BK128*1.3</f>
        <v>8.1021086956521735</v>
      </c>
      <c r="BZ128" s="6">
        <f>BL128*1.3</f>
        <v>6.7457203810741699</v>
      </c>
      <c r="CA128" s="6">
        <f>BM128*1.3</f>
        <v>5.4633694281696741</v>
      </c>
      <c r="CB128" s="6">
        <f>BN128*2</f>
        <v>32.998073092889655</v>
      </c>
      <c r="CD128" s="7">
        <f t="shared" si="26"/>
        <v>446.30179322541869</v>
      </c>
      <c r="CE128" s="7"/>
      <c r="CF128" s="8">
        <v>1624</v>
      </c>
      <c r="CG128" s="9">
        <f>BP128*250</f>
        <v>3225.2624999999998</v>
      </c>
      <c r="CH128" s="9">
        <f>CD128*4.2</f>
        <v>1874.4675315467587</v>
      </c>
      <c r="CJ128" s="10">
        <v>1624</v>
      </c>
      <c r="CK128" s="11">
        <f t="shared" si="27"/>
        <v>1.7206286295813311</v>
      </c>
    </row>
    <row r="129" spans="1:89" x14ac:dyDescent="0.2">
      <c r="A129" s="13">
        <v>1625</v>
      </c>
      <c r="E129" s="1">
        <v>782</v>
      </c>
      <c r="F129" s="1">
        <v>623</v>
      </c>
      <c r="H129" s="63">
        <f t="shared" si="30"/>
        <v>702.5</v>
      </c>
      <c r="N129" s="1">
        <v>1190</v>
      </c>
      <c r="R129" s="1">
        <v>1190</v>
      </c>
      <c r="S129" s="1">
        <v>49.7</v>
      </c>
      <c r="X129" s="1">
        <v>49.7</v>
      </c>
      <c r="Y129" s="1">
        <v>345</v>
      </c>
      <c r="AA129" s="1">
        <v>345</v>
      </c>
      <c r="AF129" s="1">
        <v>561</v>
      </c>
      <c r="AG129" s="1">
        <v>78.5</v>
      </c>
      <c r="AN129" s="17">
        <v>1625</v>
      </c>
      <c r="AO129" s="3">
        <v>7.4588665447897622</v>
      </c>
      <c r="AP129" s="3">
        <v>12.842778793418647</v>
      </c>
      <c r="AQ129" s="3">
        <v>16.843829923273653</v>
      </c>
      <c r="AR129" s="3">
        <v>27.891060797824966</v>
      </c>
      <c r="AS129" s="3">
        <v>54.021739130434781</v>
      </c>
      <c r="AT129" s="3">
        <v>27.490039840637447</v>
      </c>
      <c r="AU129" s="3">
        <v>120.32581165093217</v>
      </c>
      <c r="AV129" s="3">
        <v>93.478260869565219</v>
      </c>
      <c r="AW129" s="3">
        <v>48.782608695652172</v>
      </c>
      <c r="AX129" s="3">
        <v>6.8260869565217392</v>
      </c>
      <c r="AZ129" s="3">
        <v>4</v>
      </c>
      <c r="BA129" s="1"/>
      <c r="BB129" s="14">
        <v>1625</v>
      </c>
      <c r="BC129" s="4">
        <v>2.8464999999999998</v>
      </c>
      <c r="BD129" s="4">
        <f t="shared" si="17"/>
        <v>0.62446069469835463</v>
      </c>
      <c r="BE129" s="4">
        <f t="shared" si="18"/>
        <v>1.0752049951607701</v>
      </c>
      <c r="BF129" s="4">
        <f t="shared" si="19"/>
        <v>1.4101753493117191</v>
      </c>
      <c r="BG129" s="4">
        <f t="shared" si="20"/>
        <v>2.3350560165002578</v>
      </c>
      <c r="BH129" s="4">
        <f t="shared" si="21"/>
        <v>4.5227317774936058</v>
      </c>
      <c r="BI129" s="4">
        <f t="shared" si="22"/>
        <v>2.3014823060698379</v>
      </c>
      <c r="BJ129" s="4">
        <f t="shared" si="23"/>
        <v>10.073747731305247</v>
      </c>
      <c r="BK129" s="4">
        <f t="shared" si="24"/>
        <v>7.8260549872122755</v>
      </c>
      <c r="BL129" s="4">
        <f t="shared" si="25"/>
        <v>4.0841086956521737</v>
      </c>
      <c r="BM129" s="4">
        <f t="shared" si="28"/>
        <v>2.3014823060698379</v>
      </c>
      <c r="BN129" s="4">
        <f t="shared" si="31"/>
        <v>20.741262851423386</v>
      </c>
      <c r="BO129" s="4"/>
      <c r="BP129" s="4">
        <v>12.809249999999999</v>
      </c>
      <c r="BQ129" s="1"/>
      <c r="BR129" s="26">
        <v>1625</v>
      </c>
      <c r="BS129" s="6">
        <f>AU129/0.78*195</f>
        <v>30081.452912733039</v>
      </c>
      <c r="BT129" s="6">
        <f>BF129*271</f>
        <v>382.15751966347585</v>
      </c>
      <c r="BU129" s="6">
        <f>BG129*19</f>
        <v>44.3660643135049</v>
      </c>
      <c r="BV129" s="6">
        <f>BH129*5</f>
        <v>22.613658887468027</v>
      </c>
      <c r="BW129" s="6">
        <f>BI129*3</f>
        <v>6.9044469182095138</v>
      </c>
      <c r="BX129" s="6">
        <f>BJ129*3</f>
        <v>30.22124319391574</v>
      </c>
      <c r="BY129" s="6">
        <f>BK129*1.3</f>
        <v>10.173871483375958</v>
      </c>
      <c r="BZ129" s="6">
        <f>BL129*1.3</f>
        <v>5.3093413043478259</v>
      </c>
      <c r="CA129" s="6">
        <f>BM129*1.3</f>
        <v>2.9919269978907894</v>
      </c>
      <c r="CB129" s="6">
        <f>BN129*2</f>
        <v>41.482525702846772</v>
      </c>
      <c r="CD129" s="7">
        <f t="shared" si="26"/>
        <v>546.22059846503532</v>
      </c>
      <c r="CE129" s="7"/>
      <c r="CF129" s="8">
        <v>1625</v>
      </c>
      <c r="CG129" s="9">
        <f>BP129*250</f>
        <v>3202.3124999999995</v>
      </c>
      <c r="CH129" s="9">
        <f>CD129*4.2</f>
        <v>2294.1265135531485</v>
      </c>
      <c r="CJ129" s="10">
        <v>1625</v>
      </c>
      <c r="CK129" s="11">
        <f t="shared" si="27"/>
        <v>1.3958744128022176</v>
      </c>
    </row>
    <row r="130" spans="1:89" x14ac:dyDescent="0.2">
      <c r="A130" s="13">
        <v>1626</v>
      </c>
      <c r="E130" s="1">
        <v>994.5</v>
      </c>
      <c r="F130" s="1">
        <v>850</v>
      </c>
      <c r="H130" s="63">
        <f t="shared" si="30"/>
        <v>922.25</v>
      </c>
      <c r="M130" s="1">
        <v>837</v>
      </c>
      <c r="N130" s="1">
        <v>1125</v>
      </c>
      <c r="R130" s="1">
        <v>981</v>
      </c>
      <c r="S130" s="1">
        <v>56.3</v>
      </c>
      <c r="T130" s="1">
        <v>47</v>
      </c>
      <c r="X130" s="1">
        <v>56.3</v>
      </c>
      <c r="Y130" s="1">
        <v>540.5</v>
      </c>
      <c r="Z130" s="1">
        <v>391</v>
      </c>
      <c r="AA130" s="1">
        <v>540.5</v>
      </c>
      <c r="AB130" s="1">
        <v>4385</v>
      </c>
      <c r="AC130" s="1">
        <v>52</v>
      </c>
      <c r="AE130" s="1">
        <v>52</v>
      </c>
      <c r="AF130" s="1">
        <v>544</v>
      </c>
      <c r="AG130" s="1">
        <v>74.3</v>
      </c>
      <c r="AN130" s="17">
        <v>1626</v>
      </c>
      <c r="AO130" s="3">
        <v>9.5173674588665449</v>
      </c>
      <c r="AP130" s="3">
        <v>16.86014625228519</v>
      </c>
      <c r="AQ130" s="3">
        <v>22.112771739130434</v>
      </c>
      <c r="AR130" s="3">
        <v>22.992546758543099</v>
      </c>
      <c r="AS130" s="3">
        <v>61.195652173913039</v>
      </c>
      <c r="AT130" s="3">
        <v>43.067729083665334</v>
      </c>
      <c r="AU130" s="3">
        <v>121.32550464348724</v>
      </c>
      <c r="AV130" s="3">
        <v>113.04347826086956</v>
      </c>
      <c r="AW130" s="3">
        <v>47.304347826086953</v>
      </c>
      <c r="AX130" s="3">
        <v>6.4608695652173909</v>
      </c>
      <c r="AZ130" s="3">
        <v>4</v>
      </c>
      <c r="BA130" s="1"/>
      <c r="BB130" s="14">
        <v>1626</v>
      </c>
      <c r="BC130" s="4">
        <v>2.2671000000000001</v>
      </c>
      <c r="BD130" s="4">
        <f t="shared" si="17"/>
        <v>0.63461246370577484</v>
      </c>
      <c r="BE130" s="4">
        <f t="shared" si="18"/>
        <v>1.124224634369287</v>
      </c>
      <c r="BF130" s="4">
        <f t="shared" si="19"/>
        <v>1.4744666120524297</v>
      </c>
      <c r="BG130" s="4">
        <f t="shared" si="20"/>
        <v>1.5331294928321491</v>
      </c>
      <c r="BH130" s="4">
        <f t="shared" si="21"/>
        <v>4.0804900895140666</v>
      </c>
      <c r="BI130" s="4">
        <f t="shared" si="22"/>
        <v>2.8717308413405203</v>
      </c>
      <c r="BJ130" s="4">
        <f t="shared" si="23"/>
        <v>8.0899132816838204</v>
      </c>
      <c r="BK130" s="4">
        <f t="shared" si="24"/>
        <v>7.5376726342711002</v>
      </c>
      <c r="BL130" s="4">
        <f t="shared" si="25"/>
        <v>3.154226086956522</v>
      </c>
      <c r="BM130" s="4">
        <f t="shared" si="28"/>
        <v>2.8717308413405203</v>
      </c>
      <c r="BN130" s="4">
        <f t="shared" si="31"/>
        <v>15.635574423735591</v>
      </c>
      <c r="BO130" s="4"/>
      <c r="BP130" s="4">
        <v>10.20195</v>
      </c>
      <c r="BQ130" s="1"/>
      <c r="BR130" s="26">
        <v>1626</v>
      </c>
      <c r="BS130" s="6">
        <f>AU130/0.78*195</f>
        <v>30331.376160871809</v>
      </c>
      <c r="BT130" s="6">
        <f>BF130*271</f>
        <v>399.58045186620842</v>
      </c>
      <c r="BU130" s="6">
        <f>BG130*19</f>
        <v>29.129460363810832</v>
      </c>
      <c r="BV130" s="6">
        <f>BH130*5</f>
        <v>20.402450447570331</v>
      </c>
      <c r="BW130" s="6">
        <f>BI130*3</f>
        <v>8.6151925240215608</v>
      </c>
      <c r="BX130" s="6">
        <f>BJ130*3</f>
        <v>24.269739845051461</v>
      </c>
      <c r="BY130" s="6">
        <f>BK130*1.3</f>
        <v>9.79897442455243</v>
      </c>
      <c r="BZ130" s="6">
        <f>BL130*1.3</f>
        <v>4.1004939130434783</v>
      </c>
      <c r="CA130" s="6">
        <f>BM130*1.3</f>
        <v>3.7332500937426762</v>
      </c>
      <c r="CB130" s="6">
        <f>BN130*2</f>
        <v>31.271148847471181</v>
      </c>
      <c r="CD130" s="7">
        <f t="shared" si="26"/>
        <v>530.90116232547234</v>
      </c>
      <c r="CE130" s="7"/>
      <c r="CF130" s="8">
        <v>1626</v>
      </c>
      <c r="CG130" s="9">
        <f>BP130*250</f>
        <v>2550.4875000000002</v>
      </c>
      <c r="CH130" s="9">
        <f>CD130*4.2</f>
        <v>2229.7848817669837</v>
      </c>
      <c r="CJ130" s="10">
        <v>1626</v>
      </c>
      <c r="CK130" s="11">
        <f t="shared" si="27"/>
        <v>1.1438267076144479</v>
      </c>
    </row>
    <row r="131" spans="1:89" x14ac:dyDescent="0.2">
      <c r="A131" s="13">
        <v>1627</v>
      </c>
      <c r="E131" s="1">
        <v>1185.8</v>
      </c>
      <c r="F131" s="1">
        <v>918</v>
      </c>
      <c r="H131" s="63">
        <f t="shared" si="30"/>
        <v>1051.9000000000001</v>
      </c>
      <c r="N131" s="1">
        <v>1224</v>
      </c>
      <c r="R131" s="1">
        <v>1224</v>
      </c>
      <c r="S131" s="1">
        <v>57.2</v>
      </c>
      <c r="X131" s="1">
        <v>57.2</v>
      </c>
      <c r="Y131" s="1">
        <v>456</v>
      </c>
      <c r="AA131" s="1">
        <v>456</v>
      </c>
      <c r="AC131" s="1">
        <v>54</v>
      </c>
      <c r="AE131" s="1">
        <v>54</v>
      </c>
      <c r="AF131" s="1">
        <v>600</v>
      </c>
      <c r="AN131" s="17">
        <v>1627</v>
      </c>
      <c r="AO131" s="3">
        <v>11.49908592321755</v>
      </c>
      <c r="AP131" s="3">
        <v>19.230347349177332</v>
      </c>
      <c r="AQ131" s="3">
        <v>25.221387468030692</v>
      </c>
      <c r="AR131" s="3">
        <v>28.68794824919139</v>
      </c>
      <c r="AS131" s="3">
        <v>62.173913043478258</v>
      </c>
      <c r="AT131" s="3">
        <v>36.334661354581669</v>
      </c>
      <c r="AU131" s="3">
        <v>122.32519763604229</v>
      </c>
      <c r="AV131" s="3">
        <v>117.39130434782608</v>
      </c>
      <c r="AW131" s="3">
        <v>52.173913043478258</v>
      </c>
      <c r="AX131" s="3">
        <v>7.6652173913043482</v>
      </c>
      <c r="AZ131" s="3">
        <v>4</v>
      </c>
      <c r="BA131" s="1"/>
      <c r="BB131" s="14">
        <v>1627</v>
      </c>
      <c r="BC131" s="4">
        <v>2.3306</v>
      </c>
      <c r="BD131" s="4">
        <f t="shared" si="17"/>
        <v>0.78822851919561243</v>
      </c>
      <c r="BE131" s="4">
        <f t="shared" si="18"/>
        <v>1.3181837509409615</v>
      </c>
      <c r="BF131" s="4">
        <f t="shared" si="19"/>
        <v>1.7288519303821273</v>
      </c>
      <c r="BG131" s="4">
        <f t="shared" si="20"/>
        <v>1.9664744761636899</v>
      </c>
      <c r="BH131" s="4">
        <f t="shared" si="21"/>
        <v>4.2618388746803069</v>
      </c>
      <c r="BI131" s="4">
        <f t="shared" si="22"/>
        <v>2.4906341692055305</v>
      </c>
      <c r="BJ131" s="4">
        <f t="shared" si="23"/>
        <v>8.3850325179576526</v>
      </c>
      <c r="BK131" s="4">
        <f t="shared" si="24"/>
        <v>8.0468286445012787</v>
      </c>
      <c r="BL131" s="4">
        <f t="shared" si="25"/>
        <v>3.5763682864450126</v>
      </c>
      <c r="BM131" s="4">
        <f t="shared" si="28"/>
        <v>2.4906341692055305</v>
      </c>
      <c r="BN131" s="4">
        <f t="shared" si="31"/>
        <v>19.069724074216229</v>
      </c>
      <c r="BO131" s="4"/>
      <c r="BP131" s="4">
        <v>10.4877</v>
      </c>
      <c r="BQ131" s="1"/>
      <c r="BR131" s="26">
        <v>1627</v>
      </c>
      <c r="BS131" s="6">
        <f>AU131/0.78*195</f>
        <v>30581.299409010568</v>
      </c>
      <c r="BT131" s="6">
        <f>BF131*271</f>
        <v>468.5188731335565</v>
      </c>
      <c r="BU131" s="6">
        <f>BG131*19</f>
        <v>37.36301504711011</v>
      </c>
      <c r="BV131" s="6">
        <f>BH131*5</f>
        <v>21.309194373401535</v>
      </c>
      <c r="BW131" s="6">
        <f>BI131*3</f>
        <v>7.4719025076165915</v>
      </c>
      <c r="BX131" s="6">
        <f>BJ131*3</f>
        <v>25.155097553872956</v>
      </c>
      <c r="BY131" s="6">
        <f>BK131*1.3</f>
        <v>10.460877237851662</v>
      </c>
      <c r="BZ131" s="6">
        <f>BL131*1.3</f>
        <v>4.6492787723785165</v>
      </c>
      <c r="CA131" s="6">
        <f>BM131*1.3</f>
        <v>3.2378244199671897</v>
      </c>
      <c r="CB131" s="6">
        <f>BN131*2</f>
        <v>38.139448148432457</v>
      </c>
      <c r="CD131" s="7">
        <f t="shared" si="26"/>
        <v>616.30551119418749</v>
      </c>
      <c r="CE131" s="7"/>
      <c r="CF131" s="8">
        <v>1627</v>
      </c>
      <c r="CG131" s="9">
        <f>BP131*250</f>
        <v>2621.9250000000002</v>
      </c>
      <c r="CH131" s="9">
        <f>CD131*4.2</f>
        <v>2588.4831470155877</v>
      </c>
      <c r="CJ131" s="10">
        <v>1627</v>
      </c>
      <c r="CK131" s="11">
        <f t="shared" si="27"/>
        <v>1.01291947873911</v>
      </c>
    </row>
    <row r="132" spans="1:89" x14ac:dyDescent="0.2">
      <c r="A132" s="13">
        <v>1628</v>
      </c>
      <c r="E132" s="1">
        <v>1122</v>
      </c>
      <c r="F132" s="1">
        <v>736</v>
      </c>
      <c r="H132" s="63">
        <f t="shared" si="30"/>
        <v>929</v>
      </c>
      <c r="M132" s="1">
        <v>637</v>
      </c>
      <c r="N132" s="1">
        <v>1020</v>
      </c>
      <c r="R132" s="1">
        <v>828.5</v>
      </c>
      <c r="S132" s="1">
        <v>55.2</v>
      </c>
      <c r="X132" s="1">
        <v>55.2</v>
      </c>
      <c r="Y132" s="1">
        <v>786</v>
      </c>
      <c r="Z132" s="1">
        <v>446.5</v>
      </c>
      <c r="AA132" s="1">
        <v>786</v>
      </c>
      <c r="AF132" s="1">
        <v>612</v>
      </c>
      <c r="AG132" s="1">
        <v>102</v>
      </c>
      <c r="AN132" s="17">
        <v>1628</v>
      </c>
      <c r="AO132" s="3">
        <v>8.8574040219378425</v>
      </c>
      <c r="AP132" s="3">
        <v>16.983546617915906</v>
      </c>
      <c r="AQ132" s="3">
        <v>22.274616368286445</v>
      </c>
      <c r="AR132" s="3">
        <v>19.418272160502507</v>
      </c>
      <c r="AS132" s="3">
        <v>60</v>
      </c>
      <c r="AT132" s="3">
        <v>62.629482071713142</v>
      </c>
      <c r="AU132" s="3">
        <v>123.32489062859734</v>
      </c>
      <c r="AV132" s="3">
        <v>110.21739130434781</v>
      </c>
      <c r="AW132" s="3">
        <v>53.217391304347828</v>
      </c>
      <c r="AX132" s="3">
        <v>8.8695652173913047</v>
      </c>
      <c r="AZ132" s="3">
        <v>4</v>
      </c>
      <c r="BA132" s="1"/>
      <c r="BB132" s="14">
        <v>1628</v>
      </c>
      <c r="BC132" s="4">
        <v>2.3397999999999999</v>
      </c>
      <c r="BD132" s="4">
        <f t="shared" si="17"/>
        <v>0.60954570383912243</v>
      </c>
      <c r="BE132" s="4">
        <f t="shared" si="18"/>
        <v>1.1687677169588129</v>
      </c>
      <c r="BF132" s="4">
        <f t="shared" si="19"/>
        <v>1.5328866876034302</v>
      </c>
      <c r="BG132" s="4">
        <f t="shared" si="20"/>
        <v>1.33631980003364</v>
      </c>
      <c r="BH132" s="4">
        <f t="shared" si="21"/>
        <v>4.1290588235294114</v>
      </c>
      <c r="BI132" s="4">
        <f t="shared" si="22"/>
        <v>4.3100135926880707</v>
      </c>
      <c r="BJ132" s="4">
        <f t="shared" si="23"/>
        <v>8.4869287968468257</v>
      </c>
      <c r="BK132" s="4">
        <f t="shared" si="24"/>
        <v>7.5849015345268533</v>
      </c>
      <c r="BL132" s="4">
        <f t="shared" si="25"/>
        <v>3.662295652173913</v>
      </c>
      <c r="BM132" s="4">
        <f t="shared" si="28"/>
        <v>4.3100135926880707</v>
      </c>
      <c r="BN132" s="4">
        <f t="shared" si="31"/>
        <v>22.153036282642621</v>
      </c>
      <c r="BO132" s="4"/>
      <c r="BP132" s="4">
        <v>10.5291</v>
      </c>
      <c r="BQ132" s="1"/>
      <c r="BR132" s="26">
        <v>1628</v>
      </c>
      <c r="BS132" s="6">
        <f>AU132/0.78*195</f>
        <v>30831.222657149334</v>
      </c>
      <c r="BT132" s="6">
        <f>BF132*271</f>
        <v>415.41229234052958</v>
      </c>
      <c r="BU132" s="6">
        <f>BG132*19</f>
        <v>25.390076200639161</v>
      </c>
      <c r="BV132" s="6">
        <f>BH132*5</f>
        <v>20.645294117647058</v>
      </c>
      <c r="BW132" s="6">
        <f>BI132*3</f>
        <v>12.930040778064212</v>
      </c>
      <c r="BX132" s="6">
        <f>BJ132*3</f>
        <v>25.460786390540477</v>
      </c>
      <c r="BY132" s="6">
        <f>BK132*1.3</f>
        <v>9.8603719948849093</v>
      </c>
      <c r="BZ132" s="6">
        <f>BL132*1.3</f>
        <v>4.7609843478260867</v>
      </c>
      <c r="CA132" s="6">
        <f>BM132*1.3</f>
        <v>5.6030176704944923</v>
      </c>
      <c r="CB132" s="6">
        <f>BN132*2</f>
        <v>44.306072565285241</v>
      </c>
      <c r="CD132" s="7">
        <f t="shared" si="26"/>
        <v>564.36893640591131</v>
      </c>
      <c r="CE132" s="7"/>
      <c r="CF132" s="8">
        <v>1628</v>
      </c>
      <c r="CG132" s="9">
        <f>BP132*250</f>
        <v>2632.2750000000001</v>
      </c>
      <c r="CH132" s="9">
        <f>CD132*4.2</f>
        <v>2370.3495329048278</v>
      </c>
      <c r="CJ132" s="10">
        <v>1628</v>
      </c>
      <c r="CK132" s="11">
        <f t="shared" si="27"/>
        <v>1.1105007778216518</v>
      </c>
    </row>
    <row r="133" spans="1:89" x14ac:dyDescent="0.2">
      <c r="A133" s="13">
        <v>1629</v>
      </c>
      <c r="E133" s="1">
        <v>875.5</v>
      </c>
      <c r="F133" s="1">
        <v>637</v>
      </c>
      <c r="H133" s="63">
        <f t="shared" si="30"/>
        <v>756.25</v>
      </c>
      <c r="N133" s="1">
        <v>672.5</v>
      </c>
      <c r="R133" s="1">
        <v>672.5</v>
      </c>
      <c r="S133" s="1">
        <v>41.3</v>
      </c>
      <c r="X133" s="1">
        <v>41.3</v>
      </c>
      <c r="Y133" s="1">
        <v>552.5</v>
      </c>
      <c r="AA133" s="1">
        <v>552.5</v>
      </c>
      <c r="AF133" s="1">
        <v>680</v>
      </c>
      <c r="AG133" s="1">
        <v>90</v>
      </c>
      <c r="AN133" s="17">
        <v>1629</v>
      </c>
      <c r="AO133" s="3">
        <v>5.5941499085923212</v>
      </c>
      <c r="AP133" s="3">
        <v>13.825411334552102</v>
      </c>
      <c r="AQ133" s="3">
        <v>18.132592710997443</v>
      </c>
      <c r="AR133" s="3">
        <v>15.761965030703603</v>
      </c>
      <c r="AS133" s="3">
        <v>44.891304347826079</v>
      </c>
      <c r="AT133" s="3">
        <v>44.023904382470114</v>
      </c>
      <c r="AU133" s="3">
        <v>124.32458362115241</v>
      </c>
      <c r="AV133" s="3">
        <v>103.04347826086955</v>
      </c>
      <c r="AW133" s="3">
        <v>59.130434782608695</v>
      </c>
      <c r="AX133" s="3">
        <v>7.8260869565217392</v>
      </c>
      <c r="AZ133" s="3">
        <v>4</v>
      </c>
      <c r="BA133" s="1"/>
      <c r="BB133" s="14">
        <v>1629</v>
      </c>
      <c r="BC133" s="4">
        <v>2.7353999999999998</v>
      </c>
      <c r="BD133" s="4">
        <f t="shared" ref="BD133:BD196" si="32">((AO133/34)*$BC133)</f>
        <v>0.4500658135283363</v>
      </c>
      <c r="BE133" s="4">
        <f t="shared" ref="BE133:BE196" si="33">((AP133/34)*$BC133)</f>
        <v>1.1122950048392299</v>
      </c>
      <c r="BF133" s="4">
        <f t="shared" ref="BF133:BF196" si="34">(AQ133/34)*$BC133</f>
        <v>1.4588204147547765</v>
      </c>
      <c r="BG133" s="4">
        <f t="shared" ref="BG133:BG196" si="35">(AR133/34)*$BC133</f>
        <v>1.2680964454407835</v>
      </c>
      <c r="BH133" s="4">
        <f t="shared" ref="BH133:BH196" si="36">(AS133/34)*$BC133</f>
        <v>3.6116374680306897</v>
      </c>
      <c r="BI133" s="4">
        <f t="shared" ref="BI133:BI196" si="37">(AT133/34)*$BC133</f>
        <v>3.5418525896414335</v>
      </c>
      <c r="BJ133" s="4">
        <f t="shared" ref="BJ133:BJ196" si="38">(AU133/34)*$BC133</f>
        <v>10.002278412861774</v>
      </c>
      <c r="BK133" s="4">
        <f t="shared" ref="BK133:BK196" si="39">(AV133/34)*$BC133</f>
        <v>8.2901508951406626</v>
      </c>
      <c r="BL133" s="4">
        <f t="shared" ref="BL133:BL196" si="40">(AW133/34)*$BC133</f>
        <v>4.7572173913043478</v>
      </c>
      <c r="BM133" s="4">
        <f t="shared" si="28"/>
        <v>3.5418525896414335</v>
      </c>
      <c r="BN133" s="4">
        <f t="shared" si="31"/>
        <v>22.851657298841765</v>
      </c>
      <c r="BO133" s="4"/>
      <c r="BP133" s="4">
        <v>12.309299999999999</v>
      </c>
      <c r="BQ133" s="1"/>
      <c r="BR133" s="26">
        <v>1629</v>
      </c>
      <c r="BS133" s="6">
        <f>AU133/0.78*195</f>
        <v>31081.145905288104</v>
      </c>
      <c r="BT133" s="6">
        <f>BF133*271</f>
        <v>395.34033239854443</v>
      </c>
      <c r="BU133" s="6">
        <f>BG133*19</f>
        <v>24.093832463374888</v>
      </c>
      <c r="BV133" s="6">
        <f>BH133*5</f>
        <v>18.058187340153449</v>
      </c>
      <c r="BW133" s="6">
        <f>BI133*3</f>
        <v>10.625557768924301</v>
      </c>
      <c r="BX133" s="6">
        <f>BJ133*3</f>
        <v>30.006835238585321</v>
      </c>
      <c r="BY133" s="6">
        <f>BK133*1.3</f>
        <v>10.777196163682861</v>
      </c>
      <c r="BZ133" s="6">
        <f>BL133*1.3</f>
        <v>6.1843826086956524</v>
      </c>
      <c r="CA133" s="6">
        <f>BM133*1.3</f>
        <v>4.604408366533864</v>
      </c>
      <c r="CB133" s="6">
        <f>BN133*2</f>
        <v>45.70331459768353</v>
      </c>
      <c r="CD133" s="7">
        <f t="shared" ref="CD133:CD196" si="41">SUM(BT133:CB133)</f>
        <v>545.39404694617826</v>
      </c>
      <c r="CE133" s="7"/>
      <c r="CF133" s="8">
        <v>1629</v>
      </c>
      <c r="CG133" s="9">
        <f>BP133*250</f>
        <v>3077.3249999999998</v>
      </c>
      <c r="CH133" s="9">
        <f>CD133*4.2</f>
        <v>2290.6549971739487</v>
      </c>
      <c r="CJ133" s="10">
        <v>1629</v>
      </c>
      <c r="CK133" s="11">
        <f t="shared" ref="CK133:CK196" si="42">CG133/CH133</f>
        <v>1.3434257903510525</v>
      </c>
    </row>
    <row r="134" spans="1:89" x14ac:dyDescent="0.2">
      <c r="A134" s="13">
        <v>1630</v>
      </c>
      <c r="E134" s="1">
        <v>718.3</v>
      </c>
      <c r="F134" s="1">
        <v>629</v>
      </c>
      <c r="H134" s="63">
        <f t="shared" si="30"/>
        <v>673.65</v>
      </c>
      <c r="N134" s="1">
        <v>1006</v>
      </c>
      <c r="R134" s="1">
        <v>1006</v>
      </c>
      <c r="S134" s="1">
        <v>41.3</v>
      </c>
      <c r="X134" s="1">
        <v>41.3</v>
      </c>
      <c r="Y134" s="1">
        <v>629</v>
      </c>
      <c r="AA134" s="1">
        <v>629</v>
      </c>
      <c r="AF134" s="1">
        <v>595</v>
      </c>
      <c r="AG134" s="1">
        <v>106</v>
      </c>
      <c r="AN134" s="17">
        <v>1630</v>
      </c>
      <c r="AO134" s="3">
        <v>5.703839122486289</v>
      </c>
      <c r="AP134" s="3">
        <v>12.315356489945154</v>
      </c>
      <c r="AQ134" s="3">
        <v>16.152093989769817</v>
      </c>
      <c r="AR134" s="3">
        <v>23.578493413959592</v>
      </c>
      <c r="AS134" s="3">
        <v>44.891304347826079</v>
      </c>
      <c r="AT134" s="3">
        <v>50.119521912350592</v>
      </c>
      <c r="AU134" s="3">
        <v>125.32427661370747</v>
      </c>
      <c r="AV134" s="3">
        <v>95.869565217391283</v>
      </c>
      <c r="AW134" s="3">
        <v>51.739130434782609</v>
      </c>
      <c r="AX134" s="3">
        <v>9.2173913043478262</v>
      </c>
      <c r="AZ134" s="3">
        <v>4</v>
      </c>
      <c r="BA134" s="1"/>
      <c r="BB134" s="14">
        <v>1630</v>
      </c>
      <c r="BC134" s="4">
        <v>2.6374</v>
      </c>
      <c r="BD134" s="4">
        <f t="shared" si="32"/>
        <v>0.44245015593074527</v>
      </c>
      <c r="BE134" s="4">
        <f t="shared" si="33"/>
        <v>0.95530944725239264</v>
      </c>
      <c r="BF134" s="4">
        <f t="shared" si="34"/>
        <v>1.2529274320182033</v>
      </c>
      <c r="BG134" s="4">
        <f t="shared" si="35"/>
        <v>1.8289976038228537</v>
      </c>
      <c r="BH134" s="4">
        <f t="shared" si="36"/>
        <v>3.482244884910485</v>
      </c>
      <c r="BI134" s="4">
        <f t="shared" si="37"/>
        <v>3.8878007968127486</v>
      </c>
      <c r="BJ134" s="4">
        <f t="shared" si="38"/>
        <v>9.7214778570880025</v>
      </c>
      <c r="BK134" s="4">
        <f t="shared" si="39"/>
        <v>7.4366585677749342</v>
      </c>
      <c r="BL134" s="4">
        <f t="shared" si="40"/>
        <v>4.0134347826086962</v>
      </c>
      <c r="BM134" s="4">
        <f t="shared" ref="BM134:BM197" si="43">BI134</f>
        <v>3.8878007968127486</v>
      </c>
      <c r="BN134" s="4">
        <f t="shared" si="31"/>
        <v>25.949931603569329</v>
      </c>
      <c r="BO134" s="4"/>
      <c r="BP134" s="4">
        <v>11.8683</v>
      </c>
      <c r="BQ134" s="1"/>
      <c r="BR134" s="26">
        <v>1630</v>
      </c>
      <c r="BS134" s="6">
        <f>AU134/0.78*195</f>
        <v>31331.069153426863</v>
      </c>
      <c r="BT134" s="6">
        <f>BF134*271</f>
        <v>339.54333407693309</v>
      </c>
      <c r="BU134" s="6">
        <f>BG134*19</f>
        <v>34.75095447263422</v>
      </c>
      <c r="BV134" s="6">
        <f>BH134*5</f>
        <v>17.411224424552426</v>
      </c>
      <c r="BW134" s="6">
        <f>BI134*3</f>
        <v>11.663402390438247</v>
      </c>
      <c r="BX134" s="6">
        <f>BJ134*3</f>
        <v>29.164433571264006</v>
      </c>
      <c r="BY134" s="6">
        <f>BK134*1.3</f>
        <v>9.6676561381074144</v>
      </c>
      <c r="BZ134" s="6">
        <f>BL134*1.3</f>
        <v>5.2174652173913056</v>
      </c>
      <c r="CA134" s="6">
        <f>BM134*1.3</f>
        <v>5.0541410358565733</v>
      </c>
      <c r="CB134" s="6">
        <f>BN134*2</f>
        <v>51.899863207138658</v>
      </c>
      <c r="CD134" s="7">
        <f t="shared" si="41"/>
        <v>504.37247453431593</v>
      </c>
      <c r="CE134" s="7"/>
      <c r="CF134" s="8">
        <v>1630</v>
      </c>
      <c r="CG134" s="9">
        <f>BP134*250</f>
        <v>2967.0749999999998</v>
      </c>
      <c r="CH134" s="9">
        <f>CD134*4.2</f>
        <v>2118.3643930441272</v>
      </c>
      <c r="CJ134" s="10">
        <v>1630</v>
      </c>
      <c r="CK134" s="11">
        <f t="shared" si="42"/>
        <v>1.4006442941274426</v>
      </c>
    </row>
    <row r="135" spans="1:89" x14ac:dyDescent="0.2">
      <c r="A135" s="13">
        <v>1631</v>
      </c>
      <c r="E135" s="1">
        <v>714</v>
      </c>
      <c r="F135" s="1">
        <v>714</v>
      </c>
      <c r="H135" s="63">
        <f t="shared" si="30"/>
        <v>714</v>
      </c>
      <c r="N135" s="1">
        <v>833</v>
      </c>
      <c r="R135" s="1">
        <v>833</v>
      </c>
      <c r="S135" s="1">
        <v>40.200000000000003</v>
      </c>
      <c r="X135" s="1">
        <v>40.200000000000003</v>
      </c>
      <c r="Y135" s="1">
        <v>578</v>
      </c>
      <c r="AA135" s="1">
        <v>578</v>
      </c>
      <c r="AF135" s="1">
        <v>680</v>
      </c>
      <c r="AG135" s="1">
        <v>80</v>
      </c>
      <c r="AK135" s="66">
        <v>4.5</v>
      </c>
      <c r="AN135" s="17">
        <v>1631</v>
      </c>
      <c r="AO135" s="3">
        <v>6.4095063985374772</v>
      </c>
      <c r="AP135" s="3">
        <v>13.053016453382083</v>
      </c>
      <c r="AQ135" s="3">
        <v>17.119565217391305</v>
      </c>
      <c r="AR135" s="3">
        <v>19.523742558477476</v>
      </c>
      <c r="AS135" s="3">
        <v>43.695652173913047</v>
      </c>
      <c r="AT135" s="3">
        <v>46.055776892430274</v>
      </c>
      <c r="AU135" s="3">
        <v>126.32396960626254</v>
      </c>
      <c r="AV135" s="3">
        <v>88.695652173913018</v>
      </c>
      <c r="AW135" s="3">
        <v>59.130434782608695</v>
      </c>
      <c r="AX135" s="3">
        <v>6.9565217391304346</v>
      </c>
      <c r="AZ135" s="3">
        <v>4.5</v>
      </c>
      <c r="BA135" s="1"/>
      <c r="BB135" s="14">
        <v>1631</v>
      </c>
      <c r="BC135" s="4">
        <v>2.6793999999999998</v>
      </c>
      <c r="BD135" s="4">
        <f t="shared" si="32"/>
        <v>0.50510680718356804</v>
      </c>
      <c r="BE135" s="4">
        <f t="shared" si="33"/>
        <v>1.0286544789762337</v>
      </c>
      <c r="BF135" s="4">
        <f t="shared" si="34"/>
        <v>1.3491224424552428</v>
      </c>
      <c r="BG135" s="4">
        <f t="shared" si="35"/>
        <v>1.5385857591524867</v>
      </c>
      <c r="BH135" s="4">
        <f t="shared" si="36"/>
        <v>3.4434744245524298</v>
      </c>
      <c r="BI135" s="4">
        <f t="shared" si="37"/>
        <v>3.6294661354581668</v>
      </c>
      <c r="BJ135" s="4">
        <f t="shared" si="38"/>
        <v>9.9550718871476409</v>
      </c>
      <c r="BK135" s="4">
        <f t="shared" si="39"/>
        <v>6.9897391304347796</v>
      </c>
      <c r="BL135" s="4">
        <f t="shared" si="40"/>
        <v>4.6598260869565209</v>
      </c>
      <c r="BM135" s="4">
        <f t="shared" si="43"/>
        <v>3.6294661354581668</v>
      </c>
      <c r="BN135" s="4">
        <f t="shared" si="31"/>
        <v>19.896738422661443</v>
      </c>
      <c r="BO135" s="4"/>
      <c r="BP135" s="4">
        <v>12.0573</v>
      </c>
      <c r="BQ135" s="1"/>
      <c r="BR135" s="26">
        <v>1631</v>
      </c>
      <c r="BS135" s="6">
        <f>AU135/0.78*195</f>
        <v>31580.992401565636</v>
      </c>
      <c r="BT135" s="6">
        <f>BF135*271</f>
        <v>365.61218190537079</v>
      </c>
      <c r="BU135" s="6">
        <f>BG135*19</f>
        <v>29.23312942389725</v>
      </c>
      <c r="BV135" s="6">
        <f>BH135*5</f>
        <v>17.21737212276215</v>
      </c>
      <c r="BW135" s="6">
        <f>BI135*3</f>
        <v>10.888398406374501</v>
      </c>
      <c r="BX135" s="6">
        <f>BJ135*3</f>
        <v>29.865215661442924</v>
      </c>
      <c r="BY135" s="6">
        <f>BK135*1.3</f>
        <v>9.0866608695652129</v>
      </c>
      <c r="BZ135" s="6">
        <f>BL135*1.3</f>
        <v>6.0577739130434773</v>
      </c>
      <c r="CA135" s="6">
        <f>BM135*1.3</f>
        <v>4.7183059760956167</v>
      </c>
      <c r="CB135" s="6">
        <f>BN135*2</f>
        <v>39.793476845322886</v>
      </c>
      <c r="CD135" s="7">
        <f t="shared" si="41"/>
        <v>512.47251512387481</v>
      </c>
      <c r="CE135" s="7"/>
      <c r="CF135" s="8">
        <v>1631</v>
      </c>
      <c r="CG135" s="9">
        <f>BP135*250</f>
        <v>3014.3249999999998</v>
      </c>
      <c r="CH135" s="9">
        <f>CD135*4.2</f>
        <v>2152.3845635202742</v>
      </c>
      <c r="CJ135" s="10">
        <v>1631</v>
      </c>
      <c r="CK135" s="11">
        <f t="shared" si="42"/>
        <v>1.4004583804810429</v>
      </c>
    </row>
    <row r="136" spans="1:89" x14ac:dyDescent="0.2">
      <c r="A136" s="13">
        <v>1632</v>
      </c>
      <c r="E136" s="1">
        <v>731</v>
      </c>
      <c r="F136" s="1">
        <v>637</v>
      </c>
      <c r="H136" s="63">
        <f t="shared" si="30"/>
        <v>684</v>
      </c>
      <c r="N136" s="1">
        <v>833</v>
      </c>
      <c r="R136" s="1">
        <v>833</v>
      </c>
      <c r="S136" s="1">
        <v>40.299999999999997</v>
      </c>
      <c r="X136" s="1">
        <v>40.299999999999997</v>
      </c>
      <c r="Y136" s="1">
        <v>716</v>
      </c>
      <c r="AA136" s="1">
        <v>716</v>
      </c>
      <c r="AC136" s="1">
        <v>37.5</v>
      </c>
      <c r="AE136" s="1">
        <v>37.5</v>
      </c>
      <c r="AF136" s="1">
        <v>612</v>
      </c>
      <c r="AG136" s="1">
        <v>98</v>
      </c>
      <c r="AN136" s="17">
        <v>1632</v>
      </c>
      <c r="AO136" s="3">
        <v>6.3711151736745881</v>
      </c>
      <c r="AP136" s="3">
        <v>12.504570383912249</v>
      </c>
      <c r="AQ136" s="3">
        <v>16.400255754475701</v>
      </c>
      <c r="AR136" s="3">
        <v>19.523742558477476</v>
      </c>
      <c r="AS136" s="3">
        <v>43.804347826086953</v>
      </c>
      <c r="AT136" s="3">
        <v>57.051792828685258</v>
      </c>
      <c r="AU136" s="3">
        <v>127.32366259881759</v>
      </c>
      <c r="AV136" s="3">
        <v>81.521739130434781</v>
      </c>
      <c r="AW136" s="3">
        <v>53.217391304347828</v>
      </c>
      <c r="AX136" s="3">
        <v>8.5217391304347831</v>
      </c>
      <c r="AZ136" s="3">
        <v>4.5</v>
      </c>
      <c r="BA136" s="1"/>
      <c r="BB136" s="14">
        <v>1632</v>
      </c>
      <c r="BC136" s="4">
        <v>2.6964000000000001</v>
      </c>
      <c r="BD136" s="4">
        <f t="shared" si="32"/>
        <v>0.50526691042047533</v>
      </c>
      <c r="BE136" s="4">
        <f t="shared" si="33"/>
        <v>0.99168598774061723</v>
      </c>
      <c r="BF136" s="4">
        <f t="shared" si="34"/>
        <v>1.3006367534225967</v>
      </c>
      <c r="BG136" s="4">
        <f t="shared" si="35"/>
        <v>1.5483476304317256</v>
      </c>
      <c r="BH136" s="4">
        <f t="shared" si="36"/>
        <v>3.4739424552429665</v>
      </c>
      <c r="BI136" s="4">
        <f t="shared" si="37"/>
        <v>4.5245427700960867</v>
      </c>
      <c r="BJ136" s="4">
        <f t="shared" si="38"/>
        <v>10.097515406807405</v>
      </c>
      <c r="BK136" s="4">
        <f t="shared" si="39"/>
        <v>6.4651534526854224</v>
      </c>
      <c r="BL136" s="4">
        <f t="shared" si="40"/>
        <v>4.2204521739130438</v>
      </c>
      <c r="BM136" s="4">
        <f t="shared" si="43"/>
        <v>4.5245427700960867</v>
      </c>
      <c r="BN136" s="4">
        <f t="shared" si="31"/>
        <v>24.528147240616853</v>
      </c>
      <c r="BO136" s="4"/>
      <c r="BP136" s="4">
        <v>12.133800000000001</v>
      </c>
      <c r="BQ136" s="1"/>
      <c r="BR136" s="26">
        <v>1632</v>
      </c>
      <c r="BS136" s="6">
        <f>AU136/0.78*195</f>
        <v>31830.915649704395</v>
      </c>
      <c r="BT136" s="6">
        <f>BF136*271</f>
        <v>352.47256017752369</v>
      </c>
      <c r="BU136" s="6">
        <f>BG136*19</f>
        <v>29.418604978202787</v>
      </c>
      <c r="BV136" s="6">
        <f>BH136*5</f>
        <v>17.369712276214834</v>
      </c>
      <c r="BW136" s="6">
        <f>BI136*3</f>
        <v>13.57362831028826</v>
      </c>
      <c r="BX136" s="6">
        <f>BJ136*3</f>
        <v>30.292546220422217</v>
      </c>
      <c r="BY136" s="6">
        <f>BK136*1.3</f>
        <v>8.4046994884910493</v>
      </c>
      <c r="BZ136" s="6">
        <f>BL136*1.3</f>
        <v>5.4865878260869572</v>
      </c>
      <c r="CA136" s="6">
        <f>BM136*1.3</f>
        <v>5.8819056011249131</v>
      </c>
      <c r="CB136" s="6">
        <f>BN136*2</f>
        <v>49.056294481233707</v>
      </c>
      <c r="CD136" s="7">
        <f t="shared" si="41"/>
        <v>511.95653935958842</v>
      </c>
      <c r="CE136" s="7"/>
      <c r="CF136" s="8">
        <v>1632</v>
      </c>
      <c r="CG136" s="9">
        <f>BP136*250</f>
        <v>3033.4500000000003</v>
      </c>
      <c r="CH136" s="9">
        <f>CD136*4.2</f>
        <v>2150.2174653102716</v>
      </c>
      <c r="CJ136" s="10">
        <v>1632</v>
      </c>
      <c r="CK136" s="11">
        <f t="shared" si="42"/>
        <v>1.4107642826546758</v>
      </c>
    </row>
    <row r="137" spans="1:89" x14ac:dyDescent="0.2">
      <c r="A137" s="13">
        <v>1633</v>
      </c>
      <c r="E137" s="1">
        <v>497.3</v>
      </c>
      <c r="F137" s="1">
        <v>467</v>
      </c>
      <c r="H137" s="63">
        <f t="shared" si="30"/>
        <v>482.15</v>
      </c>
      <c r="N137" s="1">
        <v>850</v>
      </c>
      <c r="R137" s="1">
        <v>850</v>
      </c>
      <c r="S137" s="1">
        <v>39.9</v>
      </c>
      <c r="X137" s="1">
        <v>39.9</v>
      </c>
      <c r="Y137" s="1">
        <v>617</v>
      </c>
      <c r="AA137" s="1">
        <v>617</v>
      </c>
      <c r="AC137" s="1">
        <v>42</v>
      </c>
      <c r="AE137" s="1">
        <v>42</v>
      </c>
      <c r="AF137" s="1">
        <v>646</v>
      </c>
      <c r="AG137" s="1">
        <v>83.5</v>
      </c>
      <c r="AL137" s="66">
        <f>120/34</f>
        <v>3.5294117647058822</v>
      </c>
      <c r="AN137" s="17">
        <v>1633</v>
      </c>
      <c r="AO137" s="3">
        <v>6.8372943327239488</v>
      </c>
      <c r="AP137" s="3">
        <v>8.8144424131627055</v>
      </c>
      <c r="AQ137" s="3">
        <v>11.560501918158566</v>
      </c>
      <c r="AR137" s="3">
        <v>19.922186284160688</v>
      </c>
      <c r="AS137" s="3">
        <v>43.369565217391298</v>
      </c>
      <c r="AT137" s="3">
        <v>49.163346613545812</v>
      </c>
      <c r="AU137" s="3">
        <v>128.32335559137266</v>
      </c>
      <c r="AV137" s="3">
        <v>91.304347826086953</v>
      </c>
      <c r="AW137" s="3">
        <v>56.173913043478258</v>
      </c>
      <c r="AX137" s="3">
        <v>7.2608695652173916</v>
      </c>
      <c r="AZ137" s="3">
        <v>4.5</v>
      </c>
      <c r="BA137" s="1"/>
      <c r="BB137" s="14">
        <v>1633</v>
      </c>
      <c r="BC137" s="4">
        <v>2.5996000000000001</v>
      </c>
      <c r="BD137" s="4">
        <f t="shared" si="32"/>
        <v>0.52277148080438762</v>
      </c>
      <c r="BE137" s="4">
        <f t="shared" si="33"/>
        <v>0.67394189697816975</v>
      </c>
      <c r="BF137" s="4">
        <f t="shared" si="34"/>
        <v>0.88390237607191202</v>
      </c>
      <c r="BG137" s="4">
        <f t="shared" si="35"/>
        <v>1.5232269254207096</v>
      </c>
      <c r="BH137" s="4">
        <f t="shared" si="36"/>
        <v>3.315985933503836</v>
      </c>
      <c r="BI137" s="4">
        <f t="shared" si="37"/>
        <v>3.7589716428404025</v>
      </c>
      <c r="BJ137" s="4">
        <f t="shared" si="38"/>
        <v>9.8114527998627175</v>
      </c>
      <c r="BK137" s="4">
        <f t="shared" si="39"/>
        <v>6.981023017902813</v>
      </c>
      <c r="BL137" s="4">
        <f t="shared" si="40"/>
        <v>4.2949913043478265</v>
      </c>
      <c r="BM137" s="4">
        <f t="shared" si="43"/>
        <v>3.7589716428404025</v>
      </c>
      <c r="BN137" s="4">
        <f t="shared" si="31"/>
        <v>20.148715013139526</v>
      </c>
      <c r="BO137" s="4"/>
      <c r="BP137" s="4">
        <v>11.6982</v>
      </c>
      <c r="BQ137" s="1"/>
      <c r="BR137" s="26">
        <v>1633</v>
      </c>
      <c r="BS137" s="6">
        <f>AU137/0.78*195</f>
        <v>32080.838897843165</v>
      </c>
      <c r="BT137" s="6">
        <f>BF137*271</f>
        <v>239.53754391548816</v>
      </c>
      <c r="BU137" s="6">
        <f>BG137*19</f>
        <v>28.941311582993482</v>
      </c>
      <c r="BV137" s="6">
        <f>BH137*5</f>
        <v>16.579929667519181</v>
      </c>
      <c r="BW137" s="6">
        <f>BI137*3</f>
        <v>11.276914928521208</v>
      </c>
      <c r="BX137" s="6">
        <f>BJ137*3</f>
        <v>29.434358399588152</v>
      </c>
      <c r="BY137" s="6">
        <f>BK137*1.3</f>
        <v>9.0753299232736566</v>
      </c>
      <c r="BZ137" s="6">
        <f>BL137*1.3</f>
        <v>5.583488695652175</v>
      </c>
      <c r="CA137" s="6">
        <f>BM137*1.3</f>
        <v>4.8866631356925234</v>
      </c>
      <c r="CB137" s="6">
        <f>BN137*2</f>
        <v>40.297430026279052</v>
      </c>
      <c r="CD137" s="7">
        <f t="shared" si="41"/>
        <v>385.61297027500768</v>
      </c>
      <c r="CE137" s="7"/>
      <c r="CF137" s="8">
        <v>1633</v>
      </c>
      <c r="CG137" s="9">
        <f>BP137*250</f>
        <v>2924.55</v>
      </c>
      <c r="CH137" s="9">
        <f>CD137*4.2</f>
        <v>1619.5744751550324</v>
      </c>
      <c r="CJ137" s="10">
        <v>1633</v>
      </c>
      <c r="CK137" s="11">
        <f t="shared" si="42"/>
        <v>1.8057520940616516</v>
      </c>
    </row>
    <row r="138" spans="1:89" x14ac:dyDescent="0.2">
      <c r="A138" s="13">
        <v>1634</v>
      </c>
      <c r="E138" s="1">
        <v>518.5</v>
      </c>
      <c r="F138" s="1">
        <v>561</v>
      </c>
      <c r="H138" s="63">
        <f t="shared" si="30"/>
        <v>539.75</v>
      </c>
      <c r="N138" s="1">
        <v>765</v>
      </c>
      <c r="R138" s="1">
        <v>765</v>
      </c>
      <c r="S138" s="1">
        <v>34.700000000000003</v>
      </c>
      <c r="X138" s="1">
        <v>34.700000000000003</v>
      </c>
      <c r="Y138" s="1">
        <v>476</v>
      </c>
      <c r="AA138" s="1">
        <v>476</v>
      </c>
      <c r="AC138" s="1">
        <v>41.7</v>
      </c>
      <c r="AE138" s="1">
        <v>41.7</v>
      </c>
      <c r="AF138" s="1">
        <v>595</v>
      </c>
      <c r="AG138" s="1">
        <v>94</v>
      </c>
      <c r="AL138" s="66">
        <f t="shared" ref="AL138:AL147" si="44">120/34</f>
        <v>3.5294117647058822</v>
      </c>
      <c r="AN138" s="17">
        <v>1634</v>
      </c>
      <c r="AO138" s="3">
        <v>6.4223034734917732</v>
      </c>
      <c r="AP138" s="3">
        <v>9.8674588665447889</v>
      </c>
      <c r="AQ138" s="3">
        <v>12.941576086956522</v>
      </c>
      <c r="AR138" s="3">
        <v>17.929967655744619</v>
      </c>
      <c r="AS138" s="3">
        <v>37.717391304347828</v>
      </c>
      <c r="AT138" s="3">
        <v>37.928286852589636</v>
      </c>
      <c r="AU138" s="3">
        <v>129.32304858392772</v>
      </c>
      <c r="AV138" s="3">
        <v>90.652173913043484</v>
      </c>
      <c r="AW138" s="3">
        <v>51.739130434782609</v>
      </c>
      <c r="AX138" s="3">
        <v>8.1739130434782616</v>
      </c>
      <c r="AZ138" s="3">
        <v>4.5</v>
      </c>
      <c r="BA138" s="1"/>
      <c r="BB138" s="14">
        <v>1634</v>
      </c>
      <c r="BC138" s="4">
        <v>2.5084</v>
      </c>
      <c r="BD138" s="4">
        <f t="shared" si="32"/>
        <v>0.47381488332078714</v>
      </c>
      <c r="BE138" s="4">
        <f t="shared" si="33"/>
        <v>0.72798628884826311</v>
      </c>
      <c r="BF138" s="4">
        <f t="shared" si="34"/>
        <v>0.95478380754475689</v>
      </c>
      <c r="BG138" s="4">
        <f t="shared" si="35"/>
        <v>1.322809731402053</v>
      </c>
      <c r="BH138" s="4">
        <f t="shared" si="36"/>
        <v>2.7826560102301792</v>
      </c>
      <c r="BI138" s="4">
        <f t="shared" si="37"/>
        <v>2.798215139442231</v>
      </c>
      <c r="BJ138" s="4">
        <f t="shared" si="38"/>
        <v>9.5409980902330673</v>
      </c>
      <c r="BK138" s="4">
        <f t="shared" si="39"/>
        <v>6.6879974424552433</v>
      </c>
      <c r="BL138" s="4">
        <f t="shared" si="40"/>
        <v>3.8171304347826087</v>
      </c>
      <c r="BM138" s="4">
        <f t="shared" si="43"/>
        <v>2.798215139442231</v>
      </c>
      <c r="BN138" s="4">
        <f t="shared" si="31"/>
        <v>21.886635039486325</v>
      </c>
      <c r="BO138" s="4"/>
      <c r="BP138" s="4">
        <v>11.287800000000001</v>
      </c>
      <c r="BQ138" s="1"/>
      <c r="BR138" s="26">
        <v>1634</v>
      </c>
      <c r="BS138" s="6">
        <f>AU138/0.78*195</f>
        <v>32330.762145981931</v>
      </c>
      <c r="BT138" s="6">
        <f>BF138*271</f>
        <v>258.74641184462911</v>
      </c>
      <c r="BU138" s="6">
        <f>BG138*19</f>
        <v>25.133384896639008</v>
      </c>
      <c r="BV138" s="6">
        <f>BH138*5</f>
        <v>13.913280051150895</v>
      </c>
      <c r="BW138" s="6">
        <f>BI138*3</f>
        <v>8.394645418326693</v>
      </c>
      <c r="BX138" s="6">
        <f>BJ138*3</f>
        <v>28.622994270699202</v>
      </c>
      <c r="BY138" s="6">
        <f>BK138*1.3</f>
        <v>8.6943966751918165</v>
      </c>
      <c r="BZ138" s="6">
        <f>BL138*1.3</f>
        <v>4.9622695652173912</v>
      </c>
      <c r="CA138" s="6">
        <f>BM138*1.3</f>
        <v>3.6376796812749004</v>
      </c>
      <c r="CB138" s="6">
        <f>BN138*2</f>
        <v>43.773270078972651</v>
      </c>
      <c r="CD138" s="7">
        <f t="shared" si="41"/>
        <v>395.87833248210171</v>
      </c>
      <c r="CE138" s="7"/>
      <c r="CF138" s="8">
        <v>1634</v>
      </c>
      <c r="CG138" s="9">
        <f>BP138*250</f>
        <v>2821.9500000000003</v>
      </c>
      <c r="CH138" s="9">
        <f>CD138*4.2</f>
        <v>1662.6889964248273</v>
      </c>
      <c r="CJ138" s="10">
        <v>1634</v>
      </c>
      <c r="CK138" s="11">
        <f t="shared" si="42"/>
        <v>1.6972205903015278</v>
      </c>
    </row>
    <row r="139" spans="1:89" x14ac:dyDescent="0.2">
      <c r="A139" s="13">
        <v>1635</v>
      </c>
      <c r="E139" s="1">
        <v>884</v>
      </c>
      <c r="F139" s="1">
        <v>1360</v>
      </c>
      <c r="H139" s="63">
        <f t="shared" si="30"/>
        <v>1122</v>
      </c>
      <c r="N139" s="1">
        <v>765</v>
      </c>
      <c r="R139" s="1">
        <v>765</v>
      </c>
      <c r="S139" s="1">
        <v>31</v>
      </c>
      <c r="X139" s="1">
        <v>31</v>
      </c>
      <c r="Y139" s="1">
        <v>578</v>
      </c>
      <c r="AA139" s="1">
        <v>578</v>
      </c>
      <c r="AC139" s="1">
        <v>44.5</v>
      </c>
      <c r="AE139" s="1">
        <v>44.5</v>
      </c>
      <c r="AF139" s="1">
        <v>561</v>
      </c>
      <c r="AG139" s="1">
        <v>87.5</v>
      </c>
      <c r="AL139" s="66">
        <f t="shared" si="44"/>
        <v>3.5294117647058822</v>
      </c>
      <c r="AN139" s="17">
        <v>1635</v>
      </c>
      <c r="AO139" s="3">
        <v>7.7696526508226684</v>
      </c>
      <c r="AP139" s="3">
        <v>20.511882998171846</v>
      </c>
      <c r="AQ139" s="3">
        <v>26.902173913043477</v>
      </c>
      <c r="AR139" s="3">
        <v>17.929967655744619</v>
      </c>
      <c r="AS139" s="3">
        <v>33.695652173913039</v>
      </c>
      <c r="AT139" s="3">
        <v>46.055776892430274</v>
      </c>
      <c r="AU139" s="3">
        <v>130.32274157648277</v>
      </c>
      <c r="AV139" s="3">
        <v>96.739130434782609</v>
      </c>
      <c r="AW139" s="3">
        <v>48.782608695652172</v>
      </c>
      <c r="AX139" s="3">
        <v>7.6086956521739131</v>
      </c>
      <c r="AZ139" s="3">
        <v>4.5</v>
      </c>
      <c r="BA139" s="1"/>
      <c r="BB139" s="14">
        <v>1635</v>
      </c>
      <c r="BC139" s="4">
        <v>2.5497999999999998</v>
      </c>
      <c r="BD139" s="4">
        <f t="shared" si="32"/>
        <v>0.58267824497257759</v>
      </c>
      <c r="BE139" s="4">
        <f t="shared" si="33"/>
        <v>1.5382705667276049</v>
      </c>
      <c r="BF139" s="4">
        <f t="shared" si="34"/>
        <v>2.0175047953964191</v>
      </c>
      <c r="BG139" s="4">
        <f t="shared" si="35"/>
        <v>1.3446421037828715</v>
      </c>
      <c r="BH139" s="4">
        <f t="shared" si="36"/>
        <v>2.5269757033248079</v>
      </c>
      <c r="BI139" s="4">
        <f t="shared" si="37"/>
        <v>3.453912350597609</v>
      </c>
      <c r="BJ139" s="4">
        <f t="shared" si="38"/>
        <v>9.7734390138739915</v>
      </c>
      <c r="BK139" s="4">
        <f t="shared" si="39"/>
        <v>7.2548657289002545</v>
      </c>
      <c r="BL139" s="4">
        <f t="shared" si="40"/>
        <v>3.6584086956521733</v>
      </c>
      <c r="BM139" s="4">
        <f t="shared" si="43"/>
        <v>3.453912350597609</v>
      </c>
      <c r="BN139" s="4">
        <f t="shared" si="31"/>
        <v>20.709447859753759</v>
      </c>
      <c r="BO139" s="4"/>
      <c r="BP139" s="4">
        <v>11.4741</v>
      </c>
      <c r="BQ139" s="1"/>
      <c r="BR139" s="26">
        <v>1635</v>
      </c>
      <c r="BS139" s="6">
        <f>AU139/0.78*195</f>
        <v>32580.68539412069</v>
      </c>
      <c r="BT139" s="6">
        <f>BF139*271</f>
        <v>546.74379955242955</v>
      </c>
      <c r="BU139" s="6">
        <f>BG139*19</f>
        <v>25.54819997187456</v>
      </c>
      <c r="BV139" s="6">
        <f>BH139*5</f>
        <v>12.63487851662404</v>
      </c>
      <c r="BW139" s="6">
        <f>BI139*3</f>
        <v>10.361737051792828</v>
      </c>
      <c r="BX139" s="6">
        <f>BJ139*3</f>
        <v>29.320317041621976</v>
      </c>
      <c r="BY139" s="6">
        <f>BK139*1.3</f>
        <v>9.4313254475703303</v>
      </c>
      <c r="BZ139" s="6">
        <f>BL139*1.3</f>
        <v>4.7559313043478255</v>
      </c>
      <c r="CA139" s="6">
        <f>BM139*1.3</f>
        <v>4.4900860557768922</v>
      </c>
      <c r="CB139" s="6">
        <f>BN139*2</f>
        <v>41.418895719507518</v>
      </c>
      <c r="CD139" s="7">
        <f t="shared" si="41"/>
        <v>684.70517066154548</v>
      </c>
      <c r="CE139" s="7"/>
      <c r="CF139" s="8">
        <v>1635</v>
      </c>
      <c r="CG139" s="9">
        <f>BP139*250</f>
        <v>2868.5250000000001</v>
      </c>
      <c r="CH139" s="9">
        <f>CD139*4.2</f>
        <v>2875.7617167784911</v>
      </c>
      <c r="CJ139" s="10">
        <v>1635</v>
      </c>
      <c r="CK139" s="11">
        <f t="shared" si="42"/>
        <v>0.99748354784185744</v>
      </c>
    </row>
    <row r="140" spans="1:89" x14ac:dyDescent="0.2">
      <c r="A140" s="13">
        <v>1636</v>
      </c>
      <c r="E140" s="1">
        <v>1473.3</v>
      </c>
      <c r="F140" s="1">
        <v>1564</v>
      </c>
      <c r="H140" s="63">
        <f t="shared" si="30"/>
        <v>1518.65</v>
      </c>
      <c r="N140" s="1">
        <v>1889</v>
      </c>
      <c r="R140" s="1">
        <v>1889</v>
      </c>
      <c r="S140" s="1">
        <v>31.2</v>
      </c>
      <c r="X140" s="1">
        <v>31.2</v>
      </c>
      <c r="Y140" s="1">
        <v>484.5</v>
      </c>
      <c r="AA140" s="1">
        <v>484.5</v>
      </c>
      <c r="AC140" s="1">
        <v>48</v>
      </c>
      <c r="AE140" s="1">
        <v>48</v>
      </c>
      <c r="AF140" s="1">
        <v>646</v>
      </c>
      <c r="AG140" s="1">
        <v>94</v>
      </c>
      <c r="AL140" s="66">
        <f t="shared" si="44"/>
        <v>3.5294117647058822</v>
      </c>
      <c r="AN140" s="17">
        <v>1636</v>
      </c>
      <c r="AO140" s="3">
        <v>8.7806215722120662</v>
      </c>
      <c r="AP140" s="3">
        <v>27.763254113345521</v>
      </c>
      <c r="AQ140" s="3">
        <v>36.412643861892583</v>
      </c>
      <c r="AR140" s="3">
        <v>44.274129283270049</v>
      </c>
      <c r="AS140" s="3">
        <v>33.913043478260867</v>
      </c>
      <c r="AT140" s="3">
        <v>38.605577689243027</v>
      </c>
      <c r="AU140" s="3">
        <v>131.32243456903785</v>
      </c>
      <c r="AV140" s="3">
        <v>104.34782608695652</v>
      </c>
      <c r="AW140" s="3">
        <v>56.173913043478258</v>
      </c>
      <c r="AX140" s="3">
        <v>8.1739130434782616</v>
      </c>
      <c r="AZ140" s="3">
        <v>4.5</v>
      </c>
      <c r="BA140" s="1"/>
      <c r="BB140" s="14">
        <v>1636</v>
      </c>
      <c r="BC140" s="4">
        <v>2.5531000000000001</v>
      </c>
      <c r="BD140" s="4">
        <f t="shared" si="32"/>
        <v>0.65934720400043012</v>
      </c>
      <c r="BE140" s="4">
        <f t="shared" si="33"/>
        <v>2.0847754140230137</v>
      </c>
      <c r="BF140" s="4">
        <f t="shared" si="34"/>
        <v>2.7342682659940576</v>
      </c>
      <c r="BG140" s="4">
        <f t="shared" si="35"/>
        <v>3.3245964550916698</v>
      </c>
      <c r="BH140" s="4">
        <f t="shared" si="36"/>
        <v>2.5465703324808184</v>
      </c>
      <c r="BI140" s="4">
        <f t="shared" si="37"/>
        <v>2.898938247011952</v>
      </c>
      <c r="BJ140" s="4">
        <f t="shared" si="38"/>
        <v>9.8611561087708992</v>
      </c>
      <c r="BK140" s="4">
        <f t="shared" si="39"/>
        <v>7.8356010230179036</v>
      </c>
      <c r="BL140" s="4">
        <f t="shared" si="40"/>
        <v>4.2181652173913049</v>
      </c>
      <c r="BM140" s="4">
        <f t="shared" si="43"/>
        <v>2.898938247011952</v>
      </c>
      <c r="BN140" s="4">
        <f t="shared" si="31"/>
        <v>22.276657598195083</v>
      </c>
      <c r="BO140" s="4"/>
      <c r="BP140" s="4">
        <v>11.488950000000001</v>
      </c>
      <c r="BQ140" s="1"/>
      <c r="BR140" s="26">
        <v>1636</v>
      </c>
      <c r="BS140" s="6">
        <f>AU140/0.78*195</f>
        <v>32830.60864225946</v>
      </c>
      <c r="BT140" s="6">
        <f>BF140*271</f>
        <v>740.98670008438955</v>
      </c>
      <c r="BU140" s="6">
        <f>BG140*19</f>
        <v>63.167332646741727</v>
      </c>
      <c r="BV140" s="6">
        <f>BH140*5</f>
        <v>12.732851662404093</v>
      </c>
      <c r="BW140" s="6">
        <f>BI140*3</f>
        <v>8.6968147410358565</v>
      </c>
      <c r="BX140" s="6">
        <f>BJ140*3</f>
        <v>29.583468326312698</v>
      </c>
      <c r="BY140" s="6">
        <f>BK140*1.3</f>
        <v>10.186281329923276</v>
      </c>
      <c r="BZ140" s="6">
        <f>BL140*1.3</f>
        <v>5.4836147826086963</v>
      </c>
      <c r="CA140" s="6">
        <f>BM140*1.3</f>
        <v>3.7686197211155377</v>
      </c>
      <c r="CB140" s="6">
        <f>BN140*2</f>
        <v>44.553315196390166</v>
      </c>
      <c r="CD140" s="7">
        <f t="shared" si="41"/>
        <v>919.1589984909217</v>
      </c>
      <c r="CE140" s="7"/>
      <c r="CF140" s="8">
        <v>1636</v>
      </c>
      <c r="CG140" s="9">
        <f>BP140*250</f>
        <v>2872.2375000000002</v>
      </c>
      <c r="CH140" s="9">
        <f>CD140*4.2</f>
        <v>3860.4677936618714</v>
      </c>
      <c r="CJ140" s="10">
        <v>1636</v>
      </c>
      <c r="CK140" s="11">
        <f t="shared" si="42"/>
        <v>0.74401281231141192</v>
      </c>
    </row>
    <row r="141" spans="1:89" x14ac:dyDescent="0.2">
      <c r="A141" s="13">
        <v>1637</v>
      </c>
      <c r="E141" s="1">
        <v>1428</v>
      </c>
      <c r="F141" s="1">
        <v>1207</v>
      </c>
      <c r="H141" s="63">
        <f t="shared" si="30"/>
        <v>1317.5</v>
      </c>
      <c r="M141" s="1">
        <v>2013</v>
      </c>
      <c r="N141" s="1">
        <v>1360</v>
      </c>
      <c r="R141" s="1">
        <v>1686.5</v>
      </c>
      <c r="S141" s="1">
        <v>41</v>
      </c>
      <c r="T141" s="1">
        <v>54.5</v>
      </c>
      <c r="X141" s="1">
        <v>41</v>
      </c>
      <c r="Y141" s="1">
        <v>519.9</v>
      </c>
      <c r="Z141" s="1">
        <v>435</v>
      </c>
      <c r="AA141" s="1">
        <v>519.9</v>
      </c>
      <c r="AB141" s="1">
        <v>3046.5</v>
      </c>
      <c r="AC141" s="1">
        <v>44</v>
      </c>
      <c r="AE141" s="1">
        <v>44</v>
      </c>
      <c r="AF141" s="1">
        <v>732.5</v>
      </c>
      <c r="AG141" s="1">
        <v>107.4</v>
      </c>
      <c r="AI141" s="66">
        <v>4.5</v>
      </c>
      <c r="AL141" s="66">
        <f t="shared" si="44"/>
        <v>3.5294117647058822</v>
      </c>
      <c r="AN141" s="17">
        <v>1637</v>
      </c>
      <c r="AO141" s="3">
        <v>3.3729433272394878</v>
      </c>
      <c r="AP141" s="3">
        <v>24.085923217550274</v>
      </c>
      <c r="AQ141" s="3">
        <v>31.589673913043477</v>
      </c>
      <c r="AR141" s="3">
        <v>39.527961374396476</v>
      </c>
      <c r="AS141" s="3">
        <v>44.565217391304344</v>
      </c>
      <c r="AT141" s="3">
        <v>41.426294820717125</v>
      </c>
      <c r="AU141" s="3">
        <v>132.32212756159291</v>
      </c>
      <c r="AV141" s="3">
        <v>95.65217391304347</v>
      </c>
      <c r="AW141" s="3">
        <v>63.695652173913047</v>
      </c>
      <c r="AX141" s="3">
        <v>9.339130434782609</v>
      </c>
      <c r="AZ141" s="3">
        <v>4.5</v>
      </c>
      <c r="BA141" s="1"/>
      <c r="BB141" s="14">
        <v>1637</v>
      </c>
      <c r="BC141" s="4">
        <v>2.4693999999999998</v>
      </c>
      <c r="BD141" s="4">
        <f t="shared" si="32"/>
        <v>0.24497488977309381</v>
      </c>
      <c r="BE141" s="4">
        <f t="shared" si="33"/>
        <v>1.7493464351005483</v>
      </c>
      <c r="BF141" s="4">
        <f t="shared" si="34"/>
        <v>2.2943394341432222</v>
      </c>
      <c r="BG141" s="4">
        <f t="shared" si="35"/>
        <v>2.8708925828804306</v>
      </c>
      <c r="BH141" s="4">
        <f t="shared" si="36"/>
        <v>3.2367455242966745</v>
      </c>
      <c r="BI141" s="4">
        <f t="shared" si="37"/>
        <v>3.0087674244199669</v>
      </c>
      <c r="BJ141" s="4">
        <f t="shared" si="38"/>
        <v>9.6104782882528674</v>
      </c>
      <c r="BK141" s="4">
        <f t="shared" si="39"/>
        <v>6.9471611253196919</v>
      </c>
      <c r="BL141" s="4">
        <f t="shared" si="40"/>
        <v>4.6261777493606138</v>
      </c>
      <c r="BM141" s="4">
        <f t="shared" si="43"/>
        <v>3.0087674244199669</v>
      </c>
      <c r="BN141" s="4">
        <f t="shared" si="31"/>
        <v>24.617847416692292</v>
      </c>
      <c r="BO141" s="4"/>
      <c r="BP141" s="4">
        <v>11.112299999999999</v>
      </c>
      <c r="BQ141" s="1"/>
      <c r="BR141" s="26">
        <v>1637</v>
      </c>
      <c r="BS141" s="6">
        <f>AU141/0.78*195</f>
        <v>33080.531890398226</v>
      </c>
      <c r="BT141" s="6">
        <f>BF141*271</f>
        <v>621.76598665281324</v>
      </c>
      <c r="BU141" s="6">
        <f>BG141*19</f>
        <v>54.546959074728179</v>
      </c>
      <c r="BV141" s="6">
        <f>BH141*5</f>
        <v>16.183727621483371</v>
      </c>
      <c r="BW141" s="6">
        <f>BI141*3</f>
        <v>9.0263022732599012</v>
      </c>
      <c r="BX141" s="6">
        <f>BJ141*3</f>
        <v>28.831434864758602</v>
      </c>
      <c r="BY141" s="6">
        <f>BK141*1.3</f>
        <v>9.0313094629155994</v>
      </c>
      <c r="BZ141" s="6">
        <f>BL141*1.3</f>
        <v>6.0140310741687983</v>
      </c>
      <c r="CA141" s="6">
        <f>BM141*1.3</f>
        <v>3.9113976517459572</v>
      </c>
      <c r="CB141" s="6">
        <f>BN141*2</f>
        <v>49.235694833384585</v>
      </c>
      <c r="CD141" s="7">
        <f t="shared" si="41"/>
        <v>798.54684350925834</v>
      </c>
      <c r="CE141" s="7"/>
      <c r="CF141" s="8">
        <v>1637</v>
      </c>
      <c r="CG141" s="9">
        <f>BP141*250</f>
        <v>2778.0749999999998</v>
      </c>
      <c r="CH141" s="9">
        <f>CD141*4.2</f>
        <v>3353.8967427388852</v>
      </c>
      <c r="CJ141" s="10">
        <v>1637</v>
      </c>
      <c r="CK141" s="11">
        <f t="shared" si="42"/>
        <v>0.82831262054041255</v>
      </c>
    </row>
    <row r="142" spans="1:89" x14ac:dyDescent="0.2">
      <c r="A142" s="13">
        <v>1638</v>
      </c>
      <c r="E142" s="1">
        <v>782</v>
      </c>
      <c r="F142" s="1">
        <v>765</v>
      </c>
      <c r="H142" s="63">
        <f t="shared" si="30"/>
        <v>773.5</v>
      </c>
      <c r="N142" s="1">
        <v>850</v>
      </c>
      <c r="R142" s="1">
        <v>850</v>
      </c>
      <c r="S142" s="1">
        <v>45.5</v>
      </c>
      <c r="X142" s="1">
        <v>45.5</v>
      </c>
      <c r="Y142" s="1">
        <v>501.5</v>
      </c>
      <c r="AA142" s="1">
        <v>501.5</v>
      </c>
      <c r="AC142" s="1">
        <v>44.9</v>
      </c>
      <c r="AE142" s="1">
        <v>44.9</v>
      </c>
      <c r="AF142" s="1">
        <v>595</v>
      </c>
      <c r="AG142" s="1">
        <v>100</v>
      </c>
      <c r="AL142" s="66">
        <f t="shared" si="44"/>
        <v>3.5294117647058822</v>
      </c>
      <c r="AN142" s="17">
        <v>1638</v>
      </c>
      <c r="AO142" s="3">
        <v>6.7093235831809865</v>
      </c>
      <c r="AP142" s="3">
        <v>14.140767824497257</v>
      </c>
      <c r="AQ142" s="3">
        <v>18.54619565217391</v>
      </c>
      <c r="AR142" s="3">
        <v>19.922186284160688</v>
      </c>
      <c r="AS142" s="3">
        <v>49.45652173913043</v>
      </c>
      <c r="AT142" s="3">
        <v>39.960159362549796</v>
      </c>
      <c r="AU142" s="3">
        <v>133.32182055414796</v>
      </c>
      <c r="AV142" s="3">
        <v>97.608695652173907</v>
      </c>
      <c r="AW142" s="3">
        <v>51.739130434782609</v>
      </c>
      <c r="AX142" s="3">
        <v>8.695652173913043</v>
      </c>
      <c r="AZ142" s="3">
        <v>4.5</v>
      </c>
      <c r="BA142" s="1"/>
      <c r="BB142" s="14">
        <v>1638</v>
      </c>
      <c r="BC142" s="4">
        <v>2.3536999999999999</v>
      </c>
      <c r="BD142" s="4">
        <f t="shared" si="32"/>
        <v>0.46446279169803195</v>
      </c>
      <c r="BE142" s="4">
        <f t="shared" si="33"/>
        <v>0.9789154478976233</v>
      </c>
      <c r="BF142" s="4">
        <f t="shared" si="34"/>
        <v>1.2838876678388744</v>
      </c>
      <c r="BG142" s="4">
        <f t="shared" si="35"/>
        <v>1.3791426428537943</v>
      </c>
      <c r="BH142" s="4">
        <f t="shared" si="36"/>
        <v>3.4237004475703321</v>
      </c>
      <c r="BI142" s="4">
        <f t="shared" si="37"/>
        <v>2.7663007968127484</v>
      </c>
      <c r="BJ142" s="4">
        <f t="shared" si="38"/>
        <v>9.2293990893617082</v>
      </c>
      <c r="BK142" s="4">
        <f t="shared" si="39"/>
        <v>6.7571054987212262</v>
      </c>
      <c r="BL142" s="4">
        <f t="shared" si="40"/>
        <v>3.5817173913043479</v>
      </c>
      <c r="BM142" s="4">
        <f t="shared" si="43"/>
        <v>2.7663007968127484</v>
      </c>
      <c r="BN142" s="4">
        <f t="shared" si="31"/>
        <v>21.847686620800477</v>
      </c>
      <c r="BO142" s="4"/>
      <c r="BP142" s="4">
        <v>10.59165</v>
      </c>
      <c r="BQ142" s="1"/>
      <c r="BR142" s="26">
        <v>1638</v>
      </c>
      <c r="BS142" s="6">
        <f>AU142/0.78*195</f>
        <v>33330.455138536992</v>
      </c>
      <c r="BT142" s="6">
        <f>BF142*271</f>
        <v>347.93355798433498</v>
      </c>
      <c r="BU142" s="6">
        <f>BG142*19</f>
        <v>26.203710214222092</v>
      </c>
      <c r="BV142" s="6">
        <f>BH142*5</f>
        <v>17.118502237851661</v>
      </c>
      <c r="BW142" s="6">
        <f>BI142*3</f>
        <v>8.2989023904382453</v>
      </c>
      <c r="BX142" s="6">
        <f>BJ142*3</f>
        <v>27.688197268085126</v>
      </c>
      <c r="BY142" s="6">
        <f>BK142*1.3</f>
        <v>8.7842371483375938</v>
      </c>
      <c r="BZ142" s="6">
        <f>BL142*1.3</f>
        <v>4.6562326086956523</v>
      </c>
      <c r="CA142" s="6">
        <f>BM142*1.3</f>
        <v>3.596191035856573</v>
      </c>
      <c r="CB142" s="6">
        <f>BN142*2</f>
        <v>43.695373241600954</v>
      </c>
      <c r="CD142" s="7">
        <f t="shared" si="41"/>
        <v>487.97490412942284</v>
      </c>
      <c r="CE142" s="7"/>
      <c r="CF142" s="8">
        <v>1638</v>
      </c>
      <c r="CG142" s="9">
        <f>BP142*250</f>
        <v>2647.9124999999999</v>
      </c>
      <c r="CH142" s="9">
        <f>CD142*4.2</f>
        <v>2049.4945973435761</v>
      </c>
      <c r="CJ142" s="10">
        <v>1638</v>
      </c>
      <c r="CK142" s="11">
        <f t="shared" si="42"/>
        <v>1.2919831569363758</v>
      </c>
    </row>
    <row r="143" spans="1:89" x14ac:dyDescent="0.2">
      <c r="A143" s="13">
        <v>1639</v>
      </c>
      <c r="E143" s="1">
        <v>505.8</v>
      </c>
      <c r="F143" s="1">
        <v>450</v>
      </c>
      <c r="H143" s="63">
        <f t="shared" si="30"/>
        <v>477.9</v>
      </c>
      <c r="M143" s="1">
        <v>504.5</v>
      </c>
      <c r="N143" s="1">
        <v>493</v>
      </c>
      <c r="R143" s="1">
        <v>498.75</v>
      </c>
      <c r="S143" s="1">
        <v>46</v>
      </c>
      <c r="T143" s="1">
        <v>31.5</v>
      </c>
      <c r="X143" s="1">
        <v>46</v>
      </c>
      <c r="Y143" s="1">
        <v>357</v>
      </c>
      <c r="Z143" s="1">
        <v>493</v>
      </c>
      <c r="AA143" s="1">
        <v>357</v>
      </c>
      <c r="AB143" s="1">
        <v>3254</v>
      </c>
      <c r="AC143" s="1">
        <v>48</v>
      </c>
      <c r="AE143" s="1">
        <v>48</v>
      </c>
      <c r="AF143" s="1">
        <v>595</v>
      </c>
      <c r="AG143" s="1">
        <v>90</v>
      </c>
      <c r="AK143" s="66">
        <f>284/34</f>
        <v>8.3529411764705888</v>
      </c>
      <c r="AL143" s="66">
        <f t="shared" si="44"/>
        <v>3.5294117647058822</v>
      </c>
      <c r="AN143" s="17">
        <v>1639</v>
      </c>
      <c r="AO143" s="3">
        <v>4.3893967093235826</v>
      </c>
      <c r="AP143" s="3">
        <v>8.7367458866544787</v>
      </c>
      <c r="AQ143" s="3">
        <v>11.458599744245523</v>
      </c>
      <c r="AR143" s="3">
        <v>11.689635775558992</v>
      </c>
      <c r="AS143" s="3">
        <v>50</v>
      </c>
      <c r="AT143" s="3">
        <v>28.446215139442231</v>
      </c>
      <c r="AU143" s="3">
        <v>134.32151354670302</v>
      </c>
      <c r="AV143" s="3">
        <v>104.34782608695652</v>
      </c>
      <c r="AW143" s="3">
        <v>51.739130434782609</v>
      </c>
      <c r="AX143" s="3">
        <v>7.8260869565217392</v>
      </c>
      <c r="AZ143" s="3">
        <v>4.5</v>
      </c>
      <c r="BA143" s="1"/>
      <c r="BB143" s="14">
        <v>1639</v>
      </c>
      <c r="BC143" s="4">
        <v>2.4224000000000001</v>
      </c>
      <c r="BD143" s="4">
        <f t="shared" si="32"/>
        <v>0.31273160554898372</v>
      </c>
      <c r="BE143" s="4">
        <f t="shared" si="33"/>
        <v>0.62246744811270038</v>
      </c>
      <c r="BF143" s="4">
        <f t="shared" si="34"/>
        <v>0.81639153001353992</v>
      </c>
      <c r="BG143" s="4">
        <f t="shared" si="35"/>
        <v>0.83285216772688542</v>
      </c>
      <c r="BH143" s="4">
        <f t="shared" si="36"/>
        <v>3.5623529411764712</v>
      </c>
      <c r="BI143" s="4">
        <f t="shared" si="37"/>
        <v>2.0267091633466139</v>
      </c>
      <c r="BJ143" s="4">
        <f t="shared" si="38"/>
        <v>9.5700127769274523</v>
      </c>
      <c r="BK143" s="4">
        <f t="shared" si="39"/>
        <v>7.4344757033248081</v>
      </c>
      <c r="BL143" s="4">
        <f t="shared" si="40"/>
        <v>3.6862608695652179</v>
      </c>
      <c r="BM143" s="4">
        <f t="shared" si="43"/>
        <v>2.0267091633466139</v>
      </c>
      <c r="BN143" s="4">
        <f t="shared" si="31"/>
        <v>20.236840915666555</v>
      </c>
      <c r="BO143" s="4"/>
      <c r="BP143" s="4">
        <v>10.9008</v>
      </c>
      <c r="BQ143" s="1"/>
      <c r="BR143" s="26">
        <v>1639</v>
      </c>
      <c r="BS143" s="6">
        <f>AU143/0.78*195</f>
        <v>33580.378386675759</v>
      </c>
      <c r="BT143" s="6">
        <f>BF143*271</f>
        <v>221.24210463366933</v>
      </c>
      <c r="BU143" s="6">
        <f>BG143*19</f>
        <v>15.824191186810824</v>
      </c>
      <c r="BV143" s="6">
        <f>BH143*5</f>
        <v>17.811764705882357</v>
      </c>
      <c r="BW143" s="6">
        <f>BI143*3</f>
        <v>6.0801274900398417</v>
      </c>
      <c r="BX143" s="6">
        <f>BJ143*3</f>
        <v>28.710038330782357</v>
      </c>
      <c r="BY143" s="6">
        <f>BK143*1.3</f>
        <v>9.6648184143222515</v>
      </c>
      <c r="BZ143" s="6">
        <f>BL143*1.3</f>
        <v>4.7921391304347836</v>
      </c>
      <c r="CA143" s="6">
        <f>BM143*1.3</f>
        <v>2.634721912350598</v>
      </c>
      <c r="CB143" s="6">
        <f>BN143*2</f>
        <v>40.47368183133311</v>
      </c>
      <c r="CD143" s="7">
        <f t="shared" si="41"/>
        <v>347.2335876356255</v>
      </c>
      <c r="CE143" s="7"/>
      <c r="CF143" s="8">
        <v>1639</v>
      </c>
      <c r="CG143" s="9">
        <f>BP143*250</f>
        <v>2725.2000000000003</v>
      </c>
      <c r="CH143" s="9">
        <f>CD143*4.2</f>
        <v>1458.3810680696272</v>
      </c>
      <c r="CJ143" s="10">
        <v>1639</v>
      </c>
      <c r="CK143" s="11">
        <f t="shared" si="42"/>
        <v>1.8686474061317777</v>
      </c>
    </row>
    <row r="144" spans="1:89" x14ac:dyDescent="0.2">
      <c r="A144" s="13">
        <v>1640</v>
      </c>
      <c r="E144" s="1">
        <v>386.8</v>
      </c>
      <c r="F144" s="1">
        <v>391</v>
      </c>
      <c r="H144" s="63">
        <f t="shared" si="30"/>
        <v>388.9</v>
      </c>
      <c r="N144" s="1">
        <v>510</v>
      </c>
      <c r="R144" s="1">
        <v>510</v>
      </c>
      <c r="S144" s="1">
        <v>42.9</v>
      </c>
      <c r="X144" s="1">
        <v>42.9</v>
      </c>
      <c r="Y144" s="1">
        <v>548.1</v>
      </c>
      <c r="AA144" s="1">
        <v>548.1</v>
      </c>
      <c r="AC144" s="1">
        <v>40</v>
      </c>
      <c r="AE144" s="1">
        <v>40</v>
      </c>
      <c r="AF144" s="1">
        <v>680</v>
      </c>
      <c r="AG144" s="1">
        <v>93.5</v>
      </c>
      <c r="AL144" s="66">
        <f t="shared" si="44"/>
        <v>3.5294117647058822</v>
      </c>
      <c r="AN144" s="17">
        <v>1640</v>
      </c>
      <c r="AO144" s="3">
        <v>3.1078610603290673</v>
      </c>
      <c r="AP144" s="3">
        <v>7.109689213893966</v>
      </c>
      <c r="AQ144" s="3">
        <v>9.3246483375959066</v>
      </c>
      <c r="AR144" s="3">
        <v>11.953311770496414</v>
      </c>
      <c r="AS144" s="3">
        <v>46.630434782608695</v>
      </c>
      <c r="AT144" s="3">
        <v>43.673306772908369</v>
      </c>
      <c r="AU144" s="3">
        <v>135.3212065392581</v>
      </c>
      <c r="AV144" s="3">
        <v>86.956521739130437</v>
      </c>
      <c r="AW144" s="3">
        <v>59.130434782608695</v>
      </c>
      <c r="AX144" s="3">
        <v>8.1304347826086953</v>
      </c>
      <c r="AZ144" s="3">
        <v>4.5</v>
      </c>
      <c r="BA144" s="1"/>
      <c r="BB144" s="14">
        <v>1640</v>
      </c>
      <c r="BC144" s="4">
        <v>2.1589</v>
      </c>
      <c r="BD144" s="4">
        <f t="shared" si="32"/>
        <v>0.19734003656307128</v>
      </c>
      <c r="BE144" s="4">
        <f t="shared" si="33"/>
        <v>0.45144435423163776</v>
      </c>
      <c r="BF144" s="4">
        <f t="shared" si="34"/>
        <v>0.59208774400105302</v>
      </c>
      <c r="BG144" s="4">
        <f t="shared" si="35"/>
        <v>0.75900014062719734</v>
      </c>
      <c r="BH144" s="4">
        <f t="shared" si="36"/>
        <v>2.960895460358056</v>
      </c>
      <c r="BI144" s="4">
        <f t="shared" si="37"/>
        <v>2.7731265291774081</v>
      </c>
      <c r="BJ144" s="4">
        <f t="shared" si="38"/>
        <v>8.5924986116942446</v>
      </c>
      <c r="BK144" s="4">
        <f t="shared" si="39"/>
        <v>5.5214833759590798</v>
      </c>
      <c r="BL144" s="4">
        <f t="shared" si="40"/>
        <v>3.7546086956521738</v>
      </c>
      <c r="BM144" s="4">
        <f t="shared" si="43"/>
        <v>2.7731265291774081</v>
      </c>
      <c r="BN144" s="4">
        <f t="shared" si="31"/>
        <v>18.736932299647002</v>
      </c>
      <c r="BO144" s="4"/>
      <c r="BP144" s="4">
        <v>9.7150499999999997</v>
      </c>
      <c r="BQ144" s="1"/>
      <c r="BR144" s="26">
        <v>1640</v>
      </c>
      <c r="BS144" s="6">
        <f>AU144/0.78*195</f>
        <v>33830.301634814525</v>
      </c>
      <c r="BT144" s="6">
        <f>BF144*271</f>
        <v>160.45577862428536</v>
      </c>
      <c r="BU144" s="6">
        <f>BG144*19</f>
        <v>14.421002671916749</v>
      </c>
      <c r="BV144" s="6">
        <f>BH144*5</f>
        <v>14.80447730179028</v>
      </c>
      <c r="BW144" s="6">
        <f>BI144*3</f>
        <v>8.3193795875322252</v>
      </c>
      <c r="BX144" s="6">
        <f>BJ144*3</f>
        <v>25.777495835082732</v>
      </c>
      <c r="BY144" s="6">
        <f>BK144*1.3</f>
        <v>7.1779283887468042</v>
      </c>
      <c r="BZ144" s="6">
        <f>BL144*1.3</f>
        <v>4.8809913043478259</v>
      </c>
      <c r="CA144" s="6">
        <f>BM144*1.3</f>
        <v>3.6050644879306306</v>
      </c>
      <c r="CB144" s="6">
        <f>BN144*2</f>
        <v>37.473864599294004</v>
      </c>
      <c r="CD144" s="7">
        <f t="shared" si="41"/>
        <v>276.9159828009266</v>
      </c>
      <c r="CE144" s="7"/>
      <c r="CF144" s="8">
        <v>1640</v>
      </c>
      <c r="CG144" s="9">
        <f>BP144*250</f>
        <v>2428.7624999999998</v>
      </c>
      <c r="CH144" s="9">
        <f>CD144*4.2</f>
        <v>1163.0471277638917</v>
      </c>
      <c r="CJ144" s="10">
        <v>1640</v>
      </c>
      <c r="CK144" s="11">
        <f t="shared" si="42"/>
        <v>2.0882752229220576</v>
      </c>
    </row>
    <row r="145" spans="1:89" x14ac:dyDescent="0.2">
      <c r="A145" s="13">
        <v>1641</v>
      </c>
      <c r="E145" s="1">
        <v>637.5</v>
      </c>
      <c r="F145" s="1">
        <v>569</v>
      </c>
      <c r="H145" s="63">
        <f t="shared" si="30"/>
        <v>603.25</v>
      </c>
      <c r="N145" s="1">
        <v>578</v>
      </c>
      <c r="R145" s="1">
        <v>578</v>
      </c>
      <c r="S145" s="1">
        <v>44.7</v>
      </c>
      <c r="X145" s="1">
        <v>44.7</v>
      </c>
      <c r="Y145" s="1">
        <v>493</v>
      </c>
      <c r="AA145" s="1">
        <v>493</v>
      </c>
      <c r="AC145" s="1">
        <v>60</v>
      </c>
      <c r="AE145" s="1">
        <v>60</v>
      </c>
      <c r="AF145" s="1">
        <v>699.1</v>
      </c>
      <c r="AG145" s="1">
        <v>88</v>
      </c>
      <c r="AL145" s="66">
        <f t="shared" si="44"/>
        <v>3.5294117647058822</v>
      </c>
      <c r="AN145" s="17">
        <v>1641</v>
      </c>
      <c r="AO145" s="3">
        <v>6.2157221206581346</v>
      </c>
      <c r="AP145" s="3">
        <v>11.028336380255942</v>
      </c>
      <c r="AQ145" s="3">
        <v>14.464114450127877</v>
      </c>
      <c r="AR145" s="3">
        <v>13.547086673229268</v>
      </c>
      <c r="AS145" s="3">
        <v>48.586956521739133</v>
      </c>
      <c r="AT145" s="3">
        <v>39.282868525896411</v>
      </c>
      <c r="AU145" s="3">
        <v>136.32089953181315</v>
      </c>
      <c r="AV145" s="3">
        <v>130.43478260869566</v>
      </c>
      <c r="AW145" s="3">
        <v>60.791304347826092</v>
      </c>
      <c r="AX145" s="3">
        <v>7.6521739130434785</v>
      </c>
      <c r="AZ145" s="3">
        <v>4.5</v>
      </c>
      <c r="BA145" s="1"/>
      <c r="BB145" s="14">
        <v>1641</v>
      </c>
      <c r="BC145" s="4">
        <v>1.964</v>
      </c>
      <c r="BD145" s="4">
        <f t="shared" si="32"/>
        <v>0.35904936014625222</v>
      </c>
      <c r="BE145" s="4">
        <f t="shared" si="33"/>
        <v>0.63704860737713731</v>
      </c>
      <c r="BF145" s="4">
        <f t="shared" si="34"/>
        <v>0.835515317060328</v>
      </c>
      <c r="BG145" s="4">
        <f t="shared" si="35"/>
        <v>0.78254347724183182</v>
      </c>
      <c r="BH145" s="4">
        <f t="shared" si="36"/>
        <v>2.8066112531969307</v>
      </c>
      <c r="BI145" s="4">
        <f t="shared" si="37"/>
        <v>2.2691633466135457</v>
      </c>
      <c r="BJ145" s="4">
        <f t="shared" si="38"/>
        <v>7.8745366670729711</v>
      </c>
      <c r="BK145" s="4">
        <f t="shared" si="39"/>
        <v>7.5345268542199495</v>
      </c>
      <c r="BL145" s="4">
        <f t="shared" si="40"/>
        <v>3.5115918158567774</v>
      </c>
      <c r="BM145" s="4">
        <f t="shared" si="43"/>
        <v>2.2691633466135457</v>
      </c>
      <c r="BN145" s="4">
        <f t="shared" si="31"/>
        <v>16.042738556511825</v>
      </c>
      <c r="BO145" s="4"/>
      <c r="BP145" s="4">
        <v>8.8379999999999992</v>
      </c>
      <c r="BQ145" s="1"/>
      <c r="BR145" s="26">
        <v>1641</v>
      </c>
      <c r="BS145" s="6">
        <f>AU145/0.78*195</f>
        <v>34080.224882953284</v>
      </c>
      <c r="BT145" s="6">
        <f>BF145*271</f>
        <v>226.42465092334888</v>
      </c>
      <c r="BU145" s="6">
        <f>BG145*19</f>
        <v>14.868326067594804</v>
      </c>
      <c r="BV145" s="6">
        <f>BH145*5</f>
        <v>14.033056265984653</v>
      </c>
      <c r="BW145" s="6">
        <f>BI145*3</f>
        <v>6.8074900398406371</v>
      </c>
      <c r="BX145" s="6">
        <f>BJ145*3</f>
        <v>23.623610001218914</v>
      </c>
      <c r="BY145" s="6">
        <f>BK145*1.3</f>
        <v>9.7948849104859352</v>
      </c>
      <c r="BZ145" s="6">
        <f>BL145*1.3</f>
        <v>4.5650693606138111</v>
      </c>
      <c r="CA145" s="6">
        <f>BM145*1.3</f>
        <v>2.9499123505976095</v>
      </c>
      <c r="CB145" s="6">
        <f>BN145*2</f>
        <v>32.08547711302365</v>
      </c>
      <c r="CD145" s="7">
        <f t="shared" si="41"/>
        <v>335.15247703270893</v>
      </c>
      <c r="CE145" s="7"/>
      <c r="CF145" s="8">
        <v>1641</v>
      </c>
      <c r="CG145" s="9">
        <f>BP145*250</f>
        <v>2209.5</v>
      </c>
      <c r="CH145" s="9">
        <f>CD145*4.2</f>
        <v>1407.6404035373776</v>
      </c>
      <c r="CJ145" s="10">
        <v>1641</v>
      </c>
      <c r="CK145" s="11">
        <f t="shared" si="42"/>
        <v>1.5696480396893711</v>
      </c>
    </row>
    <row r="146" spans="1:89" x14ac:dyDescent="0.2">
      <c r="A146" s="13">
        <v>1642</v>
      </c>
      <c r="E146" s="1">
        <v>1445</v>
      </c>
      <c r="F146" s="1">
        <v>782</v>
      </c>
      <c r="H146" s="63">
        <f t="shared" si="30"/>
        <v>1113.5</v>
      </c>
      <c r="M146" s="1">
        <v>408</v>
      </c>
      <c r="R146" s="1">
        <v>408</v>
      </c>
      <c r="S146" s="1">
        <v>50</v>
      </c>
      <c r="X146" s="1">
        <v>50</v>
      </c>
      <c r="Y146" s="1">
        <v>841.5</v>
      </c>
      <c r="Z146" s="1">
        <v>468</v>
      </c>
      <c r="AA146" s="1">
        <v>841.5</v>
      </c>
      <c r="AB146" s="1">
        <v>2965</v>
      </c>
      <c r="AC146" s="1">
        <v>54</v>
      </c>
      <c r="AE146" s="1">
        <v>54</v>
      </c>
      <c r="AF146" s="1">
        <v>1145.7</v>
      </c>
      <c r="AG146" s="1">
        <v>124.4</v>
      </c>
      <c r="AL146" s="66">
        <f t="shared" si="44"/>
        <v>3.5294117647058822</v>
      </c>
      <c r="AN146" s="17">
        <v>1642</v>
      </c>
      <c r="AO146" s="3">
        <v>11.809872029250457</v>
      </c>
      <c r="AP146" s="3">
        <v>20.356489945155392</v>
      </c>
      <c r="AQ146" s="3">
        <v>26.698369565217391</v>
      </c>
      <c r="AR146" s="3">
        <v>9.5626494163971305</v>
      </c>
      <c r="AS146" s="3">
        <v>54.347826086956516</v>
      </c>
      <c r="AT146" s="3">
        <v>67.051792828685251</v>
      </c>
      <c r="AU146" s="3">
        <v>137.32059252436821</v>
      </c>
      <c r="AV146" s="3">
        <v>117.39130434782608</v>
      </c>
      <c r="AW146" s="3">
        <v>99.626086956521746</v>
      </c>
      <c r="AX146" s="3">
        <v>10.817391304347826</v>
      </c>
      <c r="AZ146" s="3">
        <v>4.5</v>
      </c>
      <c r="BA146" s="1"/>
      <c r="BB146" s="14">
        <v>1642</v>
      </c>
      <c r="BC146" s="4">
        <v>1.4482999999999999</v>
      </c>
      <c r="BD146" s="4">
        <f t="shared" si="32"/>
        <v>0.50306581352833635</v>
      </c>
      <c r="BE146" s="4">
        <f t="shared" si="33"/>
        <v>0.86712659963436922</v>
      </c>
      <c r="BF146" s="4">
        <f t="shared" si="34"/>
        <v>1.1372720188618926</v>
      </c>
      <c r="BG146" s="4">
        <f t="shared" si="35"/>
        <v>0.40734073969905771</v>
      </c>
      <c r="BH146" s="4">
        <f t="shared" si="36"/>
        <v>2.3150575447570327</v>
      </c>
      <c r="BI146" s="4">
        <f t="shared" si="37"/>
        <v>2.8562091633466129</v>
      </c>
      <c r="BJ146" s="4">
        <f t="shared" si="38"/>
        <v>5.8494533574424263</v>
      </c>
      <c r="BK146" s="4">
        <f t="shared" si="39"/>
        <v>5.0005242966751915</v>
      </c>
      <c r="BL146" s="4">
        <f t="shared" si="40"/>
        <v>4.2437782864450133</v>
      </c>
      <c r="BM146" s="4">
        <f t="shared" si="43"/>
        <v>2.8562091633466129</v>
      </c>
      <c r="BN146" s="4">
        <f t="shared" si="31"/>
        <v>16.723734392205564</v>
      </c>
      <c r="BO146" s="4"/>
      <c r="BP146" s="4">
        <v>6.5173499999999995</v>
      </c>
      <c r="BQ146" s="1"/>
      <c r="BR146" s="26">
        <v>1642</v>
      </c>
      <c r="BS146" s="6">
        <f>AU146/0.78*195</f>
        <v>34330.14813109205</v>
      </c>
      <c r="BT146" s="6">
        <f>BF146*271</f>
        <v>308.20071711157289</v>
      </c>
      <c r="BU146" s="6">
        <f>BG146*19</f>
        <v>7.7394740542820966</v>
      </c>
      <c r="BV146" s="6">
        <f>BH146*5</f>
        <v>11.575287723785163</v>
      </c>
      <c r="BW146" s="6">
        <f>BI146*3</f>
        <v>8.5686274900398391</v>
      </c>
      <c r="BX146" s="6">
        <f>BJ146*3</f>
        <v>17.548360072327277</v>
      </c>
      <c r="BY146" s="6">
        <f>BK146*1.3</f>
        <v>6.5006815856777491</v>
      </c>
      <c r="BZ146" s="6">
        <f>BL146*1.3</f>
        <v>5.5169117723785179</v>
      </c>
      <c r="CA146" s="6">
        <f>BM146*1.3</f>
        <v>3.7130719123505971</v>
      </c>
      <c r="CB146" s="6">
        <f>BN146*2</f>
        <v>33.447468784411129</v>
      </c>
      <c r="CD146" s="7">
        <f t="shared" si="41"/>
        <v>402.81060050682521</v>
      </c>
      <c r="CE146" s="7"/>
      <c r="CF146" s="8">
        <v>1642</v>
      </c>
      <c r="CG146" s="9">
        <f>BP146*250</f>
        <v>1629.3374999999999</v>
      </c>
      <c r="CH146" s="9">
        <f>CD146*4.2</f>
        <v>1691.8045221286659</v>
      </c>
      <c r="CJ146" s="10">
        <v>1642</v>
      </c>
      <c r="CK146" s="11">
        <f t="shared" si="42"/>
        <v>0.96307669041452337</v>
      </c>
    </row>
    <row r="147" spans="1:89" x14ac:dyDescent="0.2">
      <c r="A147" s="13">
        <v>1643</v>
      </c>
      <c r="E147" s="1">
        <v>881.9</v>
      </c>
      <c r="F147" s="1">
        <v>807</v>
      </c>
      <c r="H147" s="63">
        <f t="shared" si="30"/>
        <v>844.45</v>
      </c>
      <c r="N147" s="1">
        <v>782</v>
      </c>
      <c r="R147" s="1">
        <v>782</v>
      </c>
      <c r="S147" s="1">
        <v>43.8</v>
      </c>
      <c r="X147" s="1">
        <v>43.8</v>
      </c>
      <c r="Y147" s="1">
        <v>511.2</v>
      </c>
      <c r="AA147" s="1">
        <v>511.2</v>
      </c>
      <c r="AG147" s="1">
        <v>93.5</v>
      </c>
      <c r="AL147" s="66">
        <f t="shared" si="44"/>
        <v>3.5294117647058822</v>
      </c>
      <c r="AN147" s="17">
        <v>1643</v>
      </c>
      <c r="AO147" s="3">
        <v>8.8482632541133448</v>
      </c>
      <c r="AP147" s="3">
        <v>15.437842778793419</v>
      </c>
      <c r="AQ147" s="3">
        <v>20.247362531969308</v>
      </c>
      <c r="AR147" s="3">
        <v>18.328411381427834</v>
      </c>
      <c r="AS147" s="3">
        <v>47.608695652173907</v>
      </c>
      <c r="AT147" s="3">
        <v>40.733067729083665</v>
      </c>
      <c r="AU147" s="3">
        <v>138.32028551692326</v>
      </c>
      <c r="AV147" s="3">
        <v>110.14492753623188</v>
      </c>
      <c r="AW147" s="3">
        <v>75.495652173913044</v>
      </c>
      <c r="AX147" s="3">
        <v>8.1304347826086953</v>
      </c>
      <c r="AZ147" s="3">
        <v>4.5</v>
      </c>
      <c r="BA147" s="1"/>
      <c r="BB147" s="14">
        <v>1643</v>
      </c>
      <c r="BC147" s="4">
        <v>2.4039000000000001</v>
      </c>
      <c r="BD147" s="4">
        <f t="shared" si="32"/>
        <v>0.62559823636950207</v>
      </c>
      <c r="BE147" s="4">
        <f t="shared" si="33"/>
        <v>1.0915008898806324</v>
      </c>
      <c r="BF147" s="4">
        <f t="shared" si="34"/>
        <v>1.4315480820765007</v>
      </c>
      <c r="BG147" s="4">
        <f t="shared" si="35"/>
        <v>1.2958725917592464</v>
      </c>
      <c r="BH147" s="4">
        <f t="shared" si="36"/>
        <v>3.366074808184143</v>
      </c>
      <c r="BI147" s="4">
        <f t="shared" si="37"/>
        <v>2.8799476915865951</v>
      </c>
      <c r="BJ147" s="4">
        <f t="shared" si="38"/>
        <v>9.7796510104156429</v>
      </c>
      <c r="BK147" s="4">
        <f t="shared" si="39"/>
        <v>7.7875703324808185</v>
      </c>
      <c r="BL147" s="4">
        <f t="shared" si="40"/>
        <v>5.3377646547314583</v>
      </c>
      <c r="BM147" s="4">
        <f t="shared" si="43"/>
        <v>2.8799476915865951</v>
      </c>
      <c r="BN147" s="4">
        <f t="shared" si="31"/>
        <v>20.863269051425</v>
      </c>
      <c r="BO147" s="4"/>
      <c r="BP147" s="4">
        <v>10.817550000000001</v>
      </c>
      <c r="BQ147" s="1"/>
      <c r="BR147" s="26">
        <v>1643</v>
      </c>
      <c r="BS147" s="6">
        <f>AU147/0.78*195</f>
        <v>34580.071379230816</v>
      </c>
      <c r="BT147" s="6">
        <f>BF147*271</f>
        <v>387.94953024273173</v>
      </c>
      <c r="BU147" s="6">
        <f>BG147*19</f>
        <v>24.621579243425682</v>
      </c>
      <c r="BV147" s="6">
        <f>BH147*5</f>
        <v>16.830374040920717</v>
      </c>
      <c r="BW147" s="6">
        <f>BI147*3</f>
        <v>8.639843074759785</v>
      </c>
      <c r="BX147" s="6">
        <f>BJ147*3</f>
        <v>29.33895303124693</v>
      </c>
      <c r="BY147" s="6">
        <f>BK147*1.3</f>
        <v>10.123841432225065</v>
      </c>
      <c r="BZ147" s="6">
        <f>BL147*1.3</f>
        <v>6.9390940511508958</v>
      </c>
      <c r="CA147" s="6">
        <f>BM147*1.3</f>
        <v>3.7439319990625739</v>
      </c>
      <c r="CB147" s="6">
        <f>BN147*2</f>
        <v>41.72653810285</v>
      </c>
      <c r="CD147" s="7">
        <f t="shared" si="41"/>
        <v>529.91368521837342</v>
      </c>
      <c r="CE147" s="7"/>
      <c r="CF147" s="8">
        <v>1643</v>
      </c>
      <c r="CG147" s="9">
        <f>BP147*250</f>
        <v>2704.3875000000003</v>
      </c>
      <c r="CH147" s="9">
        <f>CD147*4.2</f>
        <v>2225.6374779171683</v>
      </c>
      <c r="CJ147" s="10">
        <v>1643</v>
      </c>
      <c r="CK147" s="11">
        <f t="shared" si="42"/>
        <v>1.215106919627748</v>
      </c>
    </row>
    <row r="148" spans="1:89" x14ac:dyDescent="0.2">
      <c r="A148" s="13">
        <v>1644</v>
      </c>
      <c r="E148" s="1">
        <v>671.5</v>
      </c>
      <c r="F148" s="1">
        <v>620</v>
      </c>
      <c r="H148" s="63">
        <f t="shared" si="30"/>
        <v>645.75</v>
      </c>
      <c r="M148" s="1">
        <v>536</v>
      </c>
      <c r="N148" s="1">
        <v>902</v>
      </c>
      <c r="R148" s="1">
        <v>719</v>
      </c>
      <c r="S148" s="1">
        <v>42</v>
      </c>
      <c r="T148" s="1">
        <v>36</v>
      </c>
      <c r="X148" s="1">
        <v>42</v>
      </c>
      <c r="Y148" s="1">
        <v>408</v>
      </c>
      <c r="Z148" s="1">
        <v>392.5</v>
      </c>
      <c r="AA148" s="1">
        <v>408</v>
      </c>
      <c r="AB148" s="1">
        <v>2615</v>
      </c>
      <c r="AF148" s="1">
        <v>590.70000000000005</v>
      </c>
      <c r="AG148" s="1">
        <v>85.5</v>
      </c>
      <c r="AN148" s="17">
        <v>1644</v>
      </c>
      <c r="AO148" s="3">
        <v>9.5959780621572204</v>
      </c>
      <c r="AP148" s="3">
        <v>11.805301645338208</v>
      </c>
      <c r="AQ148" s="3">
        <v>15.483136189258312</v>
      </c>
      <c r="AR148" s="3">
        <v>16.851825809778276</v>
      </c>
      <c r="AS148" s="3">
        <v>45.652173913043477</v>
      </c>
      <c r="AT148" s="3">
        <v>32.509960159362549</v>
      </c>
      <c r="AU148" s="3">
        <v>139.31997850947832</v>
      </c>
      <c r="AV148" s="3">
        <v>102.89855072463767</v>
      </c>
      <c r="AW148" s="3">
        <v>51.365217391304348</v>
      </c>
      <c r="AX148" s="3">
        <v>7.4347826086956523</v>
      </c>
      <c r="AZ148" s="3">
        <v>4.5</v>
      </c>
      <c r="BA148" s="1"/>
      <c r="BB148" s="14">
        <v>1644</v>
      </c>
      <c r="BC148" s="4">
        <v>2.4152999999999998</v>
      </c>
      <c r="BD148" s="4">
        <f t="shared" si="32"/>
        <v>0.68168134745671571</v>
      </c>
      <c r="BE148" s="4">
        <f t="shared" si="33"/>
        <v>0.83862779599956971</v>
      </c>
      <c r="BF148" s="4">
        <f t="shared" si="34"/>
        <v>1.0998946717033999</v>
      </c>
      <c r="BG148" s="4">
        <f t="shared" si="35"/>
        <v>1.1971239670105136</v>
      </c>
      <c r="BH148" s="4">
        <f t="shared" si="36"/>
        <v>3.2430498721227616</v>
      </c>
      <c r="BI148" s="4">
        <f t="shared" si="37"/>
        <v>2.3094501992031873</v>
      </c>
      <c r="BJ148" s="4">
        <f t="shared" si="38"/>
        <v>9.8970454145277333</v>
      </c>
      <c r="BK148" s="4">
        <f t="shared" si="39"/>
        <v>7.3097314578005106</v>
      </c>
      <c r="BL148" s="4">
        <f t="shared" si="40"/>
        <v>3.648894398976982</v>
      </c>
      <c r="BM148" s="4">
        <f t="shared" si="43"/>
        <v>2.3094501992031873</v>
      </c>
      <c r="BN148" s="4">
        <f t="shared" si="31"/>
        <v>19.168650829932695</v>
      </c>
      <c r="BO148" s="4"/>
      <c r="BP148" s="4">
        <v>10.868849999999998</v>
      </c>
      <c r="BQ148" s="1"/>
      <c r="BR148" s="26">
        <v>1644</v>
      </c>
      <c r="BS148" s="6">
        <f>AU148/0.78*195</f>
        <v>34829.994627369582</v>
      </c>
      <c r="BT148" s="6">
        <f>BF148*271</f>
        <v>298.07145603162138</v>
      </c>
      <c r="BU148" s="6">
        <f>BG148*19</f>
        <v>22.745355373199757</v>
      </c>
      <c r="BV148" s="6">
        <f>BH148*5</f>
        <v>16.215249360613807</v>
      </c>
      <c r="BW148" s="6">
        <f>BI148*3</f>
        <v>6.9283505976095618</v>
      </c>
      <c r="BX148" s="6">
        <f>BJ148*3</f>
        <v>29.691136243583202</v>
      </c>
      <c r="BY148" s="6">
        <f>BK148*1.3</f>
        <v>9.5026508951406647</v>
      </c>
      <c r="BZ148" s="6">
        <f>BL148*1.3</f>
        <v>4.7435627186700771</v>
      </c>
      <c r="CA148" s="6">
        <f>BM148*1.3</f>
        <v>3.0022852589641436</v>
      </c>
      <c r="CB148" s="6">
        <f>BN148*2</f>
        <v>38.337301659865389</v>
      </c>
      <c r="CD148" s="7">
        <f t="shared" si="41"/>
        <v>429.23734813926797</v>
      </c>
      <c r="CE148" s="7"/>
      <c r="CF148" s="8">
        <v>1644</v>
      </c>
      <c r="CG148" s="9">
        <f>BP148*250</f>
        <v>2717.2124999999996</v>
      </c>
      <c r="CH148" s="9">
        <f>CD148*4.2</f>
        <v>1802.7968621849254</v>
      </c>
      <c r="CJ148" s="10">
        <v>1644</v>
      </c>
      <c r="CK148" s="11">
        <f t="shared" si="42"/>
        <v>1.5072205621141559</v>
      </c>
    </row>
    <row r="149" spans="1:89" x14ac:dyDescent="0.2">
      <c r="A149" s="13">
        <v>1645</v>
      </c>
      <c r="E149" s="1">
        <v>629</v>
      </c>
      <c r="F149" s="1">
        <v>629</v>
      </c>
      <c r="H149" s="63">
        <f t="shared" si="30"/>
        <v>629</v>
      </c>
      <c r="M149" s="1">
        <v>957</v>
      </c>
      <c r="N149" s="1">
        <v>680</v>
      </c>
      <c r="R149" s="1">
        <v>818.5</v>
      </c>
      <c r="S149" s="1">
        <v>46.5</v>
      </c>
      <c r="X149" s="1">
        <v>46.5</v>
      </c>
      <c r="Y149" s="1">
        <v>464.7</v>
      </c>
      <c r="Z149" s="1">
        <v>503.7</v>
      </c>
      <c r="AA149" s="1">
        <v>464.7</v>
      </c>
      <c r="AB149" s="1">
        <v>2561.5</v>
      </c>
      <c r="AC149" s="1">
        <v>44</v>
      </c>
      <c r="AE149" s="1">
        <v>44</v>
      </c>
      <c r="AF149" s="1">
        <v>552.70000000000005</v>
      </c>
      <c r="AG149" s="1">
        <v>93.7</v>
      </c>
      <c r="AN149" s="17">
        <v>1645</v>
      </c>
      <c r="AO149" s="3">
        <v>4.8372943327239488</v>
      </c>
      <c r="AP149" s="3">
        <v>11.49908592321755</v>
      </c>
      <c r="AQ149" s="3">
        <v>15.081521739130434</v>
      </c>
      <c r="AR149" s="3">
        <v>19.183893498335912</v>
      </c>
      <c r="AS149" s="3">
        <v>50.543478260869563</v>
      </c>
      <c r="AT149" s="3">
        <v>37.027888446215137</v>
      </c>
      <c r="AU149" s="3">
        <v>140.3196715020334</v>
      </c>
      <c r="AV149" s="3">
        <v>95.65217391304347</v>
      </c>
      <c r="AW149" s="3">
        <v>48.060869565217395</v>
      </c>
      <c r="AX149" s="3">
        <v>8.1478260869565222</v>
      </c>
      <c r="AZ149" s="3">
        <v>4.5</v>
      </c>
      <c r="BA149" s="1"/>
      <c r="BB149" s="14">
        <v>1645</v>
      </c>
      <c r="BC149" s="4">
        <v>2.3527</v>
      </c>
      <c r="BD149" s="4">
        <f t="shared" si="32"/>
        <v>0.33472654048822459</v>
      </c>
      <c r="BE149" s="4">
        <f t="shared" si="33"/>
        <v>0.79570292504570383</v>
      </c>
      <c r="BF149" s="4">
        <f t="shared" si="34"/>
        <v>1.0435969469309463</v>
      </c>
      <c r="BG149" s="4">
        <f t="shared" si="35"/>
        <v>1.3274690068686736</v>
      </c>
      <c r="BH149" s="4">
        <f t="shared" si="36"/>
        <v>3.4974600383631715</v>
      </c>
      <c r="BI149" s="4">
        <f t="shared" si="37"/>
        <v>2.562220974923834</v>
      </c>
      <c r="BJ149" s="4">
        <f t="shared" si="38"/>
        <v>9.7097085630245292</v>
      </c>
      <c r="BK149" s="4">
        <f t="shared" si="39"/>
        <v>6.6188491048593336</v>
      </c>
      <c r="BL149" s="4">
        <f t="shared" si="40"/>
        <v>3.3256708184143227</v>
      </c>
      <c r="BM149" s="4">
        <f t="shared" si="43"/>
        <v>2.562220974923834</v>
      </c>
      <c r="BN149" s="4">
        <f t="shared" si="31"/>
        <v>20.462584873626028</v>
      </c>
      <c r="BO149" s="4"/>
      <c r="BP149" s="4">
        <v>10.587149999999999</v>
      </c>
      <c r="BQ149" s="1"/>
      <c r="BR149" s="26">
        <v>1645</v>
      </c>
      <c r="BS149" s="6">
        <f>AU149/0.78*195</f>
        <v>35079.917875508349</v>
      </c>
      <c r="BT149" s="6">
        <f>BF149*271</f>
        <v>282.81477261828644</v>
      </c>
      <c r="BU149" s="6">
        <f>BG149*19</f>
        <v>25.2219111305048</v>
      </c>
      <c r="BV149" s="6">
        <f>BH149*5</f>
        <v>17.487300191815859</v>
      </c>
      <c r="BW149" s="6">
        <f>BI149*3</f>
        <v>7.6866629247715021</v>
      </c>
      <c r="BX149" s="6">
        <f>BJ149*3</f>
        <v>29.129125689073589</v>
      </c>
      <c r="BY149" s="6">
        <f>BK149*1.3</f>
        <v>8.604503836317134</v>
      </c>
      <c r="BZ149" s="6">
        <f>BL149*1.3</f>
        <v>4.3233720639386197</v>
      </c>
      <c r="CA149" s="6">
        <f>BM149*1.3</f>
        <v>3.3308872674009842</v>
      </c>
      <c r="CB149" s="6">
        <f>BN149*2</f>
        <v>40.925169747252056</v>
      </c>
      <c r="CD149" s="7">
        <f t="shared" si="41"/>
        <v>419.52370546936095</v>
      </c>
      <c r="CE149" s="7"/>
      <c r="CF149" s="8">
        <v>1645</v>
      </c>
      <c r="CG149" s="9">
        <f>BP149*250</f>
        <v>2646.7874999999999</v>
      </c>
      <c r="CH149" s="9">
        <f>CD149*4.2</f>
        <v>1761.999562971316</v>
      </c>
      <c r="CJ149" s="10">
        <v>1645</v>
      </c>
      <c r="CK149" s="11">
        <f t="shared" si="42"/>
        <v>1.5021499185485823</v>
      </c>
    </row>
    <row r="150" spans="1:89" x14ac:dyDescent="0.2">
      <c r="A150" s="13">
        <v>1646</v>
      </c>
      <c r="E150" s="1">
        <v>952</v>
      </c>
      <c r="F150" s="1">
        <v>867</v>
      </c>
      <c r="H150" s="63">
        <f t="shared" si="30"/>
        <v>909.5</v>
      </c>
      <c r="N150" s="1">
        <v>1345.8</v>
      </c>
      <c r="R150" s="1">
        <v>1345.8</v>
      </c>
      <c r="S150" s="1">
        <v>46.4</v>
      </c>
      <c r="X150" s="1">
        <v>46.4</v>
      </c>
      <c r="Y150" s="1">
        <v>457</v>
      </c>
      <c r="AA150" s="1">
        <v>457</v>
      </c>
      <c r="AC150" s="1">
        <v>64</v>
      </c>
      <c r="AE150" s="1">
        <v>64</v>
      </c>
      <c r="AF150" s="1">
        <v>637.5</v>
      </c>
      <c r="AG150" s="1">
        <v>96.5</v>
      </c>
      <c r="AN150" s="17">
        <v>1646</v>
      </c>
      <c r="AO150" s="3">
        <v>7.5831809872029252</v>
      </c>
      <c r="AP150" s="3">
        <v>16.62705667276051</v>
      </c>
      <c r="AQ150" s="3">
        <v>21.807065217391305</v>
      </c>
      <c r="AR150" s="3">
        <v>31.542680354380533</v>
      </c>
      <c r="AS150" s="3">
        <v>50.434782608695649</v>
      </c>
      <c r="AT150" s="3">
        <v>36.414342629482071</v>
      </c>
      <c r="AU150" s="3">
        <v>141.31936449458846</v>
      </c>
      <c r="AV150" s="3">
        <v>139.13043478260869</v>
      </c>
      <c r="AW150" s="3">
        <v>55.434782608695649</v>
      </c>
      <c r="AX150" s="3">
        <v>8.3913043478260878</v>
      </c>
      <c r="AZ150" s="3">
        <v>4.5</v>
      </c>
      <c r="BA150" s="1"/>
      <c r="BB150" s="14">
        <v>1646</v>
      </c>
      <c r="BC150" s="4">
        <v>2.2532000000000001</v>
      </c>
      <c r="BD150" s="4">
        <f t="shared" si="32"/>
        <v>0.5025418647166362</v>
      </c>
      <c r="BE150" s="4">
        <f t="shared" si="33"/>
        <v>1.1018848263254113</v>
      </c>
      <c r="BF150" s="4">
        <f t="shared" si="34"/>
        <v>1.4451670396419438</v>
      </c>
      <c r="BG150" s="4">
        <f t="shared" si="35"/>
        <v>2.0903519816026535</v>
      </c>
      <c r="BH150" s="4">
        <f t="shared" si="36"/>
        <v>3.3423427109974426</v>
      </c>
      <c r="BI150" s="4">
        <f t="shared" si="37"/>
        <v>2.4131999062573239</v>
      </c>
      <c r="BJ150" s="4">
        <f t="shared" si="38"/>
        <v>9.3653174140943154</v>
      </c>
      <c r="BK150" s="4">
        <f t="shared" si="39"/>
        <v>9.2202557544757031</v>
      </c>
      <c r="BL150" s="4">
        <f t="shared" si="40"/>
        <v>3.673695652173913</v>
      </c>
      <c r="BM150" s="4">
        <f t="shared" si="43"/>
        <v>2.4131999062573239</v>
      </c>
      <c r="BN150" s="4">
        <f t="shared" si="31"/>
        <v>20.182799520626283</v>
      </c>
      <c r="BO150" s="4"/>
      <c r="BP150" s="4">
        <v>10.1394</v>
      </c>
      <c r="BQ150" s="1"/>
      <c r="BR150" s="26">
        <v>1646</v>
      </c>
      <c r="BS150" s="6">
        <f>AU150/0.78*195</f>
        <v>35329.841123647115</v>
      </c>
      <c r="BT150" s="6">
        <f>BF150*271</f>
        <v>391.64026774296678</v>
      </c>
      <c r="BU150" s="6">
        <f>BG150*19</f>
        <v>39.716687650450417</v>
      </c>
      <c r="BV150" s="6">
        <f>BH150*5</f>
        <v>16.711713554987213</v>
      </c>
      <c r="BW150" s="6">
        <f>BI150*3</f>
        <v>7.2395997187719718</v>
      </c>
      <c r="BX150" s="6">
        <f>BJ150*3</f>
        <v>28.095952242282948</v>
      </c>
      <c r="BY150" s="6">
        <f>BK150*1.3</f>
        <v>11.986332480818415</v>
      </c>
      <c r="BZ150" s="6">
        <f>BL150*1.3</f>
        <v>4.775804347826087</v>
      </c>
      <c r="CA150" s="6">
        <f>BM150*1.3</f>
        <v>3.1371598781345211</v>
      </c>
      <c r="CB150" s="6">
        <f>BN150*2</f>
        <v>40.365599041252565</v>
      </c>
      <c r="CD150" s="7">
        <f t="shared" si="41"/>
        <v>543.66911665749092</v>
      </c>
      <c r="CE150" s="7"/>
      <c r="CF150" s="8">
        <v>1646</v>
      </c>
      <c r="CG150" s="9">
        <f>BP150*250</f>
        <v>2534.85</v>
      </c>
      <c r="CH150" s="9">
        <f>CD150*4.2</f>
        <v>2283.4102899614618</v>
      </c>
      <c r="CJ150" s="10">
        <v>1646</v>
      </c>
      <c r="CK150" s="11">
        <f t="shared" si="42"/>
        <v>1.1101158697339415</v>
      </c>
    </row>
    <row r="151" spans="1:89" x14ac:dyDescent="0.2">
      <c r="A151" s="13">
        <v>1647</v>
      </c>
      <c r="E151" s="1">
        <v>1865.8</v>
      </c>
      <c r="F151" s="1">
        <v>2312</v>
      </c>
      <c r="H151" s="63">
        <f t="shared" si="30"/>
        <v>2088.9</v>
      </c>
      <c r="M151" s="1">
        <v>1232</v>
      </c>
      <c r="N151" s="1">
        <v>1632</v>
      </c>
      <c r="R151" s="1">
        <v>1432</v>
      </c>
      <c r="S151" s="1">
        <v>50.8</v>
      </c>
      <c r="X151" s="1">
        <v>50.8</v>
      </c>
      <c r="Y151" s="1">
        <v>408</v>
      </c>
      <c r="Z151" s="1">
        <v>443.5</v>
      </c>
      <c r="AA151" s="1">
        <v>408</v>
      </c>
      <c r="AB151" s="1">
        <v>3684</v>
      </c>
      <c r="AE151" s="1">
        <v>36.840000000000003</v>
      </c>
      <c r="AF151" s="1">
        <v>550.5</v>
      </c>
      <c r="AG151" s="1">
        <v>85</v>
      </c>
      <c r="AN151" s="17">
        <v>1647</v>
      </c>
      <c r="AO151" s="3">
        <v>14.244972577696526</v>
      </c>
      <c r="AP151" s="3">
        <v>38.188299817184642</v>
      </c>
      <c r="AQ151" s="3">
        <v>50.085517902813294</v>
      </c>
      <c r="AR151" s="3">
        <v>33.563024422256596</v>
      </c>
      <c r="AS151" s="3">
        <v>55.217391304347821</v>
      </c>
      <c r="AT151" s="3">
        <v>32.509960159362549</v>
      </c>
      <c r="AU151" s="3">
        <v>142.31905748714351</v>
      </c>
      <c r="AV151" s="3">
        <v>80.08695652173914</v>
      </c>
      <c r="AW151" s="3">
        <v>47.869565217391305</v>
      </c>
      <c r="AX151" s="3">
        <v>7.3913043478260869</v>
      </c>
      <c r="AZ151" s="3">
        <v>4.5</v>
      </c>
      <c r="BA151" s="1"/>
      <c r="BB151" s="14">
        <v>1647</v>
      </c>
      <c r="BC151" s="4">
        <v>2.2907999999999999</v>
      </c>
      <c r="BD151" s="4">
        <f t="shared" si="32"/>
        <v>0.9597759759113883</v>
      </c>
      <c r="BE151" s="4">
        <f t="shared" si="33"/>
        <v>2.5729928594472522</v>
      </c>
      <c r="BF151" s="4">
        <f t="shared" si="34"/>
        <v>3.3745854238754318</v>
      </c>
      <c r="BG151" s="4">
        <f t="shared" si="35"/>
        <v>2.2613581278383945</v>
      </c>
      <c r="BH151" s="4">
        <f t="shared" si="36"/>
        <v>3.7203529411764702</v>
      </c>
      <c r="BI151" s="4">
        <f t="shared" si="37"/>
        <v>2.1904063745019919</v>
      </c>
      <c r="BJ151" s="4">
        <f t="shared" si="38"/>
        <v>9.5889557909278924</v>
      </c>
      <c r="BK151" s="4">
        <f t="shared" si="39"/>
        <v>5.395976470588236</v>
      </c>
      <c r="BL151" s="4">
        <f t="shared" si="40"/>
        <v>3.2252823529411763</v>
      </c>
      <c r="BM151" s="4">
        <f t="shared" si="43"/>
        <v>2.1904063745019919</v>
      </c>
      <c r="BN151" s="4">
        <f t="shared" si="31"/>
        <v>18.074256886727397</v>
      </c>
      <c r="BO151" s="4"/>
      <c r="BP151" s="4">
        <v>10.3086</v>
      </c>
      <c r="BQ151" s="1"/>
      <c r="BR151" s="26">
        <v>1647</v>
      </c>
      <c r="BS151" s="6">
        <f>AU151/0.78*195</f>
        <v>35579.764371785874</v>
      </c>
      <c r="BT151" s="6">
        <f>BF151*271</f>
        <v>914.51264987024206</v>
      </c>
      <c r="BU151" s="6">
        <f>BG151*19</f>
        <v>42.965804428929495</v>
      </c>
      <c r="BV151" s="6">
        <f>BH151*5</f>
        <v>18.601764705882353</v>
      </c>
      <c r="BW151" s="6">
        <f>BI151*3</f>
        <v>6.5712191235059763</v>
      </c>
      <c r="BX151" s="6">
        <f>BJ151*3</f>
        <v>28.766867372783679</v>
      </c>
      <c r="BY151" s="6">
        <f>BK151*1.3</f>
        <v>7.014769411764707</v>
      </c>
      <c r="BZ151" s="6">
        <f>BL151*1.3</f>
        <v>4.1928670588235297</v>
      </c>
      <c r="CA151" s="6">
        <f>BM151*1.3</f>
        <v>2.8475282868525897</v>
      </c>
      <c r="CB151" s="6">
        <f>BN151*2</f>
        <v>36.148513773454795</v>
      </c>
      <c r="CD151" s="7">
        <f t="shared" si="41"/>
        <v>1061.6219840322392</v>
      </c>
      <c r="CE151" s="7"/>
      <c r="CF151" s="8">
        <v>1647</v>
      </c>
      <c r="CG151" s="9">
        <f>BP151*250</f>
        <v>2577.15</v>
      </c>
      <c r="CH151" s="9">
        <f>CD151*4.2</f>
        <v>4458.8123329354048</v>
      </c>
      <c r="CJ151" s="10">
        <v>1647</v>
      </c>
      <c r="CK151" s="11">
        <f t="shared" si="42"/>
        <v>0.57799023766119462</v>
      </c>
    </row>
    <row r="152" spans="1:89" x14ac:dyDescent="0.2">
      <c r="A152" s="13">
        <v>1648</v>
      </c>
      <c r="E152" s="1">
        <v>1317.5</v>
      </c>
      <c r="F152" s="1">
        <v>1360</v>
      </c>
      <c r="H152" s="63">
        <f t="shared" si="30"/>
        <v>1338.75</v>
      </c>
      <c r="M152" s="1">
        <v>1447</v>
      </c>
      <c r="N152" s="1">
        <v>2483.5</v>
      </c>
      <c r="R152" s="1">
        <v>1965.25</v>
      </c>
      <c r="S152" s="1">
        <v>59.7</v>
      </c>
      <c r="X152" s="1">
        <v>59.7</v>
      </c>
      <c r="Y152" s="1">
        <v>539.79999999999995</v>
      </c>
      <c r="Z152" s="1">
        <v>583</v>
      </c>
      <c r="AA152" s="1">
        <v>539.79999999999995</v>
      </c>
      <c r="AB152" s="1">
        <v>3617.5</v>
      </c>
      <c r="AC152" s="1">
        <v>56</v>
      </c>
      <c r="AE152" s="1">
        <v>56</v>
      </c>
      <c r="AF152" s="1">
        <v>620.5</v>
      </c>
      <c r="AG152" s="1">
        <v>110</v>
      </c>
      <c r="AN152" s="17">
        <v>1648</v>
      </c>
      <c r="AO152" s="3">
        <v>14.733089579524679</v>
      </c>
      <c r="AP152" s="3">
        <v>24.474405850091408</v>
      </c>
      <c r="AQ152" s="3">
        <v>32.099184782608695</v>
      </c>
      <c r="AR152" s="3">
        <v>46.061266582290344</v>
      </c>
      <c r="AS152" s="3">
        <v>64.891304347826093</v>
      </c>
      <c r="AT152" s="3">
        <v>43.011952191235054</v>
      </c>
      <c r="AU152" s="3">
        <v>143.31875047969856</v>
      </c>
      <c r="AV152" s="3">
        <v>121.73913043478261</v>
      </c>
      <c r="AW152" s="3">
        <v>53.956521739130437</v>
      </c>
      <c r="AX152" s="3">
        <v>9.5652173913043477</v>
      </c>
      <c r="AZ152" s="3">
        <v>4.5</v>
      </c>
      <c r="BA152" s="1"/>
      <c r="BB152" s="14">
        <v>1648</v>
      </c>
      <c r="BC152" s="4">
        <v>2.2654999999999998</v>
      </c>
      <c r="BD152" s="4">
        <f t="shared" si="32"/>
        <v>0.98170042477685759</v>
      </c>
      <c r="BE152" s="4">
        <f t="shared" si="33"/>
        <v>1.6307872486288848</v>
      </c>
      <c r="BF152" s="4">
        <f t="shared" si="34"/>
        <v>2.1388442095588234</v>
      </c>
      <c r="BG152" s="4">
        <f t="shared" si="35"/>
        <v>3.0691705718287876</v>
      </c>
      <c r="BH152" s="4">
        <f t="shared" si="36"/>
        <v>4.3238602941176474</v>
      </c>
      <c r="BI152" s="4">
        <f t="shared" si="37"/>
        <v>2.8659875790953828</v>
      </c>
      <c r="BJ152" s="4">
        <f t="shared" si="38"/>
        <v>9.5496655650516793</v>
      </c>
      <c r="BK152" s="4">
        <f t="shared" si="39"/>
        <v>8.1117647058823525</v>
      </c>
      <c r="BL152" s="4">
        <f t="shared" si="40"/>
        <v>3.5952500000000001</v>
      </c>
      <c r="BM152" s="4">
        <f t="shared" si="43"/>
        <v>2.8659875790953828</v>
      </c>
      <c r="BN152" s="4">
        <f t="shared" si="31"/>
        <v>23.131889129186312</v>
      </c>
      <c r="BO152" s="4"/>
      <c r="BP152" s="4">
        <v>10.194749999999999</v>
      </c>
      <c r="BQ152" s="1"/>
      <c r="BR152" s="26">
        <v>1648</v>
      </c>
      <c r="BS152" s="6">
        <f>AU152/0.78*195</f>
        <v>35829.68761992464</v>
      </c>
      <c r="BT152" s="6">
        <f>BF152*271</f>
        <v>579.6267807904411</v>
      </c>
      <c r="BU152" s="6">
        <f>BG152*19</f>
        <v>58.314240864746964</v>
      </c>
      <c r="BV152" s="6">
        <f>BH152*5</f>
        <v>21.619301470588237</v>
      </c>
      <c r="BW152" s="6">
        <f>BI152*3</f>
        <v>8.5979627372861493</v>
      </c>
      <c r="BX152" s="6">
        <f>BJ152*3</f>
        <v>28.648996695155038</v>
      </c>
      <c r="BY152" s="6">
        <f>BK152*1.3</f>
        <v>10.545294117647058</v>
      </c>
      <c r="BZ152" s="6">
        <f>BL152*1.3</f>
        <v>4.6738249999999999</v>
      </c>
      <c r="CA152" s="6">
        <f>BM152*1.3</f>
        <v>3.7257838528239979</v>
      </c>
      <c r="CB152" s="6">
        <f>BN152*2</f>
        <v>46.263778258372625</v>
      </c>
      <c r="CD152" s="7">
        <f t="shared" si="41"/>
        <v>762.01596378706097</v>
      </c>
      <c r="CE152" s="7"/>
      <c r="CF152" s="8">
        <v>1648</v>
      </c>
      <c r="CG152" s="9">
        <f>BP152*250</f>
        <v>2548.6875</v>
      </c>
      <c r="CH152" s="9">
        <f>CD152*4.2</f>
        <v>3200.4670479056563</v>
      </c>
      <c r="CJ152" s="10">
        <v>1648</v>
      </c>
      <c r="CK152" s="11">
        <f t="shared" si="42"/>
        <v>0.7963486147022909</v>
      </c>
    </row>
    <row r="153" spans="1:89" x14ac:dyDescent="0.2">
      <c r="A153" s="13">
        <v>1649</v>
      </c>
      <c r="E153" s="1">
        <v>840.6</v>
      </c>
      <c r="F153" s="1">
        <v>705</v>
      </c>
      <c r="H153" s="63">
        <f t="shared" si="30"/>
        <v>772.8</v>
      </c>
      <c r="N153" s="1">
        <v>1326</v>
      </c>
      <c r="R153" s="1">
        <v>1326</v>
      </c>
      <c r="S153" s="1">
        <v>78.8</v>
      </c>
      <c r="X153" s="1">
        <v>78.8</v>
      </c>
      <c r="Y153" s="1">
        <v>457.5</v>
      </c>
      <c r="AA153" s="1">
        <v>457.5</v>
      </c>
      <c r="AC153" s="1">
        <v>71.3</v>
      </c>
      <c r="AE153" s="1">
        <v>71.3</v>
      </c>
      <c r="AF153" s="1">
        <v>510</v>
      </c>
      <c r="AG153" s="1">
        <v>129.5</v>
      </c>
      <c r="AN153" s="17">
        <v>1649</v>
      </c>
      <c r="AO153" s="3">
        <v>10.912248628884825</v>
      </c>
      <c r="AP153" s="3">
        <v>14.127970749542961</v>
      </c>
      <c r="AQ153" s="3">
        <v>18.52941176470588</v>
      </c>
      <c r="AR153" s="3">
        <v>31.078610603290674</v>
      </c>
      <c r="AS153" s="3">
        <v>85.65217391304347</v>
      </c>
      <c r="AT153" s="3">
        <v>36.454183266932269</v>
      </c>
      <c r="AU153" s="3">
        <v>144.31844347225365</v>
      </c>
      <c r="AV153" s="3">
        <v>155</v>
      </c>
      <c r="AW153" s="3">
        <v>44.347826086956523</v>
      </c>
      <c r="AX153" s="3">
        <v>11.260869565217391</v>
      </c>
      <c r="AZ153" s="3">
        <v>4.5</v>
      </c>
      <c r="BA153" s="1"/>
      <c r="BB153" s="14">
        <v>1649</v>
      </c>
      <c r="BC153" s="4">
        <v>2.2294</v>
      </c>
      <c r="BD153" s="4">
        <f t="shared" si="32"/>
        <v>0.71552256156575966</v>
      </c>
      <c r="BE153" s="4">
        <f t="shared" si="33"/>
        <v>0.92637935261856108</v>
      </c>
      <c r="BF153" s="4">
        <f t="shared" si="34"/>
        <v>1.2149844290657437</v>
      </c>
      <c r="BG153" s="4">
        <f t="shared" si="35"/>
        <v>2.0378427787934186</v>
      </c>
      <c r="BH153" s="4">
        <f t="shared" si="36"/>
        <v>5.6162634271099741</v>
      </c>
      <c r="BI153" s="4">
        <f t="shared" si="37"/>
        <v>2.3903222404499651</v>
      </c>
      <c r="BJ153" s="4">
        <f t="shared" si="38"/>
        <v>9.4630452316777145</v>
      </c>
      <c r="BK153" s="4">
        <f t="shared" si="39"/>
        <v>10.163441176470588</v>
      </c>
      <c r="BL153" s="4">
        <f t="shared" si="40"/>
        <v>2.9079130434782612</v>
      </c>
      <c r="BM153" s="4">
        <f t="shared" si="43"/>
        <v>2.3903222404499651</v>
      </c>
      <c r="BN153" s="4">
        <f t="shared" si="31"/>
        <v>26.798600567351105</v>
      </c>
      <c r="BO153" s="4"/>
      <c r="BP153" s="4">
        <v>10.032299999999999</v>
      </c>
      <c r="BQ153" s="1"/>
      <c r="BR153" s="26">
        <v>1649</v>
      </c>
      <c r="BS153" s="6">
        <f>AU153/0.78*195</f>
        <v>36079.610868063413</v>
      </c>
      <c r="BT153" s="6">
        <f>BF153*271</f>
        <v>329.26078027681655</v>
      </c>
      <c r="BU153" s="6">
        <f>BG153*19</f>
        <v>38.719012797074953</v>
      </c>
      <c r="BV153" s="6">
        <f>BH153*5</f>
        <v>28.08131713554987</v>
      </c>
      <c r="BW153" s="6">
        <f>BI153*3</f>
        <v>7.1709667213498953</v>
      </c>
      <c r="BX153" s="6">
        <f>BJ153*3</f>
        <v>28.389135695033143</v>
      </c>
      <c r="BY153" s="6">
        <f>BK153*1.3</f>
        <v>13.212473529411765</v>
      </c>
      <c r="BZ153" s="6">
        <f>BL153*1.3</f>
        <v>3.7802869565217398</v>
      </c>
      <c r="CA153" s="6">
        <f>BM153*1.3</f>
        <v>3.1074189125849547</v>
      </c>
      <c r="CB153" s="6">
        <f>BN153*2</f>
        <v>53.59720113470221</v>
      </c>
      <c r="CD153" s="7">
        <f t="shared" si="41"/>
        <v>505.31859315904507</v>
      </c>
      <c r="CE153" s="7"/>
      <c r="CF153" s="8">
        <v>1649</v>
      </c>
      <c r="CG153" s="9">
        <f>BP153*250</f>
        <v>2508.0749999999998</v>
      </c>
      <c r="CH153" s="9">
        <f>CD153*4.2</f>
        <v>2122.3380912679895</v>
      </c>
      <c r="CJ153" s="10">
        <v>1649</v>
      </c>
      <c r="CK153" s="11">
        <f t="shared" si="42"/>
        <v>1.1817509238132518</v>
      </c>
    </row>
    <row r="154" spans="1:89" x14ac:dyDescent="0.2">
      <c r="A154" s="13">
        <v>1650</v>
      </c>
      <c r="E154" s="1">
        <v>1020</v>
      </c>
      <c r="F154" s="1">
        <v>1683</v>
      </c>
      <c r="H154" s="63">
        <f t="shared" si="30"/>
        <v>1351.5</v>
      </c>
      <c r="N154" s="1">
        <v>1683</v>
      </c>
      <c r="R154" s="1">
        <v>1683</v>
      </c>
      <c r="S154" s="1">
        <v>68.7</v>
      </c>
      <c r="X154" s="1">
        <v>68.7</v>
      </c>
      <c r="Y154" s="1">
        <v>459</v>
      </c>
      <c r="AA154" s="1">
        <v>459</v>
      </c>
      <c r="AC154" s="1">
        <v>61</v>
      </c>
      <c r="AE154" s="1">
        <v>61</v>
      </c>
      <c r="AF154" s="1">
        <v>680</v>
      </c>
      <c r="AG154" s="1">
        <v>104.8</v>
      </c>
      <c r="AH154" s="66">
        <v>7.5</v>
      </c>
      <c r="AI154" s="66">
        <v>8</v>
      </c>
      <c r="AN154" s="17">
        <v>1650</v>
      </c>
      <c r="AO154" s="3">
        <v>16.989031078610601</v>
      </c>
      <c r="AP154" s="3">
        <v>24.707495429616085</v>
      </c>
      <c r="AQ154" s="3">
        <v>32.404891304347821</v>
      </c>
      <c r="AR154" s="3">
        <v>39.44592884263816</v>
      </c>
      <c r="AS154" s="3">
        <v>74.673913043478265</v>
      </c>
      <c r="AT154" s="3">
        <v>36.573705179282868</v>
      </c>
      <c r="AU154" s="3">
        <v>145.3181364648087</v>
      </c>
      <c r="AV154" s="3">
        <v>132.60869565217391</v>
      </c>
      <c r="AW154" s="3">
        <v>59.130434782608695</v>
      </c>
      <c r="AX154" s="3">
        <v>9.1130434782608685</v>
      </c>
      <c r="AZ154" s="3">
        <v>7.5</v>
      </c>
      <c r="BA154" s="1"/>
      <c r="BB154" s="14">
        <v>1650</v>
      </c>
      <c r="BC154" s="4">
        <v>2.1293000000000002</v>
      </c>
      <c r="BD154" s="4">
        <f t="shared" si="32"/>
        <v>1.0639630551672223</v>
      </c>
      <c r="BE154" s="4">
        <f t="shared" si="33"/>
        <v>1.5473432358318098</v>
      </c>
      <c r="BF154" s="4">
        <f t="shared" si="34"/>
        <v>2.0294039721867003</v>
      </c>
      <c r="BG154" s="4">
        <f t="shared" si="35"/>
        <v>2.4703593024891015</v>
      </c>
      <c r="BH154" s="4">
        <f t="shared" si="36"/>
        <v>4.6765636189258322</v>
      </c>
      <c r="BI154" s="4">
        <f t="shared" si="37"/>
        <v>2.2904820717131473</v>
      </c>
      <c r="BJ154" s="4">
        <f t="shared" si="38"/>
        <v>9.1007619992505049</v>
      </c>
      <c r="BK154" s="4">
        <f t="shared" si="39"/>
        <v>8.3048145780051161</v>
      </c>
      <c r="BL154" s="4">
        <f t="shared" si="40"/>
        <v>3.7031304347826088</v>
      </c>
      <c r="BM154" s="4">
        <f t="shared" si="43"/>
        <v>2.2904820717131473</v>
      </c>
      <c r="BN154" s="4">
        <f t="shared" si="31"/>
        <v>20.713452232447061</v>
      </c>
      <c r="BO154" s="4"/>
      <c r="BP154" s="4">
        <v>15.969750000000001</v>
      </c>
      <c r="BQ154" s="1"/>
      <c r="BR154" s="26">
        <v>1650</v>
      </c>
      <c r="BS154" s="6">
        <f>AU154/0.78*195</f>
        <v>36329.53411620218</v>
      </c>
      <c r="BT154" s="6">
        <f>BF154*271</f>
        <v>549.96847646259573</v>
      </c>
      <c r="BU154" s="6">
        <f>BG154*19</f>
        <v>46.936826747292926</v>
      </c>
      <c r="BV154" s="6">
        <f>BH154*5</f>
        <v>23.382818094629162</v>
      </c>
      <c r="BW154" s="6">
        <f>BI154*3</f>
        <v>6.871446215139442</v>
      </c>
      <c r="BX154" s="6">
        <f>BJ154*3</f>
        <v>27.302285997751515</v>
      </c>
      <c r="BY154" s="6">
        <f>BK154*1.3</f>
        <v>10.796258951406651</v>
      </c>
      <c r="BZ154" s="6">
        <f>BL154*1.3</f>
        <v>4.8140695652173919</v>
      </c>
      <c r="CA154" s="6">
        <f>BM154*1.3</f>
        <v>2.9776266932270916</v>
      </c>
      <c r="CB154" s="6">
        <f>BN154*2</f>
        <v>41.426904464894122</v>
      </c>
      <c r="CD154" s="7">
        <f t="shared" si="41"/>
        <v>714.47671319215419</v>
      </c>
      <c r="CE154" s="7"/>
      <c r="CF154" s="8">
        <v>1650</v>
      </c>
      <c r="CG154" s="9">
        <f>BP154*250</f>
        <v>3992.4375000000005</v>
      </c>
      <c r="CH154" s="9">
        <f>CD154*4.2</f>
        <v>3000.8021954070477</v>
      </c>
      <c r="CJ154" s="10">
        <v>1650</v>
      </c>
      <c r="CK154" s="11">
        <f t="shared" si="42"/>
        <v>1.3304567379051924</v>
      </c>
    </row>
    <row r="155" spans="1:89" x14ac:dyDescent="0.2">
      <c r="A155" s="13">
        <v>1651</v>
      </c>
      <c r="E155" s="1">
        <v>2142</v>
      </c>
      <c r="F155" s="1">
        <v>1929.5</v>
      </c>
      <c r="H155" s="63">
        <f>AVERAGE(E155:F155)</f>
        <v>2035.75</v>
      </c>
      <c r="I155" s="1">
        <v>91.454545454545453</v>
      </c>
      <c r="L155" s="1">
        <f t="shared" ref="L155:L217" si="45">AVERAGE(I155:K155)</f>
        <v>91.454545454545453</v>
      </c>
      <c r="M155" s="1">
        <v>2179</v>
      </c>
      <c r="N155" s="1">
        <v>2312</v>
      </c>
      <c r="R155" s="1">
        <v>2245.5</v>
      </c>
      <c r="U155" s="1">
        <f>16.85*4</f>
        <v>67.400000000000006</v>
      </c>
      <c r="X155" s="1">
        <f>U155</f>
        <v>67.400000000000006</v>
      </c>
      <c r="Y155" s="1">
        <v>737.9</v>
      </c>
      <c r="Z155" s="1">
        <v>392.5</v>
      </c>
      <c r="AA155" s="1">
        <v>737.9</v>
      </c>
      <c r="AB155" s="1">
        <v>4533.5</v>
      </c>
      <c r="AD155" s="1">
        <f>14*4</f>
        <v>56</v>
      </c>
      <c r="AE155" s="1">
        <f>(45.34+56)/2</f>
        <v>50.67</v>
      </c>
      <c r="AF155" s="1">
        <v>748</v>
      </c>
      <c r="AG155" s="1">
        <v>119</v>
      </c>
      <c r="AH155" s="66">
        <v>7</v>
      </c>
      <c r="AN155" s="17">
        <v>1651</v>
      </c>
      <c r="AO155" s="3">
        <v>17.352833638025594</v>
      </c>
      <c r="AP155" s="3">
        <f>2142/54.7</f>
        <v>39.159049360146248</v>
      </c>
      <c r="AQ155" s="3">
        <v>54.677206851119898</v>
      </c>
      <c r="AR155" s="3">
        <v>52.629728589509206</v>
      </c>
      <c r="AS155" s="3">
        <v>75.570652173913047</v>
      </c>
      <c r="AT155" s="3">
        <v>58.796812749003976</v>
      </c>
      <c r="AU155" s="3">
        <v>146.31782945736433</v>
      </c>
      <c r="AV155" s="3">
        <v>98.478260869565204</v>
      </c>
      <c r="AW155" s="3">
        <v>65.043478260869563</v>
      </c>
      <c r="AX155" s="3">
        <v>10.347826086956522</v>
      </c>
      <c r="AZ155" s="3">
        <v>7</v>
      </c>
      <c r="BA155" s="1"/>
      <c r="BB155" s="14">
        <v>1651</v>
      </c>
      <c r="BC155" s="4">
        <v>2.0882999999999998</v>
      </c>
      <c r="BD155" s="4">
        <f t="shared" si="32"/>
        <v>1.0658212495967305</v>
      </c>
      <c r="BE155" s="4">
        <f t="shared" si="33"/>
        <v>2.4051718464351</v>
      </c>
      <c r="BF155" s="4">
        <f t="shared" si="34"/>
        <v>3.3583062078586376</v>
      </c>
      <c r="BG155" s="4">
        <f t="shared" si="35"/>
        <v>3.2325488886315314</v>
      </c>
      <c r="BH155" s="4">
        <f t="shared" si="36"/>
        <v>4.6415939098465477</v>
      </c>
      <c r="BI155" s="4">
        <f t="shared" si="37"/>
        <v>3.6113348254042648</v>
      </c>
      <c r="BJ155" s="4">
        <f t="shared" si="38"/>
        <v>8.9869271545827605</v>
      </c>
      <c r="BK155" s="4">
        <f t="shared" si="39"/>
        <v>6.0485927109974416</v>
      </c>
      <c r="BL155" s="4">
        <f t="shared" si="40"/>
        <v>3.9950086956521731</v>
      </c>
      <c r="BM155" s="4">
        <f t="shared" si="43"/>
        <v>3.6113348254042648</v>
      </c>
      <c r="BN155" s="4">
        <f t="shared" si="31"/>
        <v>23.067163837599946</v>
      </c>
      <c r="BO155" s="4"/>
      <c r="BP155" s="4">
        <v>14.618099999999998</v>
      </c>
      <c r="BQ155" s="1"/>
      <c r="BR155" s="26">
        <v>1651</v>
      </c>
      <c r="BS155" s="6">
        <f>AU155/0.78*195</f>
        <v>36579.457364341084</v>
      </c>
      <c r="BT155" s="6">
        <f>BF155*271</f>
        <v>910.10098232969085</v>
      </c>
      <c r="BU155" s="6">
        <f>BG155*19</f>
        <v>61.418428883999098</v>
      </c>
      <c r="BV155" s="6">
        <f>BH155*5</f>
        <v>23.20796954923274</v>
      </c>
      <c r="BW155" s="6">
        <f>BI155*3</f>
        <v>10.834004476212794</v>
      </c>
      <c r="BX155" s="6">
        <f>BJ155*3</f>
        <v>26.960781463748283</v>
      </c>
      <c r="BY155" s="6">
        <f>BK155*1.3</f>
        <v>7.8631705242966747</v>
      </c>
      <c r="BZ155" s="6">
        <f>BL155*1.3</f>
        <v>5.1935113043478252</v>
      </c>
      <c r="CA155" s="6">
        <f>BM155*1.3</f>
        <v>4.6947352730255441</v>
      </c>
      <c r="CB155" s="6">
        <f>BN155*2</f>
        <v>46.134327675199891</v>
      </c>
      <c r="CD155" s="7">
        <f t="shared" si="41"/>
        <v>1096.4079114797539</v>
      </c>
      <c r="CE155" s="7"/>
      <c r="CF155" s="8">
        <v>1651</v>
      </c>
      <c r="CG155" s="9">
        <f>BP155*250</f>
        <v>3654.5249999999996</v>
      </c>
      <c r="CH155" s="9">
        <f>CD155*4.2</f>
        <v>4604.9132282149667</v>
      </c>
      <c r="CJ155" s="10">
        <v>1651</v>
      </c>
      <c r="CK155" s="11">
        <f t="shared" si="42"/>
        <v>0.79361430256887333</v>
      </c>
    </row>
    <row r="156" spans="1:89" x14ac:dyDescent="0.2">
      <c r="A156" s="13">
        <v>1652</v>
      </c>
      <c r="E156" s="1">
        <v>1321.8</v>
      </c>
      <c r="F156" s="1">
        <v>2065.5</v>
      </c>
      <c r="H156" s="63">
        <f t="shared" si="30"/>
        <v>1693.65</v>
      </c>
      <c r="I156" s="1">
        <v>90</v>
      </c>
      <c r="L156" s="1">
        <f t="shared" si="45"/>
        <v>90</v>
      </c>
      <c r="N156" s="1">
        <v>1972</v>
      </c>
      <c r="R156" s="1">
        <v>1972</v>
      </c>
      <c r="U156" s="1">
        <f>19.41*4</f>
        <v>77.64</v>
      </c>
      <c r="X156" s="1">
        <f>U156</f>
        <v>77.64</v>
      </c>
      <c r="Y156" s="1">
        <v>544</v>
      </c>
      <c r="AA156" s="1">
        <v>544</v>
      </c>
      <c r="AG156" s="1">
        <v>123</v>
      </c>
      <c r="AN156" s="17">
        <v>1652</v>
      </c>
      <c r="AO156" s="3">
        <v>9.3235831809872032</v>
      </c>
      <c r="AP156" s="3">
        <v>30.962522851919562</v>
      </c>
      <c r="AQ156" s="3">
        <v>53.623188405797109</v>
      </c>
      <c r="AR156" s="3">
        <v>46.219472179252797</v>
      </c>
      <c r="AS156" s="3">
        <v>76.467391304347828</v>
      </c>
      <c r="AT156" s="3">
        <v>43.34661354581673</v>
      </c>
      <c r="AU156" s="3">
        <v>145.11627906976744</v>
      </c>
      <c r="AV156" s="3">
        <v>110.83152173913042</v>
      </c>
      <c r="AW156" s="3">
        <v>60.978260869565219</v>
      </c>
      <c r="AX156" s="3">
        <v>10.695652173913043</v>
      </c>
      <c r="AZ156" s="3">
        <v>6</v>
      </c>
      <c r="BA156" s="1"/>
      <c r="BB156" s="14">
        <v>1652</v>
      </c>
      <c r="BC156" s="4">
        <v>2.1263999999999998</v>
      </c>
      <c r="BD156" s="4">
        <f t="shared" si="32"/>
        <v>0.58310786106032897</v>
      </c>
      <c r="BE156" s="4">
        <f t="shared" si="33"/>
        <v>1.936432605656522</v>
      </c>
      <c r="BF156" s="4">
        <f t="shared" si="34"/>
        <v>3.3536572890025576</v>
      </c>
      <c r="BG156" s="4">
        <f t="shared" si="35"/>
        <v>2.8906201659400925</v>
      </c>
      <c r="BH156" s="4">
        <f t="shared" si="36"/>
        <v>4.7823606138107415</v>
      </c>
      <c r="BI156" s="4">
        <f t="shared" si="37"/>
        <v>2.7109482071713145</v>
      </c>
      <c r="BJ156" s="4">
        <f t="shared" si="38"/>
        <v>9.0757428180574546</v>
      </c>
      <c r="BK156" s="4">
        <f t="shared" si="39"/>
        <v>6.9315337595907911</v>
      </c>
      <c r="BL156" s="4">
        <f t="shared" si="40"/>
        <v>3.8136521739130433</v>
      </c>
      <c r="BM156" s="4">
        <f t="shared" si="43"/>
        <v>2.7109482071713145</v>
      </c>
      <c r="BN156" s="4">
        <f t="shared" si="31"/>
        <v>24.277525862037752</v>
      </c>
      <c r="BO156" s="4"/>
      <c r="BP156" s="4">
        <v>12.758399999999998</v>
      </c>
      <c r="BQ156" s="1"/>
      <c r="BR156" s="26">
        <v>1652</v>
      </c>
      <c r="BS156" s="6">
        <f>AU156/0.78*195</f>
        <v>36279.069767441855</v>
      </c>
      <c r="BT156" s="6">
        <f>BF156*271</f>
        <v>908.84112531969311</v>
      </c>
      <c r="BU156" s="6">
        <f>BG156*19</f>
        <v>54.921783152861757</v>
      </c>
      <c r="BV156" s="6">
        <f>BH156*5</f>
        <v>23.911803069053708</v>
      </c>
      <c r="BW156" s="6">
        <f>BI156*3</f>
        <v>8.1328446215139429</v>
      </c>
      <c r="BX156" s="6">
        <f>BJ156*3</f>
        <v>27.227228454172362</v>
      </c>
      <c r="BY156" s="6">
        <f>BK156*1.3</f>
        <v>9.0109938874680289</v>
      </c>
      <c r="BZ156" s="6">
        <f>BL156*1.3</f>
        <v>4.9577478260869565</v>
      </c>
      <c r="CA156" s="6">
        <f>BM156*1.3</f>
        <v>3.5242326693227088</v>
      </c>
      <c r="CB156" s="6">
        <f>BN156*2</f>
        <v>48.555051724075504</v>
      </c>
      <c r="CD156" s="7">
        <f t="shared" si="41"/>
        <v>1089.082810724248</v>
      </c>
      <c r="CE156" s="7"/>
      <c r="CF156" s="8">
        <v>1652</v>
      </c>
      <c r="CG156" s="9">
        <f>BP156*250</f>
        <v>3189.5999999999995</v>
      </c>
      <c r="CH156" s="9">
        <f>CD156*4.2</f>
        <v>4574.1478050418418</v>
      </c>
      <c r="CJ156" s="10">
        <v>1652</v>
      </c>
      <c r="CK156" s="11">
        <f t="shared" si="42"/>
        <v>0.69731021732272658</v>
      </c>
    </row>
    <row r="157" spans="1:89" x14ac:dyDescent="0.2">
      <c r="A157" s="13">
        <v>1653</v>
      </c>
      <c r="E157" s="1">
        <v>2162.4</v>
      </c>
      <c r="F157" s="1">
        <v>1793.5</v>
      </c>
      <c r="H157" s="63">
        <f t="shared" si="30"/>
        <v>1977.95</v>
      </c>
      <c r="M157" s="1">
        <v>1180.5</v>
      </c>
      <c r="R157" s="1">
        <v>1180.5</v>
      </c>
      <c r="Y157" s="1">
        <v>437.8</v>
      </c>
      <c r="Z157" s="1">
        <v>330.5</v>
      </c>
      <c r="AA157" s="1">
        <v>437.8</v>
      </c>
      <c r="AB157" s="1">
        <v>5666.5</v>
      </c>
      <c r="AE157" s="1">
        <v>56.664999999999999</v>
      </c>
      <c r="AF157" s="1">
        <v>654.5</v>
      </c>
      <c r="AG157" s="1">
        <v>136</v>
      </c>
      <c r="AK157" s="66">
        <f>170/34</f>
        <v>5</v>
      </c>
      <c r="AN157" s="17">
        <v>1653</v>
      </c>
      <c r="AO157" s="3">
        <v>12.431444241316269</v>
      </c>
      <c r="AP157" s="3">
        <v>36.159963436928699</v>
      </c>
      <c r="AQ157" s="3">
        <v>47.425271739130437</v>
      </c>
      <c r="AR157" s="3">
        <v>27.668401068766698</v>
      </c>
      <c r="AS157" s="3">
        <v>77.364130434782624</v>
      </c>
      <c r="AT157" s="3">
        <v>34.884462151394423</v>
      </c>
      <c r="AU157" s="3">
        <v>158.13953488372093</v>
      </c>
      <c r="AV157" s="3">
        <v>123.18478260869564</v>
      </c>
      <c r="AW157" s="3">
        <v>56.913043478260867</v>
      </c>
      <c r="AX157" s="3">
        <v>11.826086956521738</v>
      </c>
      <c r="AZ157" s="3">
        <v>6</v>
      </c>
      <c r="BA157" s="1"/>
      <c r="BB157" s="14">
        <v>1653</v>
      </c>
      <c r="BC157" s="4">
        <v>2.1301000000000001</v>
      </c>
      <c r="BD157" s="4">
        <f t="shared" si="32"/>
        <v>0.77882998171846429</v>
      </c>
      <c r="BE157" s="4">
        <f t="shared" si="33"/>
        <v>2.2654217093235833</v>
      </c>
      <c r="BF157" s="4">
        <f t="shared" si="34"/>
        <v>2.9711932744565224</v>
      </c>
      <c r="BG157" s="4">
        <f t="shared" si="35"/>
        <v>1.7334253269582336</v>
      </c>
      <c r="BH157" s="4">
        <f t="shared" si="36"/>
        <v>4.846862771739131</v>
      </c>
      <c r="BI157" s="4">
        <f t="shared" si="37"/>
        <v>2.1855115537848611</v>
      </c>
      <c r="BJ157" s="4">
        <f t="shared" si="38"/>
        <v>9.9074418604651182</v>
      </c>
      <c r="BK157" s="4">
        <f t="shared" si="39"/>
        <v>7.717526630434782</v>
      </c>
      <c r="BL157" s="4">
        <f t="shared" si="40"/>
        <v>3.5656021739130432</v>
      </c>
      <c r="BM157" s="4">
        <f t="shared" si="43"/>
        <v>2.1855115537848611</v>
      </c>
      <c r="BN157" s="4">
        <f t="shared" si="31"/>
        <v>26.890151628718723</v>
      </c>
      <c r="BO157" s="4"/>
      <c r="BP157" s="4">
        <v>12.7806</v>
      </c>
      <c r="BQ157" s="1"/>
      <c r="BR157" s="26">
        <v>1653</v>
      </c>
      <c r="BS157" s="6">
        <f>AU157/0.78*195</f>
        <v>39534.883720930229</v>
      </c>
      <c r="BT157" s="6">
        <f>BF157*271</f>
        <v>805.19337737771752</v>
      </c>
      <c r="BU157" s="6">
        <f>BG157*19</f>
        <v>32.935081212206441</v>
      </c>
      <c r="BV157" s="6">
        <f>BH157*5</f>
        <v>24.234313858695657</v>
      </c>
      <c r="BW157" s="6">
        <f>BI157*3</f>
        <v>6.5565346613545827</v>
      </c>
      <c r="BX157" s="6">
        <f>BJ157*3</f>
        <v>29.722325581395353</v>
      </c>
      <c r="BY157" s="6">
        <f>BK157*1.3</f>
        <v>10.032784619565216</v>
      </c>
      <c r="BZ157" s="6">
        <f>BL157*1.3</f>
        <v>4.6352828260869563</v>
      </c>
      <c r="CA157" s="6">
        <f>BM157*1.3</f>
        <v>2.8411650199203193</v>
      </c>
      <c r="CB157" s="6">
        <f>BN157*2</f>
        <v>53.780303257437446</v>
      </c>
      <c r="CD157" s="7">
        <f t="shared" si="41"/>
        <v>969.9311684143795</v>
      </c>
      <c r="CE157" s="7"/>
      <c r="CF157" s="8">
        <v>1653</v>
      </c>
      <c r="CG157" s="9">
        <f>BP157*250</f>
        <v>3195.15</v>
      </c>
      <c r="CH157" s="9">
        <f>CD157*4.2</f>
        <v>4073.710907340394</v>
      </c>
      <c r="CJ157" s="10">
        <v>1653</v>
      </c>
      <c r="CK157" s="11">
        <f t="shared" si="42"/>
        <v>0.78433400716842216</v>
      </c>
    </row>
    <row r="158" spans="1:89" x14ac:dyDescent="0.2">
      <c r="A158" s="13">
        <v>1654</v>
      </c>
      <c r="E158" s="1">
        <v>1159.9000000000001</v>
      </c>
      <c r="F158" s="1">
        <v>1555</v>
      </c>
      <c r="H158" s="63">
        <f t="shared" si="30"/>
        <v>1357.45</v>
      </c>
      <c r="I158" s="1">
        <v>61.5</v>
      </c>
      <c r="L158" s="1">
        <f t="shared" si="45"/>
        <v>61.5</v>
      </c>
      <c r="N158" s="1">
        <v>1394</v>
      </c>
      <c r="R158" s="1">
        <v>1394</v>
      </c>
      <c r="U158" s="1">
        <v>72</v>
      </c>
      <c r="X158" s="1">
        <f t="shared" ref="X158:X165" si="46">AVERAGE(S158:W158)</f>
        <v>72</v>
      </c>
      <c r="Y158" s="1">
        <v>537.9</v>
      </c>
      <c r="AA158" s="1">
        <v>537.9</v>
      </c>
      <c r="AD158" s="1">
        <v>68</v>
      </c>
      <c r="AE158" s="1">
        <v>68</v>
      </c>
      <c r="AF158" s="1">
        <v>816</v>
      </c>
      <c r="AG158" s="1">
        <v>110.5</v>
      </c>
      <c r="AN158" s="17">
        <v>1654</v>
      </c>
      <c r="AO158" s="3">
        <v>6.2157221206581346</v>
      </c>
      <c r="AP158" s="3">
        <v>24.816270566727603</v>
      </c>
      <c r="AQ158" s="3">
        <v>32.971014492753625</v>
      </c>
      <c r="AR158" s="3">
        <v>32.672385506023531</v>
      </c>
      <c r="AS158" s="3">
        <v>78.260869565217391</v>
      </c>
      <c r="AT158" s="3">
        <v>42.860557768924302</v>
      </c>
      <c r="AU158" s="3">
        <v>158.13953488372093</v>
      </c>
      <c r="AV158" s="3">
        <v>147.82608695652172</v>
      </c>
      <c r="AW158" s="3">
        <v>70.956521739130437</v>
      </c>
      <c r="AX158" s="3">
        <v>9.6086956521739122</v>
      </c>
      <c r="AZ158" s="3">
        <v>6</v>
      </c>
      <c r="BA158" s="1"/>
      <c r="BB158" s="14">
        <v>1654</v>
      </c>
      <c r="BC158" s="4">
        <v>2.1230000000000002</v>
      </c>
      <c r="BD158" s="4">
        <f t="shared" si="32"/>
        <v>0.38811700182815356</v>
      </c>
      <c r="BE158" s="4">
        <f t="shared" si="33"/>
        <v>1.5495571297989033</v>
      </c>
      <c r="BF158" s="4">
        <f t="shared" si="34"/>
        <v>2.0587489343563514</v>
      </c>
      <c r="BG158" s="4">
        <f t="shared" si="35"/>
        <v>2.0401021890967046</v>
      </c>
      <c r="BH158" s="4">
        <f t="shared" si="36"/>
        <v>4.8867007672634282</v>
      </c>
      <c r="BI158" s="4">
        <f t="shared" si="37"/>
        <v>2.6762636512772442</v>
      </c>
      <c r="BJ158" s="4">
        <f t="shared" si="38"/>
        <v>9.8744186046511651</v>
      </c>
      <c r="BK158" s="4">
        <f t="shared" si="39"/>
        <v>9.2304347826086968</v>
      </c>
      <c r="BL158" s="4">
        <f t="shared" si="40"/>
        <v>4.4306086956521744</v>
      </c>
      <c r="BM158" s="4">
        <f t="shared" si="43"/>
        <v>2.6762636512772442</v>
      </c>
      <c r="BN158" s="4">
        <f t="shared" si="31"/>
        <v>21.775424123310174</v>
      </c>
      <c r="BO158" s="4"/>
      <c r="BP158" s="4">
        <v>12.738000000000001</v>
      </c>
      <c r="BQ158" s="1"/>
      <c r="BR158" s="26">
        <v>1654</v>
      </c>
      <c r="BS158" s="6">
        <f>AU158/0.78*195</f>
        <v>39534.883720930229</v>
      </c>
      <c r="BT158" s="6">
        <f>BF158*271</f>
        <v>557.92096121057125</v>
      </c>
      <c r="BU158" s="6">
        <f>BG158*19</f>
        <v>38.761941592837388</v>
      </c>
      <c r="BV158" s="6">
        <f>BH158*5</f>
        <v>24.43350383631714</v>
      </c>
      <c r="BW158" s="6">
        <f>BI158*3</f>
        <v>8.0287909538317326</v>
      </c>
      <c r="BX158" s="6">
        <f>BJ158*3</f>
        <v>29.623255813953495</v>
      </c>
      <c r="BY158" s="6">
        <f>BK158*1.3</f>
        <v>11.999565217391305</v>
      </c>
      <c r="BZ158" s="6">
        <f>BL158*1.3</f>
        <v>5.7597913043478268</v>
      </c>
      <c r="CA158" s="6">
        <f>BM158*1.3</f>
        <v>3.4791427466604175</v>
      </c>
      <c r="CB158" s="6">
        <f>BN158*2</f>
        <v>43.550848246620347</v>
      </c>
      <c r="CD158" s="7">
        <f t="shared" si="41"/>
        <v>723.55780092253087</v>
      </c>
      <c r="CE158" s="7"/>
      <c r="CF158" s="8">
        <v>1654</v>
      </c>
      <c r="CG158" s="9">
        <f>BP158*250</f>
        <v>3184.5000000000005</v>
      </c>
      <c r="CH158" s="9">
        <f>CD158*4.2</f>
        <v>3038.9427638746297</v>
      </c>
      <c r="CJ158" s="10">
        <v>1654</v>
      </c>
      <c r="CK158" s="11">
        <f t="shared" si="42"/>
        <v>1.0478973272730501</v>
      </c>
    </row>
    <row r="159" spans="1:89" x14ac:dyDescent="0.2">
      <c r="A159" s="13">
        <v>1655</v>
      </c>
      <c r="E159" s="1">
        <v>569.5</v>
      </c>
      <c r="F159" s="1">
        <v>1756</v>
      </c>
      <c r="H159" s="63">
        <f t="shared" si="30"/>
        <v>1162.75</v>
      </c>
      <c r="I159" s="1">
        <v>34.333333333333336</v>
      </c>
      <c r="L159" s="1">
        <f t="shared" si="45"/>
        <v>34.333333333333336</v>
      </c>
      <c r="M159" s="1">
        <v>544</v>
      </c>
      <c r="N159" s="1">
        <v>952</v>
      </c>
      <c r="R159" s="1">
        <v>748</v>
      </c>
      <c r="U159" s="1">
        <v>60.5</v>
      </c>
      <c r="X159" s="1">
        <f t="shared" si="46"/>
        <v>60.5</v>
      </c>
      <c r="Y159" s="1">
        <v>501.5</v>
      </c>
      <c r="Z159" s="1">
        <v>510</v>
      </c>
      <c r="AA159" s="1">
        <v>501.5</v>
      </c>
      <c r="AB159" s="1">
        <v>3400</v>
      </c>
      <c r="AD159" s="1">
        <v>59</v>
      </c>
      <c r="AE159" s="1">
        <v>59</v>
      </c>
      <c r="AF159" s="1">
        <v>782</v>
      </c>
      <c r="AG159" s="1">
        <v>115.2</v>
      </c>
      <c r="AN159" s="17">
        <v>1655</v>
      </c>
      <c r="AO159" s="3">
        <v>4.9725776965265078</v>
      </c>
      <c r="AP159" s="3">
        <v>21.256855575868371</v>
      </c>
      <c r="AQ159" s="3">
        <v>13.285024154589374</v>
      </c>
      <c r="AR159" s="3">
        <v>17.531523930061407</v>
      </c>
      <c r="AS159" s="3">
        <v>65.760869565217391</v>
      </c>
      <c r="AT159" s="3">
        <v>39.960159362549796</v>
      </c>
      <c r="AU159" s="3">
        <v>163.08139534883722</v>
      </c>
      <c r="AV159" s="3">
        <v>128.26086956521738</v>
      </c>
      <c r="AW159" s="3">
        <v>68</v>
      </c>
      <c r="AX159" s="3">
        <v>10.017391304347827</v>
      </c>
      <c r="AZ159" s="3">
        <v>6</v>
      </c>
      <c r="BA159" s="1"/>
      <c r="BB159" s="14">
        <v>1655</v>
      </c>
      <c r="BC159" s="4">
        <v>2.1301000000000001</v>
      </c>
      <c r="BD159" s="4">
        <f t="shared" si="32"/>
        <v>0.31153199268738568</v>
      </c>
      <c r="BE159" s="4">
        <f t="shared" si="33"/>
        <v>1.3317420018281534</v>
      </c>
      <c r="BF159" s="4">
        <f t="shared" si="34"/>
        <v>0.83230676328502429</v>
      </c>
      <c r="BG159" s="4">
        <f t="shared" si="35"/>
        <v>1.0983499742183471</v>
      </c>
      <c r="BH159" s="4">
        <f t="shared" si="36"/>
        <v>4.1199184782608702</v>
      </c>
      <c r="BI159" s="4">
        <f t="shared" si="37"/>
        <v>2.503503984063745</v>
      </c>
      <c r="BJ159" s="4">
        <f t="shared" si="38"/>
        <v>10.217049418604653</v>
      </c>
      <c r="BK159" s="4">
        <f t="shared" si="39"/>
        <v>8.0355434782608697</v>
      </c>
      <c r="BL159" s="4">
        <f t="shared" si="40"/>
        <v>4.2602000000000002</v>
      </c>
      <c r="BM159" s="4">
        <f t="shared" si="43"/>
        <v>2.503503984063745</v>
      </c>
      <c r="BN159" s="4">
        <f t="shared" si="31"/>
        <v>22.777540203149979</v>
      </c>
      <c r="BO159" s="4"/>
      <c r="BP159" s="4">
        <v>12.7806</v>
      </c>
      <c r="BQ159" s="1"/>
      <c r="BR159" s="26">
        <v>1655</v>
      </c>
      <c r="BS159" s="6">
        <f>AU159/0.78*195</f>
        <v>40770.348837209305</v>
      </c>
      <c r="BT159" s="6">
        <f>BF159*271</f>
        <v>225.55513285024159</v>
      </c>
      <c r="BU159" s="6">
        <f>BG159*19</f>
        <v>20.868649510148597</v>
      </c>
      <c r="BV159" s="6">
        <f>BH159*5</f>
        <v>20.599592391304352</v>
      </c>
      <c r="BW159" s="6">
        <f>BI159*3</f>
        <v>7.5105119521912354</v>
      </c>
      <c r="BX159" s="6">
        <f>BJ159*3</f>
        <v>30.651148255813958</v>
      </c>
      <c r="BY159" s="6">
        <f>BK159*1.3</f>
        <v>10.44620652173913</v>
      </c>
      <c r="BZ159" s="6">
        <f>BL159*1.3</f>
        <v>5.5382600000000002</v>
      </c>
      <c r="CA159" s="6">
        <f>BM159*1.3</f>
        <v>3.2545551792828684</v>
      </c>
      <c r="CB159" s="6">
        <f>BN159*2</f>
        <v>45.555080406299957</v>
      </c>
      <c r="CD159" s="7">
        <f t="shared" si="41"/>
        <v>369.97913706702167</v>
      </c>
      <c r="CE159" s="7"/>
      <c r="CF159" s="8">
        <v>1655</v>
      </c>
      <c r="CG159" s="9">
        <f>BP159*250</f>
        <v>3195.15</v>
      </c>
      <c r="CH159" s="9">
        <f>CD159*4.2</f>
        <v>1553.9123756814911</v>
      </c>
      <c r="CJ159" s="10">
        <v>1655</v>
      </c>
      <c r="CK159" s="11">
        <f t="shared" si="42"/>
        <v>2.0561970224342412</v>
      </c>
    </row>
    <row r="160" spans="1:89" x14ac:dyDescent="0.2">
      <c r="A160" s="13">
        <v>1656</v>
      </c>
      <c r="E160" s="1">
        <v>487.3</v>
      </c>
      <c r="F160" s="1">
        <v>926</v>
      </c>
      <c r="H160" s="63">
        <f t="shared" si="30"/>
        <v>706.65</v>
      </c>
      <c r="I160" s="1">
        <v>32.833333333333336</v>
      </c>
      <c r="L160" s="1">
        <f t="shared" si="45"/>
        <v>32.833333333333336</v>
      </c>
      <c r="N160" s="1">
        <v>952</v>
      </c>
      <c r="R160" s="1">
        <v>952</v>
      </c>
      <c r="U160" s="1">
        <v>48</v>
      </c>
      <c r="V160" s="1">
        <v>54.67</v>
      </c>
      <c r="X160" s="1">
        <f t="shared" si="46"/>
        <v>51.335000000000001</v>
      </c>
      <c r="Y160" s="1">
        <v>427.2</v>
      </c>
      <c r="AA160" s="1">
        <v>427.2</v>
      </c>
      <c r="AD160" s="1">
        <v>49.454545454545453</v>
      </c>
      <c r="AE160" s="1">
        <v>49.454545454545453</v>
      </c>
      <c r="AF160" s="1">
        <v>736.7</v>
      </c>
      <c r="AG160" s="1">
        <v>102</v>
      </c>
      <c r="AH160" s="66">
        <v>6</v>
      </c>
      <c r="AN160" s="17">
        <v>1656</v>
      </c>
      <c r="AO160" s="3">
        <v>5.4771480804387567</v>
      </c>
      <c r="AP160" s="3">
        <v>12.918647166361973</v>
      </c>
      <c r="AQ160" s="3">
        <v>12.198067632850245</v>
      </c>
      <c r="AR160" s="3">
        <v>22.312848638259972</v>
      </c>
      <c r="AS160" s="3">
        <v>55.798913043478258</v>
      </c>
      <c r="AT160" s="3">
        <v>34.039840637450197</v>
      </c>
      <c r="AU160" s="3">
        <v>168.02325581395348</v>
      </c>
      <c r="AV160" s="3">
        <v>107.50988142292489</v>
      </c>
      <c r="AW160" s="3">
        <v>64.060869565217402</v>
      </c>
      <c r="AX160" s="3">
        <v>8.8695652173913047</v>
      </c>
      <c r="AZ160" s="3">
        <v>6</v>
      </c>
      <c r="BA160" s="1"/>
      <c r="BB160" s="14">
        <v>1656</v>
      </c>
      <c r="BC160" s="4">
        <v>2.1301000000000001</v>
      </c>
      <c r="BD160" s="4">
        <f t="shared" si="32"/>
        <v>0.34314332723948809</v>
      </c>
      <c r="BE160" s="4">
        <f t="shared" si="33"/>
        <v>0.80935324497257766</v>
      </c>
      <c r="BF160" s="4">
        <f t="shared" si="34"/>
        <v>0.76420893719806793</v>
      </c>
      <c r="BG160" s="4">
        <f t="shared" si="35"/>
        <v>1.3978999671869872</v>
      </c>
      <c r="BH160" s="4">
        <f t="shared" si="36"/>
        <v>3.4958019021739131</v>
      </c>
      <c r="BI160" s="4">
        <f t="shared" si="37"/>
        <v>2.1325960159362549</v>
      </c>
      <c r="BJ160" s="4">
        <f t="shared" si="38"/>
        <v>10.526656976744187</v>
      </c>
      <c r="BK160" s="4">
        <f t="shared" si="39"/>
        <v>6.7354940711462445</v>
      </c>
      <c r="BL160" s="4">
        <f t="shared" si="40"/>
        <v>4.0134134782608699</v>
      </c>
      <c r="BM160" s="4">
        <f t="shared" si="43"/>
        <v>2.1325960159362549</v>
      </c>
      <c r="BN160" s="4">
        <f t="shared" si="31"/>
        <v>20.167613721539041</v>
      </c>
      <c r="BO160" s="4"/>
      <c r="BP160" s="4">
        <v>12.7806</v>
      </c>
      <c r="BQ160" s="1"/>
      <c r="BR160" s="26">
        <v>1656</v>
      </c>
      <c r="BS160" s="6">
        <f>AU160/0.78*195</f>
        <v>42005.813953488367</v>
      </c>
      <c r="BT160" s="6">
        <f>BF160*271</f>
        <v>207.10062198067641</v>
      </c>
      <c r="BU160" s="6">
        <f>BG160*19</f>
        <v>26.560099376552756</v>
      </c>
      <c r="BV160" s="6">
        <f>BH160*5</f>
        <v>17.479009510869567</v>
      </c>
      <c r="BW160" s="6">
        <f>BI160*3</f>
        <v>6.3977880478087652</v>
      </c>
      <c r="BX160" s="6">
        <f>BJ160*3</f>
        <v>31.579970930232562</v>
      </c>
      <c r="BY160" s="6">
        <f>BK160*1.3</f>
        <v>8.756142292490118</v>
      </c>
      <c r="BZ160" s="6">
        <f>BL160*1.3</f>
        <v>5.2174375217391313</v>
      </c>
      <c r="CA160" s="6">
        <f>BM160*1.3</f>
        <v>2.7723748207171317</v>
      </c>
      <c r="CB160" s="6">
        <f>BN160*2</f>
        <v>40.335227443078082</v>
      </c>
      <c r="CD160" s="7">
        <f t="shared" si="41"/>
        <v>346.1986719241645</v>
      </c>
      <c r="CE160" s="7"/>
      <c r="CF160" s="8">
        <v>1656</v>
      </c>
      <c r="CG160" s="9">
        <f>BP160*250</f>
        <v>3195.15</v>
      </c>
      <c r="CH160" s="9">
        <f>CD160*4.2</f>
        <v>1454.0344220814909</v>
      </c>
      <c r="CJ160" s="10">
        <v>1656</v>
      </c>
      <c r="CK160" s="11">
        <f t="shared" si="42"/>
        <v>2.1974376613629638</v>
      </c>
    </row>
    <row r="161" spans="1:89" x14ac:dyDescent="0.2">
      <c r="A161" s="13">
        <v>1657</v>
      </c>
      <c r="E161" s="1">
        <v>737.4</v>
      </c>
      <c r="F161" s="1">
        <v>765</v>
      </c>
      <c r="H161" s="63">
        <f t="shared" si="30"/>
        <v>751.2</v>
      </c>
      <c r="I161" s="1">
        <v>37.666666666666664</v>
      </c>
      <c r="L161" s="1">
        <f t="shared" si="45"/>
        <v>37.666666666666664</v>
      </c>
      <c r="M161" s="1">
        <v>1264</v>
      </c>
      <c r="N161" s="1">
        <v>906.66666666666674</v>
      </c>
      <c r="R161" s="1">
        <v>1085.3333333333335</v>
      </c>
      <c r="U161" s="1">
        <v>46.666666666666664</v>
      </c>
      <c r="V161" s="1">
        <v>47</v>
      </c>
      <c r="X161" s="1">
        <f t="shared" si="46"/>
        <v>46.833333333333329</v>
      </c>
      <c r="Y161" s="1">
        <v>408</v>
      </c>
      <c r="Z161" s="1">
        <v>569</v>
      </c>
      <c r="AA161" s="1">
        <v>408</v>
      </c>
      <c r="AB161" s="1">
        <v>6322.5</v>
      </c>
      <c r="AD161" s="1">
        <v>49.090909090909093</v>
      </c>
      <c r="AE161" s="1">
        <v>49.090909090909093</v>
      </c>
      <c r="AF161" s="1">
        <v>646</v>
      </c>
      <c r="AG161" s="1">
        <v>84.5</v>
      </c>
      <c r="AH161" s="66">
        <v>5.5</v>
      </c>
      <c r="AN161" s="17">
        <v>1657</v>
      </c>
      <c r="AO161" s="3">
        <v>6.345521023765996</v>
      </c>
      <c r="AP161" s="3">
        <v>13.73308957952468</v>
      </c>
      <c r="AQ161" s="3">
        <v>15.700483091787438</v>
      </c>
      <c r="AR161" s="3">
        <v>25.437897467147927</v>
      </c>
      <c r="AS161" s="3">
        <v>50.905797101449267</v>
      </c>
      <c r="AT161" s="3">
        <v>32.509960159362549</v>
      </c>
      <c r="AU161" s="3">
        <v>177.90697674418604</v>
      </c>
      <c r="AV161" s="3">
        <v>106.71936758893281</v>
      </c>
      <c r="AW161" s="3">
        <v>56.173913043478258</v>
      </c>
      <c r="AX161" s="3">
        <v>7.3478260869565215</v>
      </c>
      <c r="AZ161" s="3">
        <v>5.5</v>
      </c>
      <c r="BA161" s="1"/>
      <c r="BB161" s="14">
        <v>1657</v>
      </c>
      <c r="BC161" s="4">
        <v>2.0448</v>
      </c>
      <c r="BD161" s="4">
        <f t="shared" si="32"/>
        <v>0.38162709968813852</v>
      </c>
      <c r="BE161" s="4">
        <f t="shared" si="33"/>
        <v>0.82592416388859025</v>
      </c>
      <c r="BF161" s="4">
        <f t="shared" si="34"/>
        <v>0.94424552429667519</v>
      </c>
      <c r="BG161" s="4">
        <f t="shared" si="35"/>
        <v>1.5298650806124729</v>
      </c>
      <c r="BH161" s="4">
        <f t="shared" si="36"/>
        <v>3.0615345268542193</v>
      </c>
      <c r="BI161" s="4">
        <f t="shared" si="37"/>
        <v>1.955187250996016</v>
      </c>
      <c r="BJ161" s="4">
        <f t="shared" si="38"/>
        <v>10.699534883720929</v>
      </c>
      <c r="BK161" s="4">
        <f t="shared" si="39"/>
        <v>6.418228318995582</v>
      </c>
      <c r="BL161" s="4">
        <f t="shared" si="40"/>
        <v>3.3783652173913041</v>
      </c>
      <c r="BM161" s="4">
        <f t="shared" si="43"/>
        <v>1.955187250996016</v>
      </c>
      <c r="BN161" s="4">
        <f t="shared" si="31"/>
        <v>16.038431581709578</v>
      </c>
      <c r="BO161" s="4"/>
      <c r="BP161" s="4">
        <v>11.2464</v>
      </c>
      <c r="BQ161" s="1"/>
      <c r="BR161" s="26">
        <v>1657</v>
      </c>
      <c r="BS161" s="6">
        <f>AU161/0.78*195</f>
        <v>44476.744186046504</v>
      </c>
      <c r="BT161" s="6">
        <f>BF161*271</f>
        <v>255.89053708439897</v>
      </c>
      <c r="BU161" s="6">
        <f>BG161*19</f>
        <v>29.067436531636986</v>
      </c>
      <c r="BV161" s="6">
        <f>BH161*5</f>
        <v>15.307672634271096</v>
      </c>
      <c r="BW161" s="6">
        <f>BI161*3</f>
        <v>5.8655617529880484</v>
      </c>
      <c r="BX161" s="6">
        <f>BJ161*3</f>
        <v>32.098604651162788</v>
      </c>
      <c r="BY161" s="6">
        <f>BK161*1.3</f>
        <v>8.3436968146942565</v>
      </c>
      <c r="BZ161" s="6">
        <f>BL161*1.3</f>
        <v>4.3918747826086957</v>
      </c>
      <c r="CA161" s="6">
        <f>BM161*1.3</f>
        <v>2.5417434262948206</v>
      </c>
      <c r="CB161" s="6">
        <f>BN161*2</f>
        <v>32.076863163419155</v>
      </c>
      <c r="CD161" s="7">
        <f t="shared" si="41"/>
        <v>385.58399084147482</v>
      </c>
      <c r="CE161" s="7"/>
      <c r="CF161" s="8">
        <v>1657</v>
      </c>
      <c r="CG161" s="9">
        <f>BP161*250</f>
        <v>2811.6</v>
      </c>
      <c r="CH161" s="9">
        <f>CD161*4.2</f>
        <v>1619.4527615341942</v>
      </c>
      <c r="CJ161" s="10">
        <v>1657</v>
      </c>
      <c r="CK161" s="11">
        <f t="shared" si="42"/>
        <v>1.7361420269748535</v>
      </c>
    </row>
    <row r="162" spans="1:89" x14ac:dyDescent="0.2">
      <c r="A162" s="13">
        <v>1658</v>
      </c>
      <c r="E162" s="1">
        <v>1303.4000000000001</v>
      </c>
      <c r="F162" s="1">
        <v>1266</v>
      </c>
      <c r="H162" s="63">
        <f t="shared" si="30"/>
        <v>1284.7</v>
      </c>
      <c r="M162" s="1">
        <v>816</v>
      </c>
      <c r="N162" s="1">
        <v>2380</v>
      </c>
      <c r="R162" s="1">
        <v>1598</v>
      </c>
      <c r="V162" s="1">
        <v>55</v>
      </c>
      <c r="X162" s="1">
        <f t="shared" si="46"/>
        <v>55</v>
      </c>
      <c r="Y162" s="1">
        <v>450.5</v>
      </c>
      <c r="Z162" s="1">
        <v>442</v>
      </c>
      <c r="AA162" s="1">
        <v>450.5</v>
      </c>
      <c r="AF162" s="1">
        <v>629</v>
      </c>
      <c r="AG162" s="1">
        <v>87.3</v>
      </c>
      <c r="AH162" s="66">
        <v>5.5</v>
      </c>
      <c r="AL162" s="66">
        <v>6.3</v>
      </c>
      <c r="AN162" s="17">
        <v>1658</v>
      </c>
      <c r="AO162" s="3">
        <v>11.188299817184642</v>
      </c>
      <c r="AP162" s="3">
        <v>23.486288848263253</v>
      </c>
      <c r="AQ162" s="3">
        <v>30.803228900255753</v>
      </c>
      <c r="AR162" s="3">
        <v>37.453710214222092</v>
      </c>
      <c r="AS162" s="3">
        <v>59.782608695652172</v>
      </c>
      <c r="AT162" s="3">
        <v>35.896414342629477</v>
      </c>
      <c r="AU162" s="3">
        <v>155.23255813953489</v>
      </c>
      <c r="AV162" s="3">
        <v>104.08432147562581</v>
      </c>
      <c r="AW162" s="3">
        <v>54.695652173913047</v>
      </c>
      <c r="AX162" s="3">
        <v>7.5913043478260871</v>
      </c>
      <c r="AZ162" s="3">
        <v>5.5</v>
      </c>
      <c r="BA162" s="1"/>
      <c r="BB162" s="14">
        <v>1658</v>
      </c>
      <c r="BC162" s="4">
        <v>1.9414</v>
      </c>
      <c r="BD162" s="4">
        <f t="shared" si="32"/>
        <v>0.63885191956124299</v>
      </c>
      <c r="BE162" s="4">
        <f t="shared" si="33"/>
        <v>1.341067093235832</v>
      </c>
      <c r="BF162" s="4">
        <f t="shared" si="34"/>
        <v>1.7588643702046034</v>
      </c>
      <c r="BG162" s="4">
        <f t="shared" si="35"/>
        <v>2.1386068532320812</v>
      </c>
      <c r="BH162" s="4">
        <f t="shared" si="36"/>
        <v>3.4135869565217392</v>
      </c>
      <c r="BI162" s="4">
        <f t="shared" si="37"/>
        <v>2.0496852589641432</v>
      </c>
      <c r="BJ162" s="4">
        <f t="shared" si="38"/>
        <v>8.8637790697674426</v>
      </c>
      <c r="BK162" s="4">
        <f t="shared" si="39"/>
        <v>5.943214756258234</v>
      </c>
      <c r="BL162" s="4">
        <f t="shared" si="40"/>
        <v>3.1231217391304349</v>
      </c>
      <c r="BM162" s="4">
        <f t="shared" si="43"/>
        <v>2.0496852589641432</v>
      </c>
      <c r="BN162" s="4">
        <f t="shared" si="31"/>
        <v>15.731988468074967</v>
      </c>
      <c r="BO162" s="4"/>
      <c r="BP162" s="4">
        <v>10.6777</v>
      </c>
      <c r="BQ162" s="1"/>
      <c r="BR162" s="26">
        <v>1658</v>
      </c>
      <c r="BS162" s="6">
        <f>AU162/0.78*195</f>
        <v>38808.139534883718</v>
      </c>
      <c r="BT162" s="6">
        <f>BF162*271</f>
        <v>476.6522443254475</v>
      </c>
      <c r="BU162" s="6">
        <f>BG162*19</f>
        <v>40.633530211409543</v>
      </c>
      <c r="BV162" s="6">
        <f>BH162*5</f>
        <v>17.067934782608695</v>
      </c>
      <c r="BW162" s="6">
        <f>BI162*3</f>
        <v>6.1490557768924301</v>
      </c>
      <c r="BX162" s="6">
        <f>BJ162*3</f>
        <v>26.591337209302328</v>
      </c>
      <c r="BY162" s="6">
        <f>BK162*1.3</f>
        <v>7.7261791831357041</v>
      </c>
      <c r="BZ162" s="6">
        <f>BL162*1.3</f>
        <v>4.0600582608695657</v>
      </c>
      <c r="CA162" s="6">
        <f>BM162*1.3</f>
        <v>2.6645908366533861</v>
      </c>
      <c r="CB162" s="6">
        <f>BN162*2</f>
        <v>31.463976936149933</v>
      </c>
      <c r="CD162" s="7">
        <f t="shared" si="41"/>
        <v>613.00890752246914</v>
      </c>
      <c r="CE162" s="7"/>
      <c r="CF162" s="8">
        <v>1658</v>
      </c>
      <c r="CG162" s="9">
        <f>BP162*250</f>
        <v>2669.4249999999997</v>
      </c>
      <c r="CH162" s="9">
        <f>CD162*4.2</f>
        <v>2574.6374115943704</v>
      </c>
      <c r="CJ162" s="10">
        <v>1658</v>
      </c>
      <c r="CK162" s="11">
        <f t="shared" si="42"/>
        <v>1.0368158980285038</v>
      </c>
    </row>
    <row r="163" spans="1:89" x14ac:dyDescent="0.2">
      <c r="A163" s="13">
        <v>1659</v>
      </c>
      <c r="E163" s="1">
        <v>1351.5</v>
      </c>
      <c r="F163" s="1">
        <v>850</v>
      </c>
      <c r="H163" s="63">
        <f t="shared" si="30"/>
        <v>1100.75</v>
      </c>
      <c r="I163" s="1">
        <v>59</v>
      </c>
      <c r="L163" s="1">
        <f t="shared" si="45"/>
        <v>59</v>
      </c>
      <c r="N163" s="1">
        <v>2470.666666666667</v>
      </c>
      <c r="R163" s="1">
        <v>2470.666666666667</v>
      </c>
      <c r="U163" s="1">
        <v>58</v>
      </c>
      <c r="V163" s="1">
        <v>63.09</v>
      </c>
      <c r="X163" s="1">
        <f t="shared" si="46"/>
        <v>60.545000000000002</v>
      </c>
      <c r="Y163" s="1">
        <v>535.5</v>
      </c>
      <c r="AA163" s="1">
        <v>535.5</v>
      </c>
      <c r="AD163" s="1">
        <v>46.666666666666664</v>
      </c>
      <c r="AE163" s="1">
        <v>46.666666666666664</v>
      </c>
      <c r="AF163" s="1">
        <v>629</v>
      </c>
      <c r="AG163" s="1">
        <v>102.3</v>
      </c>
      <c r="AL163" s="66">
        <v>6.3</v>
      </c>
      <c r="AN163" s="17">
        <v>1659</v>
      </c>
      <c r="AO163" s="3">
        <v>11.654478976234003</v>
      </c>
      <c r="AP163" s="3">
        <v>20.123400365630712</v>
      </c>
      <c r="AQ163" s="3">
        <v>31.159420289855074</v>
      </c>
      <c r="AR163" s="3">
        <v>57.907154799293743</v>
      </c>
      <c r="AS163" s="3">
        <v>65.809782608695656</v>
      </c>
      <c r="AT163" s="3">
        <v>42.669322709163346</v>
      </c>
      <c r="AU163" s="3">
        <v>138.37209302325581</v>
      </c>
      <c r="AV163" s="3">
        <v>101.44927536231883</v>
      </c>
      <c r="AW163" s="3">
        <v>54.695652173913047</v>
      </c>
      <c r="AX163" s="3">
        <v>8.8956521739130441</v>
      </c>
      <c r="AZ163" s="3">
        <v>5.5</v>
      </c>
      <c r="BA163" s="1"/>
      <c r="BB163" s="14">
        <v>1659</v>
      </c>
      <c r="BC163" s="4">
        <v>1.9726999999999999</v>
      </c>
      <c r="BD163" s="4">
        <f t="shared" si="32"/>
        <v>0.67619972577696519</v>
      </c>
      <c r="BE163" s="4">
        <f t="shared" si="33"/>
        <v>1.1675715265082267</v>
      </c>
      <c r="BF163" s="4">
        <f t="shared" si="34"/>
        <v>1.80788789428815</v>
      </c>
      <c r="BG163" s="4">
        <f t="shared" si="35"/>
        <v>3.3598071844872575</v>
      </c>
      <c r="BH163" s="4">
        <f t="shared" si="36"/>
        <v>3.8183222985933507</v>
      </c>
      <c r="BI163" s="4">
        <f t="shared" si="37"/>
        <v>2.4756992031872507</v>
      </c>
      <c r="BJ163" s="4">
        <f t="shared" si="38"/>
        <v>8.02843023255814</v>
      </c>
      <c r="BK163" s="4">
        <f t="shared" si="39"/>
        <v>5.886146632566069</v>
      </c>
      <c r="BL163" s="4">
        <f t="shared" si="40"/>
        <v>3.1734739130434781</v>
      </c>
      <c r="BM163" s="4">
        <f t="shared" si="43"/>
        <v>2.4756992031872507</v>
      </c>
      <c r="BN163" s="4">
        <f t="shared" si="31"/>
        <v>18.732296732370617</v>
      </c>
      <c r="BO163" s="4"/>
      <c r="BP163" s="4">
        <v>10.84985</v>
      </c>
      <c r="BQ163" s="1"/>
      <c r="BR163" s="26">
        <v>1659</v>
      </c>
      <c r="BS163" s="6">
        <f>AU163/0.78*195</f>
        <v>34593.023255813954</v>
      </c>
      <c r="BT163" s="6">
        <f>BF163*271</f>
        <v>489.93761935208863</v>
      </c>
      <c r="BU163" s="6">
        <f>BG163*19</f>
        <v>63.83633650525789</v>
      </c>
      <c r="BV163" s="6">
        <f>BH163*5</f>
        <v>19.091611492966752</v>
      </c>
      <c r="BW163" s="6">
        <f>BI163*3</f>
        <v>7.427097609561752</v>
      </c>
      <c r="BX163" s="6">
        <f>BJ163*3</f>
        <v>24.08529069767442</v>
      </c>
      <c r="BY163" s="6">
        <f>BK163*1.3</f>
        <v>7.65199062233589</v>
      </c>
      <c r="BZ163" s="6">
        <f>BL163*1.3</f>
        <v>4.1255160869565222</v>
      </c>
      <c r="CA163" s="6">
        <f>BM163*1.3</f>
        <v>3.2184089641434261</v>
      </c>
      <c r="CB163" s="6">
        <f>BN163*2</f>
        <v>37.464593464741235</v>
      </c>
      <c r="CD163" s="7">
        <f t="shared" si="41"/>
        <v>656.83846479572662</v>
      </c>
      <c r="CE163" s="7"/>
      <c r="CF163" s="8">
        <v>1659</v>
      </c>
      <c r="CG163" s="9">
        <f>BP163*250</f>
        <v>2712.4625000000001</v>
      </c>
      <c r="CH163" s="9">
        <f>CD163*4.2</f>
        <v>2758.7215521420521</v>
      </c>
      <c r="CJ163" s="10">
        <v>1659</v>
      </c>
      <c r="CK163" s="11">
        <f t="shared" si="42"/>
        <v>0.98323170669177051</v>
      </c>
    </row>
    <row r="164" spans="1:89" x14ac:dyDescent="0.2">
      <c r="A164" s="13">
        <v>1660</v>
      </c>
      <c r="E164" s="1">
        <v>1190</v>
      </c>
      <c r="F164" s="1">
        <v>759</v>
      </c>
      <c r="H164" s="63">
        <f t="shared" si="30"/>
        <v>974.5</v>
      </c>
      <c r="I164" s="1">
        <v>58</v>
      </c>
      <c r="L164" s="1">
        <f t="shared" si="45"/>
        <v>58</v>
      </c>
      <c r="M164" s="1">
        <v>1619</v>
      </c>
      <c r="N164" s="1">
        <v>1156</v>
      </c>
      <c r="R164" s="1">
        <v>1387.5</v>
      </c>
      <c r="U164" s="1">
        <v>63</v>
      </c>
      <c r="V164" s="1">
        <v>62.4</v>
      </c>
      <c r="X164" s="1">
        <f t="shared" si="46"/>
        <v>62.7</v>
      </c>
      <c r="Y164" s="1">
        <v>396</v>
      </c>
      <c r="Z164" s="1">
        <v>476</v>
      </c>
      <c r="AA164" s="1">
        <v>396</v>
      </c>
      <c r="AB164" s="1">
        <v>6800</v>
      </c>
      <c r="AD164" s="1">
        <v>47.666666666666664</v>
      </c>
      <c r="AE164" s="1">
        <v>47.666666666666664</v>
      </c>
      <c r="AF164" s="1">
        <v>688.5</v>
      </c>
      <c r="AG164" s="1">
        <v>94.3</v>
      </c>
      <c r="AL164" s="66">
        <v>6.3</v>
      </c>
      <c r="AN164" s="17">
        <v>1660</v>
      </c>
      <c r="AO164" s="3">
        <v>13.674588665447898</v>
      </c>
      <c r="AP164" s="3">
        <v>17.815356489945156</v>
      </c>
      <c r="AQ164" s="3">
        <v>30.434782608695656</v>
      </c>
      <c r="AR164" s="3">
        <v>32.520039375615241</v>
      </c>
      <c r="AS164" s="3">
        <v>68.152173913043484</v>
      </c>
      <c r="AT164" s="3">
        <v>31.553784860557766</v>
      </c>
      <c r="AU164" s="3">
        <v>168.02325581395348</v>
      </c>
      <c r="AV164" s="3">
        <v>103.62318840579709</v>
      </c>
      <c r="AW164" s="3">
        <v>59.869565217391305</v>
      </c>
      <c r="AX164" s="3">
        <v>8.1999999999999993</v>
      </c>
      <c r="AZ164" s="3">
        <v>5.5</v>
      </c>
      <c r="BA164" s="1"/>
      <c r="BB164" s="14">
        <v>1660</v>
      </c>
      <c r="BC164" s="4">
        <v>2.0247000000000002</v>
      </c>
      <c r="BD164" s="4">
        <f t="shared" si="32"/>
        <v>0.81432175502742232</v>
      </c>
      <c r="BE164" s="4">
        <f t="shared" si="33"/>
        <v>1.0609044789762341</v>
      </c>
      <c r="BF164" s="4">
        <f t="shared" si="34"/>
        <v>1.8123913043478264</v>
      </c>
      <c r="BG164" s="4">
        <f t="shared" si="35"/>
        <v>1.9365683448178876</v>
      </c>
      <c r="BH164" s="4">
        <f t="shared" si="36"/>
        <v>4.0584619565217395</v>
      </c>
      <c r="BI164" s="4">
        <f t="shared" si="37"/>
        <v>1.879027888446215</v>
      </c>
      <c r="BJ164" s="4">
        <f t="shared" si="38"/>
        <v>10.005784883720931</v>
      </c>
      <c r="BK164" s="4">
        <f t="shared" si="39"/>
        <v>6.1707608695652167</v>
      </c>
      <c r="BL164" s="4">
        <f t="shared" si="40"/>
        <v>3.5652326086956525</v>
      </c>
      <c r="BM164" s="4">
        <f t="shared" si="43"/>
        <v>1.879027888446215</v>
      </c>
      <c r="BN164" s="4">
        <f t="shared" si="31"/>
        <v>17.722571044895293</v>
      </c>
      <c r="BO164" s="4"/>
      <c r="BP164" s="4">
        <v>11.135850000000001</v>
      </c>
      <c r="BQ164" s="1"/>
      <c r="BR164" s="26">
        <v>1660</v>
      </c>
      <c r="BS164" s="6">
        <f>AU164/0.78*195</f>
        <v>42005.813953488367</v>
      </c>
      <c r="BT164" s="6">
        <f>BF164*271</f>
        <v>491.15804347826094</v>
      </c>
      <c r="BU164" s="6">
        <f>BG164*19</f>
        <v>36.794798551539863</v>
      </c>
      <c r="BV164" s="6">
        <f>BH164*5</f>
        <v>20.292309782608697</v>
      </c>
      <c r="BW164" s="6">
        <f>BI164*3</f>
        <v>5.6370836653386451</v>
      </c>
      <c r="BX164" s="6">
        <f>BJ164*3</f>
        <v>30.017354651162794</v>
      </c>
      <c r="BY164" s="6">
        <f>BK164*1.3</f>
        <v>8.0219891304347826</v>
      </c>
      <c r="BZ164" s="6">
        <f>BL164*1.3</f>
        <v>4.6348023913043486</v>
      </c>
      <c r="CA164" s="6">
        <f>BM164*1.3</f>
        <v>2.4427362549800797</v>
      </c>
      <c r="CB164" s="6">
        <f>BN164*2</f>
        <v>35.445142089790586</v>
      </c>
      <c r="CD164" s="7">
        <f t="shared" si="41"/>
        <v>634.44425999542068</v>
      </c>
      <c r="CE164" s="7"/>
      <c r="CF164" s="8">
        <v>1660</v>
      </c>
      <c r="CG164" s="9">
        <f>BP164*250</f>
        <v>2783.9625000000005</v>
      </c>
      <c r="CH164" s="9">
        <f>CD164*4.2</f>
        <v>2664.6658919807669</v>
      </c>
      <c r="CJ164" s="10">
        <v>1660</v>
      </c>
      <c r="CK164" s="11">
        <f t="shared" si="42"/>
        <v>1.0447698183769505</v>
      </c>
    </row>
    <row r="165" spans="1:89" x14ac:dyDescent="0.2">
      <c r="A165" s="13">
        <v>1661</v>
      </c>
      <c r="E165" s="1">
        <v>869.1</v>
      </c>
      <c r="F165" s="1">
        <v>1076</v>
      </c>
      <c r="H165" s="63">
        <f t="shared" si="30"/>
        <v>972.55</v>
      </c>
      <c r="I165" s="1">
        <v>46</v>
      </c>
      <c r="L165" s="1">
        <f t="shared" si="45"/>
        <v>46</v>
      </c>
      <c r="N165" s="1">
        <v>1020</v>
      </c>
      <c r="R165" s="1">
        <v>1020</v>
      </c>
      <c r="U165" s="1">
        <v>68.888888888888886</v>
      </c>
      <c r="V165" s="1">
        <v>67</v>
      </c>
      <c r="X165" s="1">
        <f t="shared" si="46"/>
        <v>67.944444444444443</v>
      </c>
      <c r="Y165" s="1">
        <v>606.6</v>
      </c>
      <c r="AA165" s="1">
        <v>606.6</v>
      </c>
      <c r="AD165" s="1">
        <v>58.18181818181818</v>
      </c>
      <c r="AE165" s="1">
        <v>58.18181818181818</v>
      </c>
      <c r="AF165" s="1">
        <v>714</v>
      </c>
      <c r="AG165" s="1">
        <v>102</v>
      </c>
      <c r="AK165" s="66">
        <v>5.5</v>
      </c>
      <c r="AL165" s="66">
        <v>6.3</v>
      </c>
      <c r="AN165" s="17">
        <v>1661</v>
      </c>
      <c r="AO165" s="3">
        <v>8.7806215722120662</v>
      </c>
      <c r="AP165" s="3">
        <v>17.779707495429616</v>
      </c>
      <c r="AQ165" s="3">
        <v>21.739130434782609</v>
      </c>
      <c r="AR165" s="3">
        <v>23.906623540992829</v>
      </c>
      <c r="AS165" s="3">
        <v>73.852657004830917</v>
      </c>
      <c r="AT165" s="3">
        <v>48.334661354581669</v>
      </c>
      <c r="AU165" s="3">
        <v>133.43023255813955</v>
      </c>
      <c r="AV165" s="3">
        <v>126.48221343873517</v>
      </c>
      <c r="AW165" s="3">
        <v>62.086956521739133</v>
      </c>
      <c r="AX165" s="3">
        <v>8.8695652173913047</v>
      </c>
      <c r="AZ165" s="3">
        <v>5.5</v>
      </c>
      <c r="BA165" s="1"/>
      <c r="BB165" s="14">
        <v>1661</v>
      </c>
      <c r="BC165" s="4">
        <v>1.9292</v>
      </c>
      <c r="BD165" s="4">
        <f t="shared" si="32"/>
        <v>0.49822279815033871</v>
      </c>
      <c r="BE165" s="4">
        <f t="shared" si="33"/>
        <v>1.0088415205936121</v>
      </c>
      <c r="BF165" s="4">
        <f t="shared" si="34"/>
        <v>1.2335038363171356</v>
      </c>
      <c r="BG165" s="4">
        <f t="shared" si="35"/>
        <v>1.3564899451553931</v>
      </c>
      <c r="BH165" s="4">
        <f t="shared" si="36"/>
        <v>4.1904866439329354</v>
      </c>
      <c r="BI165" s="4">
        <f t="shared" si="37"/>
        <v>2.7425655495664403</v>
      </c>
      <c r="BJ165" s="4">
        <f t="shared" si="38"/>
        <v>7.5709883720930238</v>
      </c>
      <c r="BK165" s="4">
        <f t="shared" si="39"/>
        <v>7.1767495931178793</v>
      </c>
      <c r="BL165" s="4">
        <f t="shared" si="40"/>
        <v>3.5228869565217393</v>
      </c>
      <c r="BM165" s="4">
        <f t="shared" si="43"/>
        <v>2.7425655495664403</v>
      </c>
      <c r="BN165" s="4">
        <f t="shared" si="31"/>
        <v>18.265508845403087</v>
      </c>
      <c r="BO165" s="4"/>
      <c r="BP165" s="4">
        <v>10.6106</v>
      </c>
      <c r="BQ165" s="1"/>
      <c r="BR165" s="26">
        <v>1661</v>
      </c>
      <c r="BS165" s="6">
        <f>AU165/0.78*195</f>
        <v>33357.558139534885</v>
      </c>
      <c r="BT165" s="6">
        <f>BF165*271</f>
        <v>334.27953964194376</v>
      </c>
      <c r="BU165" s="6">
        <f>BG165*19</f>
        <v>25.773308957952469</v>
      </c>
      <c r="BV165" s="6">
        <f>BH165*5</f>
        <v>20.952433219664677</v>
      </c>
      <c r="BW165" s="6">
        <f>BI165*3</f>
        <v>8.2276966486993217</v>
      </c>
      <c r="BX165" s="6">
        <f>BJ165*3</f>
        <v>22.712965116279072</v>
      </c>
      <c r="BY165" s="6">
        <f>BK165*1.3</f>
        <v>9.3297744710532431</v>
      </c>
      <c r="BZ165" s="6">
        <f>BL165*1.3</f>
        <v>4.5797530434782612</v>
      </c>
      <c r="CA165" s="6">
        <f>BM165*1.3</f>
        <v>3.5653352144363724</v>
      </c>
      <c r="CB165" s="6">
        <f>BN165*2</f>
        <v>36.531017690806173</v>
      </c>
      <c r="CD165" s="7">
        <f t="shared" si="41"/>
        <v>465.95182400431327</v>
      </c>
      <c r="CE165" s="7"/>
      <c r="CF165" s="8">
        <v>1661</v>
      </c>
      <c r="CG165" s="9">
        <f>BP165*250</f>
        <v>2652.65</v>
      </c>
      <c r="CH165" s="9">
        <f>CD165*4.2</f>
        <v>1956.9976608181157</v>
      </c>
      <c r="CJ165" s="10">
        <v>1661</v>
      </c>
      <c r="CK165" s="11">
        <f t="shared" si="42"/>
        <v>1.3554691725543859</v>
      </c>
    </row>
    <row r="166" spans="1:89" x14ac:dyDescent="0.2">
      <c r="A166" s="13">
        <v>1662</v>
      </c>
      <c r="E166" s="1">
        <v>1411</v>
      </c>
      <c r="F166" s="1">
        <v>1042</v>
      </c>
      <c r="H166" s="63">
        <f t="shared" si="30"/>
        <v>1226.5</v>
      </c>
      <c r="I166" s="1">
        <v>60.5</v>
      </c>
      <c r="L166" s="1">
        <f t="shared" si="45"/>
        <v>60.5</v>
      </c>
      <c r="N166" s="1">
        <v>1402.5</v>
      </c>
      <c r="R166" s="1">
        <v>1402.5</v>
      </c>
      <c r="Y166" s="1">
        <v>645.20000000000005</v>
      </c>
      <c r="AA166" s="1">
        <v>645.20000000000005</v>
      </c>
      <c r="AD166" s="1">
        <v>60</v>
      </c>
      <c r="AE166" s="1">
        <v>60</v>
      </c>
      <c r="AF166" s="1">
        <v>748</v>
      </c>
      <c r="AG166" s="1">
        <v>108.5</v>
      </c>
      <c r="AH166" s="66">
        <v>7</v>
      </c>
      <c r="AK166" s="65"/>
      <c r="AL166" s="66">
        <v>6.3</v>
      </c>
      <c r="AN166" s="17">
        <v>1662</v>
      </c>
      <c r="AO166" s="3">
        <v>11.705667276051187</v>
      </c>
      <c r="AP166" s="3">
        <v>22.422303473491773</v>
      </c>
      <c r="AQ166" s="3">
        <v>32.246376811594203</v>
      </c>
      <c r="AR166" s="3">
        <v>32.871607368865135</v>
      </c>
      <c r="AS166" s="3">
        <v>74.154589371980677</v>
      </c>
      <c r="AT166" s="3">
        <v>51.410358565737056</v>
      </c>
      <c r="AU166" s="3">
        <v>98.83720930232559</v>
      </c>
      <c r="AV166" s="3">
        <v>130.43478260869566</v>
      </c>
      <c r="AW166" s="3">
        <v>65.043478260869563</v>
      </c>
      <c r="AX166" s="3">
        <v>9.4347826086956523</v>
      </c>
      <c r="AZ166" s="3">
        <v>7</v>
      </c>
      <c r="BA166" s="1"/>
      <c r="BB166" s="14">
        <v>1662</v>
      </c>
      <c r="BC166" s="4">
        <v>1.7653000000000001</v>
      </c>
      <c r="BD166" s="4">
        <f t="shared" si="32"/>
        <v>0.60776513065921056</v>
      </c>
      <c r="BE166" s="4">
        <f t="shared" si="33"/>
        <v>1.1641791859339714</v>
      </c>
      <c r="BF166" s="4">
        <f t="shared" si="34"/>
        <v>1.6742508525149191</v>
      </c>
      <c r="BG166" s="4">
        <f t="shared" si="35"/>
        <v>1.7067131908311066</v>
      </c>
      <c r="BH166" s="4">
        <f t="shared" si="36"/>
        <v>3.8501499005399262</v>
      </c>
      <c r="BI166" s="4">
        <f t="shared" si="37"/>
        <v>2.6692560581204599</v>
      </c>
      <c r="BJ166" s="4">
        <f t="shared" si="38"/>
        <v>5.1316860465116285</v>
      </c>
      <c r="BK166" s="4">
        <f t="shared" si="39"/>
        <v>6.7722506393861899</v>
      </c>
      <c r="BL166" s="4">
        <f t="shared" si="40"/>
        <v>3.3770956521739128</v>
      </c>
      <c r="BM166" s="4">
        <f t="shared" si="43"/>
        <v>2.6692560581204599</v>
      </c>
      <c r="BN166" s="4">
        <f t="shared" si="31"/>
        <v>17.778806769339131</v>
      </c>
      <c r="BO166" s="4"/>
      <c r="BP166" s="4">
        <v>12.357100000000001</v>
      </c>
      <c r="BQ166" s="1"/>
      <c r="BR166" s="26">
        <v>1662</v>
      </c>
      <c r="BS166" s="6">
        <f>AU166/0.78*195</f>
        <v>24709.302325581397</v>
      </c>
      <c r="BT166" s="6">
        <f>BF166*271</f>
        <v>453.72198103154307</v>
      </c>
      <c r="BU166" s="6">
        <f>BG166*19</f>
        <v>32.427550625791028</v>
      </c>
      <c r="BV166" s="6">
        <f>BH166*5</f>
        <v>19.25074950269963</v>
      </c>
      <c r="BW166" s="6">
        <f>BI166*3</f>
        <v>8.0077681743613791</v>
      </c>
      <c r="BX166" s="6">
        <f>BJ166*3</f>
        <v>15.395058139534886</v>
      </c>
      <c r="BY166" s="6">
        <f>BK166*1.3</f>
        <v>8.8039258312020472</v>
      </c>
      <c r="BZ166" s="6">
        <f>BL166*1.3</f>
        <v>4.3902243478260869</v>
      </c>
      <c r="CA166" s="6">
        <f>BM166*1.3</f>
        <v>3.4700328755565981</v>
      </c>
      <c r="CB166" s="6">
        <f>BN166*2</f>
        <v>35.557613538678261</v>
      </c>
      <c r="CD166" s="7">
        <f t="shared" si="41"/>
        <v>581.02490406719301</v>
      </c>
      <c r="CE166" s="7"/>
      <c r="CF166" s="8">
        <v>1662</v>
      </c>
      <c r="CG166" s="9">
        <f>BP166*250</f>
        <v>3089.2750000000001</v>
      </c>
      <c r="CH166" s="9">
        <f>CD166*4.2</f>
        <v>2440.3045970822109</v>
      </c>
      <c r="CJ166" s="10">
        <v>1662</v>
      </c>
      <c r="CK166" s="11">
        <f t="shared" si="42"/>
        <v>1.2659382782353239</v>
      </c>
    </row>
    <row r="167" spans="1:89" x14ac:dyDescent="0.2">
      <c r="A167" s="13">
        <v>1663</v>
      </c>
      <c r="E167" s="1">
        <v>1827.5</v>
      </c>
      <c r="F167" s="1">
        <v>977</v>
      </c>
      <c r="H167" s="63">
        <f t="shared" si="30"/>
        <v>1402.25</v>
      </c>
      <c r="I167" s="1">
        <v>82.333333333333329</v>
      </c>
      <c r="L167" s="1">
        <f t="shared" si="45"/>
        <v>82.333333333333329</v>
      </c>
      <c r="N167" s="1">
        <v>2057</v>
      </c>
      <c r="R167" s="1">
        <v>2057</v>
      </c>
      <c r="U167" s="1">
        <v>68.5</v>
      </c>
      <c r="X167" s="1">
        <f>AVERAGE(S167:W167)</f>
        <v>68.5</v>
      </c>
      <c r="Y167" s="1">
        <v>544</v>
      </c>
      <c r="AA167" s="1">
        <v>544</v>
      </c>
      <c r="AD167" s="1">
        <v>68</v>
      </c>
      <c r="AE167" s="1">
        <v>68</v>
      </c>
      <c r="AF167" s="1">
        <v>646</v>
      </c>
      <c r="AG167" s="1">
        <v>124</v>
      </c>
      <c r="AH167" s="66">
        <v>6</v>
      </c>
      <c r="AK167" s="66">
        <f>187/34</f>
        <v>5.5</v>
      </c>
      <c r="AL167" s="66">
        <v>6.3</v>
      </c>
      <c r="AN167" s="17">
        <v>1663</v>
      </c>
      <c r="AO167" s="3">
        <v>12.510054844606946</v>
      </c>
      <c r="AP167" s="3">
        <v>25.635283363802557</v>
      </c>
      <c r="AQ167" s="3">
        <v>48.067632850241544</v>
      </c>
      <c r="AR167" s="3">
        <v>48.211690807668873</v>
      </c>
      <c r="AS167" s="3">
        <v>74.456521739130437</v>
      </c>
      <c r="AT167" s="3">
        <v>43.34661354581673</v>
      </c>
      <c r="AU167" s="3">
        <v>165.55232558139537</v>
      </c>
      <c r="AV167" s="3">
        <v>147.82608695652172</v>
      </c>
      <c r="AW167" s="3">
        <v>56.173913043478258</v>
      </c>
      <c r="AX167" s="3">
        <v>10.782608695652174</v>
      </c>
      <c r="AZ167" s="3">
        <v>6</v>
      </c>
      <c r="BA167" s="1"/>
      <c r="BB167" s="14">
        <v>1663</v>
      </c>
      <c r="BC167" s="4">
        <v>1.6228</v>
      </c>
      <c r="BD167" s="4">
        <f t="shared" si="32"/>
        <v>0.59709755887729854</v>
      </c>
      <c r="BE167" s="4">
        <f t="shared" si="33"/>
        <v>1.2235569953758467</v>
      </c>
      <c r="BF167" s="4">
        <f t="shared" si="34"/>
        <v>2.2942398408638818</v>
      </c>
      <c r="BG167" s="4">
        <f t="shared" si="35"/>
        <v>2.3011156424319132</v>
      </c>
      <c r="BH167" s="4">
        <f t="shared" si="36"/>
        <v>3.5537659846547314</v>
      </c>
      <c r="BI167" s="4">
        <f t="shared" si="37"/>
        <v>2.0689083665338646</v>
      </c>
      <c r="BJ167" s="4">
        <f t="shared" si="38"/>
        <v>7.9017151162790702</v>
      </c>
      <c r="BK167" s="4">
        <f t="shared" si="39"/>
        <v>7.0556521739130433</v>
      </c>
      <c r="BL167" s="4">
        <f t="shared" si="40"/>
        <v>2.6811478260869568</v>
      </c>
      <c r="BM167" s="4">
        <f t="shared" si="43"/>
        <v>2.0689083665338646</v>
      </c>
      <c r="BN167" s="4">
        <f t="shared" si="31"/>
        <v>18.67845861911519</v>
      </c>
      <c r="BO167" s="4"/>
      <c r="BP167" s="4">
        <v>9.7368000000000006</v>
      </c>
      <c r="BQ167" s="1"/>
      <c r="BR167" s="26">
        <v>1663</v>
      </c>
      <c r="BS167" s="6">
        <f>AU167/0.78*195</f>
        <v>41388.08139534884</v>
      </c>
      <c r="BT167" s="6">
        <f>BF167*271</f>
        <v>621.73899687411199</v>
      </c>
      <c r="BU167" s="6">
        <f>BG167*19</f>
        <v>43.721197206206355</v>
      </c>
      <c r="BV167" s="6">
        <f>BH167*5</f>
        <v>17.768829923273657</v>
      </c>
      <c r="BW167" s="6">
        <f>BI167*3</f>
        <v>6.2067250996015932</v>
      </c>
      <c r="BX167" s="6">
        <f>BJ167*3</f>
        <v>23.70514534883721</v>
      </c>
      <c r="BY167" s="6">
        <f>BK167*1.3</f>
        <v>9.1723478260869573</v>
      </c>
      <c r="BZ167" s="6">
        <f>BL167*1.3</f>
        <v>3.4854921739130438</v>
      </c>
      <c r="CA167" s="6">
        <f>BM167*1.3</f>
        <v>2.6895808764940239</v>
      </c>
      <c r="CB167" s="6">
        <f>BN167*2</f>
        <v>37.35691723823038</v>
      </c>
      <c r="CD167" s="7">
        <f t="shared" si="41"/>
        <v>765.84523256675516</v>
      </c>
      <c r="CE167" s="7"/>
      <c r="CF167" s="8">
        <v>1663</v>
      </c>
      <c r="CG167" s="9">
        <f>BP167*250</f>
        <v>2434.2000000000003</v>
      </c>
      <c r="CH167" s="9">
        <f>CD167*4.2</f>
        <v>3216.5499767803717</v>
      </c>
      <c r="CJ167" s="10">
        <v>1663</v>
      </c>
      <c r="CK167" s="11">
        <f t="shared" si="42"/>
        <v>0.75677356719839617</v>
      </c>
    </row>
    <row r="168" spans="1:89" x14ac:dyDescent="0.2">
      <c r="A168" s="13">
        <v>1664</v>
      </c>
      <c r="F168" s="1">
        <v>1929.5</v>
      </c>
      <c r="H168" s="63">
        <f t="shared" si="30"/>
        <v>1929.5</v>
      </c>
      <c r="I168" s="1">
        <v>93</v>
      </c>
      <c r="L168" s="1">
        <f t="shared" si="45"/>
        <v>93</v>
      </c>
      <c r="N168" s="1">
        <v>2380</v>
      </c>
      <c r="R168" s="1">
        <v>2380</v>
      </c>
      <c r="U168" s="1">
        <v>75.333333333333329</v>
      </c>
      <c r="X168" s="1">
        <f>AVERAGE(S168:W168)</f>
        <v>75.333333333333329</v>
      </c>
      <c r="Y168" s="1">
        <v>1119.9000000000001</v>
      </c>
      <c r="AA168" s="1">
        <v>1119.9000000000001</v>
      </c>
      <c r="AD168" s="1">
        <v>68</v>
      </c>
      <c r="AE168" s="1">
        <v>68</v>
      </c>
      <c r="AH168" s="66">
        <v>7</v>
      </c>
      <c r="AL168" s="66">
        <v>6.3</v>
      </c>
      <c r="AN168" s="17">
        <v>1664</v>
      </c>
      <c r="AO168" s="3">
        <v>13.297989031078609</v>
      </c>
      <c r="AP168" s="3">
        <v>35.274223034734916</v>
      </c>
      <c r="AQ168" s="3">
        <v>55.797101449275367</v>
      </c>
      <c r="AR168" s="3">
        <v>55.782121595649933</v>
      </c>
      <c r="AS168" s="3">
        <f>X168/0.92</f>
        <v>81.884057971014485</v>
      </c>
      <c r="AT168" s="3">
        <v>89.235059760956176</v>
      </c>
      <c r="AU168" s="3">
        <v>177.90697674418604</v>
      </c>
      <c r="AV168" s="3">
        <v>147.82608695652172</v>
      </c>
      <c r="AW168" s="3">
        <v>73.913043478260875</v>
      </c>
      <c r="AX168" s="3">
        <v>11.826086956521738</v>
      </c>
      <c r="AZ168" s="3">
        <v>7</v>
      </c>
      <c r="BA168" s="1"/>
      <c r="BB168" s="14">
        <v>1664</v>
      </c>
      <c r="BC168" s="4">
        <v>1.5375000000000001</v>
      </c>
      <c r="BD168" s="4">
        <f t="shared" si="32"/>
        <v>0.60134288633186361</v>
      </c>
      <c r="BE168" s="4">
        <f t="shared" si="33"/>
        <v>1.5951211151736748</v>
      </c>
      <c r="BF168" s="4">
        <f t="shared" si="34"/>
        <v>2.523177749360614</v>
      </c>
      <c r="BG168" s="4">
        <f t="shared" si="35"/>
        <v>2.5225003515679933</v>
      </c>
      <c r="BH168" s="4">
        <f t="shared" si="36"/>
        <v>3.7028452685421995</v>
      </c>
      <c r="BI168" s="4">
        <f t="shared" si="37"/>
        <v>4.0352618936020628</v>
      </c>
      <c r="BJ168" s="4">
        <f t="shared" si="38"/>
        <v>8.0450581395348841</v>
      </c>
      <c r="BK168" s="4">
        <f t="shared" si="39"/>
        <v>6.6847826086956523</v>
      </c>
      <c r="BL168" s="4">
        <f t="shared" si="40"/>
        <v>3.3423913043478266</v>
      </c>
      <c r="BM168" s="4">
        <f t="shared" si="43"/>
        <v>4.0352618936020628</v>
      </c>
      <c r="BN168" s="4">
        <f t="shared" si="31"/>
        <v>19.409233429958704</v>
      </c>
      <c r="BO168" s="4"/>
      <c r="BP168" s="4">
        <v>10.762500000000001</v>
      </c>
      <c r="BQ168" s="1"/>
      <c r="BR168" s="26">
        <v>1664</v>
      </c>
      <c r="BS168" s="6">
        <f>AU168/0.78*195</f>
        <v>44476.744186046504</v>
      </c>
      <c r="BT168" s="6">
        <f>BF168*271</f>
        <v>683.78117007672643</v>
      </c>
      <c r="BU168" s="6">
        <f>BG168*19</f>
        <v>47.927506679791875</v>
      </c>
      <c r="BV168" s="6">
        <f>BH168*5</f>
        <v>18.514226342710998</v>
      </c>
      <c r="BW168" s="6">
        <f>BI168*3</f>
        <v>12.105785680806189</v>
      </c>
      <c r="BX168" s="6">
        <f>BJ168*3</f>
        <v>24.135174418604652</v>
      </c>
      <c r="BY168" s="6">
        <f>BK168*1.3</f>
        <v>8.6902173913043477</v>
      </c>
      <c r="BZ168" s="6">
        <f>BL168*1.3</f>
        <v>4.3451086956521747</v>
      </c>
      <c r="CA168" s="6">
        <f>BM168*1.3</f>
        <v>5.2458404616826817</v>
      </c>
      <c r="CB168" s="6">
        <f>BN168*2</f>
        <v>38.818466859917407</v>
      </c>
      <c r="CD168" s="7">
        <f t="shared" si="41"/>
        <v>843.56349660719673</v>
      </c>
      <c r="CE168" s="7"/>
      <c r="CF168" s="8">
        <v>1664</v>
      </c>
      <c r="CG168" s="9">
        <f>BP168*250</f>
        <v>2690.6250000000005</v>
      </c>
      <c r="CH168" s="9">
        <f>CD168*4.2</f>
        <v>3542.9666857502266</v>
      </c>
      <c r="CJ168" s="10">
        <v>1664</v>
      </c>
      <c r="CK168" s="11">
        <f t="shared" si="42"/>
        <v>0.75942712383428979</v>
      </c>
    </row>
    <row r="169" spans="1:89" x14ac:dyDescent="0.2">
      <c r="A169" s="13">
        <v>1665</v>
      </c>
      <c r="E169" s="1">
        <v>2108</v>
      </c>
      <c r="F169" s="1">
        <v>2065.5</v>
      </c>
      <c r="H169" s="63">
        <f t="shared" si="30"/>
        <v>2086.75</v>
      </c>
      <c r="I169" s="1">
        <v>82.666666666666671</v>
      </c>
      <c r="L169" s="1">
        <f t="shared" si="45"/>
        <v>82.666666666666671</v>
      </c>
      <c r="N169" s="1">
        <v>3136.5</v>
      </c>
      <c r="R169" s="1">
        <v>3136.5</v>
      </c>
      <c r="U169" s="1">
        <v>82</v>
      </c>
      <c r="V169" s="1">
        <v>83.45</v>
      </c>
      <c r="X169" s="1">
        <f t="shared" ref="X169:X174" si="47">AVERAGE(S169:W169)</f>
        <v>82.724999999999994</v>
      </c>
      <c r="Y169" s="1">
        <v>1079.5</v>
      </c>
      <c r="AA169" s="1">
        <v>1079.5</v>
      </c>
      <c r="AD169" s="1">
        <v>68</v>
      </c>
      <c r="AE169" s="1">
        <v>68</v>
      </c>
      <c r="AF169" s="1">
        <v>1054</v>
      </c>
      <c r="AG169" s="1">
        <v>148</v>
      </c>
      <c r="AH169" s="66">
        <v>7</v>
      </c>
      <c r="AL169" s="66">
        <v>6.3</v>
      </c>
      <c r="AN169" s="17">
        <v>1665</v>
      </c>
      <c r="AO169" s="3">
        <v>14.374771480804386</v>
      </c>
      <c r="AP169" s="3">
        <v>38.1489945155393</v>
      </c>
      <c r="AQ169" s="3">
        <v>48.309178743961361</v>
      </c>
      <c r="AR169" s="3">
        <v>73.512867388552934</v>
      </c>
      <c r="AS169" s="3">
        <v>89.918478260869549</v>
      </c>
      <c r="AT169" s="3">
        <v>86.015936254980076</v>
      </c>
      <c r="AU169" s="3">
        <v>177.90697674418604</v>
      </c>
      <c r="AV169" s="3">
        <v>147.82608695652172</v>
      </c>
      <c r="AW169" s="3">
        <v>91.652173913043484</v>
      </c>
      <c r="AX169" s="3">
        <v>12.869565217391305</v>
      </c>
      <c r="AZ169" s="3">
        <v>7</v>
      </c>
      <c r="BA169" s="1"/>
      <c r="BB169" s="14">
        <v>1665</v>
      </c>
      <c r="BC169" s="4">
        <v>1.5960000000000001</v>
      </c>
      <c r="BD169" s="4">
        <f t="shared" si="32"/>
        <v>0.67476868480481766</v>
      </c>
      <c r="BE169" s="4">
        <f t="shared" si="33"/>
        <v>1.7907586837294329</v>
      </c>
      <c r="BF169" s="4">
        <f t="shared" si="34"/>
        <v>2.2676896845694805</v>
      </c>
      <c r="BG169" s="4">
        <f t="shared" si="35"/>
        <v>3.4507804809450144</v>
      </c>
      <c r="BH169" s="4">
        <f t="shared" si="36"/>
        <v>4.2208791560102297</v>
      </c>
      <c r="BI169" s="4">
        <f t="shared" si="37"/>
        <v>4.0376892430278888</v>
      </c>
      <c r="BJ169" s="4">
        <f t="shared" si="38"/>
        <v>8.3511627906976749</v>
      </c>
      <c r="BK169" s="4">
        <f t="shared" si="39"/>
        <v>6.9391304347826086</v>
      </c>
      <c r="BL169" s="4">
        <f t="shared" si="40"/>
        <v>4.3022608695652176</v>
      </c>
      <c r="BM169" s="4">
        <f t="shared" si="43"/>
        <v>4.0376892430278888</v>
      </c>
      <c r="BN169" s="4">
        <f t="shared" si="31"/>
        <v>21.925472070892809</v>
      </c>
      <c r="BO169" s="4"/>
      <c r="BP169" s="4">
        <v>11.172000000000001</v>
      </c>
      <c r="BQ169" s="1"/>
      <c r="BR169" s="26">
        <v>1665</v>
      </c>
      <c r="BS169" s="6">
        <f>AU169/0.78*195</f>
        <v>44476.744186046504</v>
      </c>
      <c r="BT169" s="6">
        <f>BF169*271</f>
        <v>614.54390451832921</v>
      </c>
      <c r="BU169" s="6">
        <f>BG169*19</f>
        <v>65.564829137955272</v>
      </c>
      <c r="BV169" s="6">
        <f>BH169*5</f>
        <v>21.104395780051149</v>
      </c>
      <c r="BW169" s="6">
        <f>BI169*3</f>
        <v>12.113067729083667</v>
      </c>
      <c r="BX169" s="6">
        <f>BJ169*3</f>
        <v>25.053488372093025</v>
      </c>
      <c r="BY169" s="6">
        <f>BK169*1.3</f>
        <v>9.0208695652173922</v>
      </c>
      <c r="BZ169" s="6">
        <f>BL169*1.3</f>
        <v>5.5929391304347833</v>
      </c>
      <c r="CA169" s="6">
        <f>BM169*1.3</f>
        <v>5.2489960159362559</v>
      </c>
      <c r="CB169" s="6">
        <f>BN169*2</f>
        <v>43.850944141785618</v>
      </c>
      <c r="CD169" s="7">
        <f t="shared" si="41"/>
        <v>802.09343439088627</v>
      </c>
      <c r="CE169" s="7"/>
      <c r="CF169" s="8">
        <v>1665</v>
      </c>
      <c r="CG169" s="9">
        <f>BP169*250</f>
        <v>2793</v>
      </c>
      <c r="CH169" s="9">
        <f>CD169*4.2</f>
        <v>3368.7924244417227</v>
      </c>
      <c r="CJ169" s="10">
        <v>1665</v>
      </c>
      <c r="CK169" s="11">
        <f t="shared" si="42"/>
        <v>0.82908046804423008</v>
      </c>
    </row>
    <row r="170" spans="1:89" x14ac:dyDescent="0.2">
      <c r="A170" s="13">
        <v>1666</v>
      </c>
      <c r="E170" s="1">
        <v>2365.8000000000002</v>
      </c>
      <c r="F170" s="1">
        <v>1793.5</v>
      </c>
      <c r="H170" s="63">
        <f t="shared" si="30"/>
        <v>2079.65</v>
      </c>
      <c r="I170" s="1">
        <v>98</v>
      </c>
      <c r="L170" s="1">
        <f t="shared" si="45"/>
        <v>98</v>
      </c>
      <c r="N170" s="1">
        <v>2337.5</v>
      </c>
      <c r="R170" s="1">
        <v>2337.5</v>
      </c>
      <c r="U170" s="1">
        <v>68</v>
      </c>
      <c r="V170" s="1">
        <v>75.8</v>
      </c>
      <c r="X170" s="1">
        <f t="shared" si="47"/>
        <v>71.900000000000006</v>
      </c>
      <c r="Y170" s="1">
        <v>867</v>
      </c>
      <c r="AA170" s="1">
        <v>867</v>
      </c>
      <c r="AD170" s="1">
        <v>68</v>
      </c>
      <c r="AE170" s="1">
        <v>68</v>
      </c>
      <c r="AF170" s="1">
        <v>918</v>
      </c>
      <c r="AG170" s="1">
        <v>134.30000000000001</v>
      </c>
      <c r="AH170" s="66">
        <v>7</v>
      </c>
      <c r="AL170" s="66">
        <v>6.3</v>
      </c>
      <c r="AN170" s="17">
        <v>1666</v>
      </c>
      <c r="AO170" s="3">
        <v>12.120658135283364</v>
      </c>
      <c r="AP170" s="3">
        <v>38.019195612431446</v>
      </c>
      <c r="AQ170" s="3">
        <v>59.420289855072468</v>
      </c>
      <c r="AR170" s="3">
        <v>54.786012281441899</v>
      </c>
      <c r="AS170" s="3">
        <v>78.152173913043484</v>
      </c>
      <c r="AT170" s="3">
        <v>69.083665338645417</v>
      </c>
      <c r="AU170" s="3">
        <v>187.7906976744186</v>
      </c>
      <c r="AV170" s="3">
        <v>147.82608695652172</v>
      </c>
      <c r="AW170" s="3">
        <v>79.826086956521735</v>
      </c>
      <c r="AX170" s="3">
        <v>11.678260869565218</v>
      </c>
      <c r="AZ170" s="3">
        <v>7</v>
      </c>
      <c r="BA170" s="1"/>
      <c r="BB170" s="14">
        <v>1666</v>
      </c>
      <c r="BC170" s="4">
        <v>1.3909</v>
      </c>
      <c r="BD170" s="4">
        <f t="shared" si="32"/>
        <v>0.49584186471663622</v>
      </c>
      <c r="BE170" s="4">
        <f t="shared" si="33"/>
        <v>1.5553205640391441</v>
      </c>
      <c r="BF170" s="4">
        <f t="shared" si="34"/>
        <v>2.430814151747656</v>
      </c>
      <c r="BG170" s="4">
        <f t="shared" si="35"/>
        <v>2.2412313083016921</v>
      </c>
      <c r="BH170" s="4">
        <f t="shared" si="36"/>
        <v>3.1971134910485937</v>
      </c>
      <c r="BI170" s="4">
        <f t="shared" si="37"/>
        <v>2.8261314741035855</v>
      </c>
      <c r="BJ170" s="4">
        <f t="shared" si="38"/>
        <v>7.6822965116279072</v>
      </c>
      <c r="BK170" s="4">
        <f t="shared" si="39"/>
        <v>6.0473913043478262</v>
      </c>
      <c r="BL170" s="4">
        <f t="shared" si="40"/>
        <v>3.2655913043478257</v>
      </c>
      <c r="BM170" s="4">
        <f t="shared" si="43"/>
        <v>2.8261314741035855</v>
      </c>
      <c r="BN170" s="4">
        <f t="shared" si="31"/>
        <v>17.339088775940127</v>
      </c>
      <c r="BO170" s="4"/>
      <c r="BP170" s="4">
        <v>9.7363</v>
      </c>
      <c r="BQ170" s="1"/>
      <c r="BR170" s="26">
        <v>1666</v>
      </c>
      <c r="BS170" s="6">
        <f>AU170/0.78*195</f>
        <v>46947.674418604642</v>
      </c>
      <c r="BT170" s="6">
        <f>BF170*271</f>
        <v>658.75063512361476</v>
      </c>
      <c r="BU170" s="6">
        <f>BG170*19</f>
        <v>42.583394857732152</v>
      </c>
      <c r="BV170" s="6">
        <f>BH170*5</f>
        <v>15.985567455242968</v>
      </c>
      <c r="BW170" s="6">
        <f>BI170*3</f>
        <v>8.4783944223107568</v>
      </c>
      <c r="BX170" s="6">
        <f>BJ170*3</f>
        <v>23.046889534883721</v>
      </c>
      <c r="BY170" s="6">
        <f>BK170*1.3</f>
        <v>7.8616086956521745</v>
      </c>
      <c r="BZ170" s="6">
        <f>BL170*1.3</f>
        <v>4.2452686956521735</v>
      </c>
      <c r="CA170" s="6">
        <f>BM170*1.3</f>
        <v>3.6739709163346612</v>
      </c>
      <c r="CB170" s="6">
        <f>BN170*2</f>
        <v>34.678177551880253</v>
      </c>
      <c r="CD170" s="7">
        <f t="shared" si="41"/>
        <v>799.30390725330358</v>
      </c>
      <c r="CE170" s="7"/>
      <c r="CF170" s="8">
        <v>1666</v>
      </c>
      <c r="CG170" s="9">
        <f>BP170*250</f>
        <v>2434.0749999999998</v>
      </c>
      <c r="CH170" s="9">
        <f>CD170*4.2</f>
        <v>3357.0764104638752</v>
      </c>
      <c r="CJ170" s="10">
        <v>1666</v>
      </c>
      <c r="CK170" s="11">
        <f t="shared" si="42"/>
        <v>0.72505796782375398</v>
      </c>
    </row>
    <row r="171" spans="1:89" x14ac:dyDescent="0.2">
      <c r="A171" s="13">
        <v>1667</v>
      </c>
      <c r="E171" s="1">
        <v>1644.8</v>
      </c>
      <c r="F171" s="1">
        <v>1555</v>
      </c>
      <c r="H171" s="63">
        <f t="shared" si="30"/>
        <v>1599.9</v>
      </c>
      <c r="I171" s="1">
        <v>70.666666666666671</v>
      </c>
      <c r="L171" s="1">
        <f t="shared" si="45"/>
        <v>70.666666666666671</v>
      </c>
      <c r="N171" s="1">
        <v>2116.5</v>
      </c>
      <c r="R171" s="1">
        <v>2116.5</v>
      </c>
      <c r="U171" s="1">
        <v>101</v>
      </c>
      <c r="V171" s="1">
        <v>88.6</v>
      </c>
      <c r="X171" s="1">
        <f t="shared" si="47"/>
        <v>94.8</v>
      </c>
      <c r="Y171" s="1">
        <v>895.8</v>
      </c>
      <c r="AA171" s="1">
        <v>895.8</v>
      </c>
      <c r="AG171" s="1">
        <v>134</v>
      </c>
      <c r="AL171" s="66">
        <v>6.3</v>
      </c>
      <c r="AN171" s="17">
        <v>1667</v>
      </c>
      <c r="AO171" s="3">
        <v>13.053016453382083</v>
      </c>
      <c r="AP171" s="3">
        <v>29.248628884826324</v>
      </c>
      <c r="AQ171" s="3">
        <v>39.613526570048315</v>
      </c>
      <c r="AR171" s="3">
        <v>49.606243847560108</v>
      </c>
      <c r="AS171" s="3">
        <v>103.04347826086956</v>
      </c>
      <c r="AT171" s="3">
        <v>71.378486055776889</v>
      </c>
      <c r="AU171" s="3">
        <v>197.67441860465118</v>
      </c>
      <c r="AV171" s="3">
        <v>147.82608695652172</v>
      </c>
      <c r="AW171" s="3">
        <v>81.304347826086953</v>
      </c>
      <c r="AX171" s="3">
        <v>11.652173913043478</v>
      </c>
      <c r="AZ171" s="3">
        <v>7</v>
      </c>
      <c r="BA171" s="1"/>
      <c r="BB171" s="14">
        <v>1667</v>
      </c>
      <c r="BC171" s="4">
        <v>1.3165</v>
      </c>
      <c r="BD171" s="4">
        <f t="shared" si="32"/>
        <v>0.50542047531992684</v>
      </c>
      <c r="BE171" s="4">
        <f t="shared" si="33"/>
        <v>1.13252411549629</v>
      </c>
      <c r="BF171" s="4">
        <f t="shared" si="34"/>
        <v>1.5338590508667238</v>
      </c>
      <c r="BG171" s="4">
        <f t="shared" si="35"/>
        <v>1.9207829419209672</v>
      </c>
      <c r="BH171" s="4">
        <f t="shared" si="36"/>
        <v>3.9899040920716113</v>
      </c>
      <c r="BI171" s="4">
        <f t="shared" si="37"/>
        <v>2.76381696742442</v>
      </c>
      <c r="BJ171" s="4">
        <f t="shared" si="38"/>
        <v>7.654069767441861</v>
      </c>
      <c r="BK171" s="4">
        <f t="shared" si="39"/>
        <v>5.7239130434782606</v>
      </c>
      <c r="BL171" s="4">
        <f t="shared" si="40"/>
        <v>3.1481521739130436</v>
      </c>
      <c r="BM171" s="4">
        <f t="shared" si="43"/>
        <v>2.76381696742442</v>
      </c>
      <c r="BN171" s="4">
        <f t="shared" si="31"/>
        <v>16.374951117228338</v>
      </c>
      <c r="BO171" s="4"/>
      <c r="BP171" s="4">
        <v>9.2155000000000005</v>
      </c>
      <c r="BQ171" s="1"/>
      <c r="BR171" s="26">
        <v>1667</v>
      </c>
      <c r="BS171" s="6">
        <f>AU171/0.78*195</f>
        <v>49418.604651162794</v>
      </c>
      <c r="BT171" s="6">
        <f>BF171*271</f>
        <v>415.67580278488214</v>
      </c>
      <c r="BU171" s="6">
        <f>BG171*19</f>
        <v>36.494875896498378</v>
      </c>
      <c r="BV171" s="6">
        <f>BH171*5</f>
        <v>19.949520460358055</v>
      </c>
      <c r="BW171" s="6">
        <f>BI171*3</f>
        <v>8.2914509022732599</v>
      </c>
      <c r="BX171" s="6">
        <f>BJ171*3</f>
        <v>22.962209302325583</v>
      </c>
      <c r="BY171" s="6">
        <f>BK171*1.3</f>
        <v>7.4410869565217386</v>
      </c>
      <c r="BZ171" s="6">
        <f>BL171*1.3</f>
        <v>4.0925978260869567</v>
      </c>
      <c r="CA171" s="6">
        <f>BM171*1.3</f>
        <v>3.592962057651746</v>
      </c>
      <c r="CB171" s="6">
        <f>BN171*2</f>
        <v>32.749902234456677</v>
      </c>
      <c r="CD171" s="7">
        <f t="shared" si="41"/>
        <v>551.25040842105466</v>
      </c>
      <c r="CE171" s="7"/>
      <c r="CF171" s="8">
        <v>1667</v>
      </c>
      <c r="CG171" s="9">
        <f>BP171*250</f>
        <v>2303.875</v>
      </c>
      <c r="CH171" s="9">
        <f>CD171*4.2</f>
        <v>2315.2517153684298</v>
      </c>
      <c r="CJ171" s="10">
        <v>1667</v>
      </c>
      <c r="CK171" s="11">
        <f t="shared" si="42"/>
        <v>0.99508618639912361</v>
      </c>
    </row>
    <row r="172" spans="1:89" x14ac:dyDescent="0.2">
      <c r="A172" s="13">
        <v>1668</v>
      </c>
      <c r="E172" s="1">
        <v>1816.2</v>
      </c>
      <c r="F172" s="1">
        <v>1756</v>
      </c>
      <c r="H172" s="63">
        <f t="shared" si="30"/>
        <v>1786.1</v>
      </c>
      <c r="I172" s="1">
        <v>83.833333333333329</v>
      </c>
      <c r="L172" s="1">
        <f t="shared" si="45"/>
        <v>83.833333333333329</v>
      </c>
      <c r="N172" s="1">
        <v>3349</v>
      </c>
      <c r="R172" s="1">
        <v>3349</v>
      </c>
      <c r="U172" s="1">
        <v>84</v>
      </c>
      <c r="V172" s="1">
        <v>88.64</v>
      </c>
      <c r="X172" s="1">
        <f t="shared" si="47"/>
        <v>86.32</v>
      </c>
      <c r="Y172" s="1">
        <v>811.8</v>
      </c>
      <c r="AA172" s="1">
        <v>811.8</v>
      </c>
      <c r="AD172" s="1">
        <v>68</v>
      </c>
      <c r="AE172" s="1">
        <v>68</v>
      </c>
      <c r="AF172" s="1">
        <v>952</v>
      </c>
      <c r="AG172" s="1">
        <v>142.19999999999999</v>
      </c>
      <c r="AH172" s="66">
        <v>7</v>
      </c>
      <c r="AL172" s="66">
        <v>6.3</v>
      </c>
      <c r="AN172" s="17">
        <v>1668</v>
      </c>
      <c r="AO172" s="3">
        <v>13.985374771480803</v>
      </c>
      <c r="AP172" s="3">
        <v>32.652650822669102</v>
      </c>
      <c r="AQ172" s="3">
        <v>49.154589371980677</v>
      </c>
      <c r="AR172" s="3">
        <v>78.493413959593113</v>
      </c>
      <c r="AS172" s="3">
        <v>93.826086956521721</v>
      </c>
      <c r="AT172" s="3">
        <v>64.685258964143415</v>
      </c>
      <c r="AU172" s="3">
        <v>192.73255813953489</v>
      </c>
      <c r="AV172" s="3">
        <v>147.82608695652172</v>
      </c>
      <c r="AW172" s="3">
        <v>82.782608695652172</v>
      </c>
      <c r="AX172" s="3">
        <v>12.365217391304347</v>
      </c>
      <c r="AZ172" s="3">
        <v>7</v>
      </c>
      <c r="BA172" s="1"/>
      <c r="BB172" s="14">
        <v>1668</v>
      </c>
      <c r="BC172" s="4">
        <v>1.2621</v>
      </c>
      <c r="BD172" s="4">
        <f t="shared" si="32"/>
        <v>0.51914533820840947</v>
      </c>
      <c r="BE172" s="4">
        <f t="shared" si="33"/>
        <v>1.2120856059791374</v>
      </c>
      <c r="BF172" s="4">
        <f t="shared" si="34"/>
        <v>1.8246472719522591</v>
      </c>
      <c r="BG172" s="4">
        <f t="shared" si="35"/>
        <v>2.9137216987765431</v>
      </c>
      <c r="BH172" s="4">
        <f t="shared" si="36"/>
        <v>3.4828795396419432</v>
      </c>
      <c r="BI172" s="4">
        <f t="shared" si="37"/>
        <v>2.4011548629013357</v>
      </c>
      <c r="BJ172" s="4">
        <f t="shared" si="38"/>
        <v>7.1543459302325578</v>
      </c>
      <c r="BK172" s="4">
        <f t="shared" si="39"/>
        <v>5.4873913043478257</v>
      </c>
      <c r="BL172" s="4">
        <f t="shared" si="40"/>
        <v>3.0729391304347828</v>
      </c>
      <c r="BM172" s="4">
        <f t="shared" si="43"/>
        <v>2.4011548629013357</v>
      </c>
      <c r="BN172" s="4">
        <f t="shared" si="31"/>
        <v>16.658953406979506</v>
      </c>
      <c r="BO172" s="4"/>
      <c r="BP172" s="4">
        <v>8.8346999999999998</v>
      </c>
      <c r="BQ172" s="1"/>
      <c r="BR172" s="26">
        <v>1668</v>
      </c>
      <c r="BS172" s="6">
        <f>AU172/0.78*195</f>
        <v>48183.139534883725</v>
      </c>
      <c r="BT172" s="6">
        <f>BF172*271</f>
        <v>494.47941069906221</v>
      </c>
      <c r="BU172" s="6">
        <f>BG172*19</f>
        <v>55.36071227675432</v>
      </c>
      <c r="BV172" s="6">
        <f>BH172*5</f>
        <v>17.414397698209715</v>
      </c>
      <c r="BW172" s="6">
        <f>BI172*3</f>
        <v>7.2034645887040067</v>
      </c>
      <c r="BX172" s="6">
        <f>BJ172*3</f>
        <v>21.463037790697673</v>
      </c>
      <c r="BY172" s="6">
        <f>BK172*1.3</f>
        <v>7.1336086956521738</v>
      </c>
      <c r="BZ172" s="6">
        <f>BL172*1.3</f>
        <v>3.9948208695652179</v>
      </c>
      <c r="CA172" s="6">
        <f>BM172*1.3</f>
        <v>3.1215013217717367</v>
      </c>
      <c r="CB172" s="6">
        <f>BN172*2</f>
        <v>33.317906813959013</v>
      </c>
      <c r="CD172" s="7">
        <f t="shared" si="41"/>
        <v>643.48886075437599</v>
      </c>
      <c r="CE172" s="7"/>
      <c r="CF172" s="8">
        <v>1668</v>
      </c>
      <c r="CG172" s="9">
        <f>BP172*250</f>
        <v>2208.6749999999997</v>
      </c>
      <c r="CH172" s="9">
        <f>CD172*4.2</f>
        <v>2702.6532151683791</v>
      </c>
      <c r="CJ172" s="10">
        <v>1668</v>
      </c>
      <c r="CK172" s="11">
        <f t="shared" si="42"/>
        <v>0.81722471370134553</v>
      </c>
    </row>
    <row r="173" spans="1:89" x14ac:dyDescent="0.2">
      <c r="A173" s="13">
        <v>1669</v>
      </c>
      <c r="E173" s="1">
        <v>1410.1</v>
      </c>
      <c r="F173" s="1">
        <v>926</v>
      </c>
      <c r="H173" s="63">
        <f t="shared" si="30"/>
        <v>1168.05</v>
      </c>
      <c r="I173" s="1">
        <v>67.333333333333329</v>
      </c>
      <c r="L173" s="1">
        <f t="shared" si="45"/>
        <v>67.333333333333329</v>
      </c>
      <c r="N173" s="1">
        <v>2210</v>
      </c>
      <c r="R173" s="1">
        <v>2210</v>
      </c>
      <c r="U173" s="1">
        <v>100</v>
      </c>
      <c r="V173" s="1">
        <v>98.73</v>
      </c>
      <c r="X173" s="1">
        <f t="shared" si="47"/>
        <v>99.365000000000009</v>
      </c>
      <c r="Y173" s="1">
        <v>1427.2</v>
      </c>
      <c r="AA173" s="1">
        <v>1427.2</v>
      </c>
      <c r="AD173" s="1">
        <v>68</v>
      </c>
      <c r="AE173" s="1">
        <v>68</v>
      </c>
      <c r="AF173" s="1">
        <v>1258</v>
      </c>
      <c r="AG173" s="1">
        <v>127.5</v>
      </c>
      <c r="AH173" s="66">
        <v>6</v>
      </c>
      <c r="AK173" s="66">
        <v>7</v>
      </c>
      <c r="AN173" s="17">
        <v>1669</v>
      </c>
      <c r="AO173" s="3">
        <v>13.829981718464349</v>
      </c>
      <c r="AP173" s="3">
        <v>21.353747714808041</v>
      </c>
      <c r="AQ173" s="3">
        <v>37.19806763285024</v>
      </c>
      <c r="AR173" s="3">
        <v>51.797684338817788</v>
      </c>
      <c r="AS173" s="3">
        <v>108.0054347826087</v>
      </c>
      <c r="AT173" s="3">
        <v>113.7211155378486</v>
      </c>
      <c r="AU173" s="3">
        <v>186.4341085271318</v>
      </c>
      <c r="AV173" s="3">
        <v>147.82608695652172</v>
      </c>
      <c r="AW173" s="3">
        <v>109.39130434782609</v>
      </c>
      <c r="AX173" s="3">
        <v>11.086956521739131</v>
      </c>
      <c r="AZ173" s="3">
        <v>7</v>
      </c>
      <c r="BA173" s="1"/>
      <c r="BB173" s="14">
        <v>1669</v>
      </c>
      <c r="BC173" s="4">
        <v>1.1706000000000001</v>
      </c>
      <c r="BD173" s="4">
        <f t="shared" si="32"/>
        <v>0.47615813528336381</v>
      </c>
      <c r="BE173" s="4">
        <f t="shared" si="33"/>
        <v>0.7351969727927733</v>
      </c>
      <c r="BF173" s="4">
        <f t="shared" si="34"/>
        <v>1.2807075873827793</v>
      </c>
      <c r="BG173" s="4">
        <f t="shared" si="35"/>
        <v>1.783363802559415</v>
      </c>
      <c r="BH173" s="4">
        <f t="shared" si="36"/>
        <v>3.7185635869565221</v>
      </c>
      <c r="BI173" s="4">
        <f t="shared" si="37"/>
        <v>3.9153511131942818</v>
      </c>
      <c r="BJ173" s="4">
        <f t="shared" si="38"/>
        <v>6.4188166894664853</v>
      </c>
      <c r="BK173" s="4">
        <f t="shared" si="39"/>
        <v>5.0895652173913044</v>
      </c>
      <c r="BL173" s="4">
        <f t="shared" si="40"/>
        <v>3.7662782608695657</v>
      </c>
      <c r="BM173" s="4">
        <f t="shared" si="43"/>
        <v>3.9153511131942818</v>
      </c>
      <c r="BN173" s="4">
        <f t="shared" si="31"/>
        <v>13.853932105554671</v>
      </c>
      <c r="BO173" s="4"/>
      <c r="BP173" s="4">
        <v>8.1942000000000004</v>
      </c>
      <c r="BQ173" s="1"/>
      <c r="BR173" s="26">
        <v>1669</v>
      </c>
      <c r="BS173" s="6">
        <f>AU173/0.78*195</f>
        <v>46608.527131782954</v>
      </c>
      <c r="BT173" s="6">
        <f>BF173*271</f>
        <v>347.07175618073319</v>
      </c>
      <c r="BU173" s="6">
        <f>BG173*19</f>
        <v>33.883912248628882</v>
      </c>
      <c r="BV173" s="6">
        <f>BH173*5</f>
        <v>18.592817934782609</v>
      </c>
      <c r="BW173" s="6">
        <f>BI173*3</f>
        <v>11.746053339582845</v>
      </c>
      <c r="BX173" s="6">
        <f>BJ173*3</f>
        <v>19.256450068399456</v>
      </c>
      <c r="BY173" s="6">
        <f>BK173*1.3</f>
        <v>6.616434782608696</v>
      </c>
      <c r="BZ173" s="6">
        <f>BL173*1.3</f>
        <v>4.8961617391304353</v>
      </c>
      <c r="CA173" s="6">
        <f>BM173*1.3</f>
        <v>5.0899564471525665</v>
      </c>
      <c r="CB173" s="6">
        <f>BN173*2</f>
        <v>27.707864211109342</v>
      </c>
      <c r="CD173" s="7">
        <f t="shared" si="41"/>
        <v>474.86140695212794</v>
      </c>
      <c r="CE173" s="7"/>
      <c r="CF173" s="8">
        <v>1669</v>
      </c>
      <c r="CG173" s="9">
        <f>BP173*250</f>
        <v>2048.5500000000002</v>
      </c>
      <c r="CH173" s="9">
        <f>CD173*4.2</f>
        <v>1994.4179091989374</v>
      </c>
      <c r="CJ173" s="10">
        <v>1669</v>
      </c>
      <c r="CK173" s="11">
        <f t="shared" si="42"/>
        <v>1.0271417993948946</v>
      </c>
    </row>
    <row r="174" spans="1:89" x14ac:dyDescent="0.2">
      <c r="A174" s="13">
        <v>1670</v>
      </c>
      <c r="E174" s="1">
        <v>884</v>
      </c>
      <c r="F174" s="1">
        <v>765</v>
      </c>
      <c r="H174" s="63">
        <f t="shared" si="30"/>
        <v>824.5</v>
      </c>
      <c r="I174" s="1">
        <v>47</v>
      </c>
      <c r="L174" s="1">
        <f t="shared" si="45"/>
        <v>47</v>
      </c>
      <c r="N174" s="1">
        <v>2312</v>
      </c>
      <c r="R174" s="1">
        <v>2312</v>
      </c>
      <c r="U174" s="1">
        <v>89.333333333333329</v>
      </c>
      <c r="X174" s="1">
        <f t="shared" si="47"/>
        <v>89.333333333333329</v>
      </c>
      <c r="Y174" s="1">
        <v>782</v>
      </c>
      <c r="AA174" s="1">
        <v>782</v>
      </c>
      <c r="AF174" s="1">
        <v>918</v>
      </c>
      <c r="AG174" s="1">
        <v>147.30000000000001</v>
      </c>
      <c r="AH174" s="66">
        <v>7</v>
      </c>
      <c r="AN174" s="17">
        <v>1670</v>
      </c>
      <c r="AO174" s="3">
        <v>8.3912248628884818</v>
      </c>
      <c r="AP174" s="3">
        <v>15.073126142595978</v>
      </c>
      <c r="AQ174" s="3">
        <v>22.463768115942031</v>
      </c>
      <c r="AR174" s="3">
        <v>54.188346692917072</v>
      </c>
      <c r="AS174" s="3">
        <v>97.101449275362313</v>
      </c>
      <c r="AT174" s="3">
        <v>62.310756972111548</v>
      </c>
      <c r="AU174" s="3">
        <v>195.23255813953489</v>
      </c>
      <c r="AV174" s="3">
        <v>126.08695652173913</v>
      </c>
      <c r="AW174" s="3">
        <v>79.826086956521735</v>
      </c>
      <c r="AX174" s="3">
        <v>12.808695652173913</v>
      </c>
      <c r="AZ174" s="3">
        <v>7</v>
      </c>
      <c r="BA174" s="1"/>
      <c r="BB174" s="14">
        <v>1670</v>
      </c>
      <c r="BC174" s="4">
        <v>1.1617999999999999</v>
      </c>
      <c r="BD174" s="4">
        <f t="shared" si="32"/>
        <v>0.28673308957952465</v>
      </c>
      <c r="BE174" s="4">
        <f t="shared" si="33"/>
        <v>0.5150575868372943</v>
      </c>
      <c r="BF174" s="4">
        <f t="shared" si="34"/>
        <v>0.76760017050298379</v>
      </c>
      <c r="BG174" s="4">
        <f t="shared" si="35"/>
        <v>1.8516476819950309</v>
      </c>
      <c r="BH174" s="4">
        <f t="shared" si="36"/>
        <v>3.3180136402387039</v>
      </c>
      <c r="BI174" s="4">
        <f t="shared" si="37"/>
        <v>2.1291952191235057</v>
      </c>
      <c r="BJ174" s="4">
        <f t="shared" si="38"/>
        <v>6.6712113543091656</v>
      </c>
      <c r="BK174" s="4">
        <f t="shared" si="39"/>
        <v>4.3084654731457794</v>
      </c>
      <c r="BL174" s="4">
        <f t="shared" si="40"/>
        <v>2.7277043478260867</v>
      </c>
      <c r="BM174" s="4">
        <f t="shared" si="43"/>
        <v>2.1291952191235057</v>
      </c>
      <c r="BN174" s="4">
        <f t="shared" si="31"/>
        <v>15.885045728655207</v>
      </c>
      <c r="BO174" s="4"/>
      <c r="BP174" s="4">
        <v>8.1326000000000001</v>
      </c>
      <c r="BQ174" s="1"/>
      <c r="BR174" s="26">
        <v>1670</v>
      </c>
      <c r="BS174" s="6">
        <f>AU174/0.78*195</f>
        <v>48808.139534883725</v>
      </c>
      <c r="BT174" s="6">
        <f>BF174*271</f>
        <v>208.01964620630861</v>
      </c>
      <c r="BU174" s="6">
        <f>BG174*19</f>
        <v>35.181305957905586</v>
      </c>
      <c r="BV174" s="6">
        <f>BH174*5</f>
        <v>16.590068201193521</v>
      </c>
      <c r="BW174" s="6">
        <f>BI174*3</f>
        <v>6.3875856573705168</v>
      </c>
      <c r="BX174" s="6">
        <f>BJ174*3</f>
        <v>20.013634062927498</v>
      </c>
      <c r="BY174" s="6">
        <f>BK174*1.3</f>
        <v>5.6010051150895137</v>
      </c>
      <c r="BZ174" s="6">
        <f>BL174*1.3</f>
        <v>3.5460156521739128</v>
      </c>
      <c r="CA174" s="6">
        <f>BM174*1.3</f>
        <v>2.7679537848605578</v>
      </c>
      <c r="CB174" s="6">
        <f>BN174*2</f>
        <v>31.770091457310414</v>
      </c>
      <c r="CD174" s="7">
        <f t="shared" si="41"/>
        <v>329.87730609514006</v>
      </c>
      <c r="CE174" s="7"/>
      <c r="CF174" s="8">
        <v>1670</v>
      </c>
      <c r="CG174" s="9">
        <f>BP174*250</f>
        <v>2033.15</v>
      </c>
      <c r="CH174" s="9">
        <f>CD174*4.2</f>
        <v>1385.4846855995884</v>
      </c>
      <c r="CJ174" s="10">
        <v>1670</v>
      </c>
      <c r="CK174" s="11">
        <f t="shared" si="42"/>
        <v>1.4674647949068633</v>
      </c>
    </row>
    <row r="175" spans="1:89" x14ac:dyDescent="0.2">
      <c r="A175" s="13">
        <v>1671</v>
      </c>
      <c r="E175" s="1">
        <v>1105</v>
      </c>
      <c r="F175" s="1">
        <v>1266</v>
      </c>
      <c r="H175" s="63">
        <f t="shared" si="30"/>
        <v>1185.5</v>
      </c>
      <c r="I175" s="1">
        <v>67.666666666666671</v>
      </c>
      <c r="L175" s="1">
        <f t="shared" si="45"/>
        <v>67.666666666666671</v>
      </c>
      <c r="N175" s="1">
        <v>2301.375</v>
      </c>
      <c r="R175" s="1">
        <v>2301.375</v>
      </c>
      <c r="Y175" s="1">
        <v>596.29999999999995</v>
      </c>
      <c r="AA175" s="1">
        <v>596.29999999999995</v>
      </c>
      <c r="AD175" s="1">
        <v>48</v>
      </c>
      <c r="AE175" s="1">
        <v>48</v>
      </c>
      <c r="AF175" s="1">
        <v>612</v>
      </c>
      <c r="AG175" s="1">
        <v>136</v>
      </c>
      <c r="AH175" s="66">
        <v>7</v>
      </c>
      <c r="AN175" s="17">
        <v>1671</v>
      </c>
      <c r="AO175" s="3">
        <v>16.160877513711149</v>
      </c>
      <c r="AP175" s="3">
        <v>21.672760511882998</v>
      </c>
      <c r="AQ175" s="3">
        <v>37.439613526570056</v>
      </c>
      <c r="AR175" s="3">
        <v>53.939319364365062</v>
      </c>
      <c r="AS175" s="3">
        <v>90.398550724637673</v>
      </c>
      <c r="AT175" s="3">
        <v>47.513944223107565</v>
      </c>
      <c r="AU175" s="3">
        <v>181.62790697674419</v>
      </c>
      <c r="AV175" s="3">
        <v>104.34782608695652</v>
      </c>
      <c r="AW175" s="3">
        <v>53.217391304347828</v>
      </c>
      <c r="AX175" s="3">
        <v>11.826086956521738</v>
      </c>
      <c r="AZ175" s="3">
        <v>7</v>
      </c>
      <c r="BA175" s="1"/>
      <c r="BB175" s="14">
        <v>1671</v>
      </c>
      <c r="BC175" s="4">
        <v>1.1213</v>
      </c>
      <c r="BD175" s="4">
        <f t="shared" si="32"/>
        <v>0.53297623400365624</v>
      </c>
      <c r="BE175" s="4">
        <f t="shared" si="33"/>
        <v>0.71475489299924722</v>
      </c>
      <c r="BF175" s="4">
        <f t="shared" si="34"/>
        <v>1.2347364308042059</v>
      </c>
      <c r="BG175" s="4">
        <f t="shared" si="35"/>
        <v>1.7788870236253689</v>
      </c>
      <c r="BH175" s="4">
        <f t="shared" si="36"/>
        <v>2.9812910272804771</v>
      </c>
      <c r="BI175" s="4">
        <f t="shared" si="37"/>
        <v>1.5669819310991329</v>
      </c>
      <c r="BJ175" s="4">
        <f t="shared" si="38"/>
        <v>5.989981532147743</v>
      </c>
      <c r="BK175" s="4">
        <f t="shared" si="39"/>
        <v>3.4413299232736572</v>
      </c>
      <c r="BL175" s="4">
        <f t="shared" si="40"/>
        <v>1.7550782608695652</v>
      </c>
      <c r="BM175" s="4">
        <f t="shared" si="43"/>
        <v>1.5669819310991329</v>
      </c>
      <c r="BN175" s="4">
        <f t="shared" si="31"/>
        <v>14.155169720333459</v>
      </c>
      <c r="BO175" s="4"/>
      <c r="BP175" s="4">
        <v>7.8491</v>
      </c>
      <c r="BQ175" s="1"/>
      <c r="BR175" s="26">
        <v>1671</v>
      </c>
      <c r="BS175" s="6">
        <f>AU175/0.78*195</f>
        <v>45406.976744186046</v>
      </c>
      <c r="BT175" s="6">
        <f>BF175*271</f>
        <v>334.61357274793983</v>
      </c>
      <c r="BU175" s="6">
        <f>BG175*19</f>
        <v>33.798853448882006</v>
      </c>
      <c r="BV175" s="6">
        <f>BH175*5</f>
        <v>14.906455136402386</v>
      </c>
      <c r="BW175" s="6">
        <f>BI175*3</f>
        <v>4.7009457932973984</v>
      </c>
      <c r="BX175" s="6">
        <f>BJ175*3</f>
        <v>17.969944596443227</v>
      </c>
      <c r="BY175" s="6">
        <f>BK175*1.3</f>
        <v>4.4737289002557548</v>
      </c>
      <c r="BZ175" s="6">
        <f>BL175*1.3</f>
        <v>2.2816017391304348</v>
      </c>
      <c r="CA175" s="6">
        <f>BM175*1.3</f>
        <v>2.0370765104288728</v>
      </c>
      <c r="CB175" s="6">
        <f>BN175*2</f>
        <v>28.310339440666919</v>
      </c>
      <c r="CD175" s="7">
        <f t="shared" si="41"/>
        <v>443.09251831344682</v>
      </c>
      <c r="CE175" s="7"/>
      <c r="CF175" s="8">
        <v>1671</v>
      </c>
      <c r="CG175" s="9">
        <f>BP175*250</f>
        <v>1962.2750000000001</v>
      </c>
      <c r="CH175" s="9">
        <f>CD175*4.2</f>
        <v>1860.9885769164766</v>
      </c>
      <c r="CJ175" s="10">
        <v>1671</v>
      </c>
      <c r="CK175" s="11">
        <f t="shared" si="42"/>
        <v>1.0544261390638667</v>
      </c>
    </row>
    <row r="176" spans="1:89" x14ac:dyDescent="0.2">
      <c r="A176" s="13">
        <v>1672</v>
      </c>
      <c r="E176" s="1">
        <v>862.8</v>
      </c>
      <c r="F176" s="1">
        <v>850</v>
      </c>
      <c r="H176" s="63">
        <f t="shared" si="30"/>
        <v>856.4</v>
      </c>
      <c r="I176" s="1">
        <v>65.333333333333329</v>
      </c>
      <c r="L176" s="1">
        <f t="shared" si="45"/>
        <v>65.333333333333329</v>
      </c>
      <c r="N176" s="1">
        <v>1700</v>
      </c>
      <c r="R176" s="1">
        <v>1700</v>
      </c>
      <c r="U176" s="1">
        <v>77</v>
      </c>
      <c r="X176" s="1">
        <f>AVERAGE(S176:W176)</f>
        <v>77</v>
      </c>
      <c r="Y176" s="1">
        <v>833</v>
      </c>
      <c r="AA176" s="1">
        <v>833</v>
      </c>
      <c r="AD176" s="1">
        <v>48</v>
      </c>
      <c r="AE176" s="1">
        <v>48</v>
      </c>
      <c r="AF176" s="1">
        <v>918</v>
      </c>
      <c r="AG176" s="1">
        <v>128</v>
      </c>
      <c r="AH176" s="66">
        <v>7.3</v>
      </c>
      <c r="AN176" s="17">
        <v>1672</v>
      </c>
      <c r="AO176" s="3">
        <v>10.56672760511883</v>
      </c>
      <c r="AP176" s="3">
        <v>15.656307129798902</v>
      </c>
      <c r="AQ176" s="3">
        <v>35.748792270531403</v>
      </c>
      <c r="AR176" s="3">
        <v>39.844372568321376</v>
      </c>
      <c r="AS176" s="3">
        <v>83.695652173913047</v>
      </c>
      <c r="AT176" s="3">
        <v>66.374501992031867</v>
      </c>
      <c r="AU176" s="3">
        <v>197.67441860465118</v>
      </c>
      <c r="AV176" s="3">
        <v>104.34782608695652</v>
      </c>
      <c r="AW176" s="3">
        <v>79.826086956521735</v>
      </c>
      <c r="AX176" s="3">
        <v>11.130434782608695</v>
      </c>
      <c r="AZ176" s="3">
        <v>7</v>
      </c>
      <c r="BA176" s="1"/>
      <c r="BB176" s="14">
        <v>1672</v>
      </c>
      <c r="BC176" s="4">
        <v>1.1114999999999999</v>
      </c>
      <c r="BD176" s="4">
        <f t="shared" si="32"/>
        <v>0.34543875685557585</v>
      </c>
      <c r="BE176" s="4">
        <f t="shared" si="33"/>
        <v>0.51182309925798464</v>
      </c>
      <c r="BF176" s="4">
        <f t="shared" si="34"/>
        <v>1.1686700767263427</v>
      </c>
      <c r="BG176" s="4">
        <f t="shared" si="35"/>
        <v>1.302559414990859</v>
      </c>
      <c r="BH176" s="4">
        <f t="shared" si="36"/>
        <v>2.7361093350383632</v>
      </c>
      <c r="BI176" s="4">
        <f t="shared" si="37"/>
        <v>2.1698605577689238</v>
      </c>
      <c r="BJ176" s="4">
        <f t="shared" si="38"/>
        <v>6.462209302325582</v>
      </c>
      <c r="BK176" s="4">
        <f t="shared" si="39"/>
        <v>3.4112531969309461</v>
      </c>
      <c r="BL176" s="4">
        <f t="shared" si="40"/>
        <v>2.6096086956521733</v>
      </c>
      <c r="BM176" s="4">
        <f t="shared" si="43"/>
        <v>2.1698605577689238</v>
      </c>
      <c r="BN176" s="4">
        <f t="shared" si="31"/>
        <v>13.206075841927714</v>
      </c>
      <c r="BO176" s="4"/>
      <c r="BP176" s="4">
        <v>7.7805</v>
      </c>
      <c r="BQ176" s="1"/>
      <c r="BR176" s="26">
        <v>1672</v>
      </c>
      <c r="BS176" s="6">
        <f>AU176/0.78*195</f>
        <v>49418.604651162794</v>
      </c>
      <c r="BT176" s="6">
        <f>BF176*271</f>
        <v>316.70959079283887</v>
      </c>
      <c r="BU176" s="6">
        <f>BG176*19</f>
        <v>24.748628884826321</v>
      </c>
      <c r="BV176" s="6">
        <f>BH176*5</f>
        <v>13.680546675191817</v>
      </c>
      <c r="BW176" s="6">
        <f>BI176*3</f>
        <v>6.5095816733067711</v>
      </c>
      <c r="BX176" s="6">
        <f>BJ176*3</f>
        <v>19.386627906976745</v>
      </c>
      <c r="BY176" s="6">
        <f>BK176*1.3</f>
        <v>4.4346291560102298</v>
      </c>
      <c r="BZ176" s="6">
        <f>BL176*1.3</f>
        <v>3.3924913043478253</v>
      </c>
      <c r="CA176" s="6">
        <f>BM176*1.3</f>
        <v>2.8208187250996013</v>
      </c>
      <c r="CB176" s="6">
        <f>BN176*2</f>
        <v>26.412151683855427</v>
      </c>
      <c r="CD176" s="7">
        <f t="shared" si="41"/>
        <v>418.09506680245357</v>
      </c>
      <c r="CE176" s="7"/>
      <c r="CF176" s="8">
        <v>1672</v>
      </c>
      <c r="CG176" s="9">
        <f>BP176*250</f>
        <v>1945.125</v>
      </c>
      <c r="CH176" s="9">
        <f>CD176*4.2</f>
        <v>1755.999280570305</v>
      </c>
      <c r="CJ176" s="10">
        <v>1672</v>
      </c>
      <c r="CK176" s="11">
        <f t="shared" si="42"/>
        <v>1.1077026178326632</v>
      </c>
    </row>
    <row r="177" spans="1:89" x14ac:dyDescent="0.2">
      <c r="A177" s="13">
        <v>1673</v>
      </c>
      <c r="E177" s="1">
        <v>807.5</v>
      </c>
      <c r="F177" s="1">
        <v>759</v>
      </c>
      <c r="H177" s="63">
        <f t="shared" si="30"/>
        <v>783.25</v>
      </c>
      <c r="I177" s="1">
        <v>51.333333333333336</v>
      </c>
      <c r="L177" s="1">
        <f t="shared" si="45"/>
        <v>51.333333333333336</v>
      </c>
      <c r="Y177" s="1">
        <v>625.6</v>
      </c>
      <c r="AA177" s="1">
        <v>625.6</v>
      </c>
      <c r="AD177" s="1">
        <v>48.666666666666664</v>
      </c>
      <c r="AE177" s="1">
        <v>48.666666666666664</v>
      </c>
      <c r="AF177" s="1">
        <v>782</v>
      </c>
      <c r="AG177" s="1">
        <v>119</v>
      </c>
      <c r="AH177" s="66">
        <v>7</v>
      </c>
      <c r="AN177" s="17">
        <v>1673</v>
      </c>
      <c r="AO177" s="3">
        <v>8.7020109689213889</v>
      </c>
      <c r="AP177" s="3">
        <v>14.319012797074954</v>
      </c>
      <c r="AQ177" s="3">
        <v>25.60386473429952</v>
      </c>
      <c r="AR177" s="3">
        <v>34.515187737308395</v>
      </c>
      <c r="AS177" s="3">
        <v>84.123847167325422</v>
      </c>
      <c r="AT177" s="3">
        <v>49.848605577689241</v>
      </c>
      <c r="AU177" s="3">
        <v>170.23255813953489</v>
      </c>
      <c r="AV177" s="3">
        <v>105.79710144927536</v>
      </c>
      <c r="AW177" s="3">
        <v>68</v>
      </c>
      <c r="AX177" s="3">
        <v>10.347826086956522</v>
      </c>
      <c r="AZ177" s="3">
        <v>7</v>
      </c>
      <c r="BA177" s="1"/>
      <c r="BB177" s="14">
        <v>1673</v>
      </c>
      <c r="BC177" s="4">
        <v>1.1114999999999999</v>
      </c>
      <c r="BD177" s="4">
        <f t="shared" si="32"/>
        <v>0.28447897623400364</v>
      </c>
      <c r="BE177" s="4">
        <f t="shared" si="33"/>
        <v>0.46810537423378856</v>
      </c>
      <c r="BF177" s="4">
        <f t="shared" si="34"/>
        <v>0.83702046035805633</v>
      </c>
      <c r="BG177" s="4">
        <f t="shared" si="35"/>
        <v>1.1283420932358317</v>
      </c>
      <c r="BH177" s="4">
        <f t="shared" si="36"/>
        <v>2.7501075331318292</v>
      </c>
      <c r="BI177" s="4">
        <f t="shared" si="37"/>
        <v>1.629609561752988</v>
      </c>
      <c r="BJ177" s="4">
        <f t="shared" si="38"/>
        <v>5.5651025991792071</v>
      </c>
      <c r="BK177" s="4">
        <f t="shared" si="39"/>
        <v>3.4586317135549867</v>
      </c>
      <c r="BL177" s="4">
        <f t="shared" si="40"/>
        <v>2.2229999999999999</v>
      </c>
      <c r="BM177" s="4">
        <f t="shared" si="43"/>
        <v>1.629609561752988</v>
      </c>
      <c r="BN177" s="4">
        <f t="shared" si="31"/>
        <v>12.277523634292171</v>
      </c>
      <c r="BO177" s="4"/>
      <c r="BP177" s="4">
        <v>7.7805</v>
      </c>
      <c r="BQ177" s="1"/>
      <c r="BR177" s="26">
        <v>1673</v>
      </c>
      <c r="BS177" s="6">
        <f>AU177/0.78*195</f>
        <v>42558.139534883718</v>
      </c>
      <c r="BT177" s="6">
        <f>BF177*271</f>
        <v>226.83254475703328</v>
      </c>
      <c r="BU177" s="6">
        <f>BG177*19</f>
        <v>21.438499771480803</v>
      </c>
      <c r="BV177" s="6">
        <f>BH177*5</f>
        <v>13.750537665659145</v>
      </c>
      <c r="BW177" s="6">
        <f>BI177*3</f>
        <v>4.8888286852589644</v>
      </c>
      <c r="BX177" s="6">
        <f>BJ177*3</f>
        <v>16.695307797537623</v>
      </c>
      <c r="BY177" s="6">
        <f>BK177*1.3</f>
        <v>4.4962212276214828</v>
      </c>
      <c r="BZ177" s="6">
        <f>BL177*1.3</f>
        <v>2.8898999999999999</v>
      </c>
      <c r="CA177" s="6">
        <f>BM177*1.3</f>
        <v>2.1184924302788843</v>
      </c>
      <c r="CB177" s="6">
        <f>BN177*2</f>
        <v>24.555047268584342</v>
      </c>
      <c r="CD177" s="7">
        <f t="shared" si="41"/>
        <v>317.66537960345454</v>
      </c>
      <c r="CE177" s="7"/>
      <c r="CF177" s="8">
        <v>1673</v>
      </c>
      <c r="CG177" s="9">
        <f>BP177*250</f>
        <v>1945.125</v>
      </c>
      <c r="CH177" s="9">
        <f>CD177*4.2</f>
        <v>1334.194594334509</v>
      </c>
      <c r="CJ177" s="10">
        <v>1673</v>
      </c>
      <c r="CK177" s="11">
        <f t="shared" si="42"/>
        <v>1.4579020243821483</v>
      </c>
    </row>
    <row r="178" spans="1:89" x14ac:dyDescent="0.2">
      <c r="A178" s="13">
        <v>1674</v>
      </c>
      <c r="F178" s="1">
        <v>1076</v>
      </c>
      <c r="H178" s="63">
        <f t="shared" si="30"/>
        <v>1076</v>
      </c>
      <c r="I178" s="1">
        <v>49.666666666666664</v>
      </c>
      <c r="L178" s="1">
        <f t="shared" si="45"/>
        <v>49.666666666666664</v>
      </c>
      <c r="N178" s="1">
        <v>1245.25</v>
      </c>
      <c r="R178" s="1">
        <v>1245.25</v>
      </c>
      <c r="U178" s="1">
        <f>19*4</f>
        <v>76</v>
      </c>
      <c r="Y178" s="1">
        <v>680</v>
      </c>
      <c r="AA178" s="1">
        <v>680</v>
      </c>
      <c r="AD178" s="1">
        <v>48</v>
      </c>
      <c r="AE178" s="1">
        <v>48</v>
      </c>
      <c r="AF178" s="1">
        <v>850</v>
      </c>
      <c r="AG178" s="1">
        <v>136</v>
      </c>
      <c r="AH178" s="66">
        <v>8</v>
      </c>
      <c r="AN178" s="17">
        <v>1674</v>
      </c>
      <c r="AO178" s="3">
        <v>9.9451553930530157</v>
      </c>
      <c r="AP178" s="3">
        <v>19.670932358318097</v>
      </c>
      <c r="AQ178" s="3">
        <v>24.396135265700483</v>
      </c>
      <c r="AR178" s="3">
        <v>29.186002906295407</v>
      </c>
      <c r="AS178" s="3">
        <v>84.552042160737798</v>
      </c>
      <c r="AT178" s="3">
        <v>54.183266932270911</v>
      </c>
      <c r="AU178" s="3">
        <v>177.90697674418604</v>
      </c>
      <c r="AV178" s="3">
        <v>104.34782608695652</v>
      </c>
      <c r="AW178" s="3">
        <v>73.913043478260875</v>
      </c>
      <c r="AX178" s="3">
        <v>11.826086956521738</v>
      </c>
      <c r="AZ178" s="3">
        <v>8</v>
      </c>
      <c r="BA178" s="1"/>
      <c r="BB178" s="14">
        <v>1674</v>
      </c>
      <c r="BC178" s="4">
        <v>1.1040000000000001</v>
      </c>
      <c r="BD178" s="4">
        <f t="shared" si="32"/>
        <v>0.32292504570383912</v>
      </c>
      <c r="BE178" s="4">
        <f t="shared" si="33"/>
        <v>0.63872674481127012</v>
      </c>
      <c r="BF178" s="4">
        <f t="shared" si="34"/>
        <v>0.79215686274509811</v>
      </c>
      <c r="BG178" s="4">
        <f t="shared" si="35"/>
        <v>0.94768668260441558</v>
      </c>
      <c r="BH178" s="4">
        <f t="shared" si="36"/>
        <v>2.7454545454545456</v>
      </c>
      <c r="BI178" s="4">
        <f t="shared" si="37"/>
        <v>1.7593625498007968</v>
      </c>
      <c r="BJ178" s="4">
        <f t="shared" si="38"/>
        <v>5.7767441860465114</v>
      </c>
      <c r="BK178" s="4">
        <f t="shared" si="39"/>
        <v>3.3882352941176475</v>
      </c>
      <c r="BL178" s="4">
        <f t="shared" si="40"/>
        <v>2.4000000000000004</v>
      </c>
      <c r="BM178" s="4">
        <f t="shared" si="43"/>
        <v>1.7593625498007968</v>
      </c>
      <c r="BN178" s="4">
        <f t="shared" si="31"/>
        <v>13.936776394584983</v>
      </c>
      <c r="BO178" s="4"/>
      <c r="BP178" s="4">
        <v>8.8320000000000007</v>
      </c>
      <c r="BQ178" s="1"/>
      <c r="BR178" s="26">
        <v>1674</v>
      </c>
      <c r="BS178" s="6">
        <f>AU178/0.78*195</f>
        <v>44476.744186046504</v>
      </c>
      <c r="BT178" s="6">
        <f>BF178*271</f>
        <v>214.67450980392158</v>
      </c>
      <c r="BU178" s="6">
        <f>BG178*19</f>
        <v>18.006046969483897</v>
      </c>
      <c r="BV178" s="6">
        <f>BH178*5</f>
        <v>13.727272727272728</v>
      </c>
      <c r="BW178" s="6">
        <f>BI178*3</f>
        <v>5.2780876494023907</v>
      </c>
      <c r="BX178" s="6">
        <f>BJ178*3</f>
        <v>17.330232558139535</v>
      </c>
      <c r="BY178" s="6">
        <f>BK178*1.3</f>
        <v>4.4047058823529417</v>
      </c>
      <c r="BZ178" s="6">
        <f>BL178*1.3</f>
        <v>3.1200000000000006</v>
      </c>
      <c r="CA178" s="6">
        <f>BM178*1.3</f>
        <v>2.2871713147410357</v>
      </c>
      <c r="CB178" s="6">
        <f>BN178*2</f>
        <v>27.873552789169967</v>
      </c>
      <c r="CD178" s="7">
        <f t="shared" si="41"/>
        <v>306.70157969448405</v>
      </c>
      <c r="CE178" s="7"/>
      <c r="CF178" s="8">
        <v>1674</v>
      </c>
      <c r="CG178" s="9">
        <f>BP178*250</f>
        <v>2208</v>
      </c>
      <c r="CH178" s="9">
        <f>CD178*4.2</f>
        <v>1288.146634716833</v>
      </c>
      <c r="CJ178" s="10">
        <v>1674</v>
      </c>
      <c r="CK178" s="11">
        <f t="shared" si="42"/>
        <v>1.7140905705082046</v>
      </c>
    </row>
    <row r="179" spans="1:89" x14ac:dyDescent="0.2">
      <c r="A179" s="13">
        <v>1675</v>
      </c>
      <c r="E179" s="1">
        <v>1088</v>
      </c>
      <c r="F179" s="1">
        <v>1042</v>
      </c>
      <c r="H179" s="63">
        <f t="shared" si="30"/>
        <v>1065</v>
      </c>
      <c r="I179" s="1">
        <v>62</v>
      </c>
      <c r="L179" s="1">
        <f t="shared" si="45"/>
        <v>62</v>
      </c>
      <c r="N179" s="1">
        <v>1122</v>
      </c>
      <c r="R179" s="1">
        <v>1122</v>
      </c>
      <c r="V179" s="1">
        <v>78.181818181818187</v>
      </c>
      <c r="X179" s="1">
        <f>AVERAGE(S179:W179)</f>
        <v>78.181818181818187</v>
      </c>
      <c r="Y179" s="1">
        <v>598</v>
      </c>
      <c r="AA179" s="1">
        <v>598</v>
      </c>
      <c r="AF179" s="1">
        <v>833</v>
      </c>
      <c r="AG179" s="1">
        <v>148.5</v>
      </c>
      <c r="AH179" s="66">
        <v>8</v>
      </c>
      <c r="AN179" s="17">
        <v>1675</v>
      </c>
      <c r="AO179" s="3">
        <v>11.188299817184642</v>
      </c>
      <c r="AP179" s="3">
        <v>19.469835466179159</v>
      </c>
      <c r="AQ179" s="3">
        <v>33.333333333333336</v>
      </c>
      <c r="AR179" s="3">
        <v>26.297285895092109</v>
      </c>
      <c r="AS179" s="3">
        <v>84.980237154150203</v>
      </c>
      <c r="AT179" s="3">
        <v>47.649402390438247</v>
      </c>
      <c r="AU179" s="3">
        <v>170.05813953488374</v>
      </c>
      <c r="AV179" s="3">
        <v>104.34782608695652</v>
      </c>
      <c r="AW179" s="3">
        <v>72.434782608695656</v>
      </c>
      <c r="AX179" s="3">
        <v>12.913043478260869</v>
      </c>
      <c r="AZ179" s="3">
        <v>8</v>
      </c>
      <c r="BA179" s="1"/>
      <c r="BB179" s="14">
        <v>1675</v>
      </c>
      <c r="BC179" s="4">
        <v>1.0631999999999999</v>
      </c>
      <c r="BD179" s="4">
        <f t="shared" si="32"/>
        <v>0.34986471663619734</v>
      </c>
      <c r="BE179" s="4">
        <f t="shared" si="33"/>
        <v>0.60883320787181416</v>
      </c>
      <c r="BF179" s="4">
        <f t="shared" si="34"/>
        <v>1.0423529411764705</v>
      </c>
      <c r="BG179" s="4">
        <f t="shared" si="35"/>
        <v>0.8223315989312332</v>
      </c>
      <c r="BH179" s="4">
        <f t="shared" si="36"/>
        <v>2.6573820041850733</v>
      </c>
      <c r="BI179" s="4">
        <f t="shared" si="37"/>
        <v>1.4900248418092334</v>
      </c>
      <c r="BJ179" s="4">
        <f t="shared" si="38"/>
        <v>5.3178180574555407</v>
      </c>
      <c r="BK179" s="4">
        <f t="shared" si="39"/>
        <v>3.2630179028132988</v>
      </c>
      <c r="BL179" s="4">
        <f t="shared" si="40"/>
        <v>2.265078260869565</v>
      </c>
      <c r="BM179" s="4">
        <f t="shared" si="43"/>
        <v>1.4900248418092334</v>
      </c>
      <c r="BN179" s="4">
        <f t="shared" si="31"/>
        <v>14.655335733791084</v>
      </c>
      <c r="BO179" s="4"/>
      <c r="BP179" s="4">
        <v>8.5055999999999994</v>
      </c>
      <c r="BQ179" s="1"/>
      <c r="BR179" s="26">
        <v>1675</v>
      </c>
      <c r="BS179" s="6">
        <f>AU179/0.78*195</f>
        <v>42514.534883720931</v>
      </c>
      <c r="BT179" s="6">
        <f>BF179*271</f>
        <v>282.47764705882349</v>
      </c>
      <c r="BU179" s="6">
        <f>BG179*19</f>
        <v>15.62430037969343</v>
      </c>
      <c r="BV179" s="6">
        <f>BH179*5</f>
        <v>13.286910020925367</v>
      </c>
      <c r="BW179" s="6">
        <f>BI179*3</f>
        <v>4.4700745254276999</v>
      </c>
      <c r="BX179" s="6">
        <f>BJ179*3</f>
        <v>15.953454172366623</v>
      </c>
      <c r="BY179" s="6">
        <f>BK179*1.3</f>
        <v>4.2419232736572887</v>
      </c>
      <c r="BZ179" s="6">
        <f>BL179*1.3</f>
        <v>2.9446017391304347</v>
      </c>
      <c r="CA179" s="6">
        <f>BM179*1.3</f>
        <v>1.9370322943520035</v>
      </c>
      <c r="CB179" s="6">
        <f>BN179*2</f>
        <v>29.310671467582168</v>
      </c>
      <c r="CD179" s="7">
        <f t="shared" si="41"/>
        <v>370.24661493195845</v>
      </c>
      <c r="CE179" s="7"/>
      <c r="CF179" s="8">
        <v>1675</v>
      </c>
      <c r="CG179" s="9">
        <f>BP179*250</f>
        <v>2126.3999999999996</v>
      </c>
      <c r="CH179" s="9">
        <f>CD179*4.2</f>
        <v>1555.0357827142254</v>
      </c>
      <c r="CJ179" s="10">
        <v>1675</v>
      </c>
      <c r="CK179" s="11">
        <f t="shared" si="42"/>
        <v>1.3674283406446706</v>
      </c>
    </row>
    <row r="180" spans="1:89" x14ac:dyDescent="0.2">
      <c r="A180" s="13">
        <v>1676</v>
      </c>
      <c r="E180" s="1">
        <v>986</v>
      </c>
      <c r="F180" s="1">
        <v>977</v>
      </c>
      <c r="H180" s="63">
        <f t="shared" ref="H180:H185" si="48">AVERAGE(E180:F180)</f>
        <v>981.5</v>
      </c>
      <c r="I180" s="1">
        <v>56.666666666666664</v>
      </c>
      <c r="L180" s="1">
        <f t="shared" si="45"/>
        <v>56.666666666666664</v>
      </c>
      <c r="N180" s="1">
        <v>1156</v>
      </c>
      <c r="R180" s="1">
        <v>1156</v>
      </c>
      <c r="V180" s="1">
        <v>81.2</v>
      </c>
      <c r="X180" s="1">
        <f>AVERAGE(S180:W180)</f>
        <v>81.2</v>
      </c>
      <c r="Y180" s="1">
        <v>612</v>
      </c>
      <c r="AA180" s="1">
        <v>612</v>
      </c>
      <c r="AF180" s="1">
        <v>901</v>
      </c>
      <c r="AG180" s="1">
        <v>132</v>
      </c>
      <c r="AK180" s="66">
        <v>7</v>
      </c>
      <c r="AN180" s="17">
        <v>1676</v>
      </c>
      <c r="AO180" s="3">
        <v>9.6343692870201085</v>
      </c>
      <c r="AP180" s="3">
        <v>17.943327239488116</v>
      </c>
      <c r="AQ180" s="3">
        <v>29.468599033816425</v>
      </c>
      <c r="AR180" s="3">
        <v>27.094173346458536</v>
      </c>
      <c r="AS180" s="3">
        <v>88.260869565217391</v>
      </c>
      <c r="AT180" s="3">
        <v>48.764940239043824</v>
      </c>
      <c r="AU180" s="3">
        <v>197.67441860465118</v>
      </c>
      <c r="AV180" s="3">
        <v>104.34782608695652</v>
      </c>
      <c r="AW180" s="3">
        <v>78.347826086956516</v>
      </c>
      <c r="AX180" s="3">
        <v>11.478260869565217</v>
      </c>
      <c r="AZ180" s="3">
        <v>7</v>
      </c>
      <c r="BA180" s="1"/>
      <c r="BB180" s="14">
        <v>1676</v>
      </c>
      <c r="BC180" s="4">
        <v>1.0346</v>
      </c>
      <c r="BD180" s="4">
        <f t="shared" si="32"/>
        <v>0.29316819012797068</v>
      </c>
      <c r="BE180" s="4">
        <f t="shared" si="33"/>
        <v>0.54600489299924715</v>
      </c>
      <c r="BF180" s="4">
        <f t="shared" si="34"/>
        <v>0.89671213412901385</v>
      </c>
      <c r="BG180" s="4">
        <f t="shared" si="35"/>
        <v>0.8244597571837059</v>
      </c>
      <c r="BH180" s="4">
        <f t="shared" si="36"/>
        <v>2.6857263427109972</v>
      </c>
      <c r="BI180" s="4">
        <f t="shared" si="37"/>
        <v>1.4838884462151394</v>
      </c>
      <c r="BJ180" s="4">
        <f t="shared" si="38"/>
        <v>6.0151162790697681</v>
      </c>
      <c r="BK180" s="4">
        <f t="shared" si="39"/>
        <v>3.175242966751918</v>
      </c>
      <c r="BL180" s="4">
        <f t="shared" si="40"/>
        <v>2.3840782608695652</v>
      </c>
      <c r="BM180" s="4">
        <f t="shared" si="43"/>
        <v>1.4838884462151394</v>
      </c>
      <c r="BN180" s="4">
        <f t="shared" si="31"/>
        <v>12.67654071580993</v>
      </c>
      <c r="BO180" s="4"/>
      <c r="BP180" s="4">
        <v>7.2421999999999995</v>
      </c>
      <c r="BQ180" s="1"/>
      <c r="BR180" s="26">
        <v>1676</v>
      </c>
      <c r="BS180" s="6">
        <f>AU180/0.78*195</f>
        <v>49418.604651162794</v>
      </c>
      <c r="BT180" s="6">
        <f>BF180*271</f>
        <v>243.00898834896276</v>
      </c>
      <c r="BU180" s="6">
        <f>BG180*19</f>
        <v>15.664735386490412</v>
      </c>
      <c r="BV180" s="6">
        <f>BH180*5</f>
        <v>13.428631713554985</v>
      </c>
      <c r="BW180" s="6">
        <f>BI180*3</f>
        <v>4.4516653386454177</v>
      </c>
      <c r="BX180" s="6">
        <f>BJ180*3</f>
        <v>18.045348837209303</v>
      </c>
      <c r="BY180" s="6">
        <f>BK180*1.3</f>
        <v>4.1278158567774934</v>
      </c>
      <c r="BZ180" s="6">
        <f>BL180*1.3</f>
        <v>3.0993017391304347</v>
      </c>
      <c r="CA180" s="6">
        <f>BM180*1.3</f>
        <v>1.9290549800796812</v>
      </c>
      <c r="CB180" s="6">
        <f>BN180*2</f>
        <v>25.353081431619859</v>
      </c>
      <c r="CD180" s="7">
        <f t="shared" si="41"/>
        <v>329.10862363247031</v>
      </c>
      <c r="CE180" s="7"/>
      <c r="CF180" s="8">
        <v>1676</v>
      </c>
      <c r="CG180" s="9">
        <f>BP180*250</f>
        <v>1810.55</v>
      </c>
      <c r="CH180" s="9">
        <f>CD180*4.2</f>
        <v>1382.2562192563753</v>
      </c>
      <c r="CJ180" s="10">
        <v>1676</v>
      </c>
      <c r="CK180" s="11">
        <f t="shared" si="42"/>
        <v>1.309851223511975</v>
      </c>
    </row>
    <row r="181" spans="1:89" x14ac:dyDescent="0.2">
      <c r="A181" s="13">
        <v>1677</v>
      </c>
      <c r="F181" s="1">
        <v>2771</v>
      </c>
      <c r="H181" s="63">
        <f t="shared" si="48"/>
        <v>2771</v>
      </c>
      <c r="I181" s="1">
        <v>98.666666666666671</v>
      </c>
      <c r="L181" s="1">
        <f t="shared" si="45"/>
        <v>98.666666666666671</v>
      </c>
      <c r="N181" s="1">
        <v>2453.1000000000004</v>
      </c>
      <c r="R181" s="1">
        <v>2453.1000000000004</v>
      </c>
      <c r="Y181" s="1">
        <v>883</v>
      </c>
      <c r="AA181" s="1">
        <v>883</v>
      </c>
      <c r="AF181" s="1">
        <v>850</v>
      </c>
      <c r="AG181" s="1">
        <v>165.8</v>
      </c>
      <c r="AH181" s="66">
        <v>7</v>
      </c>
      <c r="AK181" s="66">
        <v>7</v>
      </c>
      <c r="AN181" s="17">
        <v>1677</v>
      </c>
      <c r="AO181" s="3">
        <v>20.694698354661792</v>
      </c>
      <c r="AP181" s="3">
        <v>50.658135283363798</v>
      </c>
      <c r="AQ181" s="3">
        <v>59.903381642512088</v>
      </c>
      <c r="AR181" s="3">
        <v>57.495429616087748</v>
      </c>
      <c r="AS181" s="3">
        <v>81.863354037267086</v>
      </c>
      <c r="AT181" s="3">
        <v>70.358565737051791</v>
      </c>
      <c r="AU181" s="3">
        <v>177.90697674418604</v>
      </c>
      <c r="AV181" s="3">
        <v>104.34782608695652</v>
      </c>
      <c r="AW181" s="3">
        <v>73.913043478260875</v>
      </c>
      <c r="AX181" s="3">
        <v>14.417391304347827</v>
      </c>
      <c r="AZ181" s="3">
        <v>7</v>
      </c>
      <c r="BA181" s="1"/>
      <c r="BB181" s="14">
        <v>1677</v>
      </c>
      <c r="BC181" s="4">
        <v>1.0224</v>
      </c>
      <c r="BD181" s="4">
        <f t="shared" si="32"/>
        <v>0.62230175287665346</v>
      </c>
      <c r="BE181" s="4">
        <f t="shared" si="33"/>
        <v>1.5233199268738573</v>
      </c>
      <c r="BF181" s="4">
        <f t="shared" si="34"/>
        <v>1.8013299232736577</v>
      </c>
      <c r="BG181" s="4">
        <f t="shared" si="35"/>
        <v>1.728921389396709</v>
      </c>
      <c r="BH181" s="4">
        <f t="shared" si="36"/>
        <v>2.4616792108147605</v>
      </c>
      <c r="BI181" s="4">
        <f t="shared" si="37"/>
        <v>2.1157234591047573</v>
      </c>
      <c r="BJ181" s="4">
        <f t="shared" si="38"/>
        <v>5.3497674418604646</v>
      </c>
      <c r="BK181" s="4">
        <f t="shared" si="39"/>
        <v>3.1378005115089511</v>
      </c>
      <c r="BL181" s="4">
        <f t="shared" si="40"/>
        <v>2.2226086956521742</v>
      </c>
      <c r="BM181" s="4">
        <f t="shared" si="43"/>
        <v>2.1157234591047573</v>
      </c>
      <c r="BN181" s="4">
        <f t="shared" si="31"/>
        <v>15.734745303239336</v>
      </c>
      <c r="BO181" s="4"/>
      <c r="BP181" s="4">
        <v>7.1567999999999996</v>
      </c>
      <c r="BQ181" s="1"/>
      <c r="BR181" s="26">
        <v>1677</v>
      </c>
      <c r="BS181" s="6">
        <f>AU181/0.78*195</f>
        <v>44476.744186046504</v>
      </c>
      <c r="BT181" s="6">
        <f>BF181*271</f>
        <v>488.16040920716125</v>
      </c>
      <c r="BU181" s="6">
        <f>BG181*19</f>
        <v>32.849506398537471</v>
      </c>
      <c r="BV181" s="6">
        <f>BH181*5</f>
        <v>12.308396054073803</v>
      </c>
      <c r="BW181" s="6">
        <f>BI181*3</f>
        <v>6.3471703773142725</v>
      </c>
      <c r="BX181" s="6">
        <f>BJ181*3</f>
        <v>16.049302325581394</v>
      </c>
      <c r="BY181" s="6">
        <f>BK181*1.3</f>
        <v>4.0791406649616366</v>
      </c>
      <c r="BZ181" s="6">
        <f>BL181*1.3</f>
        <v>2.8893913043478268</v>
      </c>
      <c r="CA181" s="6">
        <f>BM181*1.3</f>
        <v>2.7504404968361849</v>
      </c>
      <c r="CB181" s="6">
        <f>BN181*2</f>
        <v>31.469490606478672</v>
      </c>
      <c r="CD181" s="7">
        <f t="shared" si="41"/>
        <v>596.90324743529243</v>
      </c>
      <c r="CE181" s="7"/>
      <c r="CF181" s="8">
        <v>1677</v>
      </c>
      <c r="CG181" s="9">
        <f>BP181*250</f>
        <v>1789.1999999999998</v>
      </c>
      <c r="CH181" s="9">
        <f>CD181*4.2</f>
        <v>2506.9936392282284</v>
      </c>
      <c r="CJ181" s="10">
        <v>1677</v>
      </c>
      <c r="CK181" s="11">
        <f t="shared" si="42"/>
        <v>0.71368350202547803</v>
      </c>
    </row>
    <row r="182" spans="1:89" x14ac:dyDescent="0.2">
      <c r="A182" s="13">
        <v>1678</v>
      </c>
      <c r="E182" s="1">
        <v>3913.6</v>
      </c>
      <c r="F182" s="1">
        <v>2923</v>
      </c>
      <c r="H182" s="63">
        <f t="shared" si="48"/>
        <v>3418.3</v>
      </c>
      <c r="N182" s="1">
        <v>2618</v>
      </c>
      <c r="R182" s="1">
        <v>2618</v>
      </c>
      <c r="Y182" s="1">
        <v>1051.5</v>
      </c>
      <c r="AA182" s="1">
        <v>1051.5</v>
      </c>
      <c r="AF182" s="1">
        <v>1020</v>
      </c>
      <c r="AG182" s="1">
        <v>133.5</v>
      </c>
      <c r="AK182" s="66">
        <v>7</v>
      </c>
      <c r="AN182" s="17">
        <v>1678</v>
      </c>
      <c r="AO182" s="3">
        <v>34.03473491773309</v>
      </c>
      <c r="AP182" s="3">
        <v>62.491773308957953</v>
      </c>
      <c r="AQ182" s="3">
        <v>81.960517902813294</v>
      </c>
      <c r="AR182" s="3">
        <v>61.360333755214924</v>
      </c>
      <c r="AS182" s="3">
        <v>75.465838509316768</v>
      </c>
      <c r="AT182" s="3">
        <v>83.784860557768923</v>
      </c>
      <c r="AU182" s="3">
        <v>197.67441860465118</v>
      </c>
      <c r="AV182" s="3">
        <v>104.34782608695652</v>
      </c>
      <c r="AW182" s="3">
        <v>88.695652173913047</v>
      </c>
      <c r="AX182" s="3">
        <v>11.608695652173912</v>
      </c>
      <c r="AZ182" s="3">
        <v>7</v>
      </c>
      <c r="BA182" s="1"/>
      <c r="BB182" s="14">
        <v>1678</v>
      </c>
      <c r="BC182" s="4">
        <v>1.0023</v>
      </c>
      <c r="BD182" s="4">
        <f t="shared" si="32"/>
        <v>1.003323964942467</v>
      </c>
      <c r="BE182" s="4">
        <f t="shared" si="33"/>
        <v>1.842220717281428</v>
      </c>
      <c r="BF182" s="4">
        <f t="shared" si="34"/>
        <v>2.4161478557055815</v>
      </c>
      <c r="BG182" s="4">
        <f t="shared" si="35"/>
        <v>1.8088665447897623</v>
      </c>
      <c r="BH182" s="4">
        <f t="shared" si="36"/>
        <v>2.2246885275849473</v>
      </c>
      <c r="BI182" s="4">
        <f t="shared" si="37"/>
        <v>2.4699284040309353</v>
      </c>
      <c r="BJ182" s="4">
        <f t="shared" si="38"/>
        <v>5.8273255813953488</v>
      </c>
      <c r="BK182" s="4">
        <f t="shared" si="39"/>
        <v>3.0761125319693092</v>
      </c>
      <c r="BL182" s="4">
        <f t="shared" si="40"/>
        <v>2.6146956521739129</v>
      </c>
      <c r="BM182" s="4">
        <f t="shared" si="43"/>
        <v>2.4699284040309353</v>
      </c>
      <c r="BN182" s="4">
        <f t="shared" si="31"/>
        <v>12.420336049852491</v>
      </c>
      <c r="BO182" s="4"/>
      <c r="BP182" s="4">
        <v>7.0160999999999998</v>
      </c>
      <c r="BQ182" s="1"/>
      <c r="BR182" s="26">
        <v>1678</v>
      </c>
      <c r="BS182" s="6">
        <f>AU182/0.78*195</f>
        <v>49418.604651162794</v>
      </c>
      <c r="BT182" s="6">
        <f>BF182*271</f>
        <v>654.77606889621256</v>
      </c>
      <c r="BU182" s="6">
        <f>BG182*19</f>
        <v>34.368464351005485</v>
      </c>
      <c r="BV182" s="6">
        <f>BH182*5</f>
        <v>11.123442637924736</v>
      </c>
      <c r="BW182" s="6">
        <f>BI182*3</f>
        <v>7.4097852120928058</v>
      </c>
      <c r="BX182" s="6">
        <f>BJ182*3</f>
        <v>17.481976744186046</v>
      </c>
      <c r="BY182" s="6">
        <f>BK182*1.3</f>
        <v>3.998946291560102</v>
      </c>
      <c r="BZ182" s="6">
        <f>BL182*1.3</f>
        <v>3.3991043478260869</v>
      </c>
      <c r="CA182" s="6">
        <f>BM182*1.3</f>
        <v>3.210906925240216</v>
      </c>
      <c r="CB182" s="6">
        <f>BN182*2</f>
        <v>24.840672099704982</v>
      </c>
      <c r="CD182" s="7">
        <f t="shared" si="41"/>
        <v>760.60936750575308</v>
      </c>
      <c r="CE182" s="7"/>
      <c r="CF182" s="8">
        <v>1678</v>
      </c>
      <c r="CG182" s="9">
        <f>BP182*250</f>
        <v>1754.0249999999999</v>
      </c>
      <c r="CH182" s="9">
        <f>CD182*4.2</f>
        <v>3194.5593435241631</v>
      </c>
      <c r="CJ182" s="10">
        <v>1678</v>
      </c>
      <c r="CK182" s="11">
        <f t="shared" si="42"/>
        <v>0.54906633791469983</v>
      </c>
    </row>
    <row r="183" spans="1:89" x14ac:dyDescent="0.2">
      <c r="A183" s="13">
        <v>1679</v>
      </c>
      <c r="E183" s="1">
        <v>2031.5</v>
      </c>
      <c r="F183" s="1">
        <v>1717</v>
      </c>
      <c r="H183" s="63">
        <f t="shared" si="48"/>
        <v>1874.25</v>
      </c>
      <c r="I183" s="1">
        <v>109</v>
      </c>
      <c r="L183" s="1">
        <f t="shared" si="45"/>
        <v>109</v>
      </c>
      <c r="N183" s="1">
        <v>1751</v>
      </c>
      <c r="R183" s="1">
        <v>1751</v>
      </c>
      <c r="Y183" s="1">
        <v>762.5</v>
      </c>
      <c r="AA183" s="1">
        <v>762.5</v>
      </c>
      <c r="AD183" s="1">
        <v>48</v>
      </c>
      <c r="AE183" s="1">
        <v>48</v>
      </c>
      <c r="AF183" s="1">
        <v>875.5</v>
      </c>
      <c r="AG183" s="1">
        <v>166.1</v>
      </c>
      <c r="AN183" s="17">
        <v>1679</v>
      </c>
      <c r="AO183" s="3">
        <v>14.762340036563071</v>
      </c>
      <c r="AP183" s="3">
        <v>34.264168190127968</v>
      </c>
      <c r="AQ183" s="3">
        <v>67.391304347826093</v>
      </c>
      <c r="AR183" s="3">
        <v>41.039703745371014</v>
      </c>
      <c r="AS183" s="3">
        <v>69.068322981366464</v>
      </c>
      <c r="AT183" s="3">
        <v>60.756972111553779</v>
      </c>
      <c r="AU183" s="3">
        <v>177.90697674418604</v>
      </c>
      <c r="AV183" s="3">
        <v>104.34782608695652</v>
      </c>
      <c r="AW183" s="3">
        <v>76.130434782608702</v>
      </c>
      <c r="AX183" s="3">
        <v>14.443478260869565</v>
      </c>
      <c r="AZ183" s="3">
        <v>7</v>
      </c>
      <c r="BA183" s="1"/>
      <c r="BB183" s="14">
        <v>1679</v>
      </c>
      <c r="BC183" s="4">
        <v>0.96460000000000001</v>
      </c>
      <c r="BD183" s="4">
        <f t="shared" si="32"/>
        <v>0.4188162705667276</v>
      </c>
      <c r="BE183" s="4">
        <f t="shared" si="33"/>
        <v>0.97209460694698357</v>
      </c>
      <c r="BF183" s="4">
        <f t="shared" si="34"/>
        <v>1.9119309462915604</v>
      </c>
      <c r="BG183" s="4">
        <f t="shared" si="35"/>
        <v>1.1643205362583788</v>
      </c>
      <c r="BH183" s="4">
        <f t="shared" si="36"/>
        <v>1.9595089514066499</v>
      </c>
      <c r="BI183" s="4">
        <f t="shared" si="37"/>
        <v>1.7237110382001406</v>
      </c>
      <c r="BJ183" s="4">
        <f t="shared" si="38"/>
        <v>5.0473255813953486</v>
      </c>
      <c r="BK183" s="4">
        <f t="shared" si="39"/>
        <v>2.9604092071611254</v>
      </c>
      <c r="BL183" s="4">
        <f t="shared" si="40"/>
        <v>2.1598652173913044</v>
      </c>
      <c r="BM183" s="4">
        <f t="shared" si="43"/>
        <v>1.7237110382001406</v>
      </c>
      <c r="BN183" s="4">
        <f t="shared" ref="BN183:BN246" si="49">(((AX183/34)*1000000)/27553)*BC183</f>
        <v>14.872063819713006</v>
      </c>
      <c r="BO183" s="4"/>
      <c r="BP183" s="4">
        <v>6.7522000000000002</v>
      </c>
      <c r="BQ183" s="1"/>
      <c r="BR183" s="26">
        <v>1679</v>
      </c>
      <c r="BS183" s="6">
        <f>AU183/0.78*195</f>
        <v>44476.744186046504</v>
      </c>
      <c r="BT183" s="6">
        <f>BF183*271</f>
        <v>518.1332864450128</v>
      </c>
      <c r="BU183" s="6">
        <f>BG183*19</f>
        <v>22.122090188909198</v>
      </c>
      <c r="BV183" s="6">
        <f>BH183*5</f>
        <v>9.7975447570332506</v>
      </c>
      <c r="BW183" s="6">
        <f>BI183*3</f>
        <v>5.1711331146004218</v>
      </c>
      <c r="BX183" s="6">
        <f>BJ183*3</f>
        <v>15.141976744186046</v>
      </c>
      <c r="BY183" s="6">
        <f>BK183*1.3</f>
        <v>3.8485319693094633</v>
      </c>
      <c r="BZ183" s="6">
        <f>BL183*1.3</f>
        <v>2.8078247826086957</v>
      </c>
      <c r="CA183" s="6">
        <f>BM183*1.3</f>
        <v>2.240824349660183</v>
      </c>
      <c r="CB183" s="6">
        <f>BN183*2</f>
        <v>29.744127639426011</v>
      </c>
      <c r="CD183" s="7">
        <f t="shared" si="41"/>
        <v>609.007339990746</v>
      </c>
      <c r="CE183" s="7"/>
      <c r="CF183" s="8">
        <v>1679</v>
      </c>
      <c r="CG183" s="9">
        <f>BP183*250</f>
        <v>1688.05</v>
      </c>
      <c r="CH183" s="9">
        <f>CD183*4.2</f>
        <v>2557.8308279611333</v>
      </c>
      <c r="CJ183" s="10">
        <v>1679</v>
      </c>
      <c r="CK183" s="11">
        <f t="shared" si="42"/>
        <v>0.65995373171163063</v>
      </c>
    </row>
    <row r="184" spans="1:89" x14ac:dyDescent="0.2">
      <c r="A184" s="13">
        <v>1680</v>
      </c>
      <c r="E184" s="1">
        <v>1654.7</v>
      </c>
      <c r="F184" s="1">
        <v>1598</v>
      </c>
      <c r="H184" s="63">
        <f t="shared" si="48"/>
        <v>1626.35</v>
      </c>
      <c r="I184" s="1">
        <v>78.666666666666671</v>
      </c>
      <c r="L184" s="1">
        <f t="shared" si="45"/>
        <v>78.666666666666671</v>
      </c>
      <c r="N184" s="1">
        <v>2142</v>
      </c>
      <c r="R184" s="1">
        <v>2142</v>
      </c>
      <c r="Y184" s="1">
        <v>680</v>
      </c>
      <c r="AA184" s="1">
        <v>680</v>
      </c>
      <c r="AD184" s="1">
        <v>48</v>
      </c>
      <c r="AE184" s="1">
        <v>48</v>
      </c>
      <c r="AF184" s="1">
        <v>918</v>
      </c>
      <c r="AG184" s="1">
        <v>140.30000000000001</v>
      </c>
      <c r="AH184" s="66">
        <v>5.75</v>
      </c>
      <c r="AK184" s="66">
        <v>6</v>
      </c>
      <c r="AN184" s="17">
        <v>1680</v>
      </c>
      <c r="AO184" s="3">
        <v>10.255941499085923</v>
      </c>
      <c r="AP184" s="3">
        <v>29.732175502742226</v>
      </c>
      <c r="AQ184" s="3">
        <v>45.410628019323681</v>
      </c>
      <c r="AR184" s="3">
        <v>50.203909436084935</v>
      </c>
      <c r="AS184" s="3">
        <v>62.670807453416145</v>
      </c>
      <c r="AT184" s="3">
        <v>54.183266932270911</v>
      </c>
      <c r="AU184" s="3">
        <v>148.25581395348837</v>
      </c>
      <c r="AV184" s="3">
        <v>104.34782608695652</v>
      </c>
      <c r="AW184" s="3">
        <v>79.826086956521735</v>
      </c>
      <c r="AX184" s="3">
        <v>12.200000000000001</v>
      </c>
      <c r="AZ184" s="3">
        <v>5.875</v>
      </c>
      <c r="BA184" s="1"/>
      <c r="BB184" s="14">
        <v>1680</v>
      </c>
      <c r="BC184" s="4">
        <v>1.7231000000000001</v>
      </c>
      <c r="BD184" s="4">
        <f t="shared" si="32"/>
        <v>0.51976508226691043</v>
      </c>
      <c r="BE184" s="4">
        <f t="shared" si="33"/>
        <v>1.5068091649639745</v>
      </c>
      <c r="BF184" s="4">
        <f t="shared" si="34"/>
        <v>2.3013839158851952</v>
      </c>
      <c r="BG184" s="4">
        <f t="shared" si="35"/>
        <v>2.5443045985093513</v>
      </c>
      <c r="BH184" s="4">
        <f t="shared" si="36"/>
        <v>3.1761196565582757</v>
      </c>
      <c r="BI184" s="4">
        <f t="shared" si="37"/>
        <v>2.7459760956175296</v>
      </c>
      <c r="BJ184" s="4">
        <f t="shared" si="38"/>
        <v>7.5135174418604649</v>
      </c>
      <c r="BK184" s="4">
        <f t="shared" si="39"/>
        <v>5.2882864450127878</v>
      </c>
      <c r="BL184" s="4">
        <f t="shared" si="40"/>
        <v>4.0455391304347827</v>
      </c>
      <c r="BM184" s="4">
        <f t="shared" si="43"/>
        <v>2.7459760956175296</v>
      </c>
      <c r="BN184" s="4">
        <f t="shared" si="49"/>
        <v>22.439981981251112</v>
      </c>
      <c r="BO184" s="4"/>
      <c r="BP184" s="4">
        <v>10.123212500000001</v>
      </c>
      <c r="BQ184" s="1"/>
      <c r="BR184" s="26">
        <v>1680</v>
      </c>
      <c r="BS184" s="6">
        <f>AU184/0.78*195</f>
        <v>37063.953488372092</v>
      </c>
      <c r="BT184" s="6">
        <f>BF184*271</f>
        <v>623.67504120488786</v>
      </c>
      <c r="BU184" s="6">
        <f>BG184*19</f>
        <v>48.341787371677675</v>
      </c>
      <c r="BV184" s="6">
        <f>BH184*5</f>
        <v>15.880598282791379</v>
      </c>
      <c r="BW184" s="6">
        <f>BI184*3</f>
        <v>8.2379282868525898</v>
      </c>
      <c r="BX184" s="6">
        <f>BJ184*3</f>
        <v>22.540552325581395</v>
      </c>
      <c r="BY184" s="6">
        <f>BK184*1.3</f>
        <v>6.8747723785166244</v>
      </c>
      <c r="BZ184" s="6">
        <f>BL184*1.3</f>
        <v>5.2592008695652179</v>
      </c>
      <c r="CA184" s="6">
        <f>BM184*1.3</f>
        <v>3.5697689243027888</v>
      </c>
      <c r="CB184" s="6">
        <f>BN184*2</f>
        <v>44.879963962502224</v>
      </c>
      <c r="CD184" s="7">
        <f t="shared" si="41"/>
        <v>779.25961360667782</v>
      </c>
      <c r="CE184" s="7"/>
      <c r="CF184" s="8">
        <v>1680</v>
      </c>
      <c r="CG184" s="9">
        <f>BP184*250</f>
        <v>2530.8031250000004</v>
      </c>
      <c r="CH184" s="9">
        <f>CD184*4.2</f>
        <v>3272.8903771480468</v>
      </c>
      <c r="CJ184" s="10">
        <v>1680</v>
      </c>
      <c r="CK184" s="11">
        <f t="shared" si="42"/>
        <v>0.7732624174248417</v>
      </c>
    </row>
    <row r="185" spans="1:89" x14ac:dyDescent="0.2">
      <c r="A185" s="13">
        <v>1681</v>
      </c>
      <c r="E185" s="1">
        <v>1551.3</v>
      </c>
      <c r="F185" s="1">
        <v>773</v>
      </c>
      <c r="H185" s="63">
        <f t="shared" si="48"/>
        <v>1162.1500000000001</v>
      </c>
      <c r="I185" s="1">
        <v>58.333333333333336</v>
      </c>
      <c r="L185" s="1">
        <f t="shared" si="45"/>
        <v>58.333333333333336</v>
      </c>
      <c r="Y185" s="1">
        <v>632.9</v>
      </c>
      <c r="AA185" s="1">
        <v>632.9</v>
      </c>
      <c r="AD185" s="1">
        <v>48</v>
      </c>
      <c r="AE185" s="1">
        <v>48</v>
      </c>
      <c r="AF185" s="1">
        <v>799</v>
      </c>
      <c r="AG185" s="1">
        <v>108.3</v>
      </c>
      <c r="AK185" s="66">
        <v>6.25</v>
      </c>
      <c r="AN185" s="17">
        <v>1681</v>
      </c>
      <c r="AO185" s="3">
        <v>13.519195612431444</v>
      </c>
      <c r="AP185" s="3">
        <v>21.245886654478976</v>
      </c>
      <c r="AQ185" s="3">
        <v>30.676328502415462</v>
      </c>
      <c r="AR185" s="3">
        <v>40.815579149674214</v>
      </c>
      <c r="AS185" s="3">
        <v>56.273291925465834</v>
      </c>
      <c r="AT185" s="3">
        <v>50.430278884462147</v>
      </c>
      <c r="AU185" s="3">
        <v>126.04651162790698</v>
      </c>
      <c r="AV185" s="3">
        <v>104.34782608695652</v>
      </c>
      <c r="AW185" s="3">
        <v>69.478260869565219</v>
      </c>
      <c r="AX185" s="3">
        <v>9.4173913043478255</v>
      </c>
      <c r="AZ185" s="3">
        <v>6.25</v>
      </c>
      <c r="BA185" s="1"/>
      <c r="BB185" s="14">
        <v>1681</v>
      </c>
      <c r="BC185" s="4">
        <v>1.7231000000000001</v>
      </c>
      <c r="BD185" s="4">
        <f t="shared" si="32"/>
        <v>0.68514488117001826</v>
      </c>
      <c r="BE185" s="4">
        <f t="shared" si="33"/>
        <v>1.0767290380686094</v>
      </c>
      <c r="BF185" s="4">
        <f t="shared" si="34"/>
        <v>1.5546582836032965</v>
      </c>
      <c r="BG185" s="4">
        <f t="shared" si="35"/>
        <v>2.0685095421412836</v>
      </c>
      <c r="BH185" s="4">
        <f t="shared" si="36"/>
        <v>2.8518973328461819</v>
      </c>
      <c r="BI185" s="4">
        <f t="shared" si="37"/>
        <v>2.5557768689946099</v>
      </c>
      <c r="BJ185" s="4">
        <f t="shared" si="38"/>
        <v>6.3879630642954854</v>
      </c>
      <c r="BK185" s="4">
        <f t="shared" si="39"/>
        <v>5.2882864450127878</v>
      </c>
      <c r="BL185" s="4">
        <f t="shared" si="40"/>
        <v>3.5211173913043483</v>
      </c>
      <c r="BM185" s="4">
        <f t="shared" si="43"/>
        <v>2.5557768689946099</v>
      </c>
      <c r="BN185" s="4">
        <f t="shared" si="49"/>
        <v>17.321810752455416</v>
      </c>
      <c r="BO185" s="4"/>
      <c r="BP185" s="4">
        <v>10.769375</v>
      </c>
      <c r="BQ185" s="1"/>
      <c r="BR185" s="26">
        <v>1681</v>
      </c>
      <c r="BS185" s="6">
        <f>AU185/0.78*195</f>
        <v>31511.627906976744</v>
      </c>
      <c r="BT185" s="6">
        <f>BF185*271</f>
        <v>421.31239485649337</v>
      </c>
      <c r="BU185" s="6">
        <f>BG185*19</f>
        <v>39.301681300684386</v>
      </c>
      <c r="BV185" s="6">
        <f>BH185*5</f>
        <v>14.259486664230909</v>
      </c>
      <c r="BW185" s="6">
        <f>BI185*3</f>
        <v>7.6673306069838301</v>
      </c>
      <c r="BX185" s="6">
        <f>BJ185*3</f>
        <v>19.163889192886458</v>
      </c>
      <c r="BY185" s="6">
        <f>BK185*1.3</f>
        <v>6.8747723785166244</v>
      </c>
      <c r="BZ185" s="6">
        <f>BL185*1.3</f>
        <v>4.5774526086956531</v>
      </c>
      <c r="CA185" s="6">
        <f>BM185*1.3</f>
        <v>3.322509929692993</v>
      </c>
      <c r="CB185" s="6">
        <f>BN185*2</f>
        <v>34.643621504910833</v>
      </c>
      <c r="CD185" s="7">
        <f t="shared" si="41"/>
        <v>551.12313904309508</v>
      </c>
      <c r="CE185" s="7"/>
      <c r="CF185" s="8">
        <v>1681</v>
      </c>
      <c r="CG185" s="9">
        <f>BP185*250</f>
        <v>2692.34375</v>
      </c>
      <c r="CH185" s="9">
        <f>CD185*4.2</f>
        <v>2314.7171839809994</v>
      </c>
      <c r="CJ185" s="10">
        <v>1681</v>
      </c>
      <c r="CK185" s="11">
        <f t="shared" si="42"/>
        <v>1.163141557263395</v>
      </c>
    </row>
    <row r="186" spans="1:89" x14ac:dyDescent="0.2">
      <c r="A186" s="13">
        <v>1682</v>
      </c>
      <c r="E186" s="1">
        <v>588</v>
      </c>
      <c r="F186" s="1">
        <v>578</v>
      </c>
      <c r="H186" s="63">
        <f>AVERAGE(E186:G186)</f>
        <v>583</v>
      </c>
      <c r="I186" s="1">
        <v>35</v>
      </c>
      <c r="L186" s="1">
        <f t="shared" si="45"/>
        <v>35</v>
      </c>
      <c r="N186" s="1">
        <v>1340.875</v>
      </c>
      <c r="R186" s="1">
        <v>1340.875</v>
      </c>
      <c r="Y186" s="1">
        <v>529.4</v>
      </c>
      <c r="AA186" s="1">
        <v>529.4</v>
      </c>
      <c r="AD186" s="1">
        <v>36</v>
      </c>
      <c r="AE186" s="1">
        <v>36</v>
      </c>
      <c r="AF186" s="1">
        <v>770.7</v>
      </c>
      <c r="AG186" s="1">
        <v>87</v>
      </c>
      <c r="AJ186" s="66">
        <v>5.5</v>
      </c>
      <c r="AK186" s="66">
        <v>5.25</v>
      </c>
      <c r="AN186" s="17">
        <v>1682</v>
      </c>
      <c r="AO186" s="3">
        <v>6.7989031078610598</v>
      </c>
      <c r="AP186" s="3">
        <v>10.658135283363801</v>
      </c>
      <c r="AQ186" s="3">
        <v>13.768115942028986</v>
      </c>
      <c r="AR186" s="3">
        <v>31.427248863263486</v>
      </c>
      <c r="AS186" s="3">
        <v>49.875776397515523</v>
      </c>
      <c r="AT186" s="3">
        <v>42.183266932270911</v>
      </c>
      <c r="AU186" s="3">
        <v>118.6046511627907</v>
      </c>
      <c r="AV186" s="3">
        <v>78.260869565217391</v>
      </c>
      <c r="AW186" s="3">
        <v>67.017391304347825</v>
      </c>
      <c r="AX186" s="3">
        <v>7.5652173913043477</v>
      </c>
      <c r="AZ186" s="3">
        <v>5.25</v>
      </c>
      <c r="BA186" s="1"/>
      <c r="BB186" s="14">
        <v>1682</v>
      </c>
      <c r="BC186" s="4">
        <v>2.1301000000000001</v>
      </c>
      <c r="BD186" s="4">
        <f t="shared" si="32"/>
        <v>0.42595127970749541</v>
      </c>
      <c r="BE186" s="4">
        <f t="shared" si="33"/>
        <v>0.66773217550274211</v>
      </c>
      <c r="BF186" s="4">
        <f t="shared" si="34"/>
        <v>0.86257246376811614</v>
      </c>
      <c r="BG186" s="4">
        <f t="shared" si="35"/>
        <v>1.9689171412834576</v>
      </c>
      <c r="BH186" s="4">
        <f t="shared" si="36"/>
        <v>3.124717391304348</v>
      </c>
      <c r="BI186" s="4">
        <f t="shared" si="37"/>
        <v>2.6427816733067728</v>
      </c>
      <c r="BJ186" s="4">
        <f t="shared" si="38"/>
        <v>7.4305813953488373</v>
      </c>
      <c r="BK186" s="4">
        <f t="shared" si="39"/>
        <v>4.9030434782608703</v>
      </c>
      <c r="BL186" s="4">
        <f t="shared" si="40"/>
        <v>4.1986395652173911</v>
      </c>
      <c r="BM186" s="4">
        <f t="shared" si="43"/>
        <v>2.6427816733067728</v>
      </c>
      <c r="BN186" s="4">
        <f t="shared" si="49"/>
        <v>17.201788174253888</v>
      </c>
      <c r="BO186" s="4"/>
      <c r="BP186" s="4">
        <v>11.183025000000001</v>
      </c>
      <c r="BQ186" s="1"/>
      <c r="BR186" s="26">
        <v>1682</v>
      </c>
      <c r="BS186" s="6">
        <f>AU186/0.78*195</f>
        <v>29651.162790697676</v>
      </c>
      <c r="BT186" s="6">
        <f>BF186*271</f>
        <v>233.75713768115946</v>
      </c>
      <c r="BU186" s="6">
        <f>BG186*19</f>
        <v>37.409425684385695</v>
      </c>
      <c r="BV186" s="6">
        <f>BH186*5</f>
        <v>15.62358695652174</v>
      </c>
      <c r="BW186" s="6">
        <f>BI186*3</f>
        <v>7.928345019920318</v>
      </c>
      <c r="BX186" s="6">
        <f>BJ186*3</f>
        <v>22.291744186046511</v>
      </c>
      <c r="BY186" s="6">
        <f>BK186*1.3</f>
        <v>6.3739565217391316</v>
      </c>
      <c r="BZ186" s="6">
        <f>BL186*1.3</f>
        <v>5.4582314347826086</v>
      </c>
      <c r="CA186" s="6">
        <f>BM186*1.3</f>
        <v>3.4356161752988048</v>
      </c>
      <c r="CB186" s="6">
        <f>BN186*2</f>
        <v>34.403576348507777</v>
      </c>
      <c r="CD186" s="7">
        <f t="shared" si="41"/>
        <v>366.68162000836207</v>
      </c>
      <c r="CE186" s="7"/>
      <c r="CF186" s="8">
        <v>1682</v>
      </c>
      <c r="CG186" s="9">
        <f>BP186*250</f>
        <v>2795.7562500000004</v>
      </c>
      <c r="CH186" s="9">
        <f>CD186*4.2</f>
        <v>1540.0628040351207</v>
      </c>
      <c r="CJ186" s="10">
        <v>1682</v>
      </c>
      <c r="CK186" s="11">
        <f t="shared" si="42"/>
        <v>1.8153521029628372</v>
      </c>
    </row>
    <row r="187" spans="1:89" x14ac:dyDescent="0.2">
      <c r="A187" s="13">
        <v>1683</v>
      </c>
      <c r="G187" s="34">
        <f>48*34</f>
        <v>1632</v>
      </c>
      <c r="H187" s="63">
        <f t="shared" ref="H187:H250" si="50">AVERAGE(E187:G187)</f>
        <v>1632</v>
      </c>
      <c r="I187" s="1">
        <v>62.4</v>
      </c>
      <c r="L187" s="1">
        <f t="shared" si="45"/>
        <v>62.4</v>
      </c>
      <c r="N187" s="1">
        <v>1997.5</v>
      </c>
      <c r="R187" s="1">
        <v>1997.5</v>
      </c>
      <c r="U187" s="1">
        <v>40</v>
      </c>
      <c r="X187" s="1">
        <f>AVERAGE(S187:W187)</f>
        <v>40</v>
      </c>
      <c r="Y187" s="1">
        <v>826.2</v>
      </c>
      <c r="AA187" s="1">
        <v>826.2</v>
      </c>
      <c r="AD187" s="1">
        <v>36</v>
      </c>
      <c r="AE187" s="1">
        <v>36</v>
      </c>
      <c r="AF187" s="1">
        <v>816</v>
      </c>
      <c r="AG187" s="1">
        <v>60.5</v>
      </c>
      <c r="AJ187" s="66">
        <v>5</v>
      </c>
      <c r="AK187" s="66">
        <v>5.6676470588235288</v>
      </c>
      <c r="AN187" s="17">
        <v>1683</v>
      </c>
      <c r="AO187" s="3">
        <v>13.190127970749542</v>
      </c>
      <c r="AP187" s="3">
        <v>29.835466179159049</v>
      </c>
      <c r="AQ187" s="3">
        <v>33.623188405797102</v>
      </c>
      <c r="AR187" s="3">
        <v>46.817137767777623</v>
      </c>
      <c r="AS187" s="3">
        <v>43.478260869565219</v>
      </c>
      <c r="AT187" s="3">
        <v>65.832669322709165</v>
      </c>
      <c r="AU187" s="3">
        <v>83.720930232558146</v>
      </c>
      <c r="AV187" s="3">
        <v>78.260869565217391</v>
      </c>
      <c r="AW187" s="3">
        <v>70.956521739130437</v>
      </c>
      <c r="AX187" s="3">
        <v>5.2608695652173916</v>
      </c>
      <c r="AZ187" s="3">
        <v>5.6676470588235288</v>
      </c>
      <c r="BA187" s="1"/>
      <c r="BB187" s="14">
        <v>1683</v>
      </c>
      <c r="BC187" s="4">
        <v>2.1301000000000001</v>
      </c>
      <c r="BD187" s="4">
        <f t="shared" si="32"/>
        <v>0.82636151736745889</v>
      </c>
      <c r="BE187" s="4">
        <f t="shared" si="33"/>
        <v>1.8691919561243144</v>
      </c>
      <c r="BF187" s="4">
        <f t="shared" si="34"/>
        <v>2.1064927536231886</v>
      </c>
      <c r="BG187" s="4">
        <f t="shared" si="35"/>
        <v>2.9330936811512682</v>
      </c>
      <c r="BH187" s="4">
        <f t="shared" si="36"/>
        <v>2.723913043478261</v>
      </c>
      <c r="BI187" s="4">
        <f t="shared" si="37"/>
        <v>4.1244167330677293</v>
      </c>
      <c r="BJ187" s="4">
        <f t="shared" si="38"/>
        <v>5.2451162790697685</v>
      </c>
      <c r="BK187" s="4">
        <f t="shared" si="39"/>
        <v>4.9030434782608703</v>
      </c>
      <c r="BL187" s="4">
        <f t="shared" si="40"/>
        <v>4.4454260869565214</v>
      </c>
      <c r="BM187" s="4">
        <f t="shared" si="43"/>
        <v>4.1244167330677293</v>
      </c>
      <c r="BN187" s="4">
        <f t="shared" si="49"/>
        <v>11.962163040716785</v>
      </c>
      <c r="BO187" s="4"/>
      <c r="BP187" s="4">
        <v>12.072654999999999</v>
      </c>
      <c r="BQ187" s="1"/>
      <c r="BR187" s="26">
        <v>1683</v>
      </c>
      <c r="BS187" s="6">
        <f>AU187/0.78*195</f>
        <v>20930.232558139538</v>
      </c>
      <c r="BT187" s="6">
        <f>BF187*271</f>
        <v>570.85953623188414</v>
      </c>
      <c r="BU187" s="6">
        <f>BG187*19</f>
        <v>55.728779941874095</v>
      </c>
      <c r="BV187" s="6">
        <f>BH187*5</f>
        <v>13.619565217391305</v>
      </c>
      <c r="BW187" s="6">
        <f>BI187*3</f>
        <v>12.373250199203188</v>
      </c>
      <c r="BX187" s="6">
        <f>BJ187*3</f>
        <v>15.735348837209305</v>
      </c>
      <c r="BY187" s="6">
        <f>BK187*1.3</f>
        <v>6.3739565217391316</v>
      </c>
      <c r="BZ187" s="6">
        <f>BL187*1.3</f>
        <v>5.7790539130434784</v>
      </c>
      <c r="CA187" s="6">
        <f>BM187*1.3</f>
        <v>5.3617417529880482</v>
      </c>
      <c r="CB187" s="6">
        <f>BN187*2</f>
        <v>23.92432608143357</v>
      </c>
      <c r="CD187" s="7">
        <f t="shared" si="41"/>
        <v>709.75555869676634</v>
      </c>
      <c r="CE187" s="7"/>
      <c r="CF187" s="8">
        <v>1683</v>
      </c>
      <c r="CG187" s="9">
        <f>BP187*250</f>
        <v>3018.1637499999997</v>
      </c>
      <c r="CH187" s="9">
        <f>CD187*4.2</f>
        <v>2980.9733465264189</v>
      </c>
      <c r="CJ187" s="10">
        <v>1683</v>
      </c>
      <c r="CK187" s="11">
        <f t="shared" si="42"/>
        <v>1.0124759261993794</v>
      </c>
    </row>
    <row r="188" spans="1:89" x14ac:dyDescent="0.2">
      <c r="A188" s="13">
        <v>1684</v>
      </c>
      <c r="E188" s="1">
        <v>1351.5</v>
      </c>
      <c r="F188" s="1">
        <v>1139</v>
      </c>
      <c r="H188" s="63">
        <f t="shared" si="50"/>
        <v>1245.25</v>
      </c>
      <c r="I188" s="1">
        <v>62.4</v>
      </c>
      <c r="L188" s="1">
        <f t="shared" si="45"/>
        <v>62.4</v>
      </c>
      <c r="W188" s="1">
        <v>46.8</v>
      </c>
      <c r="X188" s="1">
        <f>AVERAGE(S188:W188)</f>
        <v>46.8</v>
      </c>
      <c r="Y188" s="1">
        <v>827.4</v>
      </c>
      <c r="AA188" s="1">
        <v>827.4</v>
      </c>
      <c r="AD188" s="1">
        <v>36</v>
      </c>
      <c r="AE188" s="1">
        <v>36</v>
      </c>
      <c r="AF188" s="1">
        <v>884</v>
      </c>
      <c r="AG188" s="1">
        <v>72.099999999999994</v>
      </c>
      <c r="AK188" s="66">
        <v>4.5</v>
      </c>
      <c r="AN188" s="17">
        <v>1684</v>
      </c>
      <c r="AO188" s="3">
        <v>9.1316270566727606</v>
      </c>
      <c r="AP188" s="3">
        <v>22.765082266910419</v>
      </c>
      <c r="AQ188" s="3">
        <v>33.623188405797102</v>
      </c>
      <c r="AR188" s="3">
        <v>40.143205362583785</v>
      </c>
      <c r="AS188" s="3">
        <v>50.869565217391298</v>
      </c>
      <c r="AT188" s="3">
        <v>65.928286852589636</v>
      </c>
      <c r="AU188" s="3">
        <v>75.581395348837205</v>
      </c>
      <c r="AV188" s="3">
        <v>78.260869565217391</v>
      </c>
      <c r="AW188" s="3">
        <v>76.869565217391298</v>
      </c>
      <c r="AX188" s="3">
        <v>6.2695652173913041</v>
      </c>
      <c r="AZ188" s="3">
        <v>4.5</v>
      </c>
      <c r="BA188" s="1"/>
      <c r="BB188" s="14">
        <v>1684</v>
      </c>
      <c r="BC188" s="4">
        <v>2.1301000000000001</v>
      </c>
      <c r="BD188" s="4">
        <f t="shared" si="32"/>
        <v>0.57209643510054853</v>
      </c>
      <c r="BE188" s="4">
        <f t="shared" si="33"/>
        <v>1.4262324040219378</v>
      </c>
      <c r="BF188" s="4">
        <f t="shared" si="34"/>
        <v>2.1064927536231886</v>
      </c>
      <c r="BG188" s="4">
        <f t="shared" si="35"/>
        <v>2.514971815965874</v>
      </c>
      <c r="BH188" s="4">
        <f t="shared" si="36"/>
        <v>3.1869782608695649</v>
      </c>
      <c r="BI188" s="4">
        <f t="shared" si="37"/>
        <v>4.130407171314741</v>
      </c>
      <c r="BJ188" s="4">
        <f t="shared" si="38"/>
        <v>4.7351744186046512</v>
      </c>
      <c r="BK188" s="4">
        <f t="shared" si="39"/>
        <v>4.9030434782608703</v>
      </c>
      <c r="BL188" s="4">
        <f t="shared" si="40"/>
        <v>4.8158782608695647</v>
      </c>
      <c r="BM188" s="4">
        <f t="shared" si="43"/>
        <v>4.130407171314741</v>
      </c>
      <c r="BN188" s="4">
        <f t="shared" si="49"/>
        <v>14.255734797283969</v>
      </c>
      <c r="BO188" s="4"/>
      <c r="BP188" s="4">
        <v>9.5854499999999998</v>
      </c>
      <c r="BQ188" s="1"/>
      <c r="BR188" s="26">
        <v>1684</v>
      </c>
      <c r="BS188" s="6">
        <f>AU188/0.78*195</f>
        <v>18895.348837209302</v>
      </c>
      <c r="BT188" s="6">
        <f>BF188*271</f>
        <v>570.85953623188414</v>
      </c>
      <c r="BU188" s="6">
        <f>BG188*19</f>
        <v>47.784464503351607</v>
      </c>
      <c r="BV188" s="6">
        <f>BH188*5</f>
        <v>15.934891304347826</v>
      </c>
      <c r="BW188" s="6">
        <f>BI188*3</f>
        <v>12.391221513944224</v>
      </c>
      <c r="BX188" s="6">
        <f>BJ188*3</f>
        <v>14.205523255813954</v>
      </c>
      <c r="BY188" s="6">
        <f>BK188*1.3</f>
        <v>6.3739565217391316</v>
      </c>
      <c r="BZ188" s="6">
        <f>BL188*1.3</f>
        <v>6.2606417391304348</v>
      </c>
      <c r="CA188" s="6">
        <f>BM188*1.3</f>
        <v>5.3695293227091634</v>
      </c>
      <c r="CB188" s="6">
        <f>BN188*2</f>
        <v>28.511469594567938</v>
      </c>
      <c r="CD188" s="7">
        <f t="shared" si="41"/>
        <v>707.69123398748843</v>
      </c>
      <c r="CE188" s="7"/>
      <c r="CF188" s="8">
        <v>1684</v>
      </c>
      <c r="CG188" s="9">
        <f>BP188*250</f>
        <v>2396.3624999999997</v>
      </c>
      <c r="CH188" s="9">
        <f>CD188*4.2</f>
        <v>2972.3031827474515</v>
      </c>
      <c r="CJ188" s="10">
        <v>1684</v>
      </c>
      <c r="CK188" s="11">
        <f t="shared" si="42"/>
        <v>0.80623084277187351</v>
      </c>
    </row>
    <row r="189" spans="1:89" x14ac:dyDescent="0.2">
      <c r="A189" s="13">
        <v>1685</v>
      </c>
      <c r="E189" s="1">
        <v>1174.9000000000001</v>
      </c>
      <c r="F189" s="1">
        <v>765</v>
      </c>
      <c r="G189" s="34">
        <v>1004.4</v>
      </c>
      <c r="H189" s="63">
        <f t="shared" si="50"/>
        <v>981.43333333333339</v>
      </c>
      <c r="I189" s="1">
        <v>55.33</v>
      </c>
      <c r="L189" s="1">
        <f t="shared" si="45"/>
        <v>55.33</v>
      </c>
      <c r="N189" s="1">
        <v>1428</v>
      </c>
      <c r="R189" s="1">
        <v>1428</v>
      </c>
      <c r="W189" s="1">
        <v>58</v>
      </c>
      <c r="X189" s="1">
        <f>AVERAGE(S189:W189)</f>
        <v>58</v>
      </c>
      <c r="Y189" s="1">
        <v>493</v>
      </c>
      <c r="AA189" s="1">
        <v>493</v>
      </c>
      <c r="AF189" s="1">
        <v>620.4</v>
      </c>
      <c r="AG189" s="1">
        <v>67.2</v>
      </c>
      <c r="AJ189" s="66">
        <v>4</v>
      </c>
      <c r="AK189" s="66">
        <v>4</v>
      </c>
      <c r="AN189" s="17">
        <v>1685</v>
      </c>
      <c r="AO189" s="3">
        <v>10.411334552102376</v>
      </c>
      <c r="AP189" s="3">
        <v>17.94210847044485</v>
      </c>
      <c r="AQ189" s="3">
        <v>23.5318094629156</v>
      </c>
      <c r="AR189" s="3">
        <v>33.469272957389954</v>
      </c>
      <c r="AS189" s="3">
        <v>63.043478260869563</v>
      </c>
      <c r="AT189" s="3">
        <v>39.282868525896411</v>
      </c>
      <c r="AU189" s="3">
        <v>67.441860465116278</v>
      </c>
      <c r="AV189" s="3">
        <v>110.62608695652175</v>
      </c>
      <c r="AW189" s="3">
        <v>53.947826086956518</v>
      </c>
      <c r="AX189" s="3">
        <v>5.8434782608695652</v>
      </c>
      <c r="AZ189" s="3">
        <v>4</v>
      </c>
      <c r="BA189" s="1"/>
      <c r="BB189" s="14">
        <v>1685</v>
      </c>
      <c r="BC189" s="4">
        <v>2.1301000000000001</v>
      </c>
      <c r="BD189" s="4">
        <f t="shared" si="32"/>
        <v>0.65227010968921384</v>
      </c>
      <c r="BE189" s="4">
        <f t="shared" si="33"/>
        <v>1.12407309567337</v>
      </c>
      <c r="BF189" s="4">
        <f t="shared" si="34"/>
        <v>1.4742678628516623</v>
      </c>
      <c r="BG189" s="4">
        <f t="shared" si="35"/>
        <v>2.0968499507804808</v>
      </c>
      <c r="BH189" s="4">
        <f t="shared" si="36"/>
        <v>3.9496739130434779</v>
      </c>
      <c r="BI189" s="4">
        <f t="shared" si="37"/>
        <v>2.46107171314741</v>
      </c>
      <c r="BJ189" s="4">
        <f t="shared" si="38"/>
        <v>4.2252325581395347</v>
      </c>
      <c r="BK189" s="4">
        <f t="shared" si="39"/>
        <v>6.9307243478260876</v>
      </c>
      <c r="BL189" s="4">
        <f t="shared" si="40"/>
        <v>3.3798313043478259</v>
      </c>
      <c r="BM189" s="4">
        <f t="shared" si="43"/>
        <v>2.46107171314741</v>
      </c>
      <c r="BN189" s="4">
        <f t="shared" si="49"/>
        <v>13.286898451837487</v>
      </c>
      <c r="BO189" s="4"/>
      <c r="BP189" s="4">
        <v>8.5204000000000004</v>
      </c>
      <c r="BQ189" s="1"/>
      <c r="BR189" s="26">
        <v>1685</v>
      </c>
      <c r="BS189" s="6">
        <f>AU189/0.78*195</f>
        <v>16860.465116279069</v>
      </c>
      <c r="BT189" s="6">
        <f>BF189*271</f>
        <v>399.52659083280048</v>
      </c>
      <c r="BU189" s="6">
        <f>BG189*19</f>
        <v>39.840149064829134</v>
      </c>
      <c r="BV189" s="6">
        <f>BH189*5</f>
        <v>19.748369565217388</v>
      </c>
      <c r="BW189" s="6">
        <f>BI189*3</f>
        <v>7.3832151394422301</v>
      </c>
      <c r="BX189" s="6">
        <f>BJ189*3</f>
        <v>12.675697674418604</v>
      </c>
      <c r="BY189" s="6">
        <f>BK189*1.3</f>
        <v>9.0099416521739144</v>
      </c>
      <c r="BZ189" s="6">
        <f>BL189*1.3</f>
        <v>4.3937806956521737</v>
      </c>
      <c r="CA189" s="6">
        <f>BM189*1.3</f>
        <v>3.1993932270916332</v>
      </c>
      <c r="CB189" s="6">
        <f>BN189*2</f>
        <v>26.573796903674975</v>
      </c>
      <c r="CD189" s="7">
        <f t="shared" si="41"/>
        <v>522.3509347553005</v>
      </c>
      <c r="CE189" s="7"/>
      <c r="CF189" s="8">
        <v>1685</v>
      </c>
      <c r="CG189" s="9">
        <f>BP189*250</f>
        <v>2130.1</v>
      </c>
      <c r="CH189" s="9">
        <f>CD189*4.2</f>
        <v>2193.873925972262</v>
      </c>
      <c r="CJ189" s="10">
        <v>1685</v>
      </c>
      <c r="CK189" s="11">
        <f t="shared" si="42"/>
        <v>0.9709309066408639</v>
      </c>
    </row>
    <row r="190" spans="1:89" x14ac:dyDescent="0.2">
      <c r="A190" s="13">
        <v>1686</v>
      </c>
      <c r="E190" s="1">
        <v>882.6</v>
      </c>
      <c r="F190" s="1">
        <v>773</v>
      </c>
      <c r="G190" s="34">
        <f>26*34</f>
        <v>884</v>
      </c>
      <c r="H190" s="63">
        <f t="shared" si="50"/>
        <v>846.5333333333333</v>
      </c>
      <c r="I190" s="1">
        <v>49.333333333333336</v>
      </c>
      <c r="L190" s="1">
        <f t="shared" si="45"/>
        <v>49.333333333333336</v>
      </c>
      <c r="N190" s="1">
        <v>782</v>
      </c>
      <c r="R190" s="1">
        <v>782</v>
      </c>
      <c r="Y190" s="1">
        <v>356.6</v>
      </c>
      <c r="AA190" s="1">
        <v>356.6</v>
      </c>
      <c r="AF190" s="1">
        <v>463.3</v>
      </c>
      <c r="AG190" s="1">
        <v>72.400000000000006</v>
      </c>
      <c r="AN190" s="17">
        <v>1686</v>
      </c>
      <c r="AO190" s="3">
        <v>6.6691042047531992</v>
      </c>
      <c r="AP190" s="3">
        <v>15.47592931139549</v>
      </c>
      <c r="AQ190" s="3">
        <v>24.154589371980681</v>
      </c>
      <c r="AR190" s="3">
        <v>18.328411381427834</v>
      </c>
      <c r="AS190" s="3">
        <v>58.55</v>
      </c>
      <c r="AT190" s="3">
        <v>28.414342629482071</v>
      </c>
      <c r="AU190" s="3">
        <v>83.817829457364354</v>
      </c>
      <c r="AV190" s="3">
        <v>64.921739130434787</v>
      </c>
      <c r="AW190" s="3">
        <v>40.286956521739128</v>
      </c>
      <c r="AX190" s="3">
        <v>6.2956521739130435</v>
      </c>
      <c r="AZ190" s="3">
        <v>4</v>
      </c>
      <c r="BA190" s="1"/>
      <c r="BB190" s="14">
        <v>1686</v>
      </c>
      <c r="BC190" s="4">
        <v>2.1301000000000001</v>
      </c>
      <c r="BD190" s="4">
        <f t="shared" si="32"/>
        <v>0.41781937842778799</v>
      </c>
      <c r="BE190" s="4">
        <f t="shared" si="33"/>
        <v>0.96956697135892744</v>
      </c>
      <c r="BF190" s="4">
        <f t="shared" si="34"/>
        <v>1.5132850241545897</v>
      </c>
      <c r="BG190" s="4">
        <f t="shared" si="35"/>
        <v>1.1482749730464539</v>
      </c>
      <c r="BH190" s="4">
        <f t="shared" si="36"/>
        <v>3.6681575</v>
      </c>
      <c r="BI190" s="4">
        <f t="shared" si="37"/>
        <v>1.7801585657370518</v>
      </c>
      <c r="BJ190" s="4">
        <f t="shared" si="38"/>
        <v>5.2511870155038771</v>
      </c>
      <c r="BK190" s="4">
        <f t="shared" si="39"/>
        <v>4.0673469565217397</v>
      </c>
      <c r="BL190" s="4">
        <f t="shared" si="40"/>
        <v>2.5239778260869565</v>
      </c>
      <c r="BM190" s="4">
        <f t="shared" si="43"/>
        <v>1.7801585657370518</v>
      </c>
      <c r="BN190" s="4">
        <f t="shared" si="49"/>
        <v>14.315051308229673</v>
      </c>
      <c r="BO190" s="4"/>
      <c r="BP190" s="4">
        <v>8.5204000000000004</v>
      </c>
      <c r="BQ190" s="1"/>
      <c r="BR190" s="26">
        <v>1686</v>
      </c>
      <c r="BS190" s="6">
        <f>AU190/0.78*195</f>
        <v>20954.457364341088</v>
      </c>
      <c r="BT190" s="6">
        <f>BF190*271</f>
        <v>410.10024154589382</v>
      </c>
      <c r="BU190" s="6">
        <f>BG190*19</f>
        <v>21.817224487882623</v>
      </c>
      <c r="BV190" s="6">
        <f>BH190*5</f>
        <v>18.340787500000001</v>
      </c>
      <c r="BW190" s="6">
        <f>BI190*3</f>
        <v>5.3404756972111551</v>
      </c>
      <c r="BX190" s="6">
        <f>BJ190*3</f>
        <v>15.753561046511631</v>
      </c>
      <c r="BY190" s="6">
        <f>BK190*1.3</f>
        <v>5.2875510434782615</v>
      </c>
      <c r="BZ190" s="6">
        <f>BL190*1.3</f>
        <v>3.2811711739130436</v>
      </c>
      <c r="CA190" s="6">
        <f>BM190*1.3</f>
        <v>2.3142061354581673</v>
      </c>
      <c r="CB190" s="6">
        <f>BN190*2</f>
        <v>28.630102616459347</v>
      </c>
      <c r="CD190" s="7">
        <f t="shared" si="41"/>
        <v>510.86532124680804</v>
      </c>
      <c r="CE190" s="7"/>
      <c r="CF190" s="8">
        <v>1686</v>
      </c>
      <c r="CG190" s="9">
        <f>BP190*250</f>
        <v>2130.1</v>
      </c>
      <c r="CH190" s="9">
        <f>CD190*4.2</f>
        <v>2145.6343492365941</v>
      </c>
      <c r="CJ190" s="10">
        <v>1686</v>
      </c>
      <c r="CK190" s="11">
        <f t="shared" si="42"/>
        <v>0.99276002025129717</v>
      </c>
    </row>
    <row r="191" spans="1:89" x14ac:dyDescent="0.2">
      <c r="A191" s="13">
        <v>1687</v>
      </c>
      <c r="E191" s="1">
        <v>889.9</v>
      </c>
      <c r="F191" s="1">
        <v>793</v>
      </c>
      <c r="H191" s="63">
        <f t="shared" si="50"/>
        <v>841.45</v>
      </c>
      <c r="N191" s="1">
        <v>1003</v>
      </c>
      <c r="R191" s="1">
        <v>1003</v>
      </c>
      <c r="Y191" s="1">
        <v>549.70000000000005</v>
      </c>
      <c r="AA191" s="1">
        <v>549.70000000000005</v>
      </c>
      <c r="AF191" s="1">
        <v>510</v>
      </c>
      <c r="AG191" s="1">
        <v>76.099999999999994</v>
      </c>
      <c r="AK191" s="66">
        <v>4</v>
      </c>
      <c r="AN191" s="17">
        <v>1687</v>
      </c>
      <c r="AO191" s="3">
        <v>4.9725776965265078</v>
      </c>
      <c r="AP191" s="3">
        <v>15.382998171846435</v>
      </c>
      <c r="AQ191" s="3">
        <v>20.17543158567775</v>
      </c>
      <c r="AR191" s="3">
        <v>23.508179815309614</v>
      </c>
      <c r="AS191" s="3">
        <v>54.056521739130432</v>
      </c>
      <c r="AT191" s="3">
        <v>43.800796812749006</v>
      </c>
      <c r="AU191" s="3">
        <v>100.19379844961242</v>
      </c>
      <c r="AV191" s="3">
        <v>88.027826086956509</v>
      </c>
      <c r="AW191" s="3">
        <v>44.347826086956523</v>
      </c>
      <c r="AX191" s="3">
        <v>6.6173913043478256</v>
      </c>
      <c r="AZ191" s="3">
        <v>4</v>
      </c>
      <c r="BA191" s="1"/>
      <c r="BB191" s="14">
        <v>1687</v>
      </c>
      <c r="BC191" s="4">
        <v>2.0232999999999999</v>
      </c>
      <c r="BD191" s="4">
        <f t="shared" si="32"/>
        <v>0.29591224862888477</v>
      </c>
      <c r="BE191" s="4">
        <f t="shared" si="33"/>
        <v>0.91542412356167324</v>
      </c>
      <c r="BF191" s="4">
        <f t="shared" si="34"/>
        <v>1.2006161978618173</v>
      </c>
      <c r="BG191" s="4">
        <f t="shared" si="35"/>
        <v>1.3989441241269394</v>
      </c>
      <c r="BH191" s="4">
        <f t="shared" si="36"/>
        <v>3.2168400127877232</v>
      </c>
      <c r="BI191" s="4">
        <f t="shared" si="37"/>
        <v>2.6065338879775015</v>
      </c>
      <c r="BJ191" s="4">
        <f t="shared" si="38"/>
        <v>5.9624150706794348</v>
      </c>
      <c r="BK191" s="4">
        <f t="shared" si="39"/>
        <v>5.2384323682864435</v>
      </c>
      <c r="BL191" s="4">
        <f t="shared" si="40"/>
        <v>2.639086956521739</v>
      </c>
      <c r="BM191" s="4">
        <f t="shared" si="43"/>
        <v>2.6065338879775015</v>
      </c>
      <c r="BN191" s="4">
        <f t="shared" si="49"/>
        <v>14.292206705458524</v>
      </c>
      <c r="BO191" s="4"/>
      <c r="BP191" s="4">
        <v>8.0931999999999995</v>
      </c>
      <c r="BQ191" s="1"/>
      <c r="BR191" s="26">
        <v>1687</v>
      </c>
      <c r="BS191" s="6">
        <f>AU191/0.78*195</f>
        <v>25048.449612403107</v>
      </c>
      <c r="BT191" s="6">
        <f>BF191*271</f>
        <v>325.36698962055249</v>
      </c>
      <c r="BU191" s="6">
        <f>BG191*19</f>
        <v>26.579938358411848</v>
      </c>
      <c r="BV191" s="6">
        <f>BH191*5</f>
        <v>16.084200063938617</v>
      </c>
      <c r="BW191" s="6">
        <f>BI191*3</f>
        <v>7.8196016639325041</v>
      </c>
      <c r="BX191" s="6">
        <f>BJ191*3</f>
        <v>17.887245212038305</v>
      </c>
      <c r="BY191" s="6">
        <f>BK191*1.3</f>
        <v>6.8099620787723767</v>
      </c>
      <c r="BZ191" s="6">
        <f>BL191*1.3</f>
        <v>3.4308130434782607</v>
      </c>
      <c r="CA191" s="6">
        <f>BM191*1.3</f>
        <v>3.388494054370752</v>
      </c>
      <c r="CB191" s="6">
        <f>BN191*2</f>
        <v>28.584413410917048</v>
      </c>
      <c r="CD191" s="7">
        <f t="shared" si="41"/>
        <v>435.95165750641223</v>
      </c>
      <c r="CE191" s="7"/>
      <c r="CF191" s="8">
        <v>1687</v>
      </c>
      <c r="CG191" s="9">
        <f>BP191*250</f>
        <v>2023.3</v>
      </c>
      <c r="CH191" s="9">
        <f>CD191*4.2</f>
        <v>1830.9969615269315</v>
      </c>
      <c r="CJ191" s="10">
        <v>1687</v>
      </c>
      <c r="CK191" s="11">
        <f t="shared" si="42"/>
        <v>1.1050264104822436</v>
      </c>
    </row>
    <row r="192" spans="1:89" x14ac:dyDescent="0.2">
      <c r="A192" s="13">
        <v>1688</v>
      </c>
      <c r="E192" s="1">
        <v>510</v>
      </c>
      <c r="F192" s="1">
        <v>501</v>
      </c>
      <c r="H192" s="63">
        <f t="shared" si="50"/>
        <v>505.5</v>
      </c>
      <c r="I192" s="1">
        <v>35.666666666666664</v>
      </c>
      <c r="L192" s="1">
        <f t="shared" si="45"/>
        <v>35.666666666666664</v>
      </c>
      <c r="N192" s="1">
        <v>731</v>
      </c>
      <c r="R192" s="1">
        <v>731</v>
      </c>
      <c r="Y192" s="1">
        <v>550.79999999999995</v>
      </c>
      <c r="AA192" s="1">
        <v>550.79999999999995</v>
      </c>
      <c r="AF192" s="1">
        <v>536</v>
      </c>
      <c r="AG192" s="1">
        <v>86.4</v>
      </c>
      <c r="AN192" s="17">
        <v>1688</v>
      </c>
      <c r="AO192" s="3">
        <v>6.2650822669104196</v>
      </c>
      <c r="AP192" s="3">
        <v>9.2413162705667276</v>
      </c>
      <c r="AQ192" s="3">
        <v>14.251207729468598</v>
      </c>
      <c r="AR192" s="3">
        <v>17.133080204378192</v>
      </c>
      <c r="AS192" s="3">
        <v>49.563043478260866</v>
      </c>
      <c r="AT192" s="3">
        <v>43.888446215139439</v>
      </c>
      <c r="AU192" s="3">
        <v>106.44379844961242</v>
      </c>
      <c r="AV192" s="3">
        <v>81.057391304347817</v>
      </c>
      <c r="AW192" s="3">
        <v>46.608695652173914</v>
      </c>
      <c r="AX192" s="3">
        <v>7.5130434782608697</v>
      </c>
      <c r="AZ192" s="3">
        <v>4</v>
      </c>
      <c r="BA192" s="1"/>
      <c r="BB192" s="14">
        <v>1688</v>
      </c>
      <c r="BC192" s="4">
        <v>1.6990000000000001</v>
      </c>
      <c r="BD192" s="4">
        <f t="shared" si="32"/>
        <v>0.31306984622002365</v>
      </c>
      <c r="BE192" s="4">
        <f t="shared" si="33"/>
        <v>0.46179401010861382</v>
      </c>
      <c r="BF192" s="4">
        <f t="shared" si="34"/>
        <v>0.71214123330491619</v>
      </c>
      <c r="BG192" s="4">
        <f t="shared" si="35"/>
        <v>0.85615009609525139</v>
      </c>
      <c r="BH192" s="4">
        <f t="shared" si="36"/>
        <v>2.4766944373401536</v>
      </c>
      <c r="BI192" s="4">
        <f t="shared" si="37"/>
        <v>2.1931314741035859</v>
      </c>
      <c r="BJ192" s="4">
        <f t="shared" si="38"/>
        <v>5.3190592225262208</v>
      </c>
      <c r="BK192" s="4">
        <f t="shared" si="39"/>
        <v>4.0504855242966755</v>
      </c>
      <c r="BL192" s="4">
        <f t="shared" si="40"/>
        <v>2.3290639386189258</v>
      </c>
      <c r="BM192" s="4">
        <f t="shared" si="43"/>
        <v>2.1931314741035859</v>
      </c>
      <c r="BN192" s="4">
        <f t="shared" si="49"/>
        <v>13.625783110588168</v>
      </c>
      <c r="BO192" s="4"/>
      <c r="BP192" s="4">
        <v>6.7960000000000003</v>
      </c>
      <c r="BQ192" s="1"/>
      <c r="BR192" s="26">
        <v>1688</v>
      </c>
      <c r="BS192" s="6">
        <f>AU192/0.78*195</f>
        <v>26610.949612403103</v>
      </c>
      <c r="BT192" s="6">
        <f>BF192*271</f>
        <v>192.99027422563228</v>
      </c>
      <c r="BU192" s="6">
        <f>BG192*19</f>
        <v>16.266851825809777</v>
      </c>
      <c r="BV192" s="6">
        <f>BH192*5</f>
        <v>12.383472186700768</v>
      </c>
      <c r="BW192" s="6">
        <f>BI192*3</f>
        <v>6.5793944223107577</v>
      </c>
      <c r="BX192" s="6">
        <f>BJ192*3</f>
        <v>15.957177667578662</v>
      </c>
      <c r="BY192" s="6">
        <f>BK192*1.3</f>
        <v>5.265631181585678</v>
      </c>
      <c r="BZ192" s="6">
        <f>BL192*1.3</f>
        <v>3.0277831202046035</v>
      </c>
      <c r="CA192" s="6">
        <f>BM192*1.3</f>
        <v>2.8510709163346619</v>
      </c>
      <c r="CB192" s="6">
        <f>BN192*2</f>
        <v>27.251566221176336</v>
      </c>
      <c r="CD192" s="7">
        <f t="shared" si="41"/>
        <v>282.57322176733356</v>
      </c>
      <c r="CE192" s="7"/>
      <c r="CF192" s="8">
        <v>1688</v>
      </c>
      <c r="CG192" s="9">
        <f>BP192*250</f>
        <v>1699</v>
      </c>
      <c r="CH192" s="9">
        <f>CD192*4.2</f>
        <v>1186.807531422801</v>
      </c>
      <c r="CJ192" s="10">
        <v>1688</v>
      </c>
      <c r="CK192" s="11">
        <f t="shared" si="42"/>
        <v>1.4315716365257292</v>
      </c>
    </row>
    <row r="193" spans="1:89" x14ac:dyDescent="0.2">
      <c r="A193" s="13">
        <v>1689</v>
      </c>
      <c r="E193" s="1">
        <v>459</v>
      </c>
      <c r="F193" s="1">
        <v>493</v>
      </c>
      <c r="H193" s="63">
        <f t="shared" si="50"/>
        <v>476</v>
      </c>
      <c r="I193" s="1">
        <v>30</v>
      </c>
      <c r="L193" s="1">
        <f t="shared" si="45"/>
        <v>30</v>
      </c>
      <c r="N193" s="1">
        <v>476</v>
      </c>
      <c r="R193" s="1">
        <v>476</v>
      </c>
      <c r="Y193" s="1">
        <v>451.1</v>
      </c>
      <c r="AA193" s="1">
        <v>451.1</v>
      </c>
      <c r="AF193" s="1">
        <v>700</v>
      </c>
      <c r="AG193" s="1">
        <v>85.9</v>
      </c>
      <c r="AN193" s="17">
        <v>1689</v>
      </c>
      <c r="AO193" s="3">
        <v>6.7513711151736748</v>
      </c>
      <c r="AP193" s="3">
        <v>8.7020109689213889</v>
      </c>
      <c r="AQ193" s="3">
        <v>10.144927536231885</v>
      </c>
      <c r="AR193" s="3">
        <v>11.156424319129986</v>
      </c>
      <c r="AS193" s="3">
        <v>45.0695652173913</v>
      </c>
      <c r="AT193" s="3">
        <v>35.944223107569719</v>
      </c>
      <c r="AU193" s="3">
        <v>112.69379844961242</v>
      </c>
      <c r="AV193" s="3">
        <v>87.140869565217386</v>
      </c>
      <c r="AW193" s="3">
        <v>60.869565217391305</v>
      </c>
      <c r="AX193" s="3">
        <v>7.4695652173913052</v>
      </c>
      <c r="AZ193" s="3">
        <v>4</v>
      </c>
      <c r="BA193" s="1"/>
      <c r="BB193" s="14">
        <v>1689</v>
      </c>
      <c r="BC193" s="4">
        <v>1.6990000000000001</v>
      </c>
      <c r="BD193" s="4">
        <f t="shared" si="32"/>
        <v>0.33736998602000218</v>
      </c>
      <c r="BE193" s="4">
        <f t="shared" si="33"/>
        <v>0.43484460694698357</v>
      </c>
      <c r="BF193" s="4">
        <f t="shared" si="34"/>
        <v>0.50694799658994039</v>
      </c>
      <c r="BG193" s="4">
        <f t="shared" si="35"/>
        <v>0.557493085829466</v>
      </c>
      <c r="BH193" s="4">
        <f t="shared" si="36"/>
        <v>2.2521526854219949</v>
      </c>
      <c r="BI193" s="4">
        <f t="shared" si="37"/>
        <v>1.7961539723459106</v>
      </c>
      <c r="BJ193" s="4">
        <f t="shared" si="38"/>
        <v>5.6313753989968092</v>
      </c>
      <c r="BK193" s="4">
        <f t="shared" si="39"/>
        <v>4.3544805115089513</v>
      </c>
      <c r="BL193" s="4">
        <f t="shared" si="40"/>
        <v>3.0416879795396419</v>
      </c>
      <c r="BM193" s="4">
        <f t="shared" si="43"/>
        <v>1.7961539723459106</v>
      </c>
      <c r="BN193" s="4">
        <f t="shared" si="49"/>
        <v>13.546930199068562</v>
      </c>
      <c r="BO193" s="4"/>
      <c r="BP193" s="4">
        <v>6.7960000000000003</v>
      </c>
      <c r="BQ193" s="1"/>
      <c r="BR193" s="26">
        <v>1689</v>
      </c>
      <c r="BS193" s="6">
        <f>AU193/0.78*195</f>
        <v>28173.449612403103</v>
      </c>
      <c r="BT193" s="6">
        <f>BF193*271</f>
        <v>137.38290707587385</v>
      </c>
      <c r="BU193" s="6">
        <f>BG193*19</f>
        <v>10.592368630759854</v>
      </c>
      <c r="BV193" s="6">
        <f>BH193*5</f>
        <v>11.260763427109975</v>
      </c>
      <c r="BW193" s="6">
        <f>BI193*3</f>
        <v>5.3884619170377315</v>
      </c>
      <c r="BX193" s="6">
        <f>BJ193*3</f>
        <v>16.894126196990428</v>
      </c>
      <c r="BY193" s="6">
        <f>BK193*1.3</f>
        <v>5.6608246649616367</v>
      </c>
      <c r="BZ193" s="6">
        <f>BL193*1.3</f>
        <v>3.9541943734015348</v>
      </c>
      <c r="CA193" s="6">
        <f>BM193*1.3</f>
        <v>2.335000164049684</v>
      </c>
      <c r="CB193" s="6">
        <f>BN193*2</f>
        <v>27.093860398137124</v>
      </c>
      <c r="CD193" s="7">
        <f t="shared" si="41"/>
        <v>220.56250684832185</v>
      </c>
      <c r="CE193" s="7"/>
      <c r="CF193" s="8">
        <v>1689</v>
      </c>
      <c r="CG193" s="9">
        <f>BP193*250</f>
        <v>1699</v>
      </c>
      <c r="CH193" s="9">
        <f>CD193*4.2</f>
        <v>926.3625287629518</v>
      </c>
      <c r="CJ193" s="10">
        <v>1689</v>
      </c>
      <c r="CK193" s="11">
        <f t="shared" si="42"/>
        <v>1.8340551860067296</v>
      </c>
    </row>
    <row r="194" spans="1:89" x14ac:dyDescent="0.2">
      <c r="A194" s="13">
        <v>1690</v>
      </c>
      <c r="F194" s="1">
        <v>297</v>
      </c>
      <c r="H194" s="63">
        <f t="shared" si="50"/>
        <v>297</v>
      </c>
      <c r="I194" s="1">
        <v>26</v>
      </c>
      <c r="L194" s="1">
        <f t="shared" si="45"/>
        <v>26</v>
      </c>
      <c r="N194" s="1">
        <v>554.70999999999992</v>
      </c>
      <c r="R194" s="1">
        <v>554.70999999999992</v>
      </c>
      <c r="U194" s="1">
        <v>37.33</v>
      </c>
      <c r="X194" s="1">
        <v>37.33</v>
      </c>
      <c r="Y194" s="1">
        <v>537.9</v>
      </c>
      <c r="AA194" s="1">
        <v>537.9</v>
      </c>
      <c r="AG194" s="1">
        <v>90.3</v>
      </c>
      <c r="AN194" s="17">
        <v>1690</v>
      </c>
      <c r="AO194" s="3">
        <v>5.4085923217550276</v>
      </c>
      <c r="AP194" s="3">
        <v>5.4296160877513708</v>
      </c>
      <c r="AQ194" s="3">
        <v>7.2463768115942031</v>
      </c>
      <c r="AR194" s="3">
        <v>13.001218769043263</v>
      </c>
      <c r="AS194" s="3">
        <v>40.576086956521735</v>
      </c>
      <c r="AT194" s="3">
        <v>42.860557768924302</v>
      </c>
      <c r="AU194" s="3">
        <v>118.6046511627907</v>
      </c>
      <c r="AV194" s="3">
        <v>74.780869565217387</v>
      </c>
      <c r="AW194" s="3">
        <v>64.743478260869566</v>
      </c>
      <c r="AX194" s="3">
        <v>7.8521739130434778</v>
      </c>
      <c r="AZ194" s="3">
        <v>4</v>
      </c>
      <c r="BA194" s="1"/>
      <c r="BB194" s="14">
        <v>1690</v>
      </c>
      <c r="BC194" s="4">
        <v>1.6990000000000001</v>
      </c>
      <c r="BD194" s="4">
        <f t="shared" si="32"/>
        <v>0.27027053984299387</v>
      </c>
      <c r="BE194" s="4">
        <f t="shared" si="33"/>
        <v>0.27132110979675234</v>
      </c>
      <c r="BF194" s="4">
        <f t="shared" si="34"/>
        <v>0.36210571184995738</v>
      </c>
      <c r="BG194" s="4">
        <f t="shared" si="35"/>
        <v>0.6496785496648384</v>
      </c>
      <c r="BH194" s="4">
        <f t="shared" si="36"/>
        <v>2.0276109335038361</v>
      </c>
      <c r="BI194" s="4">
        <f t="shared" si="37"/>
        <v>2.1417672838059527</v>
      </c>
      <c r="BJ194" s="4">
        <f t="shared" si="38"/>
        <v>5.9267441860465118</v>
      </c>
      <c r="BK194" s="4">
        <f t="shared" si="39"/>
        <v>3.7368440409207162</v>
      </c>
      <c r="BL194" s="4">
        <f t="shared" si="40"/>
        <v>3.2352696930946294</v>
      </c>
      <c r="BM194" s="4">
        <f t="shared" si="43"/>
        <v>2.1417672838059527</v>
      </c>
      <c r="BN194" s="4">
        <f t="shared" si="49"/>
        <v>14.240835820441108</v>
      </c>
      <c r="BO194" s="4"/>
      <c r="BP194" s="4">
        <v>6.7960000000000003</v>
      </c>
      <c r="BQ194" s="1"/>
      <c r="BR194" s="26">
        <v>1690</v>
      </c>
      <c r="BS194" s="6">
        <f>AU194/0.78*195</f>
        <v>29651.162790697676</v>
      </c>
      <c r="BT194" s="6">
        <f>BF194*271</f>
        <v>98.130647911338443</v>
      </c>
      <c r="BU194" s="6">
        <f>BG194*19</f>
        <v>12.34389244363193</v>
      </c>
      <c r="BV194" s="6">
        <f>BH194*5</f>
        <v>10.138054667519182</v>
      </c>
      <c r="BW194" s="6">
        <f>BI194*3</f>
        <v>6.4253018514178581</v>
      </c>
      <c r="BX194" s="6">
        <f>BJ194*3</f>
        <v>17.780232558139534</v>
      </c>
      <c r="BY194" s="6">
        <f>BK194*1.3</f>
        <v>4.8578972531969313</v>
      </c>
      <c r="BZ194" s="6">
        <f>BL194*1.3</f>
        <v>4.2058506010230188</v>
      </c>
      <c r="CA194" s="6">
        <f>BM194*1.3</f>
        <v>2.7842974689477384</v>
      </c>
      <c r="CB194" s="6">
        <f>BN194*2</f>
        <v>28.481671640882215</v>
      </c>
      <c r="CD194" s="7">
        <f t="shared" si="41"/>
        <v>185.14784639609687</v>
      </c>
      <c r="CE194" s="7"/>
      <c r="CF194" s="8">
        <v>1690</v>
      </c>
      <c r="CG194" s="9">
        <f>BP194*250</f>
        <v>1699</v>
      </c>
      <c r="CH194" s="9">
        <f>CD194*4.2</f>
        <v>777.62095486360693</v>
      </c>
      <c r="CJ194" s="10">
        <v>1690</v>
      </c>
      <c r="CK194" s="11">
        <f t="shared" si="42"/>
        <v>2.1848691054088185</v>
      </c>
    </row>
    <row r="195" spans="1:89" x14ac:dyDescent="0.2">
      <c r="A195" s="13">
        <v>1691</v>
      </c>
      <c r="E195" s="1">
        <v>381.8</v>
      </c>
      <c r="F195" s="1">
        <v>357</v>
      </c>
      <c r="G195" s="34">
        <v>404</v>
      </c>
      <c r="H195" s="63">
        <f t="shared" si="50"/>
        <v>380.93333333333334</v>
      </c>
      <c r="I195" s="1">
        <v>25</v>
      </c>
      <c r="L195" s="1">
        <f t="shared" si="45"/>
        <v>25</v>
      </c>
      <c r="N195" s="1">
        <v>616.25</v>
      </c>
      <c r="R195" s="1">
        <v>616.25</v>
      </c>
      <c r="U195" s="1">
        <v>38</v>
      </c>
      <c r="X195" s="1">
        <v>38</v>
      </c>
      <c r="Y195" s="1">
        <v>758.6</v>
      </c>
      <c r="AA195" s="1">
        <v>758.6</v>
      </c>
      <c r="AF195" s="1">
        <v>789.1</v>
      </c>
      <c r="AG195" s="1">
        <v>67.5</v>
      </c>
      <c r="AJ195" s="66">
        <v>4</v>
      </c>
      <c r="AN195" s="17">
        <v>1691</v>
      </c>
      <c r="AO195" s="3">
        <v>4.0658135283363803</v>
      </c>
      <c r="AP195" s="3">
        <v>6.9640463132236441</v>
      </c>
      <c r="AQ195" s="3">
        <v>6.5217391304347831</v>
      </c>
      <c r="AR195" s="3">
        <v>14.443585056016499</v>
      </c>
      <c r="AS195" s="3">
        <v>41.304347826086953</v>
      </c>
      <c r="AT195" s="3">
        <v>60.446215139442231</v>
      </c>
      <c r="AU195" s="3">
        <v>133.48837209302326</v>
      </c>
      <c r="AV195" s="3">
        <v>62.420869565217387</v>
      </c>
      <c r="AW195" s="3">
        <v>68.617391304347834</v>
      </c>
      <c r="AX195" s="3">
        <v>5.8695652173913047</v>
      </c>
      <c r="AZ195" s="3">
        <v>4</v>
      </c>
      <c r="BA195" s="1"/>
      <c r="BB195" s="14">
        <v>1691</v>
      </c>
      <c r="BC195" s="4">
        <v>1.6990000000000001</v>
      </c>
      <c r="BD195" s="4">
        <f t="shared" si="32"/>
        <v>0.20317109366598562</v>
      </c>
      <c r="BE195" s="4">
        <f t="shared" si="33"/>
        <v>0.34799749076961678</v>
      </c>
      <c r="BF195" s="4">
        <f t="shared" si="34"/>
        <v>0.32589514066496167</v>
      </c>
      <c r="BG195" s="4">
        <f t="shared" si="35"/>
        <v>0.72175444147564805</v>
      </c>
      <c r="BH195" s="4">
        <f t="shared" si="36"/>
        <v>2.0640025575447569</v>
      </c>
      <c r="BI195" s="4">
        <f t="shared" si="37"/>
        <v>3.0205329271150689</v>
      </c>
      <c r="BJ195" s="4">
        <f t="shared" si="38"/>
        <v>6.6704924760601916</v>
      </c>
      <c r="BK195" s="4">
        <f t="shared" si="39"/>
        <v>3.1192075703324806</v>
      </c>
      <c r="BL195" s="4">
        <f t="shared" si="40"/>
        <v>3.4288514066496165</v>
      </c>
      <c r="BM195" s="4">
        <f t="shared" si="43"/>
        <v>3.0205329271150689</v>
      </c>
      <c r="BN195" s="4">
        <f t="shared" si="49"/>
        <v>10.645143055147006</v>
      </c>
      <c r="BO195" s="4"/>
      <c r="BP195" s="4">
        <v>6.7960000000000003</v>
      </c>
      <c r="BQ195" s="1"/>
      <c r="BR195" s="26">
        <v>1691</v>
      </c>
      <c r="BS195" s="6">
        <f>AU195/0.78*195</f>
        <v>33372.093023255817</v>
      </c>
      <c r="BT195" s="6">
        <f>BF195*271</f>
        <v>88.317583120204617</v>
      </c>
      <c r="BU195" s="6">
        <f>BG195*19</f>
        <v>13.713334388037312</v>
      </c>
      <c r="BV195" s="6">
        <f>BH195*5</f>
        <v>10.320012787723785</v>
      </c>
      <c r="BW195" s="6">
        <f>BI195*3</f>
        <v>9.0615987813452072</v>
      </c>
      <c r="BX195" s="6">
        <f>BJ195*3</f>
        <v>20.011477428180577</v>
      </c>
      <c r="BY195" s="6">
        <f>BK195*1.3</f>
        <v>4.0549698414322251</v>
      </c>
      <c r="BZ195" s="6">
        <f>BL195*1.3</f>
        <v>4.4575068286445019</v>
      </c>
      <c r="CA195" s="6">
        <f>BM195*1.3</f>
        <v>3.9266928052495897</v>
      </c>
      <c r="CB195" s="6">
        <f>BN195*2</f>
        <v>21.290286110294012</v>
      </c>
      <c r="CD195" s="7">
        <f t="shared" si="41"/>
        <v>175.15346209111183</v>
      </c>
      <c r="CE195" s="7"/>
      <c r="CF195" s="8">
        <v>1691</v>
      </c>
      <c r="CG195" s="9">
        <f>BP195*250</f>
        <v>1699</v>
      </c>
      <c r="CH195" s="9">
        <f>CD195*4.2</f>
        <v>735.64454078266976</v>
      </c>
      <c r="CJ195" s="10">
        <v>1691</v>
      </c>
      <c r="CK195" s="11">
        <f t="shared" si="42"/>
        <v>2.3095393302210785</v>
      </c>
    </row>
    <row r="196" spans="1:89" x14ac:dyDescent="0.2">
      <c r="A196" s="13">
        <v>1692</v>
      </c>
      <c r="E196" s="1">
        <v>722.5</v>
      </c>
      <c r="F196" s="1">
        <v>680</v>
      </c>
      <c r="H196" s="63">
        <f t="shared" si="50"/>
        <v>701.25</v>
      </c>
      <c r="I196" s="1">
        <v>32</v>
      </c>
      <c r="L196" s="1">
        <f t="shared" si="45"/>
        <v>32</v>
      </c>
      <c r="N196" s="1">
        <v>685.66666666666674</v>
      </c>
      <c r="R196" s="1">
        <v>685.66666666666674</v>
      </c>
      <c r="U196" s="1">
        <v>40</v>
      </c>
      <c r="X196" s="1">
        <v>40</v>
      </c>
      <c r="Y196" s="1">
        <v>479.4</v>
      </c>
      <c r="AA196" s="1">
        <v>479.4</v>
      </c>
      <c r="AF196" s="1">
        <v>558.70000000000005</v>
      </c>
      <c r="AG196" s="1">
        <v>73.400000000000006</v>
      </c>
      <c r="AJ196" s="66">
        <v>4</v>
      </c>
      <c r="AN196" s="17">
        <v>1692</v>
      </c>
      <c r="AO196" s="3">
        <v>6.8372943327239488</v>
      </c>
      <c r="AP196" s="3">
        <v>12.819926873857403</v>
      </c>
      <c r="AQ196" s="3">
        <v>11.594202898550726</v>
      </c>
      <c r="AR196" s="3">
        <v>16.070563602556291</v>
      </c>
      <c r="AS196" s="3">
        <v>43.478260869565219</v>
      </c>
      <c r="AT196" s="3">
        <v>38.199203187250994</v>
      </c>
      <c r="AU196" s="3">
        <v>118.6046511627907</v>
      </c>
      <c r="AV196" s="3">
        <v>81.996521739130415</v>
      </c>
      <c r="AW196" s="3">
        <v>48.582608695652176</v>
      </c>
      <c r="AX196" s="3">
        <v>6.3826086956521744</v>
      </c>
      <c r="AZ196" s="3">
        <v>4</v>
      </c>
      <c r="BA196" s="1"/>
      <c r="BB196" s="14">
        <v>1692</v>
      </c>
      <c r="BC196" s="4">
        <v>1.6990000000000001</v>
      </c>
      <c r="BD196" s="4">
        <f t="shared" si="32"/>
        <v>0.34166361974405851</v>
      </c>
      <c r="BE196" s="4">
        <f t="shared" si="33"/>
        <v>0.64061928702010962</v>
      </c>
      <c r="BF196" s="4">
        <f t="shared" si="34"/>
        <v>0.57936913895993192</v>
      </c>
      <c r="BG196" s="4">
        <f t="shared" si="35"/>
        <v>0.80305551649244522</v>
      </c>
      <c r="BH196" s="4">
        <f t="shared" si="36"/>
        <v>2.1726342710997444</v>
      </c>
      <c r="BI196" s="4">
        <f t="shared" si="37"/>
        <v>1.908836653386454</v>
      </c>
      <c r="BJ196" s="4">
        <f t="shared" si="38"/>
        <v>5.9267441860465118</v>
      </c>
      <c r="BK196" s="4">
        <f t="shared" si="39"/>
        <v>4.0974144245524293</v>
      </c>
      <c r="BL196" s="4">
        <f t="shared" si="40"/>
        <v>2.4277015345268547</v>
      </c>
      <c r="BM196" s="4">
        <f t="shared" si="43"/>
        <v>1.908836653386454</v>
      </c>
      <c r="BN196" s="4">
        <f t="shared" si="49"/>
        <v>11.575607411078376</v>
      </c>
      <c r="BO196" s="4"/>
      <c r="BP196" s="4">
        <v>6.7960000000000003</v>
      </c>
      <c r="BQ196" s="1"/>
      <c r="BR196" s="26">
        <v>1692</v>
      </c>
      <c r="BS196" s="6">
        <f>AU196/0.78*195</f>
        <v>29651.162790697676</v>
      </c>
      <c r="BT196" s="6">
        <f>BF196*271</f>
        <v>157.00903665814155</v>
      </c>
      <c r="BU196" s="6">
        <f>BG196*19</f>
        <v>15.258054813356459</v>
      </c>
      <c r="BV196" s="6">
        <f>BH196*5</f>
        <v>10.863171355498721</v>
      </c>
      <c r="BW196" s="6">
        <f>BI196*3</f>
        <v>5.7265099601593619</v>
      </c>
      <c r="BX196" s="6">
        <f>BJ196*3</f>
        <v>17.780232558139534</v>
      </c>
      <c r="BY196" s="6">
        <f>BK196*1.3</f>
        <v>5.3266387519181579</v>
      </c>
      <c r="BZ196" s="6">
        <f>BL196*1.3</f>
        <v>3.1560119948849112</v>
      </c>
      <c r="CA196" s="6">
        <f>BM196*1.3</f>
        <v>2.4814876494023905</v>
      </c>
      <c r="CB196" s="6">
        <f>BN196*2</f>
        <v>23.151214822156753</v>
      </c>
      <c r="CD196" s="7">
        <f t="shared" si="41"/>
        <v>240.75235856365788</v>
      </c>
      <c r="CE196" s="7"/>
      <c r="CF196" s="8">
        <v>1692</v>
      </c>
      <c r="CG196" s="9">
        <f>BP196*250</f>
        <v>1699</v>
      </c>
      <c r="CH196" s="9">
        <f>CD196*4.2</f>
        <v>1011.1599059673631</v>
      </c>
      <c r="CJ196" s="10">
        <v>1692</v>
      </c>
      <c r="CK196" s="11">
        <f t="shared" si="42"/>
        <v>1.6802485838029639</v>
      </c>
    </row>
    <row r="197" spans="1:89" x14ac:dyDescent="0.2">
      <c r="A197" s="13">
        <v>1693</v>
      </c>
      <c r="E197" s="1">
        <v>408</v>
      </c>
      <c r="F197" s="1">
        <v>487</v>
      </c>
      <c r="H197" s="63">
        <f t="shared" si="50"/>
        <v>447.5</v>
      </c>
      <c r="I197" s="1">
        <v>38</v>
      </c>
      <c r="L197" s="1">
        <f t="shared" si="45"/>
        <v>38</v>
      </c>
      <c r="N197" s="1">
        <v>340</v>
      </c>
      <c r="R197" s="1">
        <v>340</v>
      </c>
      <c r="Y197" s="1">
        <v>443.1</v>
      </c>
      <c r="AA197" s="1">
        <v>443.1</v>
      </c>
      <c r="AF197" s="1">
        <v>583.70000000000005</v>
      </c>
      <c r="AG197" s="1">
        <v>68.3</v>
      </c>
      <c r="AJ197" s="66">
        <v>4.5</v>
      </c>
      <c r="AN197" s="17">
        <v>1693</v>
      </c>
      <c r="AO197" s="3">
        <v>4.8372943327239488</v>
      </c>
      <c r="AP197" s="3">
        <v>8.1809872029250457</v>
      </c>
      <c r="AQ197" s="3">
        <v>15.942028985507248</v>
      </c>
      <c r="AR197" s="3">
        <v>7.9688745136642751</v>
      </c>
      <c r="AS197" s="3">
        <v>50.543478260869563</v>
      </c>
      <c r="AT197" s="3">
        <v>35.306772908366533</v>
      </c>
      <c r="AU197" s="3">
        <v>113.66279069767442</v>
      </c>
      <c r="AV197" s="3">
        <v>82.73739130434781</v>
      </c>
      <c r="AW197" s="3">
        <v>50.756521739130442</v>
      </c>
      <c r="AX197" s="3">
        <v>5.9391304347826086</v>
      </c>
      <c r="AZ197" s="3">
        <v>4.5</v>
      </c>
      <c r="BA197" s="1"/>
      <c r="BB197" s="14">
        <v>1693</v>
      </c>
      <c r="BC197" s="4">
        <v>1.6990000000000001</v>
      </c>
      <c r="BD197" s="4">
        <f t="shared" ref="BD197:BD260" si="51">((AO197/34)*$BC197)</f>
        <v>0.24172244327347028</v>
      </c>
      <c r="BE197" s="4">
        <f t="shared" ref="BE197:BE260" si="52">((AP197/34)*$BC197)</f>
        <v>0.40880874287557806</v>
      </c>
      <c r="BF197" s="4">
        <f t="shared" ref="BF197:BF260" si="53">(AQ197/34)*$BC197</f>
        <v>0.79663256606990629</v>
      </c>
      <c r="BG197" s="4">
        <f t="shared" ref="BG197:BG260" si="54">(AR197/34)*$BC197</f>
        <v>0.39820934702104721</v>
      </c>
      <c r="BH197" s="4">
        <f t="shared" ref="BH197:BH260" si="55">(AS197/34)*$BC197</f>
        <v>2.525687340153453</v>
      </c>
      <c r="BI197" s="4">
        <f t="shared" ref="BI197:BI260" si="56">(AT197/34)*$BC197</f>
        <v>1.7643002109210217</v>
      </c>
      <c r="BJ197" s="4">
        <f t="shared" ref="BJ197:BJ260" si="57">(AU197/34)*$BC197</f>
        <v>5.6797965116279077</v>
      </c>
      <c r="BK197" s="4">
        <f t="shared" ref="BK197:BK260" si="58">(AV197/34)*$BC197</f>
        <v>4.1344361125319686</v>
      </c>
      <c r="BL197" s="4">
        <f t="shared" ref="BL197:BL260" si="59">(AW197/34)*$BC197</f>
        <v>2.5363332480818421</v>
      </c>
      <c r="BM197" s="4">
        <f t="shared" si="43"/>
        <v>1.7643002109210217</v>
      </c>
      <c r="BN197" s="4">
        <f t="shared" si="49"/>
        <v>10.771307713578379</v>
      </c>
      <c r="BO197" s="4"/>
      <c r="BP197" s="4">
        <v>7.6455000000000002</v>
      </c>
      <c r="BQ197" s="1"/>
      <c r="BR197" s="26">
        <v>1693</v>
      </c>
      <c r="BS197" s="6">
        <f>AU197/0.78*195</f>
        <v>28415.697674418603</v>
      </c>
      <c r="BT197" s="6">
        <f>BF197*271</f>
        <v>215.88742540494459</v>
      </c>
      <c r="BU197" s="6">
        <f>BG197*19</f>
        <v>7.5659775933998974</v>
      </c>
      <c r="BV197" s="6">
        <f>BH197*5</f>
        <v>12.628436700767265</v>
      </c>
      <c r="BW197" s="6">
        <f>BI197*3</f>
        <v>5.2929006327630654</v>
      </c>
      <c r="BX197" s="6">
        <f>BJ197*3</f>
        <v>17.039389534883725</v>
      </c>
      <c r="BY197" s="6">
        <f>BK197*1.3</f>
        <v>5.374766946291559</v>
      </c>
      <c r="BZ197" s="6">
        <f>BL197*1.3</f>
        <v>3.2972332225063949</v>
      </c>
      <c r="CA197" s="6">
        <f>BM197*1.3</f>
        <v>2.2935902741973284</v>
      </c>
      <c r="CB197" s="6">
        <f>BN197*2</f>
        <v>21.542615427156758</v>
      </c>
      <c r="CD197" s="7">
        <f t="shared" ref="CD197:CD260" si="60">SUM(BT197:CB197)</f>
        <v>290.92233573691067</v>
      </c>
      <c r="CE197" s="7"/>
      <c r="CF197" s="8">
        <v>1693</v>
      </c>
      <c r="CG197" s="9">
        <f>BP197*250</f>
        <v>1911.375</v>
      </c>
      <c r="CH197" s="9">
        <f>CD197*4.2</f>
        <v>1221.873810095025</v>
      </c>
      <c r="CJ197" s="10">
        <v>1693</v>
      </c>
      <c r="CK197" s="11">
        <f t="shared" ref="CK197:CK260" si="61">CG197/CH197</f>
        <v>1.5642981985605802</v>
      </c>
    </row>
    <row r="198" spans="1:89" x14ac:dyDescent="0.2">
      <c r="A198" s="13">
        <v>1694</v>
      </c>
      <c r="E198" s="1">
        <v>569.5</v>
      </c>
      <c r="F198" s="1">
        <v>535</v>
      </c>
      <c r="H198" s="63">
        <f t="shared" si="50"/>
        <v>552.25</v>
      </c>
      <c r="I198" s="1">
        <v>34.333333333333336</v>
      </c>
      <c r="L198" s="1">
        <f t="shared" si="45"/>
        <v>34.333333333333336</v>
      </c>
      <c r="N198" s="1">
        <v>578</v>
      </c>
      <c r="R198" s="1">
        <v>578</v>
      </c>
      <c r="Y198" s="1">
        <v>432.8</v>
      </c>
      <c r="AA198" s="1">
        <v>432.8</v>
      </c>
      <c r="AF198" s="1">
        <v>595</v>
      </c>
      <c r="AG198" s="1">
        <v>77</v>
      </c>
      <c r="AJ198" s="66">
        <v>4</v>
      </c>
      <c r="AN198" s="17">
        <v>1694</v>
      </c>
      <c r="AO198" s="3">
        <v>6.9159049360146252</v>
      </c>
      <c r="AP198" s="3">
        <v>10.09597806215722</v>
      </c>
      <c r="AQ198" s="3">
        <v>13.285024154589374</v>
      </c>
      <c r="AR198" s="3">
        <v>13.547086673229268</v>
      </c>
      <c r="AS198" s="3">
        <v>57.608695652173914</v>
      </c>
      <c r="AT198" s="3">
        <v>34.486055776892428</v>
      </c>
      <c r="AU198" s="3">
        <v>113.66279069767442</v>
      </c>
      <c r="AV198" s="3">
        <v>85.742608695652166</v>
      </c>
      <c r="AW198" s="3">
        <v>51.739130434782609</v>
      </c>
      <c r="AX198" s="3">
        <v>6.6956521739130439</v>
      </c>
      <c r="AZ198" s="3">
        <v>4</v>
      </c>
      <c r="BA198" s="1"/>
      <c r="BB198" s="14">
        <v>1694</v>
      </c>
      <c r="BC198" s="4">
        <v>1.6990000000000001</v>
      </c>
      <c r="BD198" s="4">
        <f t="shared" si="51"/>
        <v>0.34559183783202496</v>
      </c>
      <c r="BE198" s="4">
        <f t="shared" si="52"/>
        <v>0.50450196257662117</v>
      </c>
      <c r="BF198" s="4">
        <f t="shared" si="53"/>
        <v>0.66386047172492202</v>
      </c>
      <c r="BG198" s="4">
        <f t="shared" si="54"/>
        <v>0.67695588993578026</v>
      </c>
      <c r="BH198" s="4">
        <f t="shared" si="55"/>
        <v>2.8787404092071611</v>
      </c>
      <c r="BI198" s="4">
        <f t="shared" si="56"/>
        <v>1.7232884930864776</v>
      </c>
      <c r="BJ198" s="4">
        <f t="shared" si="57"/>
        <v>5.6797965116279077</v>
      </c>
      <c r="BK198" s="4">
        <f t="shared" si="58"/>
        <v>4.2846085933503835</v>
      </c>
      <c r="BL198" s="4">
        <f t="shared" si="59"/>
        <v>2.5854347826086959</v>
      </c>
      <c r="BM198" s="4">
        <f t="shared" ref="BM198:BM261" si="62">BI198</f>
        <v>1.7232884930864776</v>
      </c>
      <c r="BN198" s="4">
        <f t="shared" si="49"/>
        <v>12.143348374019549</v>
      </c>
      <c r="BO198" s="4"/>
      <c r="BP198" s="4">
        <v>6.7960000000000003</v>
      </c>
      <c r="BQ198" s="1"/>
      <c r="BR198" s="26">
        <v>1694</v>
      </c>
      <c r="BS198" s="6">
        <f>AU198/0.78*195</f>
        <v>28415.697674418603</v>
      </c>
      <c r="BT198" s="6">
        <f>BF198*271</f>
        <v>179.90618783745387</v>
      </c>
      <c r="BU198" s="6">
        <f>BG198*19</f>
        <v>12.862161908779825</v>
      </c>
      <c r="BV198" s="6">
        <f>BH198*5</f>
        <v>14.393702046035806</v>
      </c>
      <c r="BW198" s="6">
        <f>BI198*3</f>
        <v>5.1698654792594327</v>
      </c>
      <c r="BX198" s="6">
        <f>BJ198*3</f>
        <v>17.039389534883725</v>
      </c>
      <c r="BY198" s="6">
        <f>BK198*1.3</f>
        <v>5.5699911713554986</v>
      </c>
      <c r="BZ198" s="6">
        <f>BL198*1.3</f>
        <v>3.3610652173913049</v>
      </c>
      <c r="CA198" s="6">
        <f>BM198*1.3</f>
        <v>2.240275041012421</v>
      </c>
      <c r="CB198" s="6">
        <f>BN198*2</f>
        <v>24.286696748039098</v>
      </c>
      <c r="CD198" s="7">
        <f t="shared" si="60"/>
        <v>264.82933498421096</v>
      </c>
      <c r="CE198" s="7"/>
      <c r="CF198" s="8">
        <v>1694</v>
      </c>
      <c r="CG198" s="9">
        <f>BP198*250</f>
        <v>1699</v>
      </c>
      <c r="CH198" s="9">
        <f>CD198*4.2</f>
        <v>1112.2832069336862</v>
      </c>
      <c r="CJ198" s="10">
        <v>1694</v>
      </c>
      <c r="CK198" s="11">
        <f t="shared" si="61"/>
        <v>1.527488673216383</v>
      </c>
    </row>
    <row r="199" spans="1:89" x14ac:dyDescent="0.2">
      <c r="A199" s="13">
        <v>1695</v>
      </c>
      <c r="E199" s="1">
        <v>598.20000000000005</v>
      </c>
      <c r="F199" s="1">
        <v>578</v>
      </c>
      <c r="H199" s="63">
        <f t="shared" si="50"/>
        <v>588.1</v>
      </c>
      <c r="I199" s="1">
        <v>36.5</v>
      </c>
      <c r="L199" s="1">
        <f t="shared" si="45"/>
        <v>36.5</v>
      </c>
      <c r="Y199" s="1">
        <v>455.5</v>
      </c>
      <c r="AA199" s="1">
        <v>455.5</v>
      </c>
      <c r="AF199" s="1">
        <v>561</v>
      </c>
      <c r="AG199" s="1">
        <v>95.7</v>
      </c>
      <c r="AJ199" s="66">
        <v>4</v>
      </c>
      <c r="AN199" s="17">
        <v>1695</v>
      </c>
      <c r="AO199" s="3">
        <v>8.0950639853747717</v>
      </c>
      <c r="AP199" s="3">
        <v>10.751371115173674</v>
      </c>
      <c r="AQ199" s="3">
        <v>14.855072463768117</v>
      </c>
      <c r="AR199" s="3">
        <v>22.445663213487713</v>
      </c>
      <c r="AS199" s="3">
        <v>64.673913043478251</v>
      </c>
      <c r="AT199" s="3">
        <v>36.294820717131472</v>
      </c>
      <c r="AU199" s="3">
        <v>118.6046511627907</v>
      </c>
      <c r="AV199" s="3">
        <v>125.35304347826086</v>
      </c>
      <c r="AW199" s="3">
        <v>48.782608695652172</v>
      </c>
      <c r="AX199" s="3">
        <v>8.3217391304347821</v>
      </c>
      <c r="AZ199" s="3">
        <v>4</v>
      </c>
      <c r="BA199" s="1"/>
      <c r="BB199" s="14">
        <v>1695</v>
      </c>
      <c r="BC199" s="4">
        <v>1.6990000000000001</v>
      </c>
      <c r="BD199" s="4">
        <f t="shared" si="51"/>
        <v>0.40451510915152167</v>
      </c>
      <c r="BE199" s="4">
        <f t="shared" si="52"/>
        <v>0.53725233896117863</v>
      </c>
      <c r="BF199" s="4">
        <f t="shared" si="53"/>
        <v>0.74231670929241267</v>
      </c>
      <c r="BG199" s="4">
        <f t="shared" si="54"/>
        <v>1.121622994109283</v>
      </c>
      <c r="BH199" s="4">
        <f t="shared" si="55"/>
        <v>3.2317934782608693</v>
      </c>
      <c r="BI199" s="4">
        <f t="shared" si="56"/>
        <v>1.8136735411295992</v>
      </c>
      <c r="BJ199" s="4">
        <f t="shared" si="57"/>
        <v>5.9267441860465118</v>
      </c>
      <c r="BK199" s="4">
        <f t="shared" si="58"/>
        <v>6.263965319693094</v>
      </c>
      <c r="BL199" s="4">
        <f t="shared" si="59"/>
        <v>2.4376956521739128</v>
      </c>
      <c r="BM199" s="4">
        <f t="shared" si="62"/>
        <v>1.8136735411295992</v>
      </c>
      <c r="BN199" s="4">
        <f t="shared" si="49"/>
        <v>15.092447264852865</v>
      </c>
      <c r="BO199" s="4"/>
      <c r="BP199" s="4">
        <v>6.7960000000000003</v>
      </c>
      <c r="BQ199" s="1"/>
      <c r="BR199" s="26">
        <v>1695</v>
      </c>
      <c r="BS199" s="6">
        <f>AU199/0.78*195</f>
        <v>29651.162790697676</v>
      </c>
      <c r="BT199" s="6">
        <f>BF199*271</f>
        <v>201.16782821824384</v>
      </c>
      <c r="BU199" s="6">
        <f>BG199*19</f>
        <v>21.310836888076377</v>
      </c>
      <c r="BV199" s="6">
        <f>BH199*5</f>
        <v>16.158967391304348</v>
      </c>
      <c r="BW199" s="6">
        <f>BI199*3</f>
        <v>5.4410206233887974</v>
      </c>
      <c r="BX199" s="6">
        <f>BJ199*3</f>
        <v>17.780232558139534</v>
      </c>
      <c r="BY199" s="6">
        <f>BK199*1.3</f>
        <v>8.1431549156010217</v>
      </c>
      <c r="BZ199" s="6">
        <f>BL199*1.3</f>
        <v>3.1690043478260868</v>
      </c>
      <c r="CA199" s="6">
        <f>BM199*1.3</f>
        <v>2.3577756034684789</v>
      </c>
      <c r="CB199" s="6">
        <f>BN199*2</f>
        <v>30.18489452970573</v>
      </c>
      <c r="CD199" s="7">
        <f t="shared" si="60"/>
        <v>305.71371507575424</v>
      </c>
      <c r="CE199" s="7"/>
      <c r="CF199" s="8">
        <v>1695</v>
      </c>
      <c r="CG199" s="9">
        <f>BP199*250</f>
        <v>1699</v>
      </c>
      <c r="CH199" s="9">
        <f>CD199*4.2</f>
        <v>1283.9976033181679</v>
      </c>
      <c r="CJ199" s="10">
        <v>1695</v>
      </c>
      <c r="CK199" s="11">
        <f t="shared" si="61"/>
        <v>1.3232111926138828</v>
      </c>
    </row>
    <row r="200" spans="1:89" x14ac:dyDescent="0.2">
      <c r="A200" s="13">
        <v>1696</v>
      </c>
      <c r="E200" s="1">
        <v>652.4</v>
      </c>
      <c r="F200" s="1">
        <v>731</v>
      </c>
      <c r="G200" s="35">
        <v>649.74</v>
      </c>
      <c r="H200" s="63">
        <f t="shared" si="50"/>
        <v>677.71333333333337</v>
      </c>
      <c r="P200" s="1">
        <f>42*34</f>
        <v>1428</v>
      </c>
      <c r="R200" s="1">
        <f>42*34</f>
        <v>1428</v>
      </c>
      <c r="V200" s="1">
        <v>66</v>
      </c>
      <c r="X200" s="1">
        <v>66</v>
      </c>
      <c r="Y200" s="1">
        <v>425.8</v>
      </c>
      <c r="AA200" s="1">
        <v>425.8</v>
      </c>
      <c r="AF200" s="1">
        <v>600.70000000000005</v>
      </c>
      <c r="AG200" s="1">
        <v>101.7</v>
      </c>
      <c r="AH200" s="66">
        <v>4</v>
      </c>
      <c r="AJ200" s="66">
        <v>4</v>
      </c>
      <c r="AN200" s="17">
        <v>1696</v>
      </c>
      <c r="AO200" s="3">
        <v>7.0182815356489936</v>
      </c>
      <c r="AP200" s="3">
        <v>12.389640463132237</v>
      </c>
      <c r="AQ200" s="3">
        <v>16.249520460358056</v>
      </c>
      <c r="AR200" s="3">
        <v>31.344239753746152</v>
      </c>
      <c r="AS200" s="3">
        <v>71.739130434782609</v>
      </c>
      <c r="AT200" s="3">
        <v>33.928286852589643</v>
      </c>
      <c r="AU200" s="3">
        <v>109.70930232558139</v>
      </c>
      <c r="AV200" s="3">
        <v>140.86956521739128</v>
      </c>
      <c r="AW200" s="3">
        <v>52.234782608695653</v>
      </c>
      <c r="AX200" s="3">
        <v>8.8434782608695652</v>
      </c>
      <c r="AZ200" s="3">
        <v>4</v>
      </c>
      <c r="BA200" s="1"/>
      <c r="BB200" s="14">
        <v>1696</v>
      </c>
      <c r="BC200" s="4">
        <v>1.6990000000000001</v>
      </c>
      <c r="BD200" s="4">
        <f t="shared" si="51"/>
        <v>0.35070765673728355</v>
      </c>
      <c r="BE200" s="4">
        <f t="shared" si="52"/>
        <v>0.61911762196651976</v>
      </c>
      <c r="BF200" s="4">
        <f t="shared" si="53"/>
        <v>0.8119980959455394</v>
      </c>
      <c r="BG200" s="4">
        <f t="shared" si="54"/>
        <v>1.5662900982827859</v>
      </c>
      <c r="BH200" s="4">
        <f t="shared" si="55"/>
        <v>3.5848465473145787</v>
      </c>
      <c r="BI200" s="4">
        <f t="shared" si="56"/>
        <v>1.6954164518397004</v>
      </c>
      <c r="BJ200" s="4">
        <f t="shared" si="57"/>
        <v>5.4822383720930237</v>
      </c>
      <c r="BK200" s="4">
        <f t="shared" si="58"/>
        <v>7.0393350383631716</v>
      </c>
      <c r="BL200" s="4">
        <f t="shared" si="59"/>
        <v>2.610202813299233</v>
      </c>
      <c r="BM200" s="4">
        <f t="shared" si="62"/>
        <v>1.6954164518397004</v>
      </c>
      <c r="BN200" s="4">
        <f t="shared" si="49"/>
        <v>16.038682203088158</v>
      </c>
      <c r="BO200" s="4"/>
      <c r="BP200" s="4">
        <v>6.7960000000000003</v>
      </c>
      <c r="BQ200" s="1"/>
      <c r="BR200" s="26">
        <v>1696</v>
      </c>
      <c r="BS200" s="6">
        <f>AU200/0.78*195</f>
        <v>27427.325581395351</v>
      </c>
      <c r="BT200" s="6">
        <f>BF200*271</f>
        <v>220.05148400124116</v>
      </c>
      <c r="BU200" s="6">
        <f>BG200*19</f>
        <v>29.759511867372932</v>
      </c>
      <c r="BV200" s="6">
        <f>BH200*5</f>
        <v>17.924232736572893</v>
      </c>
      <c r="BW200" s="6">
        <f>BI200*3</f>
        <v>5.0862493555191008</v>
      </c>
      <c r="BX200" s="6">
        <f>BJ200*3</f>
        <v>16.446715116279073</v>
      </c>
      <c r="BY200" s="6">
        <f>BK200*1.3</f>
        <v>9.151135549872123</v>
      </c>
      <c r="BZ200" s="6">
        <f>BL200*1.3</f>
        <v>3.3932636572890029</v>
      </c>
      <c r="CA200" s="6">
        <f>BM200*1.3</f>
        <v>2.2040413873916105</v>
      </c>
      <c r="CB200" s="6">
        <f>BN200*2</f>
        <v>32.077364406176315</v>
      </c>
      <c r="CD200" s="7">
        <f t="shared" si="60"/>
        <v>336.09399807771422</v>
      </c>
      <c r="CE200" s="7"/>
      <c r="CF200" s="8">
        <v>1696</v>
      </c>
      <c r="CG200" s="9">
        <f>BP200*250</f>
        <v>1699</v>
      </c>
      <c r="CH200" s="9">
        <f>CD200*4.2</f>
        <v>1411.5947919263997</v>
      </c>
      <c r="CJ200" s="10">
        <v>1696</v>
      </c>
      <c r="CK200" s="11">
        <f t="shared" si="61"/>
        <v>1.2036031938608807</v>
      </c>
    </row>
    <row r="201" spans="1:89" x14ac:dyDescent="0.2">
      <c r="A201" s="13">
        <v>1697</v>
      </c>
      <c r="E201" s="1">
        <v>753.7</v>
      </c>
      <c r="F201" s="1">
        <v>807</v>
      </c>
      <c r="G201" s="35">
        <v>940.78000000000009</v>
      </c>
      <c r="H201" s="63">
        <f t="shared" si="50"/>
        <v>833.82666666666671</v>
      </c>
      <c r="I201" s="1">
        <v>47.333333333333336</v>
      </c>
      <c r="L201" s="1">
        <f t="shared" si="45"/>
        <v>47.333333333333336</v>
      </c>
      <c r="N201" s="1">
        <v>1717</v>
      </c>
      <c r="R201" s="1">
        <v>1717</v>
      </c>
      <c r="V201" s="1">
        <v>68</v>
      </c>
      <c r="X201" s="1">
        <v>68</v>
      </c>
      <c r="Y201" s="1">
        <v>498.2</v>
      </c>
      <c r="AA201" s="1">
        <v>498.2</v>
      </c>
      <c r="AF201" s="1">
        <v>646</v>
      </c>
      <c r="AG201" s="1">
        <v>97.7</v>
      </c>
      <c r="AH201" s="66">
        <v>4.25</v>
      </c>
      <c r="AI201" s="66">
        <v>4</v>
      </c>
      <c r="AJ201" s="66">
        <v>4</v>
      </c>
      <c r="AN201" s="17">
        <v>1697</v>
      </c>
      <c r="AO201" s="3">
        <v>9.3327239488116991</v>
      </c>
      <c r="AP201" s="3">
        <v>15.243631931748933</v>
      </c>
      <c r="AQ201" s="3">
        <v>22.705314009661841</v>
      </c>
      <c r="AR201" s="3">
        <v>40.242816294004591</v>
      </c>
      <c r="AS201" s="3">
        <v>73.91304347826086</v>
      </c>
      <c r="AT201" s="3">
        <v>39.697211155378483</v>
      </c>
      <c r="AU201" s="3">
        <v>108.72093023255815</v>
      </c>
      <c r="AV201" s="3">
        <v>116.52173913043477</v>
      </c>
      <c r="AW201" s="3">
        <v>56.173913043478258</v>
      </c>
      <c r="AX201" s="3">
        <v>8.4956521739130437</v>
      </c>
      <c r="AZ201" s="3">
        <v>4</v>
      </c>
      <c r="BA201" s="1"/>
      <c r="BB201" s="14">
        <v>1697</v>
      </c>
      <c r="BC201" s="4">
        <v>1.6990000000000001</v>
      </c>
      <c r="BD201" s="4">
        <f t="shared" si="51"/>
        <v>0.46636170555973755</v>
      </c>
      <c r="BE201" s="4">
        <f t="shared" si="52"/>
        <v>0.76173325447180706</v>
      </c>
      <c r="BF201" s="4">
        <f t="shared" si="53"/>
        <v>1.1345978971298667</v>
      </c>
      <c r="BG201" s="4">
        <f t="shared" si="54"/>
        <v>2.0109572024562885</v>
      </c>
      <c r="BH201" s="4">
        <f t="shared" si="55"/>
        <v>3.6934782608695653</v>
      </c>
      <c r="BI201" s="4">
        <f t="shared" si="56"/>
        <v>1.9836929927349425</v>
      </c>
      <c r="BJ201" s="4">
        <f t="shared" si="57"/>
        <v>5.4328488372093036</v>
      </c>
      <c r="BK201" s="4">
        <f t="shared" si="58"/>
        <v>5.8226598465473138</v>
      </c>
      <c r="BL201" s="4">
        <f t="shared" si="59"/>
        <v>2.8070434782608698</v>
      </c>
      <c r="BM201" s="4">
        <f t="shared" si="62"/>
        <v>1.9836929927349425</v>
      </c>
      <c r="BN201" s="4">
        <f t="shared" si="49"/>
        <v>15.407858910931299</v>
      </c>
      <c r="BO201" s="4"/>
      <c r="BP201" s="4">
        <v>6.7960000000000003</v>
      </c>
      <c r="BQ201" s="1"/>
      <c r="BR201" s="26">
        <v>1697</v>
      </c>
      <c r="BS201" s="6">
        <f>AU201/0.78*195</f>
        <v>27180.232558139538</v>
      </c>
      <c r="BT201" s="6">
        <f>BF201*271</f>
        <v>307.47603012219389</v>
      </c>
      <c r="BU201" s="6">
        <f>BG201*19</f>
        <v>38.208186846669484</v>
      </c>
      <c r="BV201" s="6">
        <f>BH201*5</f>
        <v>18.467391304347828</v>
      </c>
      <c r="BW201" s="6">
        <f>BI201*3</f>
        <v>5.9510789782048272</v>
      </c>
      <c r="BX201" s="6">
        <f>BJ201*3</f>
        <v>16.298546511627912</v>
      </c>
      <c r="BY201" s="6">
        <f>BK201*1.3</f>
        <v>7.5694578005115085</v>
      </c>
      <c r="BZ201" s="6">
        <f>BL201*1.3</f>
        <v>3.6491565217391306</v>
      </c>
      <c r="CA201" s="6">
        <f>BM201*1.3</f>
        <v>2.5788008905554252</v>
      </c>
      <c r="CB201" s="6">
        <f>BN201*2</f>
        <v>30.815717821862599</v>
      </c>
      <c r="CD201" s="7">
        <f t="shared" si="60"/>
        <v>431.01436679771263</v>
      </c>
      <c r="CE201" s="7"/>
      <c r="CF201" s="8">
        <v>1697</v>
      </c>
      <c r="CG201" s="9">
        <f>BP201*250</f>
        <v>1699</v>
      </c>
      <c r="CH201" s="9">
        <f>CD201*4.2</f>
        <v>1810.260340550393</v>
      </c>
      <c r="CJ201" s="10">
        <v>1697</v>
      </c>
      <c r="CK201" s="11">
        <f t="shared" si="61"/>
        <v>0.93853903880114542</v>
      </c>
    </row>
    <row r="202" spans="1:89" x14ac:dyDescent="0.2">
      <c r="A202" s="13">
        <v>1698</v>
      </c>
      <c r="E202" s="1">
        <v>884</v>
      </c>
      <c r="F202" s="1">
        <v>1003</v>
      </c>
      <c r="G202" s="34">
        <f>28.76*34</f>
        <v>977.84</v>
      </c>
      <c r="H202" s="63">
        <f t="shared" si="50"/>
        <v>954.94666666666672</v>
      </c>
      <c r="N202" s="1">
        <v>1351.5</v>
      </c>
      <c r="R202" s="1">
        <v>1351.5</v>
      </c>
      <c r="V202" s="1">
        <v>57.57</v>
      </c>
      <c r="X202" s="1">
        <v>57.57</v>
      </c>
      <c r="Y202" s="1">
        <v>517.79999999999995</v>
      </c>
      <c r="AA202" s="1">
        <v>517.79999999999995</v>
      </c>
      <c r="AF202" s="1">
        <v>561</v>
      </c>
      <c r="AG202" s="1">
        <v>88</v>
      </c>
      <c r="AH202" s="66">
        <v>4.5</v>
      </c>
      <c r="AI202" s="66">
        <v>4.5</v>
      </c>
      <c r="AN202" s="17">
        <v>1698</v>
      </c>
      <c r="AO202" s="3">
        <v>9.9104204753199276</v>
      </c>
      <c r="AP202" s="3">
        <v>17.457891529555148</v>
      </c>
      <c r="AQ202" s="3">
        <v>22.896739130434785</v>
      </c>
      <c r="AR202" s="3">
        <v>31.676276191815493</v>
      </c>
      <c r="AS202" s="3">
        <v>62.576086956521735</v>
      </c>
      <c r="AT202" s="3">
        <v>41.25896414342629</v>
      </c>
      <c r="AU202" s="3">
        <v>112.67441860465117</v>
      </c>
      <c r="AV202" s="3">
        <v>92.173913043478251</v>
      </c>
      <c r="AW202" s="3">
        <v>48.782608695652172</v>
      </c>
      <c r="AX202" s="3">
        <v>7.6521739130434785</v>
      </c>
      <c r="AZ202" s="3">
        <v>4</v>
      </c>
      <c r="BA202" s="1"/>
      <c r="BB202" s="14">
        <v>1698</v>
      </c>
      <c r="BC202" s="4">
        <v>1.6990000000000001</v>
      </c>
      <c r="BD202" s="4">
        <f t="shared" si="51"/>
        <v>0.49522954081083992</v>
      </c>
      <c r="BE202" s="4">
        <f t="shared" si="52"/>
        <v>0.87238110907982935</v>
      </c>
      <c r="BF202" s="4">
        <f t="shared" si="53"/>
        <v>1.144163523017903</v>
      </c>
      <c r="BG202" s="4">
        <f t="shared" si="54"/>
        <v>1.5828821544086626</v>
      </c>
      <c r="BH202" s="4">
        <f t="shared" si="55"/>
        <v>3.1269638746803068</v>
      </c>
      <c r="BI202" s="4">
        <f t="shared" si="56"/>
        <v>2.0617347082259196</v>
      </c>
      <c r="BJ202" s="4">
        <f t="shared" si="57"/>
        <v>5.6304069767441867</v>
      </c>
      <c r="BK202" s="4">
        <f t="shared" si="58"/>
        <v>4.6059846547314569</v>
      </c>
      <c r="BL202" s="4">
        <f t="shared" si="59"/>
        <v>2.4376956521739128</v>
      </c>
      <c r="BM202" s="4">
        <f t="shared" si="62"/>
        <v>2.0617347082259196</v>
      </c>
      <c r="BN202" s="4">
        <f t="shared" si="49"/>
        <v>13.878112427450912</v>
      </c>
      <c r="BO202" s="4"/>
      <c r="BP202" s="4">
        <v>6.7960000000000003</v>
      </c>
      <c r="BQ202" s="1"/>
      <c r="BR202" s="26">
        <v>1698</v>
      </c>
      <c r="BS202" s="6">
        <f>AU202/0.78*195</f>
        <v>28168.604651162786</v>
      </c>
      <c r="BT202" s="6">
        <f>BF202*271</f>
        <v>310.06831473785172</v>
      </c>
      <c r="BU202" s="6">
        <f>BG202*19</f>
        <v>30.07476093376459</v>
      </c>
      <c r="BV202" s="6">
        <f>BH202*5</f>
        <v>15.634819373401534</v>
      </c>
      <c r="BW202" s="6">
        <f>BI202*3</f>
        <v>6.1852041246777585</v>
      </c>
      <c r="BX202" s="6">
        <f>BJ202*3</f>
        <v>16.89122093023256</v>
      </c>
      <c r="BY202" s="6">
        <f>BK202*1.3</f>
        <v>5.9877800511508941</v>
      </c>
      <c r="BZ202" s="6">
        <f>BL202*1.3</f>
        <v>3.1690043478260868</v>
      </c>
      <c r="CA202" s="6">
        <f>BM202*1.3</f>
        <v>2.6802551206936958</v>
      </c>
      <c r="CB202" s="6">
        <f>BN202*2</f>
        <v>27.756224854901824</v>
      </c>
      <c r="CD202" s="7">
        <f t="shared" si="60"/>
        <v>418.44758447450062</v>
      </c>
      <c r="CE202" s="7"/>
      <c r="CF202" s="8">
        <v>1698</v>
      </c>
      <c r="CG202" s="9">
        <f>BP202*250</f>
        <v>1699</v>
      </c>
      <c r="CH202" s="9">
        <f>CD202*4.2</f>
        <v>1757.4798547929026</v>
      </c>
      <c r="CJ202" s="10">
        <v>1698</v>
      </c>
      <c r="CK202" s="11">
        <f t="shared" si="61"/>
        <v>0.96672516351557625</v>
      </c>
    </row>
    <row r="203" spans="1:89" x14ac:dyDescent="0.2">
      <c r="A203" s="13">
        <v>1699</v>
      </c>
      <c r="E203" s="1">
        <v>952</v>
      </c>
      <c r="F203" s="1">
        <v>1011</v>
      </c>
      <c r="H203" s="63">
        <f t="shared" si="50"/>
        <v>981.5</v>
      </c>
      <c r="N203" s="1">
        <v>1479</v>
      </c>
      <c r="R203" s="1">
        <v>1479</v>
      </c>
      <c r="V203" s="1">
        <v>60</v>
      </c>
      <c r="X203" s="1">
        <v>60</v>
      </c>
      <c r="Y203" s="1">
        <v>750.8</v>
      </c>
      <c r="AA203" s="1">
        <v>750.8</v>
      </c>
      <c r="AF203" s="1">
        <v>697</v>
      </c>
      <c r="AG203" s="1">
        <v>84</v>
      </c>
      <c r="AH203" s="66">
        <v>4</v>
      </c>
      <c r="AI203" s="66">
        <v>4</v>
      </c>
      <c r="AN203" s="17">
        <v>1699</v>
      </c>
      <c r="AO203" s="3">
        <v>9.3089579524680079</v>
      </c>
      <c r="AP203" s="3">
        <v>17.943327239488116</v>
      </c>
      <c r="AQ203" s="3">
        <v>23.533407928388744</v>
      </c>
      <c r="AR203" s="3">
        <v>34.6646041344396</v>
      </c>
      <c r="AS203" s="3">
        <v>60.869565217391305</v>
      </c>
      <c r="AT203" s="3">
        <v>59.824701195219113</v>
      </c>
      <c r="AU203" s="3">
        <v>116.6279069767442</v>
      </c>
      <c r="AV203" s="3">
        <v>92.608695652173907</v>
      </c>
      <c r="AW203" s="3">
        <v>60.608695652173914</v>
      </c>
      <c r="AX203" s="3">
        <v>7.3043478260869561</v>
      </c>
      <c r="AZ203" s="3">
        <v>4.5</v>
      </c>
      <c r="BA203" s="1"/>
      <c r="BB203" s="14">
        <v>1699</v>
      </c>
      <c r="BC203" s="4">
        <v>1.6990000000000001</v>
      </c>
      <c r="BD203" s="4">
        <f t="shared" si="51"/>
        <v>0.46517410474244547</v>
      </c>
      <c r="BE203" s="4">
        <f t="shared" si="52"/>
        <v>0.89663861705559733</v>
      </c>
      <c r="BF203" s="4">
        <f t="shared" si="53"/>
        <v>1.1759782373627199</v>
      </c>
      <c r="BG203" s="4">
        <f t="shared" si="54"/>
        <v>1.7322106595415552</v>
      </c>
      <c r="BH203" s="4">
        <f t="shared" si="55"/>
        <v>3.0416879795396419</v>
      </c>
      <c r="BI203" s="4">
        <f t="shared" si="56"/>
        <v>2.9894755097258026</v>
      </c>
      <c r="BJ203" s="4">
        <f t="shared" si="57"/>
        <v>5.8279651162790707</v>
      </c>
      <c r="BK203" s="4">
        <f t="shared" si="58"/>
        <v>4.6277109974424553</v>
      </c>
      <c r="BL203" s="4">
        <f t="shared" si="59"/>
        <v>3.0286521739130436</v>
      </c>
      <c r="BM203" s="4">
        <f t="shared" si="62"/>
        <v>2.9894755097258026</v>
      </c>
      <c r="BN203" s="4">
        <f t="shared" si="49"/>
        <v>13.247289135294052</v>
      </c>
      <c r="BO203" s="4"/>
      <c r="BP203" s="4">
        <v>7.6455000000000002</v>
      </c>
      <c r="BQ203" s="1"/>
      <c r="BR203" s="26">
        <v>1699</v>
      </c>
      <c r="BS203" s="6">
        <f>AU203/0.78*195</f>
        <v>29156.976744186049</v>
      </c>
      <c r="BT203" s="6">
        <f>BF203*271</f>
        <v>318.69010232529712</v>
      </c>
      <c r="BU203" s="6">
        <f>BG203*19</f>
        <v>32.912002531289545</v>
      </c>
      <c r="BV203" s="6">
        <f>BH203*5</f>
        <v>15.208439897698209</v>
      </c>
      <c r="BW203" s="6">
        <f>BI203*3</f>
        <v>8.9684265291774068</v>
      </c>
      <c r="BX203" s="6">
        <f>BJ203*3</f>
        <v>17.483895348837212</v>
      </c>
      <c r="BY203" s="6">
        <f>BK203*1.3</f>
        <v>6.0160242966751918</v>
      </c>
      <c r="BZ203" s="6">
        <f>BL203*1.3</f>
        <v>3.9372478260869568</v>
      </c>
      <c r="CA203" s="6">
        <f>BM203*1.3</f>
        <v>3.8863181626435432</v>
      </c>
      <c r="CB203" s="6">
        <f>BN203*2</f>
        <v>26.494578270588104</v>
      </c>
      <c r="CD203" s="7">
        <f t="shared" si="60"/>
        <v>433.59703518829326</v>
      </c>
      <c r="CE203" s="7"/>
      <c r="CF203" s="8">
        <v>1699</v>
      </c>
      <c r="CG203" s="9">
        <f>BP203*250</f>
        <v>1911.375</v>
      </c>
      <c r="CH203" s="9">
        <f>CD203*4.2</f>
        <v>1821.1075477908319</v>
      </c>
      <c r="CJ203" s="10">
        <v>1699</v>
      </c>
      <c r="CK203" s="11">
        <f t="shared" si="61"/>
        <v>1.0495673373704208</v>
      </c>
    </row>
    <row r="204" spans="1:89" x14ac:dyDescent="0.2">
      <c r="A204" s="13">
        <v>1700</v>
      </c>
      <c r="E204" s="1">
        <v>926.5</v>
      </c>
      <c r="F204" s="1">
        <v>963</v>
      </c>
      <c r="H204" s="63">
        <f t="shared" si="50"/>
        <v>944.75</v>
      </c>
      <c r="I204" s="1">
        <v>44</v>
      </c>
      <c r="L204" s="1">
        <f t="shared" si="45"/>
        <v>44</v>
      </c>
      <c r="N204" s="1">
        <v>1170</v>
      </c>
      <c r="R204" s="1">
        <v>1170</v>
      </c>
      <c r="Y204" s="1">
        <v>617.70000000000005</v>
      </c>
      <c r="AA204" s="1">
        <v>617.70000000000005</v>
      </c>
      <c r="AF204" s="1">
        <v>721.6</v>
      </c>
      <c r="AG204" s="1">
        <v>92.4</v>
      </c>
      <c r="AH204" s="66">
        <v>4.5</v>
      </c>
      <c r="AI204" s="66">
        <v>4.5</v>
      </c>
      <c r="AN204" s="17">
        <v>1700</v>
      </c>
      <c r="AO204" s="3">
        <v>8.7074954296160882</v>
      </c>
      <c r="AP204" s="3">
        <v>17.271480804387568</v>
      </c>
      <c r="AQ204" s="3">
        <v>20.289855072463769</v>
      </c>
      <c r="AR204" s="3">
        <v>27.42230347349177</v>
      </c>
      <c r="AS204" s="3">
        <v>60.869565217391305</v>
      </c>
      <c r="AT204" s="3">
        <v>49.2191235059761</v>
      </c>
      <c r="AU204" s="3">
        <v>120.58139534883723</v>
      </c>
      <c r="AV204" s="3">
        <v>96.521739130434781</v>
      </c>
      <c r="AW204" s="3">
        <v>62.747826086956522</v>
      </c>
      <c r="AX204" s="3">
        <v>8.034782608695652</v>
      </c>
      <c r="AZ204" s="3">
        <v>4.5</v>
      </c>
      <c r="BA204" s="1"/>
      <c r="BB204" s="14">
        <v>1700</v>
      </c>
      <c r="BC204" s="4">
        <v>1.6990000000000001</v>
      </c>
      <c r="BD204" s="4">
        <f t="shared" si="51"/>
        <v>0.43511866867405097</v>
      </c>
      <c r="BE204" s="4">
        <f t="shared" si="52"/>
        <v>0.86306605548983772</v>
      </c>
      <c r="BF204" s="4">
        <f t="shared" si="53"/>
        <v>1.0138959931798808</v>
      </c>
      <c r="BG204" s="4">
        <f t="shared" si="54"/>
        <v>1.370308635337133</v>
      </c>
      <c r="BH204" s="4">
        <f t="shared" si="55"/>
        <v>3.0416879795396419</v>
      </c>
      <c r="BI204" s="4">
        <f t="shared" si="56"/>
        <v>2.4595085540192176</v>
      </c>
      <c r="BJ204" s="4">
        <f t="shared" si="57"/>
        <v>6.0255232558139546</v>
      </c>
      <c r="BK204" s="4">
        <f t="shared" si="58"/>
        <v>4.8232480818414318</v>
      </c>
      <c r="BL204" s="4">
        <f t="shared" si="59"/>
        <v>3.1355457800511513</v>
      </c>
      <c r="BM204" s="4">
        <f t="shared" si="62"/>
        <v>2.4595085540192176</v>
      </c>
      <c r="BN204" s="4">
        <f t="shared" si="49"/>
        <v>14.572018048823455</v>
      </c>
      <c r="BO204" s="4"/>
      <c r="BP204" s="4">
        <v>7.6455000000000002</v>
      </c>
      <c r="BQ204" s="1"/>
      <c r="BR204" s="26">
        <v>1700</v>
      </c>
      <c r="BS204" s="6">
        <f>AU204/0.78*195</f>
        <v>30145.348837209309</v>
      </c>
      <c r="BT204" s="6">
        <f>BF204*271</f>
        <v>274.76581415174769</v>
      </c>
      <c r="BU204" s="6">
        <f>BG204*19</f>
        <v>26.035864071405527</v>
      </c>
      <c r="BV204" s="6">
        <f>BH204*5</f>
        <v>15.208439897698209</v>
      </c>
      <c r="BW204" s="6">
        <f>BI204*3</f>
        <v>7.3785256620576529</v>
      </c>
      <c r="BX204" s="6">
        <f>BJ204*3</f>
        <v>18.076569767441864</v>
      </c>
      <c r="BY204" s="6">
        <f>BK204*1.3</f>
        <v>6.2702225063938615</v>
      </c>
      <c r="BZ204" s="6">
        <f>BL204*1.3</f>
        <v>4.0762095140664965</v>
      </c>
      <c r="CA204" s="6">
        <f>BM204*1.3</f>
        <v>3.1973611202249832</v>
      </c>
      <c r="CB204" s="6">
        <f>BN204*2</f>
        <v>29.144036097646911</v>
      </c>
      <c r="CD204" s="7">
        <f t="shared" si="60"/>
        <v>384.15304278868314</v>
      </c>
      <c r="CE204" s="7"/>
      <c r="CF204" s="8">
        <v>1700</v>
      </c>
      <c r="CG204" s="9">
        <f>BP204*250</f>
        <v>1911.375</v>
      </c>
      <c r="CH204" s="9">
        <f>CD204*4.2</f>
        <v>1613.4427797124692</v>
      </c>
      <c r="CJ204" s="10">
        <v>1700</v>
      </c>
      <c r="CK204" s="11">
        <f t="shared" si="61"/>
        <v>1.1846562047528113</v>
      </c>
    </row>
    <row r="205" spans="1:89" x14ac:dyDescent="0.2">
      <c r="A205" s="13">
        <v>1701</v>
      </c>
      <c r="E205" s="1">
        <v>663.9</v>
      </c>
      <c r="F205" s="1">
        <v>620</v>
      </c>
      <c r="H205" s="63">
        <f t="shared" si="50"/>
        <v>641.95000000000005</v>
      </c>
      <c r="I205" s="1">
        <v>44.4</v>
      </c>
      <c r="L205" s="1">
        <f t="shared" si="45"/>
        <v>44.4</v>
      </c>
      <c r="N205" s="1">
        <v>975.61111111111109</v>
      </c>
      <c r="R205" s="1">
        <v>975.61111111111109</v>
      </c>
      <c r="S205" s="1">
        <v>50</v>
      </c>
      <c r="X205" s="1">
        <v>50</v>
      </c>
      <c r="Y205" s="1">
        <v>626.9</v>
      </c>
      <c r="AA205" s="1">
        <v>626.9</v>
      </c>
      <c r="AF205" s="1">
        <v>799.7</v>
      </c>
      <c r="AG205" s="1">
        <v>87.7</v>
      </c>
      <c r="AN205" s="17">
        <v>1701</v>
      </c>
      <c r="AO205" s="3">
        <v>6.5722120658135283</v>
      </c>
      <c r="AP205" s="3">
        <v>11.73583180987203</v>
      </c>
      <c r="AQ205" s="3">
        <v>20.579710144927535</v>
      </c>
      <c r="AR205" s="3">
        <v>22.866242701708877</v>
      </c>
      <c r="AS205" s="3">
        <v>55.434782608695649</v>
      </c>
      <c r="AT205" s="3">
        <v>49.952191235059757</v>
      </c>
      <c r="AU205" s="3">
        <v>124.53488372093027</v>
      </c>
      <c r="AV205" s="3">
        <v>81.260869565217376</v>
      </c>
      <c r="AW205" s="3">
        <v>69.539130434782606</v>
      </c>
      <c r="AX205" s="3">
        <v>7.6260869565217391</v>
      </c>
      <c r="AZ205" s="3">
        <v>4.5</v>
      </c>
      <c r="BA205" s="1"/>
      <c r="BB205" s="14">
        <v>1701</v>
      </c>
      <c r="BC205" s="4">
        <v>1.6990000000000001</v>
      </c>
      <c r="BD205" s="4">
        <f t="shared" si="51"/>
        <v>0.32841730293579957</v>
      </c>
      <c r="BE205" s="4">
        <f t="shared" si="52"/>
        <v>0.58644641896978167</v>
      </c>
      <c r="BF205" s="4">
        <f t="shared" si="53"/>
        <v>1.0283802216538791</v>
      </c>
      <c r="BG205" s="4">
        <f t="shared" si="54"/>
        <v>1.1426395985353937</v>
      </c>
      <c r="BH205" s="4">
        <f t="shared" si="55"/>
        <v>2.7701086956521737</v>
      </c>
      <c r="BI205" s="4">
        <f t="shared" si="56"/>
        <v>2.496140379657839</v>
      </c>
      <c r="BJ205" s="4">
        <f t="shared" si="57"/>
        <v>6.2230813953488395</v>
      </c>
      <c r="BK205" s="4">
        <f t="shared" si="58"/>
        <v>4.0606534526854219</v>
      </c>
      <c r="BL205" s="4">
        <f t="shared" si="59"/>
        <v>3.4749112531969311</v>
      </c>
      <c r="BM205" s="4">
        <f t="shared" si="62"/>
        <v>2.496140379657839</v>
      </c>
      <c r="BN205" s="4">
        <f t="shared" si="49"/>
        <v>13.830800680539149</v>
      </c>
      <c r="BO205" s="4"/>
      <c r="BP205" s="4">
        <v>7.6455000000000002</v>
      </c>
      <c r="BQ205" s="1"/>
      <c r="BR205" s="26">
        <v>1701</v>
      </c>
      <c r="BS205" s="6">
        <f>AU205/0.78*195</f>
        <v>31133.720930232565</v>
      </c>
      <c r="BT205" s="6">
        <f>BF205*271</f>
        <v>278.69104006820123</v>
      </c>
      <c r="BU205" s="6">
        <f>BG205*19</f>
        <v>21.71015237217248</v>
      </c>
      <c r="BV205" s="6">
        <f>BH205*5</f>
        <v>13.850543478260867</v>
      </c>
      <c r="BW205" s="6">
        <f>BI205*3</f>
        <v>7.4884211389735169</v>
      </c>
      <c r="BX205" s="6">
        <f>BJ205*3</f>
        <v>18.669244186046519</v>
      </c>
      <c r="BY205" s="6">
        <f>BK205*1.3</f>
        <v>5.2788494884910486</v>
      </c>
      <c r="BZ205" s="6">
        <f>BL205*1.3</f>
        <v>4.5173846291560107</v>
      </c>
      <c r="CA205" s="6">
        <f>BM205*1.3</f>
        <v>3.2449824935551908</v>
      </c>
      <c r="CB205" s="6">
        <f>BN205*2</f>
        <v>27.661601361078297</v>
      </c>
      <c r="CD205" s="7">
        <f t="shared" si="60"/>
        <v>381.11221921593523</v>
      </c>
      <c r="CE205" s="7"/>
      <c r="CF205" s="8">
        <v>1701</v>
      </c>
      <c r="CG205" s="9">
        <f>BP205*250</f>
        <v>1911.375</v>
      </c>
      <c r="CH205" s="9">
        <f>CD205*4.2</f>
        <v>1600.6713207069281</v>
      </c>
      <c r="CJ205" s="10">
        <v>1701</v>
      </c>
      <c r="CK205" s="11">
        <f t="shared" si="61"/>
        <v>1.1941083564587458</v>
      </c>
    </row>
    <row r="206" spans="1:89" x14ac:dyDescent="0.2">
      <c r="A206" s="13">
        <v>1702</v>
      </c>
      <c r="E206" s="1">
        <v>883</v>
      </c>
      <c r="F206" s="1">
        <v>841</v>
      </c>
      <c r="G206" s="34">
        <f>24.5*34</f>
        <v>833</v>
      </c>
      <c r="H206" s="63">
        <f t="shared" si="50"/>
        <v>852.33333333333337</v>
      </c>
      <c r="I206" s="1">
        <v>45</v>
      </c>
      <c r="L206" s="1">
        <f t="shared" si="45"/>
        <v>45</v>
      </c>
      <c r="N206" s="1">
        <v>1224</v>
      </c>
      <c r="R206" s="1">
        <v>1224</v>
      </c>
      <c r="S206" s="1">
        <v>46</v>
      </c>
      <c r="X206" s="1">
        <v>46</v>
      </c>
      <c r="Y206" s="1">
        <v>647.1</v>
      </c>
      <c r="AA206" s="1">
        <v>647.1</v>
      </c>
      <c r="AF206" s="1">
        <v>700</v>
      </c>
      <c r="AG206" s="1">
        <v>82</v>
      </c>
      <c r="AN206" s="17">
        <v>1702</v>
      </c>
      <c r="AO206" s="3">
        <v>9.3912248628884836</v>
      </c>
      <c r="AP206" s="3">
        <v>15.581962218159658</v>
      </c>
      <c r="AQ206" s="3">
        <v>18.840579710144929</v>
      </c>
      <c r="AR206" s="3">
        <v>28.68794824919139</v>
      </c>
      <c r="AS206" s="3">
        <v>55.434782608695649</v>
      </c>
      <c r="AT206" s="3">
        <v>51.561752988047807</v>
      </c>
      <c r="AU206" s="3">
        <v>128.48837209302326</v>
      </c>
      <c r="AV206" s="3">
        <v>96.521739130434781</v>
      </c>
      <c r="AW206" s="3">
        <v>60.869565217391305</v>
      </c>
      <c r="AX206" s="3">
        <v>7.1304347826086953</v>
      </c>
      <c r="AZ206" s="3">
        <v>4.5</v>
      </c>
      <c r="BA206" s="1"/>
      <c r="BB206" s="14">
        <v>1702</v>
      </c>
      <c r="BC206" s="4">
        <v>1.6990000000000001</v>
      </c>
      <c r="BD206" s="4">
        <f t="shared" si="51"/>
        <v>0.46928503064845689</v>
      </c>
      <c r="BE206" s="4">
        <f t="shared" si="52"/>
        <v>0.77863981790156644</v>
      </c>
      <c r="BF206" s="4">
        <f t="shared" si="53"/>
        <v>0.94147485080988924</v>
      </c>
      <c r="BG206" s="4">
        <f t="shared" si="54"/>
        <v>1.4335536492757699</v>
      </c>
      <c r="BH206" s="4">
        <f t="shared" si="55"/>
        <v>2.7701086956521737</v>
      </c>
      <c r="BI206" s="4">
        <f t="shared" si="56"/>
        <v>2.5765711272556833</v>
      </c>
      <c r="BJ206" s="4">
        <f t="shared" si="57"/>
        <v>6.4206395348837209</v>
      </c>
      <c r="BK206" s="4">
        <f t="shared" si="58"/>
        <v>4.8232480818414318</v>
      </c>
      <c r="BL206" s="4">
        <f t="shared" si="59"/>
        <v>3.0416879795396419</v>
      </c>
      <c r="BM206" s="4">
        <f t="shared" si="62"/>
        <v>2.5765711272556833</v>
      </c>
      <c r="BN206" s="4">
        <f t="shared" si="49"/>
        <v>12.931877489215625</v>
      </c>
      <c r="BO206" s="4"/>
      <c r="BP206" s="4">
        <v>7.6455000000000002</v>
      </c>
      <c r="BQ206" s="1"/>
      <c r="BR206" s="26">
        <v>1702</v>
      </c>
      <c r="BS206" s="6">
        <f>AU206/0.78*195</f>
        <v>32122.093023255817</v>
      </c>
      <c r="BT206" s="6">
        <f>BF206*271</f>
        <v>255.13968456947998</v>
      </c>
      <c r="BU206" s="6">
        <f>BG206*19</f>
        <v>27.237519336239629</v>
      </c>
      <c r="BV206" s="6">
        <f>BH206*5</f>
        <v>13.850543478260867</v>
      </c>
      <c r="BW206" s="6">
        <f>BI206*3</f>
        <v>7.7297133817670503</v>
      </c>
      <c r="BX206" s="6">
        <f>BJ206*3</f>
        <v>19.261918604651164</v>
      </c>
      <c r="BY206" s="6">
        <f>BK206*1.3</f>
        <v>6.2702225063938615</v>
      </c>
      <c r="BZ206" s="6">
        <f>BL206*1.3</f>
        <v>3.9541943734015348</v>
      </c>
      <c r="CA206" s="6">
        <f>BM206*1.3</f>
        <v>3.3495424654323882</v>
      </c>
      <c r="CB206" s="6">
        <f>BN206*2</f>
        <v>25.863754978431249</v>
      </c>
      <c r="CD206" s="7">
        <f t="shared" si="60"/>
        <v>362.65709369405772</v>
      </c>
      <c r="CE206" s="7"/>
      <c r="CF206" s="8">
        <v>1702</v>
      </c>
      <c r="CG206" s="9">
        <f>BP206*250</f>
        <v>1911.375</v>
      </c>
      <c r="CH206" s="9">
        <f>CD206*4.2</f>
        <v>1523.1597935150426</v>
      </c>
      <c r="CJ206" s="10">
        <v>1702</v>
      </c>
      <c r="CK206" s="11">
        <f t="shared" si="61"/>
        <v>1.2548749042206933</v>
      </c>
    </row>
    <row r="207" spans="1:89" x14ac:dyDescent="0.2">
      <c r="A207" s="13">
        <v>1703</v>
      </c>
      <c r="E207" s="1">
        <v>830.9</v>
      </c>
      <c r="F207" s="1">
        <v>748</v>
      </c>
      <c r="H207" s="63">
        <f t="shared" si="50"/>
        <v>789.45</v>
      </c>
      <c r="I207" s="1">
        <v>42</v>
      </c>
      <c r="L207" s="1">
        <f t="shared" si="45"/>
        <v>42</v>
      </c>
      <c r="N207" s="1">
        <v>1088</v>
      </c>
      <c r="R207" s="1">
        <v>1088</v>
      </c>
      <c r="V207" s="1">
        <v>44</v>
      </c>
      <c r="X207" s="1">
        <v>44</v>
      </c>
      <c r="Y207" s="1">
        <v>727.5</v>
      </c>
      <c r="AA207" s="1">
        <v>727.5</v>
      </c>
      <c r="AG207" s="1">
        <v>82.7</v>
      </c>
      <c r="AN207" s="17">
        <v>1703</v>
      </c>
      <c r="AO207" s="3">
        <v>6.8372943327239488</v>
      </c>
      <c r="AP207" s="3">
        <v>14.43235831809872</v>
      </c>
      <c r="AQ207" s="3">
        <v>21.014492753623191</v>
      </c>
      <c r="AR207" s="3">
        <v>25.500398443725679</v>
      </c>
      <c r="AS207" s="3">
        <v>55.434782608695649</v>
      </c>
      <c r="AT207" s="3">
        <v>57.968127490039841</v>
      </c>
      <c r="AU207" s="3">
        <v>117.79069767441861</v>
      </c>
      <c r="AV207" s="3">
        <v>77.999999999999986</v>
      </c>
      <c r="AW207" s="3">
        <v>60.826086956521742</v>
      </c>
      <c r="AX207" s="3">
        <v>7.1913043478260876</v>
      </c>
      <c r="AZ207" s="3">
        <v>4.5</v>
      </c>
      <c r="BA207" s="1"/>
      <c r="BB207" s="14">
        <v>1703</v>
      </c>
      <c r="BC207" s="4">
        <v>1.6990000000000001</v>
      </c>
      <c r="BD207" s="4">
        <f t="shared" si="51"/>
        <v>0.34166361974405851</v>
      </c>
      <c r="BE207" s="4">
        <f t="shared" si="52"/>
        <v>0.72119343477793307</v>
      </c>
      <c r="BF207" s="4">
        <f t="shared" si="53"/>
        <v>1.0501065643648766</v>
      </c>
      <c r="BG207" s="4">
        <f t="shared" si="54"/>
        <v>1.2742699104673509</v>
      </c>
      <c r="BH207" s="4">
        <f t="shared" si="55"/>
        <v>2.7701086956521737</v>
      </c>
      <c r="BI207" s="4">
        <f t="shared" si="56"/>
        <v>2.8967014295758147</v>
      </c>
      <c r="BJ207" s="4">
        <f t="shared" si="57"/>
        <v>5.8860704514363889</v>
      </c>
      <c r="BK207" s="4">
        <f t="shared" si="58"/>
        <v>3.8977058823529402</v>
      </c>
      <c r="BL207" s="4">
        <f t="shared" si="59"/>
        <v>3.0395153452685424</v>
      </c>
      <c r="BM207" s="4">
        <f t="shared" si="62"/>
        <v>2.8967014295758147</v>
      </c>
      <c r="BN207" s="4">
        <f t="shared" si="49"/>
        <v>13.042271565343075</v>
      </c>
      <c r="BO207" s="4"/>
      <c r="BP207" s="4">
        <v>7.6455000000000002</v>
      </c>
      <c r="BQ207" s="1"/>
      <c r="BR207" s="26">
        <v>1703</v>
      </c>
      <c r="BS207" s="6">
        <f>AU207/0.78*195</f>
        <v>29447.674418604649</v>
      </c>
      <c r="BT207" s="6">
        <f>BF207*271</f>
        <v>284.57887894288154</v>
      </c>
      <c r="BU207" s="6">
        <f>BG207*19</f>
        <v>24.211128298879668</v>
      </c>
      <c r="BV207" s="6">
        <f>BH207*5</f>
        <v>13.850543478260867</v>
      </c>
      <c r="BW207" s="6">
        <f>BI207*3</f>
        <v>8.6901042887274436</v>
      </c>
      <c r="BX207" s="6">
        <f>BJ207*3</f>
        <v>17.658211354309167</v>
      </c>
      <c r="BY207" s="6">
        <f>BK207*1.3</f>
        <v>5.0670176470588224</v>
      </c>
      <c r="BZ207" s="6">
        <f>BL207*1.3</f>
        <v>3.9513699488491052</v>
      </c>
      <c r="CA207" s="6">
        <f>BM207*1.3</f>
        <v>3.7657118584485594</v>
      </c>
      <c r="CB207" s="6">
        <f>BN207*2</f>
        <v>26.08454313068615</v>
      </c>
      <c r="CD207" s="7">
        <f t="shared" si="60"/>
        <v>387.85750894810138</v>
      </c>
      <c r="CE207" s="7"/>
      <c r="CF207" s="8">
        <v>1703</v>
      </c>
      <c r="CG207" s="9">
        <f>BP207*250</f>
        <v>1911.375</v>
      </c>
      <c r="CH207" s="9">
        <f>CD207*4.2</f>
        <v>1629.0015375820258</v>
      </c>
      <c r="CJ207" s="10">
        <v>1703</v>
      </c>
      <c r="CK207" s="11">
        <f t="shared" si="61"/>
        <v>1.1733414339418669</v>
      </c>
    </row>
    <row r="208" spans="1:89" x14ac:dyDescent="0.2">
      <c r="A208" s="13">
        <v>1704</v>
      </c>
      <c r="E208" s="1">
        <v>883</v>
      </c>
      <c r="F208" s="1">
        <v>765</v>
      </c>
      <c r="H208" s="63">
        <f t="shared" si="50"/>
        <v>824</v>
      </c>
      <c r="I208" s="1">
        <v>45</v>
      </c>
      <c r="L208" s="1">
        <f t="shared" si="45"/>
        <v>45</v>
      </c>
      <c r="N208" s="1">
        <v>1513</v>
      </c>
      <c r="R208" s="1">
        <v>1513</v>
      </c>
      <c r="S208" s="1">
        <v>47</v>
      </c>
      <c r="X208" s="1">
        <v>47</v>
      </c>
      <c r="Y208" s="1">
        <v>589.70000000000005</v>
      </c>
      <c r="AA208" s="1">
        <v>589.70000000000005</v>
      </c>
      <c r="AF208" s="1">
        <v>699</v>
      </c>
      <c r="AG208" s="1">
        <v>78.400000000000006</v>
      </c>
      <c r="AN208" s="17">
        <v>1704</v>
      </c>
      <c r="AO208" s="3">
        <v>5.3747714808043874</v>
      </c>
      <c r="AP208" s="3">
        <v>15.06398537477148</v>
      </c>
      <c r="AQ208" s="3">
        <v>16.666666666666668</v>
      </c>
      <c r="AR208" s="3">
        <v>35.461491585806023</v>
      </c>
      <c r="AS208" s="3">
        <v>62.5</v>
      </c>
      <c r="AT208" s="3">
        <v>46.988047808764939</v>
      </c>
      <c r="AU208" s="3">
        <v>132.55813953488374</v>
      </c>
      <c r="AV208" s="3">
        <v>79.565217391304344</v>
      </c>
      <c r="AW208" s="3">
        <v>60.782608695652172</v>
      </c>
      <c r="AX208" s="3">
        <v>6.8173913043478267</v>
      </c>
      <c r="AZ208" s="3">
        <v>4.5</v>
      </c>
      <c r="BA208" s="1"/>
      <c r="BB208" s="14">
        <v>1704</v>
      </c>
      <c r="BC208" s="4">
        <v>1.6990000000000001</v>
      </c>
      <c r="BD208" s="4">
        <f t="shared" si="51"/>
        <v>0.26858049252607807</v>
      </c>
      <c r="BE208" s="4">
        <f t="shared" si="52"/>
        <v>0.75275621034519846</v>
      </c>
      <c r="BF208" s="4">
        <f t="shared" si="53"/>
        <v>0.832843137254902</v>
      </c>
      <c r="BG208" s="4">
        <f t="shared" si="54"/>
        <v>1.77203159424366</v>
      </c>
      <c r="BH208" s="4">
        <f t="shared" si="55"/>
        <v>3.1231617647058822</v>
      </c>
      <c r="BI208" s="4">
        <f t="shared" si="56"/>
        <v>2.348020389032107</v>
      </c>
      <c r="BJ208" s="4">
        <f t="shared" si="57"/>
        <v>6.6240082079343372</v>
      </c>
      <c r="BK208" s="4">
        <f t="shared" si="58"/>
        <v>3.9759207161125323</v>
      </c>
      <c r="BL208" s="4">
        <f t="shared" si="59"/>
        <v>3.0373427109974425</v>
      </c>
      <c r="BM208" s="4">
        <f t="shared" si="62"/>
        <v>2.348020389032107</v>
      </c>
      <c r="BN208" s="4">
        <f t="shared" si="49"/>
        <v>12.364136526274452</v>
      </c>
      <c r="BO208" s="4"/>
      <c r="BP208" s="4">
        <v>7.6455000000000002</v>
      </c>
      <c r="BQ208" s="1"/>
      <c r="BR208" s="26">
        <v>1704</v>
      </c>
      <c r="BS208" s="6">
        <f>AU208/0.78*195</f>
        <v>33139.534883720931</v>
      </c>
      <c r="BT208" s="6">
        <f>BF208*271</f>
        <v>225.70049019607845</v>
      </c>
      <c r="BU208" s="6">
        <f>BG208*19</f>
        <v>33.668600290629541</v>
      </c>
      <c r="BV208" s="6">
        <f>BH208*5</f>
        <v>15.615808823529411</v>
      </c>
      <c r="BW208" s="6">
        <f>BI208*3</f>
        <v>7.0440611670963209</v>
      </c>
      <c r="BX208" s="6">
        <f>BJ208*3</f>
        <v>19.872024623803011</v>
      </c>
      <c r="BY208" s="6">
        <f>BK208*1.3</f>
        <v>5.1686969309462922</v>
      </c>
      <c r="BZ208" s="6">
        <f>BL208*1.3</f>
        <v>3.9485455242966752</v>
      </c>
      <c r="CA208" s="6">
        <f>BM208*1.3</f>
        <v>3.0524265057417392</v>
      </c>
      <c r="CB208" s="6">
        <f>BN208*2</f>
        <v>24.728273052548904</v>
      </c>
      <c r="CD208" s="7">
        <f t="shared" si="60"/>
        <v>338.79892711467028</v>
      </c>
      <c r="CE208" s="7"/>
      <c r="CF208" s="8">
        <v>1704</v>
      </c>
      <c r="CG208" s="9">
        <f>BP208*250</f>
        <v>1911.375</v>
      </c>
      <c r="CH208" s="9">
        <f>CD208*4.2</f>
        <v>1422.9554938816152</v>
      </c>
      <c r="CJ208" s="10">
        <v>1704</v>
      </c>
      <c r="CK208" s="11">
        <f t="shared" si="61"/>
        <v>1.3432429954545153</v>
      </c>
    </row>
    <row r="209" spans="1:89" x14ac:dyDescent="0.2">
      <c r="A209" s="13">
        <v>1705</v>
      </c>
      <c r="E209" s="1">
        <v>731.7</v>
      </c>
      <c r="F209" s="1">
        <v>634</v>
      </c>
      <c r="H209" s="63">
        <f t="shared" si="50"/>
        <v>682.85</v>
      </c>
      <c r="I209" s="1">
        <v>39</v>
      </c>
      <c r="L209" s="1">
        <f t="shared" si="45"/>
        <v>39</v>
      </c>
      <c r="N209" s="1">
        <v>1258</v>
      </c>
      <c r="R209" s="1">
        <v>1258</v>
      </c>
      <c r="S209" s="1">
        <v>48</v>
      </c>
      <c r="X209" s="1">
        <v>48</v>
      </c>
      <c r="Y209" s="1">
        <v>418.4</v>
      </c>
      <c r="AA209" s="1">
        <v>418.4</v>
      </c>
      <c r="AF209" s="1">
        <v>476</v>
      </c>
      <c r="AG209" s="1">
        <v>88.1</v>
      </c>
      <c r="AN209" s="17">
        <v>1705</v>
      </c>
      <c r="AO209" s="3">
        <v>5.0767824497257763</v>
      </c>
      <c r="AP209" s="3">
        <v>12.483546617915906</v>
      </c>
      <c r="AQ209" s="3">
        <v>14.975845410628018</v>
      </c>
      <c r="AR209" s="3">
        <v>29.484835700557817</v>
      </c>
      <c r="AS209" s="3">
        <v>58.695652173913039</v>
      </c>
      <c r="AT209" s="3">
        <v>33.338645418326692</v>
      </c>
      <c r="AU209" s="3">
        <v>93.023255813953483</v>
      </c>
      <c r="AV209" s="3">
        <v>88.043478260869563</v>
      </c>
      <c r="AW209" s="3">
        <v>41.391304347826086</v>
      </c>
      <c r="AX209" s="3">
        <v>7.660869565217391</v>
      </c>
      <c r="AZ209" s="3">
        <v>4.5</v>
      </c>
      <c r="BA209" s="1"/>
      <c r="BB209" s="14">
        <v>1705</v>
      </c>
      <c r="BC209" s="4">
        <v>1.6990000000000001</v>
      </c>
      <c r="BD209" s="4">
        <f t="shared" si="51"/>
        <v>0.25368980535541458</v>
      </c>
      <c r="BE209" s="4">
        <f t="shared" si="52"/>
        <v>0.62381016775997422</v>
      </c>
      <c r="BF209" s="4">
        <f t="shared" si="53"/>
        <v>0.7483518044899119</v>
      </c>
      <c r="BG209" s="4">
        <f t="shared" si="54"/>
        <v>1.4733745839778745</v>
      </c>
      <c r="BH209" s="4">
        <f t="shared" si="55"/>
        <v>2.9330562659846544</v>
      </c>
      <c r="BI209" s="4">
        <f t="shared" si="56"/>
        <v>1.665951722521678</v>
      </c>
      <c r="BJ209" s="4">
        <f t="shared" si="57"/>
        <v>4.6484268125854991</v>
      </c>
      <c r="BK209" s="4">
        <f t="shared" si="58"/>
        <v>4.3995843989769821</v>
      </c>
      <c r="BL209" s="4">
        <f t="shared" si="59"/>
        <v>2.0683478260869568</v>
      </c>
      <c r="BM209" s="4">
        <f t="shared" si="62"/>
        <v>1.665951722521678</v>
      </c>
      <c r="BN209" s="4">
        <f t="shared" si="49"/>
        <v>13.893883009754834</v>
      </c>
      <c r="BO209" s="4"/>
      <c r="BP209" s="4">
        <v>7.6455000000000002</v>
      </c>
      <c r="BQ209" s="1"/>
      <c r="BR209" s="26">
        <v>1705</v>
      </c>
      <c r="BS209" s="6">
        <f>AU209/0.78*195</f>
        <v>23255.81395348837</v>
      </c>
      <c r="BT209" s="6">
        <f>BF209*271</f>
        <v>202.80333901676613</v>
      </c>
      <c r="BU209" s="6">
        <f>BG209*19</f>
        <v>27.994117095579615</v>
      </c>
      <c r="BV209" s="6">
        <f>BH209*5</f>
        <v>14.665281329923271</v>
      </c>
      <c r="BW209" s="6">
        <f>BI209*3</f>
        <v>4.9978551675650342</v>
      </c>
      <c r="BX209" s="6">
        <f>BJ209*3</f>
        <v>13.945280437756498</v>
      </c>
      <c r="BY209" s="6">
        <f>BK209*1.3</f>
        <v>5.7194597186700769</v>
      </c>
      <c r="BZ209" s="6">
        <f>BL209*1.3</f>
        <v>2.6888521739130438</v>
      </c>
      <c r="CA209" s="6">
        <f>BM209*1.3</f>
        <v>2.1657372392781813</v>
      </c>
      <c r="CB209" s="6">
        <f>BN209*2</f>
        <v>27.787766019509668</v>
      </c>
      <c r="CD209" s="7">
        <f t="shared" si="60"/>
        <v>302.76768819896154</v>
      </c>
      <c r="CE209" s="7"/>
      <c r="CF209" s="8">
        <v>1705</v>
      </c>
      <c r="CG209" s="9">
        <f>BP209*250</f>
        <v>1911.375</v>
      </c>
      <c r="CH209" s="9">
        <f>CD209*4.2</f>
        <v>1271.6242904356386</v>
      </c>
      <c r="CJ209" s="10">
        <v>1705</v>
      </c>
      <c r="CK209" s="11">
        <f t="shared" si="61"/>
        <v>1.5030972704565062</v>
      </c>
    </row>
    <row r="210" spans="1:89" x14ac:dyDescent="0.2">
      <c r="A210" s="13">
        <v>1706</v>
      </c>
      <c r="E210" s="1">
        <v>567.5</v>
      </c>
      <c r="F210" s="1">
        <v>612</v>
      </c>
      <c r="H210" s="63">
        <f t="shared" si="50"/>
        <v>589.75</v>
      </c>
      <c r="I210" s="1">
        <v>36.666666666666664</v>
      </c>
      <c r="L210" s="1">
        <f t="shared" si="45"/>
        <v>36.666666666666664</v>
      </c>
      <c r="N210" s="1">
        <v>1122</v>
      </c>
      <c r="R210" s="1">
        <v>1122</v>
      </c>
      <c r="S210" s="1">
        <v>52.8</v>
      </c>
      <c r="X210" s="1">
        <v>52.8</v>
      </c>
      <c r="Y210" s="1">
        <v>425.6</v>
      </c>
      <c r="AA210" s="1">
        <v>425.6</v>
      </c>
      <c r="AF210" s="1">
        <v>507.8</v>
      </c>
      <c r="AG210" s="1">
        <v>74</v>
      </c>
      <c r="AN210" s="17">
        <v>1706</v>
      </c>
      <c r="AO210" s="3">
        <v>7.4588665447897622</v>
      </c>
      <c r="AP210" s="3">
        <v>10.781535648994515</v>
      </c>
      <c r="AQ210" s="3">
        <v>8.6956521739130448</v>
      </c>
      <c r="AR210" s="3">
        <v>26.297285895092109</v>
      </c>
      <c r="AS210" s="3">
        <v>59.906832298136642</v>
      </c>
      <c r="AT210" s="3">
        <v>33.91235059760956</v>
      </c>
      <c r="AU210" s="3">
        <v>102.32558139534883</v>
      </c>
      <c r="AV210" s="3">
        <v>96.91304347826086</v>
      </c>
      <c r="AW210" s="3">
        <v>44.156521739130433</v>
      </c>
      <c r="AX210" s="3">
        <v>6.4347826086956523</v>
      </c>
      <c r="AZ210" s="3">
        <v>4.5</v>
      </c>
      <c r="BA210" s="1"/>
      <c r="BB210" s="14">
        <v>1706</v>
      </c>
      <c r="BC210" s="4">
        <v>1.6990000000000001</v>
      </c>
      <c r="BD210" s="4">
        <f t="shared" si="51"/>
        <v>0.37272394881170018</v>
      </c>
      <c r="BE210" s="4">
        <f t="shared" si="52"/>
        <v>0.53875967846004946</v>
      </c>
      <c r="BF210" s="4">
        <f t="shared" si="53"/>
        <v>0.43452685421994891</v>
      </c>
      <c r="BG210" s="4">
        <f t="shared" si="54"/>
        <v>1.3140908451694557</v>
      </c>
      <c r="BH210" s="4">
        <f t="shared" si="55"/>
        <v>2.9935796492510045</v>
      </c>
      <c r="BI210" s="4">
        <f t="shared" si="56"/>
        <v>1.6946201078040777</v>
      </c>
      <c r="BJ210" s="4">
        <f t="shared" si="57"/>
        <v>5.1132694938440499</v>
      </c>
      <c r="BK210" s="4">
        <f t="shared" si="58"/>
        <v>4.8428017902813298</v>
      </c>
      <c r="BL210" s="4">
        <f t="shared" si="59"/>
        <v>2.2065273657289</v>
      </c>
      <c r="BM210" s="4">
        <f t="shared" si="62"/>
        <v>1.6946201078040777</v>
      </c>
      <c r="BN210" s="4">
        <f t="shared" si="49"/>
        <v>11.670230904901905</v>
      </c>
      <c r="BO210" s="4"/>
      <c r="BP210" s="4">
        <v>7.6455000000000002</v>
      </c>
      <c r="BQ210" s="1"/>
      <c r="BR210" s="26">
        <v>1706</v>
      </c>
      <c r="BS210" s="6">
        <f>AU210/0.78*195</f>
        <v>25581.395348837206</v>
      </c>
      <c r="BT210" s="6">
        <f>BF210*271</f>
        <v>117.75677749360615</v>
      </c>
      <c r="BU210" s="6">
        <f>BG210*19</f>
        <v>24.967726058219657</v>
      </c>
      <c r="BV210" s="6">
        <f>BH210*5</f>
        <v>14.967898246255022</v>
      </c>
      <c r="BW210" s="6">
        <f>BI210*3</f>
        <v>5.0838603234122335</v>
      </c>
      <c r="BX210" s="6">
        <f>BJ210*3</f>
        <v>15.339808481532149</v>
      </c>
      <c r="BY210" s="6">
        <f>BK210*1.3</f>
        <v>6.2956423273657292</v>
      </c>
      <c r="BZ210" s="6">
        <f>BL210*1.3</f>
        <v>2.8684855754475702</v>
      </c>
      <c r="CA210" s="6">
        <f>BM210*1.3</f>
        <v>2.2030061401453009</v>
      </c>
      <c r="CB210" s="6">
        <f>BN210*2</f>
        <v>23.340461809803809</v>
      </c>
      <c r="CD210" s="7">
        <f t="shared" si="60"/>
        <v>212.82366645578765</v>
      </c>
      <c r="CE210" s="7"/>
      <c r="CF210" s="8">
        <v>1706</v>
      </c>
      <c r="CG210" s="9">
        <f>BP210*250</f>
        <v>1911.375</v>
      </c>
      <c r="CH210" s="9">
        <f>CD210*4.2</f>
        <v>893.85939911430819</v>
      </c>
      <c r="CJ210" s="10">
        <v>1706</v>
      </c>
      <c r="CK210" s="11">
        <f t="shared" si="61"/>
        <v>2.138339655983827</v>
      </c>
    </row>
    <row r="211" spans="1:89" x14ac:dyDescent="0.2">
      <c r="A211" s="13">
        <v>1707</v>
      </c>
      <c r="E211" s="1">
        <v>791</v>
      </c>
      <c r="F211" s="1">
        <v>977</v>
      </c>
      <c r="H211" s="63">
        <f t="shared" si="50"/>
        <v>884</v>
      </c>
      <c r="I211" s="1">
        <v>28</v>
      </c>
      <c r="L211" s="1">
        <f t="shared" si="45"/>
        <v>28</v>
      </c>
      <c r="Y211" s="1">
        <v>482</v>
      </c>
      <c r="AA211" s="1">
        <v>482</v>
      </c>
      <c r="AF211" s="1">
        <v>555</v>
      </c>
      <c r="AG211" s="1">
        <v>74.400000000000006</v>
      </c>
      <c r="AN211" s="17">
        <v>1707</v>
      </c>
      <c r="AO211" s="3">
        <v>5.7495429616087748</v>
      </c>
      <c r="AP211" s="3">
        <v>16.160877513711149</v>
      </c>
      <c r="AQ211" s="3">
        <v>12.922705314009665</v>
      </c>
      <c r="AR211" s="3">
        <v>24.703510992359252</v>
      </c>
      <c r="AS211" s="3">
        <v>53.866459627329192</v>
      </c>
      <c r="AT211" s="3">
        <v>38.406374501992026</v>
      </c>
      <c r="AU211" s="3">
        <v>128.48837209302326</v>
      </c>
      <c r="AV211" s="3">
        <v>93.456521739130437</v>
      </c>
      <c r="AW211" s="3">
        <v>48.260869565217391</v>
      </c>
      <c r="AX211" s="3">
        <v>6.4695652173913052</v>
      </c>
      <c r="AZ211" s="3">
        <v>4.5</v>
      </c>
      <c r="BA211" s="1"/>
      <c r="BB211" s="14">
        <v>1707</v>
      </c>
      <c r="BC211" s="4">
        <v>1.6990000000000001</v>
      </c>
      <c r="BD211" s="4">
        <f t="shared" si="51"/>
        <v>0.28730804387568554</v>
      </c>
      <c r="BE211" s="4">
        <f t="shared" si="52"/>
        <v>0.80756855575868358</v>
      </c>
      <c r="BF211" s="4">
        <f t="shared" si="53"/>
        <v>0.64575518613242422</v>
      </c>
      <c r="BG211" s="4">
        <f t="shared" si="54"/>
        <v>1.2344489757652461</v>
      </c>
      <c r="BH211" s="4">
        <f t="shared" si="55"/>
        <v>2.6917386737303617</v>
      </c>
      <c r="BI211" s="4">
        <f t="shared" si="56"/>
        <v>1.9191891258495428</v>
      </c>
      <c r="BJ211" s="4">
        <f t="shared" si="57"/>
        <v>6.4206395348837209</v>
      </c>
      <c r="BK211" s="4">
        <f t="shared" si="58"/>
        <v>4.6700773657289005</v>
      </c>
      <c r="BL211" s="4">
        <f t="shared" si="59"/>
        <v>2.4116240409207159</v>
      </c>
      <c r="BM211" s="4">
        <f t="shared" si="62"/>
        <v>1.9191891258495428</v>
      </c>
      <c r="BN211" s="4">
        <f t="shared" si="49"/>
        <v>11.733313234117592</v>
      </c>
      <c r="BO211" s="4"/>
      <c r="BP211" s="4">
        <v>7.6455000000000002</v>
      </c>
      <c r="BQ211" s="1"/>
      <c r="BR211" s="26">
        <v>1707</v>
      </c>
      <c r="BS211" s="6">
        <f>AU211/0.78*195</f>
        <v>32122.093023255817</v>
      </c>
      <c r="BT211" s="6">
        <f>BF211*271</f>
        <v>174.99965544188697</v>
      </c>
      <c r="BU211" s="6">
        <f>BG211*19</f>
        <v>23.454530539539675</v>
      </c>
      <c r="BV211" s="6">
        <f>BH211*5</f>
        <v>13.458693368651808</v>
      </c>
      <c r="BW211" s="6">
        <f>BI211*3</f>
        <v>5.7575673775486287</v>
      </c>
      <c r="BX211" s="6">
        <f>BJ211*3</f>
        <v>19.261918604651164</v>
      </c>
      <c r="BY211" s="6">
        <f>BK211*1.3</f>
        <v>6.0711005754475709</v>
      </c>
      <c r="BZ211" s="6">
        <f>BL211*1.3</f>
        <v>3.1351112531969307</v>
      </c>
      <c r="CA211" s="6">
        <f>BM211*1.3</f>
        <v>2.4949458636044057</v>
      </c>
      <c r="CB211" s="6">
        <f>BN211*2</f>
        <v>23.466626468235184</v>
      </c>
      <c r="CD211" s="7">
        <f t="shared" si="60"/>
        <v>272.10014949276234</v>
      </c>
      <c r="CE211" s="7"/>
      <c r="CF211" s="8">
        <v>1707</v>
      </c>
      <c r="CG211" s="9">
        <f>BP211*250</f>
        <v>1911.375</v>
      </c>
      <c r="CH211" s="9">
        <f>CD211*4.2</f>
        <v>1142.8206278696018</v>
      </c>
      <c r="CJ211" s="10">
        <v>1707</v>
      </c>
      <c r="CK211" s="11">
        <f t="shared" si="61"/>
        <v>1.672506562611759</v>
      </c>
    </row>
    <row r="212" spans="1:89" x14ac:dyDescent="0.2">
      <c r="A212" s="13">
        <v>1708</v>
      </c>
      <c r="E212" s="1">
        <v>1364.3</v>
      </c>
      <c r="F212" s="1">
        <v>2295</v>
      </c>
      <c r="G212" s="34">
        <f>24*34</f>
        <v>816</v>
      </c>
      <c r="H212" s="63">
        <f t="shared" si="50"/>
        <v>1491.7666666666667</v>
      </c>
      <c r="I212" s="1">
        <v>33.833333333333336</v>
      </c>
      <c r="L212" s="1">
        <f t="shared" si="45"/>
        <v>33.833333333333336</v>
      </c>
      <c r="N212" s="1">
        <v>986</v>
      </c>
      <c r="R212" s="1">
        <v>986</v>
      </c>
      <c r="S212" s="1">
        <v>44</v>
      </c>
      <c r="X212" s="1">
        <v>44</v>
      </c>
      <c r="Y212" s="1">
        <v>442.2</v>
      </c>
      <c r="AA212" s="1">
        <v>442.2</v>
      </c>
      <c r="AF212" s="1">
        <v>551</v>
      </c>
      <c r="AG212" s="1">
        <v>91.3</v>
      </c>
      <c r="AN212" s="17">
        <v>1708</v>
      </c>
      <c r="AO212" s="3">
        <v>9.8117001828153576</v>
      </c>
      <c r="AP212" s="3">
        <v>27.271785496648384</v>
      </c>
      <c r="AQ212" s="3">
        <v>35.770000000000003</v>
      </c>
      <c r="AR212" s="3">
        <v>23.109736089626399</v>
      </c>
      <c r="AS212" s="3">
        <v>47.826086956521735</v>
      </c>
      <c r="AT212" s="3">
        <v>35.235059760956169</v>
      </c>
      <c r="AU212" s="3">
        <v>106.97674418604652</v>
      </c>
      <c r="AV212" s="3">
        <v>90</v>
      </c>
      <c r="AW212" s="3">
        <v>47.913043478260867</v>
      </c>
      <c r="AX212" s="3">
        <v>7.9391304347826086</v>
      </c>
      <c r="AZ212" s="3">
        <v>4.5</v>
      </c>
      <c r="BA212" s="1"/>
      <c r="BB212" s="14">
        <v>1708</v>
      </c>
      <c r="BC212" s="4">
        <v>1.3580000000000001</v>
      </c>
      <c r="BD212" s="4">
        <f t="shared" si="51"/>
        <v>0.39189084847833106</v>
      </c>
      <c r="BE212" s="4">
        <f t="shared" si="52"/>
        <v>1.0892671971896621</v>
      </c>
      <c r="BF212" s="4">
        <f t="shared" si="53"/>
        <v>1.4286958823529414</v>
      </c>
      <c r="BG212" s="4">
        <f t="shared" si="54"/>
        <v>0.92303004734448979</v>
      </c>
      <c r="BH212" s="4">
        <f t="shared" si="55"/>
        <v>1.9102301790281329</v>
      </c>
      <c r="BI212" s="4">
        <f t="shared" si="56"/>
        <v>1.4073297398640729</v>
      </c>
      <c r="BJ212" s="4">
        <f t="shared" si="57"/>
        <v>4.2727770177838584</v>
      </c>
      <c r="BK212" s="4">
        <f t="shared" si="58"/>
        <v>3.5947058823529412</v>
      </c>
      <c r="BL212" s="4">
        <f t="shared" si="59"/>
        <v>1.9137033248081843</v>
      </c>
      <c r="BM212" s="4">
        <f t="shared" si="62"/>
        <v>1.4073297398640729</v>
      </c>
      <c r="BN212" s="4">
        <f t="shared" si="49"/>
        <v>11.508663656177916</v>
      </c>
      <c r="BO212" s="4"/>
      <c r="BP212" s="4">
        <v>6.1110000000000007</v>
      </c>
      <c r="BQ212" s="1"/>
      <c r="BR212" s="26">
        <v>1708</v>
      </c>
      <c r="BS212" s="6">
        <f>AU212/0.78*195</f>
        <v>26744.186046511626</v>
      </c>
      <c r="BT212" s="6">
        <f>BF212*271</f>
        <v>387.17658411764711</v>
      </c>
      <c r="BU212" s="6">
        <f>BG212*19</f>
        <v>17.537570899545305</v>
      </c>
      <c r="BV212" s="6">
        <f>BH212*5</f>
        <v>9.5511508951406636</v>
      </c>
      <c r="BW212" s="6">
        <f>BI212*3</f>
        <v>4.2219892195922188</v>
      </c>
      <c r="BX212" s="6">
        <f>BJ212*3</f>
        <v>12.818331053351574</v>
      </c>
      <c r="BY212" s="6">
        <f>BK212*1.3</f>
        <v>4.6731176470588238</v>
      </c>
      <c r="BZ212" s="6">
        <f>BL212*1.3</f>
        <v>2.4878143222506397</v>
      </c>
      <c r="CA212" s="6">
        <f>BM212*1.3</f>
        <v>1.8295286618232949</v>
      </c>
      <c r="CB212" s="6">
        <f>BN212*2</f>
        <v>23.017327312355832</v>
      </c>
      <c r="CD212" s="7">
        <f t="shared" si="60"/>
        <v>463.31341412876543</v>
      </c>
      <c r="CE212" s="7"/>
      <c r="CF212" s="8">
        <v>1708</v>
      </c>
      <c r="CG212" s="9">
        <f>BP212*250</f>
        <v>1527.7500000000002</v>
      </c>
      <c r="CH212" s="9">
        <f>CD212*4.2</f>
        <v>1945.9163393408148</v>
      </c>
      <c r="CJ212" s="10">
        <v>1708</v>
      </c>
      <c r="CK212" s="11">
        <f t="shared" si="61"/>
        <v>0.78510569499484761</v>
      </c>
    </row>
    <row r="213" spans="1:89" x14ac:dyDescent="0.2">
      <c r="A213" s="13">
        <v>1709</v>
      </c>
      <c r="E213" s="1">
        <v>1853.5</v>
      </c>
      <c r="F213" s="1">
        <v>1484</v>
      </c>
      <c r="H213" s="63">
        <f t="shared" si="50"/>
        <v>1668.75</v>
      </c>
      <c r="I213" s="1">
        <v>88</v>
      </c>
      <c r="L213" s="1">
        <f t="shared" si="45"/>
        <v>88</v>
      </c>
      <c r="N213" s="1">
        <v>1504.5</v>
      </c>
      <c r="R213" s="1">
        <v>1504.5</v>
      </c>
      <c r="S213" s="1">
        <v>42</v>
      </c>
      <c r="X213" s="1">
        <v>42</v>
      </c>
      <c r="Y213" s="1">
        <v>463.4</v>
      </c>
      <c r="AA213" s="1">
        <v>463.4</v>
      </c>
      <c r="AF213" s="1">
        <v>551.70000000000005</v>
      </c>
      <c r="AG213" s="1">
        <v>130.80000000000001</v>
      </c>
      <c r="AK213" s="66">
        <v>4</v>
      </c>
      <c r="AN213" s="17">
        <v>1709</v>
      </c>
      <c r="AO213" s="3">
        <v>17.138939670932359</v>
      </c>
      <c r="AP213" s="3">
        <v>30.507312614259597</v>
      </c>
      <c r="AQ213" s="3">
        <v>52.173913043478265</v>
      </c>
      <c r="AR213" s="3">
        <v>35.262269722964419</v>
      </c>
      <c r="AS213" s="3">
        <v>45.652173913043477</v>
      </c>
      <c r="AT213" s="3">
        <v>36.924302788844621</v>
      </c>
      <c r="AU213" s="3">
        <v>108.72093023255815</v>
      </c>
      <c r="AV213" s="3">
        <v>101.7391304347826</v>
      </c>
      <c r="AW213" s="3">
        <v>47.973913043478262</v>
      </c>
      <c r="AX213" s="3">
        <v>11.373913043478263</v>
      </c>
      <c r="AZ213" s="3">
        <v>4</v>
      </c>
      <c r="BA213" s="1"/>
      <c r="BB213" s="14">
        <v>1709</v>
      </c>
      <c r="BC213" s="4">
        <v>1.3580000000000001</v>
      </c>
      <c r="BD213" s="4">
        <f t="shared" si="51"/>
        <v>0.68454941391547486</v>
      </c>
      <c r="BE213" s="4">
        <f t="shared" si="52"/>
        <v>1.2184979567695451</v>
      </c>
      <c r="BF213" s="4">
        <f t="shared" si="53"/>
        <v>2.0838874680306909</v>
      </c>
      <c r="BG213" s="4">
        <f t="shared" si="54"/>
        <v>1.4084165377584026</v>
      </c>
      <c r="BH213" s="4">
        <f t="shared" si="55"/>
        <v>1.8234015345268542</v>
      </c>
      <c r="BI213" s="4">
        <f t="shared" si="56"/>
        <v>1.4748000937426762</v>
      </c>
      <c r="BJ213" s="4">
        <f t="shared" si="57"/>
        <v>4.3424418604651169</v>
      </c>
      <c r="BK213" s="4">
        <f t="shared" si="58"/>
        <v>4.0635805626598467</v>
      </c>
      <c r="BL213" s="4">
        <f t="shared" si="59"/>
        <v>1.91613452685422</v>
      </c>
      <c r="BM213" s="4">
        <f t="shared" si="62"/>
        <v>1.4748000937426762</v>
      </c>
      <c r="BN213" s="4">
        <f t="shared" si="49"/>
        <v>16.487767866682052</v>
      </c>
      <c r="BO213" s="4"/>
      <c r="BP213" s="4">
        <v>5.4320000000000004</v>
      </c>
      <c r="BQ213" s="1"/>
      <c r="BR213" s="26">
        <v>1709</v>
      </c>
      <c r="BS213" s="6">
        <f>AU213/0.78*195</f>
        <v>27180.232558139538</v>
      </c>
      <c r="BT213" s="6">
        <f>BF213*271</f>
        <v>564.73350383631725</v>
      </c>
      <c r="BU213" s="6">
        <f>BG213*19</f>
        <v>26.759914217409648</v>
      </c>
      <c r="BV213" s="6">
        <f>BH213*5</f>
        <v>9.117007672634271</v>
      </c>
      <c r="BW213" s="6">
        <f>BI213*3</f>
        <v>4.4244002812280288</v>
      </c>
      <c r="BX213" s="6">
        <f>BJ213*3</f>
        <v>13.027325581395351</v>
      </c>
      <c r="BY213" s="6">
        <f>BK213*1.3</f>
        <v>5.282654731457801</v>
      </c>
      <c r="BZ213" s="6">
        <f>BL213*1.3</f>
        <v>2.4909748849104862</v>
      </c>
      <c r="CA213" s="6">
        <f>BM213*1.3</f>
        <v>1.9172401218654791</v>
      </c>
      <c r="CB213" s="6">
        <f>BN213*2</f>
        <v>32.975535733364104</v>
      </c>
      <c r="CD213" s="7">
        <f t="shared" si="60"/>
        <v>660.72855706058249</v>
      </c>
      <c r="CE213" s="7"/>
      <c r="CF213" s="8">
        <v>1709</v>
      </c>
      <c r="CG213" s="9">
        <f>BP213*250</f>
        <v>1358</v>
      </c>
      <c r="CH213" s="9">
        <f>CD213*4.2</f>
        <v>2775.0599396544467</v>
      </c>
      <c r="CJ213" s="10">
        <v>1709</v>
      </c>
      <c r="CK213" s="11">
        <f t="shared" si="61"/>
        <v>0.48935879928024167</v>
      </c>
    </row>
    <row r="214" spans="1:89" x14ac:dyDescent="0.2">
      <c r="A214" s="13">
        <v>1710</v>
      </c>
      <c r="E214" s="1">
        <v>816</v>
      </c>
      <c r="F214" s="1">
        <v>799</v>
      </c>
      <c r="H214" s="63">
        <f t="shared" si="50"/>
        <v>807.5</v>
      </c>
      <c r="I214" s="1">
        <v>40</v>
      </c>
      <c r="L214" s="1">
        <f t="shared" si="45"/>
        <v>40</v>
      </c>
      <c r="N214" s="1">
        <v>1190</v>
      </c>
      <c r="R214" s="1">
        <v>1190</v>
      </c>
      <c r="S214" s="1">
        <v>54.5</v>
      </c>
      <c r="X214" s="1">
        <v>54.5</v>
      </c>
      <c r="Y214" s="1">
        <v>349.3</v>
      </c>
      <c r="AA214" s="1">
        <v>349.3</v>
      </c>
      <c r="AF214" s="1">
        <v>500</v>
      </c>
      <c r="AG214" s="1">
        <v>97.6</v>
      </c>
      <c r="AK214" s="66">
        <v>4</v>
      </c>
      <c r="AN214" s="17">
        <v>1710</v>
      </c>
      <c r="AO214" s="3">
        <v>9.0127970749542961</v>
      </c>
      <c r="AP214" s="3">
        <v>14.762340036563071</v>
      </c>
      <c r="AQ214" s="3">
        <v>17.39130434782609</v>
      </c>
      <c r="AR214" s="3">
        <v>27.891060797824966</v>
      </c>
      <c r="AS214" s="3">
        <v>59.239130434782609</v>
      </c>
      <c r="AT214" s="3">
        <v>27.832669322709162</v>
      </c>
      <c r="AU214" s="3">
        <v>79.069767441860463</v>
      </c>
      <c r="AV214" s="3">
        <v>88.695652173913032</v>
      </c>
      <c r="AW214" s="3">
        <v>43.478260869565219</v>
      </c>
      <c r="AX214" s="3">
        <v>8.4869565217391294</v>
      </c>
      <c r="AZ214" s="3">
        <v>4</v>
      </c>
      <c r="BA214" s="1"/>
      <c r="BB214" s="14">
        <v>1710</v>
      </c>
      <c r="BC214" s="4">
        <v>1.3580000000000001</v>
      </c>
      <c r="BD214" s="4">
        <f t="shared" si="51"/>
        <v>0.35998171846435101</v>
      </c>
      <c r="BE214" s="4">
        <f t="shared" si="52"/>
        <v>0.58962522851919563</v>
      </c>
      <c r="BF214" s="4">
        <f t="shared" si="53"/>
        <v>0.69462915601023023</v>
      </c>
      <c r="BG214" s="4">
        <f t="shared" si="54"/>
        <v>1.1140017812778324</v>
      </c>
      <c r="BH214" s="4">
        <f t="shared" si="55"/>
        <v>2.3660805626598469</v>
      </c>
      <c r="BI214" s="4">
        <f t="shared" si="56"/>
        <v>1.1116695570658541</v>
      </c>
      <c r="BJ214" s="4">
        <f t="shared" si="57"/>
        <v>3.1581395348837211</v>
      </c>
      <c r="BK214" s="4">
        <f t="shared" si="58"/>
        <v>3.5426086956521736</v>
      </c>
      <c r="BL214" s="4">
        <f t="shared" si="59"/>
        <v>1.7365728900255757</v>
      </c>
      <c r="BM214" s="4">
        <f t="shared" si="62"/>
        <v>1.1116695570658541</v>
      </c>
      <c r="BN214" s="4">
        <f t="shared" si="49"/>
        <v>12.302799264435535</v>
      </c>
      <c r="BO214" s="4"/>
      <c r="BP214" s="4">
        <v>5.4320000000000004</v>
      </c>
      <c r="BQ214" s="1"/>
      <c r="BR214" s="26">
        <v>1710</v>
      </c>
      <c r="BS214" s="6">
        <f>AU214/0.78*195</f>
        <v>19767.441860465115</v>
      </c>
      <c r="BT214" s="6">
        <f>BF214*271</f>
        <v>188.24450127877239</v>
      </c>
      <c r="BU214" s="6">
        <f>BG214*19</f>
        <v>21.166033844278818</v>
      </c>
      <c r="BV214" s="6">
        <f>BH214*5</f>
        <v>11.830402813299234</v>
      </c>
      <c r="BW214" s="6">
        <f>BI214*3</f>
        <v>3.3350086711975626</v>
      </c>
      <c r="BX214" s="6">
        <f>BJ214*3</f>
        <v>9.4744186046511629</v>
      </c>
      <c r="BY214" s="6">
        <f>BK214*1.3</f>
        <v>4.6053913043478261</v>
      </c>
      <c r="BZ214" s="6">
        <f>BL214*1.3</f>
        <v>2.2575447570332483</v>
      </c>
      <c r="CA214" s="6">
        <f>BM214*1.3</f>
        <v>1.4451704241856105</v>
      </c>
      <c r="CB214" s="6">
        <f>BN214*2</f>
        <v>24.60559852887107</v>
      </c>
      <c r="CD214" s="7">
        <f t="shared" si="60"/>
        <v>266.96407022663692</v>
      </c>
      <c r="CE214" s="7"/>
      <c r="CF214" s="8">
        <v>1710</v>
      </c>
      <c r="CG214" s="9">
        <f>BP214*250</f>
        <v>1358</v>
      </c>
      <c r="CH214" s="9">
        <f>CD214*4.2</f>
        <v>1121.2490949518751</v>
      </c>
      <c r="CJ214" s="10">
        <v>1710</v>
      </c>
      <c r="CK214" s="11">
        <f t="shared" si="61"/>
        <v>1.211149249630642</v>
      </c>
    </row>
    <row r="215" spans="1:89" x14ac:dyDescent="0.2">
      <c r="A215" s="13">
        <v>1711</v>
      </c>
      <c r="E215" s="1">
        <v>808.2</v>
      </c>
      <c r="F215" s="1">
        <v>875</v>
      </c>
      <c r="H215" s="63">
        <f t="shared" si="50"/>
        <v>841.6</v>
      </c>
      <c r="I215" s="1">
        <v>38</v>
      </c>
      <c r="L215" s="1">
        <f t="shared" si="45"/>
        <v>38</v>
      </c>
      <c r="N215" s="1">
        <v>986</v>
      </c>
      <c r="R215" s="1">
        <v>986</v>
      </c>
      <c r="S215" s="1">
        <v>61</v>
      </c>
      <c r="X215" s="1">
        <v>61</v>
      </c>
      <c r="Y215" s="1">
        <v>421.8</v>
      </c>
      <c r="AA215" s="1">
        <v>421.8</v>
      </c>
      <c r="AF215" s="1">
        <v>600</v>
      </c>
      <c r="AG215" s="1">
        <v>66</v>
      </c>
      <c r="AJ215" s="66">
        <v>4</v>
      </c>
      <c r="AK215" s="66">
        <v>4</v>
      </c>
      <c r="AN215" s="17">
        <v>1711</v>
      </c>
      <c r="AO215" s="3">
        <v>9.7714808043875685</v>
      </c>
      <c r="AP215" s="3">
        <v>15.385740402193784</v>
      </c>
      <c r="AQ215" s="3">
        <v>15.942028985507248</v>
      </c>
      <c r="AR215" s="3">
        <v>23.109736089626399</v>
      </c>
      <c r="AS215" s="3">
        <v>66.304347826086953</v>
      </c>
      <c r="AT215" s="3">
        <v>33.60956175298805</v>
      </c>
      <c r="AU215" s="3">
        <v>104.06976744186046</v>
      </c>
      <c r="AV215" s="3">
        <v>90</v>
      </c>
      <c r="AW215" s="3">
        <v>52.173913043478258</v>
      </c>
      <c r="AX215" s="3">
        <v>5.7391304347826084</v>
      </c>
      <c r="AZ215" s="3">
        <v>4</v>
      </c>
      <c r="BA215" s="1"/>
      <c r="BB215" s="14">
        <v>1711</v>
      </c>
      <c r="BC215" s="4">
        <v>1.3580000000000001</v>
      </c>
      <c r="BD215" s="4">
        <f t="shared" si="51"/>
        <v>0.39028443918700934</v>
      </c>
      <c r="BE215" s="4">
        <f t="shared" si="52"/>
        <v>0.61452457253468118</v>
      </c>
      <c r="BF215" s="4">
        <f t="shared" si="53"/>
        <v>0.63674339300937777</v>
      </c>
      <c r="BG215" s="4">
        <f t="shared" si="54"/>
        <v>0.92303004734448979</v>
      </c>
      <c r="BH215" s="4">
        <f t="shared" si="55"/>
        <v>2.6482736572890029</v>
      </c>
      <c r="BI215" s="4">
        <f t="shared" si="56"/>
        <v>1.3424054370752287</v>
      </c>
      <c r="BJ215" s="4">
        <f t="shared" si="57"/>
        <v>4.156668946648427</v>
      </c>
      <c r="BK215" s="4">
        <f t="shared" si="58"/>
        <v>3.5947058823529412</v>
      </c>
      <c r="BL215" s="4">
        <f t="shared" si="59"/>
        <v>2.0838874680306905</v>
      </c>
      <c r="BM215" s="4">
        <f t="shared" si="62"/>
        <v>1.3424054370752287</v>
      </c>
      <c r="BN215" s="4">
        <f t="shared" si="49"/>
        <v>8.3195158960322271</v>
      </c>
      <c r="BO215" s="4"/>
      <c r="BP215" s="4">
        <v>5.4320000000000004</v>
      </c>
      <c r="BQ215" s="1"/>
      <c r="BR215" s="26">
        <v>1711</v>
      </c>
      <c r="BS215" s="6">
        <f>AU215/0.78*195</f>
        <v>26017.441860465115</v>
      </c>
      <c r="BT215" s="6">
        <f>BF215*271</f>
        <v>172.55745950554137</v>
      </c>
      <c r="BU215" s="6">
        <f>BG215*19</f>
        <v>17.537570899545305</v>
      </c>
      <c r="BV215" s="6">
        <f>BH215*5</f>
        <v>13.241368286445015</v>
      </c>
      <c r="BW215" s="6">
        <f>BI215*3</f>
        <v>4.0272163112256862</v>
      </c>
      <c r="BX215" s="6">
        <f>BJ215*3</f>
        <v>12.470006839945281</v>
      </c>
      <c r="BY215" s="6">
        <f>BK215*1.3</f>
        <v>4.6731176470588238</v>
      </c>
      <c r="BZ215" s="6">
        <f>BL215*1.3</f>
        <v>2.7090537084398978</v>
      </c>
      <c r="CA215" s="6">
        <f>BM215*1.3</f>
        <v>1.7451270681977975</v>
      </c>
      <c r="CB215" s="6">
        <f>BN215*2</f>
        <v>16.639031792064454</v>
      </c>
      <c r="CD215" s="7">
        <f t="shared" si="60"/>
        <v>245.59995205846366</v>
      </c>
      <c r="CE215" s="7"/>
      <c r="CF215" s="8">
        <v>1711</v>
      </c>
      <c r="CG215" s="9">
        <f>BP215*250</f>
        <v>1358</v>
      </c>
      <c r="CH215" s="9">
        <f>CD215*4.2</f>
        <v>1031.5197986455473</v>
      </c>
      <c r="CJ215" s="10">
        <v>1711</v>
      </c>
      <c r="CK215" s="11">
        <f t="shared" si="61"/>
        <v>1.316504057200979</v>
      </c>
    </row>
    <row r="216" spans="1:89" x14ac:dyDescent="0.2">
      <c r="A216" s="13">
        <v>1712</v>
      </c>
      <c r="E216" s="1">
        <v>917.6</v>
      </c>
      <c r="F216" s="1">
        <v>841</v>
      </c>
      <c r="H216" s="63">
        <f t="shared" si="50"/>
        <v>879.3</v>
      </c>
      <c r="I216" s="1">
        <v>41</v>
      </c>
      <c r="L216" s="1">
        <f t="shared" si="45"/>
        <v>41</v>
      </c>
      <c r="N216" s="1">
        <v>748</v>
      </c>
      <c r="R216" s="1">
        <v>748</v>
      </c>
      <c r="S216" s="1">
        <v>54</v>
      </c>
      <c r="X216" s="1">
        <v>54</v>
      </c>
      <c r="Y216" s="1">
        <v>618.4</v>
      </c>
      <c r="AA216" s="1">
        <v>618.4</v>
      </c>
      <c r="AF216" s="1">
        <v>918</v>
      </c>
      <c r="AG216" s="1">
        <v>97.5</v>
      </c>
      <c r="AJ216" s="66">
        <v>4</v>
      </c>
      <c r="AK216" s="66">
        <v>4</v>
      </c>
      <c r="AN216" s="17">
        <v>1712</v>
      </c>
      <c r="AO216" s="3">
        <v>9.2010968921389402</v>
      </c>
      <c r="AP216" s="3">
        <v>16.074954296160875</v>
      </c>
      <c r="AQ216" s="3">
        <v>18.115942028985508</v>
      </c>
      <c r="AR216" s="3">
        <v>17.531523930061407</v>
      </c>
      <c r="AS216" s="3">
        <v>58.695652173913039</v>
      </c>
      <c r="AT216" s="3">
        <v>49.274900398406373</v>
      </c>
      <c r="AU216" s="3">
        <v>112.79069767441861</v>
      </c>
      <c r="AV216" s="3">
        <v>83.217391304347814</v>
      </c>
      <c r="AW216" s="3">
        <v>79.826086956521735</v>
      </c>
      <c r="AX216" s="3">
        <v>8.4782608695652169</v>
      </c>
      <c r="AZ216" s="3">
        <v>4</v>
      </c>
      <c r="BA216" s="1"/>
      <c r="BB216" s="14">
        <v>1712</v>
      </c>
      <c r="BC216" s="4">
        <v>1.3580000000000001</v>
      </c>
      <c r="BD216" s="4">
        <f t="shared" si="51"/>
        <v>0.36750263469190242</v>
      </c>
      <c r="BE216" s="4">
        <f t="shared" si="52"/>
        <v>0.64205258629960205</v>
      </c>
      <c r="BF216" s="4">
        <f t="shared" si="53"/>
        <v>0.72357203751065657</v>
      </c>
      <c r="BG216" s="4">
        <f t="shared" si="54"/>
        <v>0.7002296910889233</v>
      </c>
      <c r="BH216" s="4">
        <f t="shared" si="55"/>
        <v>2.344373401534527</v>
      </c>
      <c r="BI216" s="4">
        <f t="shared" si="56"/>
        <v>1.9680974923834076</v>
      </c>
      <c r="BJ216" s="4">
        <f t="shared" si="57"/>
        <v>4.5049931600547204</v>
      </c>
      <c r="BK216" s="4">
        <f t="shared" si="58"/>
        <v>3.3238005115089515</v>
      </c>
      <c r="BL216" s="4">
        <f t="shared" si="59"/>
        <v>3.1883478260869564</v>
      </c>
      <c r="BM216" s="4">
        <f t="shared" si="62"/>
        <v>1.9680974923834076</v>
      </c>
      <c r="BN216" s="4">
        <f t="shared" si="49"/>
        <v>12.290193937320335</v>
      </c>
      <c r="BO216" s="4"/>
      <c r="BP216" s="4">
        <v>5.4320000000000004</v>
      </c>
      <c r="BQ216" s="1"/>
      <c r="BR216" s="26">
        <v>1712</v>
      </c>
      <c r="BS216" s="6">
        <f>AU216/0.78*195</f>
        <v>28197.674418604649</v>
      </c>
      <c r="BT216" s="6">
        <f>BF216*271</f>
        <v>196.08802216538794</v>
      </c>
      <c r="BU216" s="6">
        <f>BG216*19</f>
        <v>13.304364130689542</v>
      </c>
      <c r="BV216" s="6">
        <f>BH216*5</f>
        <v>11.721867007672635</v>
      </c>
      <c r="BW216" s="6">
        <f>BI216*3</f>
        <v>5.9042924771502232</v>
      </c>
      <c r="BX216" s="6">
        <f>BJ216*3</f>
        <v>13.514979480164161</v>
      </c>
      <c r="BY216" s="6">
        <f>BK216*1.3</f>
        <v>4.3209406649616371</v>
      </c>
      <c r="BZ216" s="6">
        <f>BL216*1.3</f>
        <v>4.1448521739130433</v>
      </c>
      <c r="CA216" s="6">
        <f>BM216*1.3</f>
        <v>2.5585267400984297</v>
      </c>
      <c r="CB216" s="6">
        <f>BN216*2</f>
        <v>24.580387874640671</v>
      </c>
      <c r="CD216" s="7">
        <f t="shared" si="60"/>
        <v>276.13823271467828</v>
      </c>
      <c r="CE216" s="7"/>
      <c r="CF216" s="8">
        <v>1712</v>
      </c>
      <c r="CG216" s="9">
        <f>BP216*250</f>
        <v>1358</v>
      </c>
      <c r="CH216" s="9">
        <f>CD216*4.2</f>
        <v>1159.7805774016488</v>
      </c>
      <c r="CJ216" s="10">
        <v>1712</v>
      </c>
      <c r="CK216" s="11">
        <f t="shared" si="61"/>
        <v>1.1709111416940938</v>
      </c>
    </row>
    <row r="217" spans="1:89" x14ac:dyDescent="0.2">
      <c r="A217" s="13">
        <v>1713</v>
      </c>
      <c r="E217" s="1">
        <v>843.6</v>
      </c>
      <c r="F217" s="1">
        <v>909</v>
      </c>
      <c r="H217" s="63">
        <f t="shared" si="50"/>
        <v>876.3</v>
      </c>
      <c r="I217" s="1">
        <v>43.090909090909093</v>
      </c>
      <c r="L217" s="1">
        <f t="shared" si="45"/>
        <v>43.090909090909093</v>
      </c>
      <c r="N217" s="1">
        <v>884</v>
      </c>
      <c r="R217" s="1">
        <v>884</v>
      </c>
      <c r="S217" s="1">
        <v>45</v>
      </c>
      <c r="X217" s="1">
        <v>45</v>
      </c>
      <c r="Y217" s="1">
        <v>666.2</v>
      </c>
      <c r="AA217" s="1">
        <v>666.2</v>
      </c>
      <c r="AF217" s="1">
        <v>916.6</v>
      </c>
      <c r="AG217" s="1">
        <v>94.9</v>
      </c>
      <c r="AK217" s="66">
        <v>4</v>
      </c>
      <c r="AN217" s="17">
        <v>1713</v>
      </c>
      <c r="AO217" s="3">
        <v>6.2157221206581346</v>
      </c>
      <c r="AP217" s="3">
        <v>16.020109689213893</v>
      </c>
      <c r="AQ217" s="3">
        <v>19.631093544137027</v>
      </c>
      <c r="AR217" s="3">
        <v>20.719073735527115</v>
      </c>
      <c r="AS217" s="3">
        <v>48.913043478260867</v>
      </c>
      <c r="AT217" s="3">
        <v>53.083665338645417</v>
      </c>
      <c r="AU217" s="3">
        <v>102.32558139534883</v>
      </c>
      <c r="AV217" s="3">
        <v>91.304347826086953</v>
      </c>
      <c r="AW217" s="3">
        <v>79.704347826086959</v>
      </c>
      <c r="AX217" s="3">
        <v>8.2521739130434781</v>
      </c>
      <c r="AZ217" s="3">
        <v>4</v>
      </c>
      <c r="BA217" s="1"/>
      <c r="BB217" s="14">
        <v>1713</v>
      </c>
      <c r="BC217" s="4">
        <v>1.3580000000000001</v>
      </c>
      <c r="BD217" s="4">
        <f t="shared" si="51"/>
        <v>0.24826325411334549</v>
      </c>
      <c r="BE217" s="4">
        <f t="shared" si="52"/>
        <v>0.63986202817507265</v>
      </c>
      <c r="BF217" s="4">
        <f t="shared" si="53"/>
        <v>0.78408897155700252</v>
      </c>
      <c r="BG217" s="4">
        <f t="shared" si="54"/>
        <v>0.82754418037781829</v>
      </c>
      <c r="BH217" s="4">
        <f t="shared" si="55"/>
        <v>1.9536445012787722</v>
      </c>
      <c r="BI217" s="4">
        <f t="shared" si="56"/>
        <v>2.1202240449964846</v>
      </c>
      <c r="BJ217" s="4">
        <f t="shared" si="57"/>
        <v>4.0870041039671685</v>
      </c>
      <c r="BK217" s="4">
        <f t="shared" si="58"/>
        <v>3.6468030690537083</v>
      </c>
      <c r="BL217" s="4">
        <f t="shared" si="59"/>
        <v>3.1834854219948854</v>
      </c>
      <c r="BM217" s="4">
        <f t="shared" si="62"/>
        <v>2.1202240449964846</v>
      </c>
      <c r="BN217" s="4">
        <f t="shared" si="49"/>
        <v>11.962455432325129</v>
      </c>
      <c r="BO217" s="4"/>
      <c r="BP217" s="4">
        <v>5.4320000000000004</v>
      </c>
      <c r="BQ217" s="1"/>
      <c r="BR217" s="26">
        <v>1713</v>
      </c>
      <c r="BS217" s="6">
        <f>AU217/0.78*195</f>
        <v>25581.395348837206</v>
      </c>
      <c r="BT217" s="6">
        <f>BF217*271</f>
        <v>212.48811129194769</v>
      </c>
      <c r="BU217" s="6">
        <f>BG217*19</f>
        <v>15.723339427178548</v>
      </c>
      <c r="BV217" s="6">
        <f>BH217*5</f>
        <v>9.7682225063938617</v>
      </c>
      <c r="BW217" s="6">
        <f>BI217*3</f>
        <v>6.3606721349894535</v>
      </c>
      <c r="BX217" s="6">
        <f>BJ217*3</f>
        <v>12.261012311901506</v>
      </c>
      <c r="BY217" s="6">
        <f>BK217*1.3</f>
        <v>4.7408439897698207</v>
      </c>
      <c r="BZ217" s="6">
        <f>BL217*1.3</f>
        <v>4.1385310485933511</v>
      </c>
      <c r="CA217" s="6">
        <f>BM217*1.3</f>
        <v>2.75629125849543</v>
      </c>
      <c r="CB217" s="6">
        <f>BN217*2</f>
        <v>23.924910864650258</v>
      </c>
      <c r="CD217" s="7">
        <f t="shared" si="60"/>
        <v>292.16193483391987</v>
      </c>
      <c r="CE217" s="7"/>
      <c r="CF217" s="8">
        <v>1713</v>
      </c>
      <c r="CG217" s="9">
        <f>BP217*250</f>
        <v>1358</v>
      </c>
      <c r="CH217" s="9">
        <f>CD217*4.2</f>
        <v>1227.0801263024634</v>
      </c>
      <c r="CJ217" s="10">
        <v>1713</v>
      </c>
      <c r="CK217" s="11">
        <f t="shared" si="61"/>
        <v>1.1066921962887908</v>
      </c>
    </row>
    <row r="218" spans="1:89" x14ac:dyDescent="0.2">
      <c r="A218" s="13">
        <v>1714</v>
      </c>
      <c r="E218" s="1">
        <v>811.8</v>
      </c>
      <c r="F218" s="1">
        <v>799</v>
      </c>
      <c r="H218" s="63">
        <f t="shared" si="50"/>
        <v>805.4</v>
      </c>
      <c r="N218" s="1">
        <v>1110.6666666666665</v>
      </c>
      <c r="R218" s="1">
        <v>1110.6666666666665</v>
      </c>
      <c r="S218" s="1">
        <v>33</v>
      </c>
      <c r="X218" s="1">
        <v>33</v>
      </c>
      <c r="Y218" s="1">
        <v>683.6</v>
      </c>
      <c r="AA218" s="1">
        <v>683.6</v>
      </c>
      <c r="AF218" s="1">
        <v>731</v>
      </c>
      <c r="AG218" s="1">
        <v>64</v>
      </c>
      <c r="AN218" s="17">
        <v>1714</v>
      </c>
      <c r="AO218" s="3">
        <v>6.8372943327239488</v>
      </c>
      <c r="AP218" s="3">
        <v>14.723948811700181</v>
      </c>
      <c r="AQ218" s="3">
        <v>19.311061381074168</v>
      </c>
      <c r="AR218" s="3">
        <v>26.031656744636631</v>
      </c>
      <c r="AS218" s="3">
        <v>35.869565217391305</v>
      </c>
      <c r="AT218" s="3">
        <v>54.470119521912352</v>
      </c>
      <c r="AU218" s="3">
        <v>102.32558139534883</v>
      </c>
      <c r="AV218" s="3">
        <v>74.347826086956516</v>
      </c>
      <c r="AW218" s="3">
        <v>63.565217391304351</v>
      </c>
      <c r="AX218" s="3">
        <v>5.5652173913043477</v>
      </c>
      <c r="AZ218" s="3">
        <v>4</v>
      </c>
      <c r="BA218" s="1"/>
      <c r="BB218" s="14">
        <v>1714</v>
      </c>
      <c r="BC218" s="4">
        <v>1.3580000000000001</v>
      </c>
      <c r="BD218" s="4">
        <f t="shared" si="51"/>
        <v>0.2730895795246801</v>
      </c>
      <c r="BE218" s="4">
        <f t="shared" si="52"/>
        <v>0.5880918378320249</v>
      </c>
      <c r="BF218" s="4">
        <f t="shared" si="53"/>
        <v>0.77130651045584475</v>
      </c>
      <c r="BG218" s="4">
        <f t="shared" si="54"/>
        <v>1.0397349958593103</v>
      </c>
      <c r="BH218" s="4">
        <f t="shared" si="55"/>
        <v>1.4326726342711</v>
      </c>
      <c r="BI218" s="4">
        <f t="shared" si="56"/>
        <v>2.1756006561987347</v>
      </c>
      <c r="BJ218" s="4">
        <f t="shared" si="57"/>
        <v>4.0870041039671685</v>
      </c>
      <c r="BK218" s="4">
        <f t="shared" si="58"/>
        <v>2.9695396419437343</v>
      </c>
      <c r="BL218" s="4">
        <f t="shared" si="59"/>
        <v>2.5388695652173916</v>
      </c>
      <c r="BM218" s="4">
        <f t="shared" si="62"/>
        <v>2.1756006561987347</v>
      </c>
      <c r="BN218" s="4">
        <f t="shared" si="49"/>
        <v>8.0674093537282214</v>
      </c>
      <c r="BO218" s="4"/>
      <c r="BP218" s="4">
        <v>5.4320000000000004</v>
      </c>
      <c r="BQ218" s="1"/>
      <c r="BR218" s="26">
        <v>1714</v>
      </c>
      <c r="BS218" s="6">
        <f>AU218/0.78*195</f>
        <v>25581.395348837206</v>
      </c>
      <c r="BT218" s="6">
        <f>BF218*271</f>
        <v>209.02406433353391</v>
      </c>
      <c r="BU218" s="6">
        <f>BG218*19</f>
        <v>19.754964921326895</v>
      </c>
      <c r="BV218" s="6">
        <f>BH218*5</f>
        <v>7.1633631713554999</v>
      </c>
      <c r="BW218" s="6">
        <f>BI218*3</f>
        <v>6.526801968596204</v>
      </c>
      <c r="BX218" s="6">
        <f>BJ218*3</f>
        <v>12.261012311901506</v>
      </c>
      <c r="BY218" s="6">
        <f>BK218*1.3</f>
        <v>3.8604015345268547</v>
      </c>
      <c r="BZ218" s="6">
        <f>BL218*1.3</f>
        <v>3.3005304347826092</v>
      </c>
      <c r="CA218" s="6">
        <f>BM218*1.3</f>
        <v>2.828280853058355</v>
      </c>
      <c r="CB218" s="6">
        <f>BN218*2</f>
        <v>16.134818707456443</v>
      </c>
      <c r="CD218" s="7">
        <f t="shared" si="60"/>
        <v>280.85423823653827</v>
      </c>
      <c r="CE218" s="7"/>
      <c r="CF218" s="8">
        <v>1714</v>
      </c>
      <c r="CG218" s="9">
        <f>BP218*250</f>
        <v>1358</v>
      </c>
      <c r="CH218" s="9">
        <f>CD218*4.2</f>
        <v>1179.5878005934608</v>
      </c>
      <c r="CJ218" s="10">
        <v>1714</v>
      </c>
      <c r="CK218" s="11">
        <f t="shared" si="61"/>
        <v>1.1512496139047712</v>
      </c>
    </row>
    <row r="219" spans="1:89" x14ac:dyDescent="0.2">
      <c r="A219" s="13">
        <v>1715</v>
      </c>
      <c r="E219" s="1">
        <v>746.6</v>
      </c>
      <c r="F219" s="1">
        <v>739</v>
      </c>
      <c r="H219" s="63">
        <f t="shared" si="50"/>
        <v>742.8</v>
      </c>
      <c r="I219" s="1">
        <v>39</v>
      </c>
      <c r="L219" s="1">
        <f t="shared" ref="L219:L282" si="63">AVERAGE(I219:K219)</f>
        <v>39</v>
      </c>
      <c r="N219" s="1">
        <v>884</v>
      </c>
      <c r="R219" s="1">
        <v>884</v>
      </c>
      <c r="S219" s="1">
        <v>34.5</v>
      </c>
      <c r="X219" s="1">
        <v>34.5</v>
      </c>
      <c r="Y219" s="1">
        <v>794.8</v>
      </c>
      <c r="AA219" s="1">
        <v>794.8</v>
      </c>
      <c r="AF219" s="1">
        <v>850</v>
      </c>
      <c r="AG219" s="1">
        <v>83</v>
      </c>
      <c r="AJ219" s="66">
        <v>4</v>
      </c>
      <c r="AK219" s="66">
        <v>4</v>
      </c>
      <c r="AN219" s="17">
        <v>1715</v>
      </c>
      <c r="AO219" s="3">
        <v>6.4460694698354661</v>
      </c>
      <c r="AP219" s="3">
        <v>13.579524680073124</v>
      </c>
      <c r="AQ219" s="3">
        <v>16.666666666666668</v>
      </c>
      <c r="AR219" s="3">
        <v>20.719073735527115</v>
      </c>
      <c r="AS219" s="3">
        <v>37.5</v>
      </c>
      <c r="AT219" s="3">
        <v>63.330677290836647</v>
      </c>
      <c r="AU219" s="3">
        <v>121.97674418604652</v>
      </c>
      <c r="AV219" s="3">
        <v>71.739130434782609</v>
      </c>
      <c r="AW219" s="3">
        <v>73.913043478260875</v>
      </c>
      <c r="AX219" s="3">
        <v>7.2173913043478262</v>
      </c>
      <c r="AZ219" s="3">
        <v>4</v>
      </c>
      <c r="BA219" s="1"/>
      <c r="BB219" s="14">
        <v>1715</v>
      </c>
      <c r="BC219" s="4">
        <v>1.3580000000000001</v>
      </c>
      <c r="BD219" s="4">
        <f t="shared" si="51"/>
        <v>0.2574635982363695</v>
      </c>
      <c r="BE219" s="4">
        <f t="shared" si="52"/>
        <v>0.54238219163350898</v>
      </c>
      <c r="BF219" s="4">
        <f t="shared" si="53"/>
        <v>0.665686274509804</v>
      </c>
      <c r="BG219" s="4">
        <f t="shared" si="54"/>
        <v>0.82754418037781829</v>
      </c>
      <c r="BH219" s="4">
        <f t="shared" si="55"/>
        <v>1.4977941176470591</v>
      </c>
      <c r="BI219" s="4">
        <f t="shared" si="56"/>
        <v>2.5295017576751815</v>
      </c>
      <c r="BJ219" s="4">
        <f t="shared" si="57"/>
        <v>4.8718946648426815</v>
      </c>
      <c r="BK219" s="4">
        <f t="shared" si="58"/>
        <v>2.8653452685422001</v>
      </c>
      <c r="BL219" s="4">
        <f t="shared" si="59"/>
        <v>2.9521739130434788</v>
      </c>
      <c r="BM219" s="4">
        <f t="shared" si="62"/>
        <v>2.5295017576751815</v>
      </c>
      <c r="BN219" s="4">
        <f t="shared" si="49"/>
        <v>10.462421505616286</v>
      </c>
      <c r="BO219" s="4"/>
      <c r="BP219" s="4">
        <v>5.4320000000000004</v>
      </c>
      <c r="BQ219" s="1"/>
      <c r="BR219" s="26">
        <v>1715</v>
      </c>
      <c r="BS219" s="6">
        <f>AU219/0.78*195</f>
        <v>30494.186046511626</v>
      </c>
      <c r="BT219" s="6">
        <f>BF219*271</f>
        <v>180.4009803921569</v>
      </c>
      <c r="BU219" s="6">
        <f>BG219*19</f>
        <v>15.723339427178548</v>
      </c>
      <c r="BV219" s="6">
        <f>BH219*5</f>
        <v>7.4889705882352953</v>
      </c>
      <c r="BW219" s="6">
        <f>BI219*3</f>
        <v>7.5885052730255449</v>
      </c>
      <c r="BX219" s="6">
        <f>BJ219*3</f>
        <v>14.615683994528045</v>
      </c>
      <c r="BY219" s="6">
        <f>BK219*1.3</f>
        <v>3.7249488491048601</v>
      </c>
      <c r="BZ219" s="6">
        <f>BL219*1.3</f>
        <v>3.8378260869565226</v>
      </c>
      <c r="CA219" s="6">
        <f>BM219*1.3</f>
        <v>3.2883522849777362</v>
      </c>
      <c r="CB219" s="6">
        <f>BN219*2</f>
        <v>20.924843011232571</v>
      </c>
      <c r="CD219" s="7">
        <f t="shared" si="60"/>
        <v>257.59344990739601</v>
      </c>
      <c r="CE219" s="7"/>
      <c r="CF219" s="8">
        <v>1715</v>
      </c>
      <c r="CG219" s="9">
        <f>BP219*250</f>
        <v>1358</v>
      </c>
      <c r="CH219" s="9">
        <f>CD219*4.2</f>
        <v>1081.8924896110632</v>
      </c>
      <c r="CJ219" s="10">
        <v>1715</v>
      </c>
      <c r="CK219" s="11">
        <f t="shared" si="61"/>
        <v>1.255207900082749</v>
      </c>
    </row>
    <row r="220" spans="1:89" x14ac:dyDescent="0.2">
      <c r="A220" s="13">
        <v>1716</v>
      </c>
      <c r="E220" s="1">
        <v>677.2</v>
      </c>
      <c r="F220" s="1">
        <v>589</v>
      </c>
      <c r="G220" s="34">
        <v>566.1</v>
      </c>
      <c r="H220" s="63">
        <f t="shared" si="50"/>
        <v>610.76666666666677</v>
      </c>
      <c r="I220" s="1">
        <v>36.166666666666664</v>
      </c>
      <c r="L220" s="1">
        <f t="shared" si="63"/>
        <v>36.166666666666664</v>
      </c>
      <c r="N220" s="1">
        <v>714</v>
      </c>
      <c r="R220" s="1">
        <v>714</v>
      </c>
      <c r="S220" s="1">
        <v>41.6</v>
      </c>
      <c r="X220" s="1">
        <v>41.6</v>
      </c>
      <c r="Y220" s="1">
        <v>617.70000000000005</v>
      </c>
      <c r="AA220" s="1">
        <v>617.70000000000005</v>
      </c>
      <c r="AF220" s="1">
        <v>648.79999999999995</v>
      </c>
      <c r="AG220" s="1">
        <v>72</v>
      </c>
      <c r="AJ220" s="66">
        <v>4</v>
      </c>
      <c r="AK220" s="66">
        <v>3.5</v>
      </c>
      <c r="AN220" s="17">
        <v>1716</v>
      </c>
      <c r="AO220" s="3">
        <v>6.5265082266910417</v>
      </c>
      <c r="AP220" s="3">
        <v>11.165752589884217</v>
      </c>
      <c r="AQ220" s="3">
        <v>14.613526570048309</v>
      </c>
      <c r="AR220" s="3">
        <v>16.734636478694977</v>
      </c>
      <c r="AS220" s="3">
        <v>45.217391304347828</v>
      </c>
      <c r="AT220" s="3">
        <v>49.2191235059761</v>
      </c>
      <c r="AU220" s="3">
        <v>118.6046511627907</v>
      </c>
      <c r="AV220" s="3">
        <v>79.304347826086939</v>
      </c>
      <c r="AW220" s="3">
        <v>56.417391304347824</v>
      </c>
      <c r="AX220" s="3">
        <v>6.2608695652173916</v>
      </c>
      <c r="AZ220" s="3">
        <v>4</v>
      </c>
      <c r="BA220" s="1"/>
      <c r="BB220" s="14">
        <v>1716</v>
      </c>
      <c r="BC220" s="4">
        <v>1.3580000000000001</v>
      </c>
      <c r="BD220" s="4">
        <f t="shared" si="51"/>
        <v>0.26067641681901277</v>
      </c>
      <c r="BE220" s="4">
        <f t="shared" si="52"/>
        <v>0.4459732946194932</v>
      </c>
      <c r="BF220" s="4">
        <f t="shared" si="53"/>
        <v>0.58368144359192953</v>
      </c>
      <c r="BG220" s="4">
        <f t="shared" si="54"/>
        <v>0.66840106876669947</v>
      </c>
      <c r="BH220" s="4">
        <f t="shared" si="55"/>
        <v>1.8060358056265986</v>
      </c>
      <c r="BI220" s="4">
        <f t="shared" si="56"/>
        <v>1.9658696976798691</v>
      </c>
      <c r="BJ220" s="4">
        <f t="shared" si="57"/>
        <v>4.7372093023255815</v>
      </c>
      <c r="BK220" s="4">
        <f t="shared" si="58"/>
        <v>3.1675089514066488</v>
      </c>
      <c r="BL220" s="4">
        <f t="shared" si="59"/>
        <v>2.253376982097187</v>
      </c>
      <c r="BM220" s="4">
        <f t="shared" si="62"/>
        <v>1.9658696976798691</v>
      </c>
      <c r="BN220" s="4">
        <f t="shared" si="49"/>
        <v>9.0758355229442476</v>
      </c>
      <c r="BO220" s="4"/>
      <c r="BP220" s="4">
        <v>5.4320000000000004</v>
      </c>
      <c r="BQ220" s="1"/>
      <c r="BR220" s="26">
        <v>1716</v>
      </c>
      <c r="BS220" s="6">
        <f>AU220/0.78*195</f>
        <v>29651.162790697676</v>
      </c>
      <c r="BT220" s="6">
        <f>BF220*271</f>
        <v>158.17767121341291</v>
      </c>
      <c r="BU220" s="6">
        <f>BG220*19</f>
        <v>12.69962030656729</v>
      </c>
      <c r="BV220" s="6">
        <f>BH220*5</f>
        <v>9.0301790281329932</v>
      </c>
      <c r="BW220" s="6">
        <f>BI220*3</f>
        <v>5.8976090930396072</v>
      </c>
      <c r="BX220" s="6">
        <f>BJ220*3</f>
        <v>14.211627906976744</v>
      </c>
      <c r="BY220" s="6">
        <f>BK220*1.3</f>
        <v>4.1177616368286438</v>
      </c>
      <c r="BZ220" s="6">
        <f>BL220*1.3</f>
        <v>2.9293900767263432</v>
      </c>
      <c r="CA220" s="6">
        <f>BM220*1.3</f>
        <v>2.5556306069838297</v>
      </c>
      <c r="CB220" s="6">
        <f>BN220*2</f>
        <v>18.151671045888495</v>
      </c>
      <c r="CD220" s="7">
        <f t="shared" si="60"/>
        <v>227.77116091455687</v>
      </c>
      <c r="CE220" s="7"/>
      <c r="CF220" s="8">
        <v>1716</v>
      </c>
      <c r="CG220" s="9">
        <f>BP220*250</f>
        <v>1358</v>
      </c>
      <c r="CH220" s="9">
        <f>CD220*4.2</f>
        <v>956.63887584113888</v>
      </c>
      <c r="CJ220" s="10">
        <v>1716</v>
      </c>
      <c r="CK220" s="11">
        <f t="shared" si="61"/>
        <v>1.4195534326429693</v>
      </c>
    </row>
    <row r="221" spans="1:89" x14ac:dyDescent="0.2">
      <c r="A221" s="13">
        <v>1717</v>
      </c>
      <c r="E221" s="1">
        <v>535.5</v>
      </c>
      <c r="F221" s="1">
        <v>603</v>
      </c>
      <c r="H221" s="63">
        <f t="shared" si="50"/>
        <v>569.25</v>
      </c>
      <c r="I221" s="1">
        <v>30.333333333333332</v>
      </c>
      <c r="L221" s="1">
        <f t="shared" si="63"/>
        <v>30.333333333333332</v>
      </c>
      <c r="N221" s="1">
        <v>1020</v>
      </c>
      <c r="R221" s="1">
        <v>1020</v>
      </c>
      <c r="S221" s="1">
        <v>44.8</v>
      </c>
      <c r="X221" s="1">
        <v>44.8</v>
      </c>
      <c r="Y221" s="1">
        <v>516.4</v>
      </c>
      <c r="AA221" s="1">
        <v>516.4</v>
      </c>
      <c r="AG221" s="1">
        <v>86.5</v>
      </c>
      <c r="AJ221" s="66">
        <v>4</v>
      </c>
      <c r="AK221" s="66">
        <v>3.5</v>
      </c>
      <c r="AN221" s="17">
        <v>1717</v>
      </c>
      <c r="AO221" s="3">
        <v>5.3199268738574039</v>
      </c>
      <c r="AP221" s="3">
        <v>10.406764168190128</v>
      </c>
      <c r="AQ221" s="3">
        <v>10.386473429951691</v>
      </c>
      <c r="AR221" s="3">
        <v>23.906623540992829</v>
      </c>
      <c r="AS221" s="3">
        <v>48.695652173913039</v>
      </c>
      <c r="AT221" s="3">
        <v>41.147410358565736</v>
      </c>
      <c r="AU221" s="3">
        <v>138.37209302325581</v>
      </c>
      <c r="AV221" s="3">
        <v>76.043478260869549</v>
      </c>
      <c r="AW221" s="3">
        <v>58.513043478260869</v>
      </c>
      <c r="AX221" s="3">
        <v>7.5217391304347823</v>
      </c>
      <c r="AZ221" s="3">
        <v>4</v>
      </c>
      <c r="BA221" s="1"/>
      <c r="BB221" s="14">
        <v>1717</v>
      </c>
      <c r="BC221" s="4">
        <v>1.3580000000000001</v>
      </c>
      <c r="BD221" s="4">
        <f t="shared" si="51"/>
        <v>0.21248413807936339</v>
      </c>
      <c r="BE221" s="4">
        <f t="shared" si="52"/>
        <v>0.4156584041294763</v>
      </c>
      <c r="BF221" s="4">
        <f t="shared" si="53"/>
        <v>0.41484796817277642</v>
      </c>
      <c r="BG221" s="4">
        <f t="shared" si="54"/>
        <v>0.95485866966671362</v>
      </c>
      <c r="BH221" s="4">
        <f t="shared" si="55"/>
        <v>1.9449616368286444</v>
      </c>
      <c r="BI221" s="4">
        <f t="shared" si="56"/>
        <v>1.6434759784391844</v>
      </c>
      <c r="BJ221" s="4">
        <f t="shared" si="57"/>
        <v>5.5267441860465123</v>
      </c>
      <c r="BK221" s="4">
        <f t="shared" si="58"/>
        <v>3.0372659846547307</v>
      </c>
      <c r="BL221" s="4">
        <f t="shared" si="59"/>
        <v>2.3370797953964195</v>
      </c>
      <c r="BM221" s="4">
        <f t="shared" si="62"/>
        <v>1.6434759784391844</v>
      </c>
      <c r="BN221" s="4">
        <f t="shared" si="49"/>
        <v>10.903607954648297</v>
      </c>
      <c r="BO221" s="4"/>
      <c r="BP221" s="4">
        <v>5.4320000000000004</v>
      </c>
      <c r="BQ221" s="1"/>
      <c r="BR221" s="26">
        <v>1717</v>
      </c>
      <c r="BS221" s="6">
        <f>AU221/0.78*195</f>
        <v>34593.023255813954</v>
      </c>
      <c r="BT221" s="6">
        <f>BF221*271</f>
        <v>112.42379937482241</v>
      </c>
      <c r="BU221" s="6">
        <f>BG221*19</f>
        <v>18.14231472366756</v>
      </c>
      <c r="BV221" s="6">
        <f>BH221*5</f>
        <v>9.7248081841432228</v>
      </c>
      <c r="BW221" s="6">
        <f>BI221*3</f>
        <v>4.9304279353175531</v>
      </c>
      <c r="BX221" s="6">
        <f>BJ221*3</f>
        <v>16.580232558139535</v>
      </c>
      <c r="BY221" s="6">
        <f>BK221*1.3</f>
        <v>3.9484457800511503</v>
      </c>
      <c r="BZ221" s="6">
        <f>BL221*1.3</f>
        <v>3.0382037340153456</v>
      </c>
      <c r="CA221" s="6">
        <f>BM221*1.3</f>
        <v>2.1365187719709398</v>
      </c>
      <c r="CB221" s="6">
        <f>BN221*2</f>
        <v>21.807215909296595</v>
      </c>
      <c r="CD221" s="7">
        <f t="shared" si="60"/>
        <v>192.73196697142433</v>
      </c>
      <c r="CE221" s="7"/>
      <c r="CF221" s="8">
        <v>1717</v>
      </c>
      <c r="CG221" s="9">
        <f>BP221*250</f>
        <v>1358</v>
      </c>
      <c r="CH221" s="9">
        <f>CD221*4.2</f>
        <v>809.47426127998222</v>
      </c>
      <c r="CJ221" s="10">
        <v>1717</v>
      </c>
      <c r="CK221" s="11">
        <f t="shared" si="61"/>
        <v>1.6776320940120577</v>
      </c>
    </row>
    <row r="222" spans="1:89" x14ac:dyDescent="0.2">
      <c r="A222" s="13">
        <v>1718</v>
      </c>
      <c r="E222" s="1">
        <v>792.9</v>
      </c>
      <c r="F222" s="1">
        <v>739</v>
      </c>
      <c r="H222" s="63">
        <f t="shared" si="50"/>
        <v>765.95</v>
      </c>
      <c r="I222" s="1">
        <v>36.666666666666664</v>
      </c>
      <c r="L222" s="1">
        <f t="shared" si="63"/>
        <v>36.666666666666664</v>
      </c>
      <c r="N222" s="1">
        <v>1581</v>
      </c>
      <c r="R222" s="1">
        <v>1581</v>
      </c>
      <c r="S222" s="1">
        <v>44.2</v>
      </c>
      <c r="X222" s="1">
        <v>44.2</v>
      </c>
      <c r="Y222" s="1">
        <v>546.9</v>
      </c>
      <c r="AA222" s="1">
        <v>546.9</v>
      </c>
      <c r="AF222" s="1">
        <v>697</v>
      </c>
      <c r="AG222" s="1">
        <v>68</v>
      </c>
      <c r="AK222" s="66">
        <v>3.875</v>
      </c>
      <c r="AN222" s="17">
        <v>1718</v>
      </c>
      <c r="AO222" s="3">
        <v>6.86288848263254</v>
      </c>
      <c r="AP222" s="3">
        <v>14.00274223034735</v>
      </c>
      <c r="AQ222" s="3">
        <v>14.975845410628018</v>
      </c>
      <c r="AR222" s="3">
        <v>37.055266488538877</v>
      </c>
      <c r="AS222" s="3">
        <v>48.043478260869563</v>
      </c>
      <c r="AT222" s="3">
        <v>43.577689243027883</v>
      </c>
      <c r="AU222" s="3">
        <v>128.48837209302326</v>
      </c>
      <c r="AV222" s="3">
        <v>72.130434782608688</v>
      </c>
      <c r="AW222" s="3">
        <v>60.608695652173914</v>
      </c>
      <c r="AX222" s="3">
        <v>5.9130434782608692</v>
      </c>
      <c r="AZ222" s="3">
        <v>4</v>
      </c>
      <c r="BA222" s="1"/>
      <c r="BB222" s="14">
        <v>1718</v>
      </c>
      <c r="BC222" s="4">
        <v>1.3580000000000001</v>
      </c>
      <c r="BD222" s="4">
        <f t="shared" si="51"/>
        <v>0.27411183998279381</v>
      </c>
      <c r="BE222" s="4">
        <f t="shared" si="52"/>
        <v>0.55928599849446181</v>
      </c>
      <c r="BF222" s="4">
        <f t="shared" si="53"/>
        <v>0.59815288434214264</v>
      </c>
      <c r="BG222" s="4">
        <f t="shared" si="54"/>
        <v>1.4800309379834058</v>
      </c>
      <c r="BH222" s="4">
        <f t="shared" si="55"/>
        <v>1.9189130434782609</v>
      </c>
      <c r="BI222" s="4">
        <f t="shared" si="56"/>
        <v>1.7405441762362313</v>
      </c>
      <c r="BJ222" s="4">
        <f t="shared" si="57"/>
        <v>5.1319767441860469</v>
      </c>
      <c r="BK222" s="4">
        <f t="shared" si="58"/>
        <v>2.8809744245524294</v>
      </c>
      <c r="BL222" s="4">
        <f t="shared" si="59"/>
        <v>2.4207826086956521</v>
      </c>
      <c r="BM222" s="4">
        <f t="shared" si="62"/>
        <v>1.7405441762362313</v>
      </c>
      <c r="BN222" s="4">
        <f t="shared" si="49"/>
        <v>8.5716224383362345</v>
      </c>
      <c r="BO222" s="4"/>
      <c r="BP222" s="4">
        <v>5.4320000000000004</v>
      </c>
      <c r="BQ222" s="1"/>
      <c r="BR222" s="26">
        <v>1718</v>
      </c>
      <c r="BS222" s="6">
        <f>AU222/0.78*195</f>
        <v>32122.093023255817</v>
      </c>
      <c r="BT222" s="6">
        <f>BF222*271</f>
        <v>162.09943165672067</v>
      </c>
      <c r="BU222" s="6">
        <f>BG222*19</f>
        <v>28.120587821684708</v>
      </c>
      <c r="BV222" s="6">
        <f>BH222*5</f>
        <v>9.5945652173913043</v>
      </c>
      <c r="BW222" s="6">
        <f>BI222*3</f>
        <v>5.2216325287086942</v>
      </c>
      <c r="BX222" s="6">
        <f>BJ222*3</f>
        <v>15.39593023255814</v>
      </c>
      <c r="BY222" s="6">
        <f>BK222*1.3</f>
        <v>3.7452667519181584</v>
      </c>
      <c r="BZ222" s="6">
        <f>BL222*1.3</f>
        <v>3.147017391304348</v>
      </c>
      <c r="CA222" s="6">
        <f>BM222*1.3</f>
        <v>2.2627074291071008</v>
      </c>
      <c r="CB222" s="6">
        <f>BN222*2</f>
        <v>17.143244876672469</v>
      </c>
      <c r="CD222" s="7">
        <f t="shared" si="60"/>
        <v>246.73038390606561</v>
      </c>
      <c r="CE222" s="7"/>
      <c r="CF222" s="8">
        <v>1718</v>
      </c>
      <c r="CG222" s="9">
        <f>BP222*250</f>
        <v>1358</v>
      </c>
      <c r="CH222" s="9">
        <f>CD222*4.2</f>
        <v>1036.2676124054756</v>
      </c>
      <c r="CJ222" s="10">
        <v>1718</v>
      </c>
      <c r="CK222" s="11">
        <f t="shared" si="61"/>
        <v>1.3104722986060433</v>
      </c>
    </row>
    <row r="223" spans="1:89" x14ac:dyDescent="0.2">
      <c r="A223" s="13">
        <v>1719</v>
      </c>
      <c r="E223" s="1">
        <v>482.4</v>
      </c>
      <c r="F223" s="1">
        <v>450</v>
      </c>
      <c r="H223" s="63">
        <f t="shared" si="50"/>
        <v>466.2</v>
      </c>
      <c r="I223" s="1">
        <v>34.833333333333336</v>
      </c>
      <c r="L223" s="1">
        <f t="shared" si="63"/>
        <v>34.833333333333336</v>
      </c>
      <c r="N223" s="1">
        <v>782</v>
      </c>
      <c r="R223" s="1">
        <v>782</v>
      </c>
      <c r="Y223" s="1">
        <v>543.1</v>
      </c>
      <c r="AA223" s="1">
        <v>543.1</v>
      </c>
      <c r="AF223" s="1">
        <v>726.8</v>
      </c>
      <c r="AG223" s="1">
        <v>64</v>
      </c>
      <c r="AK223" s="66">
        <v>4</v>
      </c>
      <c r="AN223" s="17">
        <v>1719</v>
      </c>
      <c r="AO223" s="3">
        <v>3.963436928702011</v>
      </c>
      <c r="AP223" s="3">
        <v>8.5228519195612424</v>
      </c>
      <c r="AQ223" s="3">
        <v>13.647342995169085</v>
      </c>
      <c r="AR223" s="3">
        <v>18.328411381427834</v>
      </c>
      <c r="AS223" s="3">
        <v>47.565217391304351</v>
      </c>
      <c r="AT223" s="3">
        <v>43.274900398406373</v>
      </c>
      <c r="AU223" s="3">
        <v>106.97674418604652</v>
      </c>
      <c r="AV223" s="3">
        <v>67.369565217391298</v>
      </c>
      <c r="AW223" s="3">
        <v>63.199999999999996</v>
      </c>
      <c r="AX223" s="3">
        <v>5.5652173913043477</v>
      </c>
      <c r="AZ223" s="3">
        <v>4</v>
      </c>
      <c r="BA223" s="1"/>
      <c r="BB223" s="14">
        <v>1719</v>
      </c>
      <c r="BC223" s="4">
        <v>1.3580000000000001</v>
      </c>
      <c r="BD223" s="4">
        <f t="shared" si="51"/>
        <v>0.15830433379933329</v>
      </c>
      <c r="BE223" s="4">
        <f t="shared" si="52"/>
        <v>0.34041273255188731</v>
      </c>
      <c r="BF223" s="4">
        <f t="shared" si="53"/>
        <v>0.54509093492469474</v>
      </c>
      <c r="BG223" s="4">
        <f t="shared" si="54"/>
        <v>0.73205831341114713</v>
      </c>
      <c r="BH223" s="4">
        <f t="shared" si="55"/>
        <v>1.8998107416879799</v>
      </c>
      <c r="BI223" s="4">
        <f t="shared" si="56"/>
        <v>1.7284504335598783</v>
      </c>
      <c r="BJ223" s="4">
        <f t="shared" si="57"/>
        <v>4.2727770177838584</v>
      </c>
      <c r="BK223" s="4">
        <f t="shared" si="58"/>
        <v>2.6908196930946291</v>
      </c>
      <c r="BL223" s="4">
        <f t="shared" si="59"/>
        <v>2.5242823529411766</v>
      </c>
      <c r="BM223" s="4">
        <f t="shared" si="62"/>
        <v>1.7284504335598783</v>
      </c>
      <c r="BN223" s="4">
        <f t="shared" si="49"/>
        <v>8.0674093537282214</v>
      </c>
      <c r="BO223" s="4"/>
      <c r="BP223" s="4">
        <v>5.4320000000000004</v>
      </c>
      <c r="BQ223" s="1"/>
      <c r="BR223" s="26">
        <v>1719</v>
      </c>
      <c r="BS223" s="6">
        <f>AU223/0.78*195</f>
        <v>26744.186046511626</v>
      </c>
      <c r="BT223" s="6">
        <f>BF223*271</f>
        <v>147.71964336459229</v>
      </c>
      <c r="BU223" s="6">
        <f>BG223*19</f>
        <v>13.909107954811795</v>
      </c>
      <c r="BV223" s="6">
        <f>BH223*5</f>
        <v>9.4990537084398987</v>
      </c>
      <c r="BW223" s="6">
        <f>BI223*3</f>
        <v>5.1853513006796348</v>
      </c>
      <c r="BX223" s="6">
        <f>BJ223*3</f>
        <v>12.818331053351574</v>
      </c>
      <c r="BY223" s="6">
        <f>BK223*1.3</f>
        <v>3.498065601023018</v>
      </c>
      <c r="BZ223" s="6">
        <f>BL223*1.3</f>
        <v>3.2815670588235299</v>
      </c>
      <c r="CA223" s="6">
        <f>BM223*1.3</f>
        <v>2.2469855636278417</v>
      </c>
      <c r="CB223" s="6">
        <f>BN223*2</f>
        <v>16.134818707456443</v>
      </c>
      <c r="CD223" s="7">
        <f t="shared" si="60"/>
        <v>214.29292431280604</v>
      </c>
      <c r="CE223" s="7"/>
      <c r="CF223" s="8">
        <v>1719</v>
      </c>
      <c r="CG223" s="9">
        <f>BP223*250</f>
        <v>1358</v>
      </c>
      <c r="CH223" s="9">
        <f>CD223*4.2</f>
        <v>900.03028211378535</v>
      </c>
      <c r="CJ223" s="10">
        <v>1719</v>
      </c>
      <c r="CK223" s="11">
        <f t="shared" si="61"/>
        <v>1.508838121324807</v>
      </c>
    </row>
    <row r="224" spans="1:89" x14ac:dyDescent="0.2">
      <c r="A224" s="13">
        <v>1720</v>
      </c>
      <c r="E224" s="1">
        <v>398.5</v>
      </c>
      <c r="F224" s="1">
        <v>510</v>
      </c>
      <c r="H224" s="63">
        <f t="shared" si="50"/>
        <v>454.25</v>
      </c>
      <c r="I224" s="1">
        <v>28</v>
      </c>
      <c r="L224" s="1">
        <f t="shared" si="63"/>
        <v>28</v>
      </c>
      <c r="N224" s="1">
        <v>748</v>
      </c>
      <c r="R224" s="1">
        <v>748</v>
      </c>
      <c r="Y224" s="1">
        <v>549.70000000000005</v>
      </c>
      <c r="AA224" s="1">
        <v>549.70000000000005</v>
      </c>
      <c r="AF224" s="1">
        <v>748</v>
      </c>
      <c r="AG224" s="1">
        <v>68</v>
      </c>
      <c r="AK224" s="66">
        <v>4</v>
      </c>
      <c r="AN224" s="17">
        <v>1720</v>
      </c>
      <c r="AO224" s="3">
        <v>4.506398537477148</v>
      </c>
      <c r="AP224" s="3">
        <v>8.3043875685557591</v>
      </c>
      <c r="AQ224" s="3">
        <v>8.6956521739130448</v>
      </c>
      <c r="AR224" s="3">
        <v>17.531523930061407</v>
      </c>
      <c r="AS224" s="3">
        <v>47.08695652173914</v>
      </c>
      <c r="AT224" s="3">
        <v>43.800796812749006</v>
      </c>
      <c r="AU224" s="3">
        <v>138.37209302325581</v>
      </c>
      <c r="AV224" s="3">
        <v>62.608695652173907</v>
      </c>
      <c r="AW224" s="3">
        <v>65.043478260869563</v>
      </c>
      <c r="AX224" s="3">
        <v>5.9130434782608692</v>
      </c>
      <c r="AZ224" s="3">
        <v>4</v>
      </c>
      <c r="BA224" s="1"/>
      <c r="BB224" s="14">
        <v>1720</v>
      </c>
      <c r="BC224" s="4">
        <v>1.3580000000000001</v>
      </c>
      <c r="BD224" s="4">
        <f t="shared" si="51"/>
        <v>0.1799908592321755</v>
      </c>
      <c r="BE224" s="4">
        <f t="shared" si="52"/>
        <v>0.33168700935584478</v>
      </c>
      <c r="BF224" s="4">
        <f t="shared" si="53"/>
        <v>0.34731457800511512</v>
      </c>
      <c r="BG224" s="4">
        <f t="shared" si="54"/>
        <v>0.7002296910889233</v>
      </c>
      <c r="BH224" s="4">
        <f t="shared" si="55"/>
        <v>1.8807084398976988</v>
      </c>
      <c r="BI224" s="4">
        <f t="shared" si="56"/>
        <v>1.7494553550503869</v>
      </c>
      <c r="BJ224" s="4">
        <f t="shared" si="57"/>
        <v>5.5267441860465123</v>
      </c>
      <c r="BK224" s="4">
        <f t="shared" si="58"/>
        <v>2.5006649616368284</v>
      </c>
      <c r="BL224" s="4">
        <f t="shared" si="59"/>
        <v>2.5979130434782607</v>
      </c>
      <c r="BM224" s="4">
        <f t="shared" si="62"/>
        <v>1.7494553550503869</v>
      </c>
      <c r="BN224" s="4">
        <f t="shared" si="49"/>
        <v>8.5716224383362345</v>
      </c>
      <c r="BO224" s="4"/>
      <c r="BP224" s="4">
        <v>5.4320000000000004</v>
      </c>
      <c r="BQ224" s="1"/>
      <c r="BR224" s="26">
        <v>1720</v>
      </c>
      <c r="BS224" s="6">
        <f>AU224/0.78*195</f>
        <v>34593.023255813954</v>
      </c>
      <c r="BT224" s="6">
        <f>BF224*271</f>
        <v>94.122250639386195</v>
      </c>
      <c r="BU224" s="6">
        <f>BG224*19</f>
        <v>13.304364130689542</v>
      </c>
      <c r="BV224" s="6">
        <f>BH224*5</f>
        <v>9.4035421994884931</v>
      </c>
      <c r="BW224" s="6">
        <f>BI224*3</f>
        <v>5.2483660651511608</v>
      </c>
      <c r="BX224" s="6">
        <f>BJ224*3</f>
        <v>16.580232558139535</v>
      </c>
      <c r="BY224" s="6">
        <f>BK224*1.3</f>
        <v>3.2508644501278772</v>
      </c>
      <c r="BZ224" s="6">
        <f>BL224*1.3</f>
        <v>3.3772869565217389</v>
      </c>
      <c r="CA224" s="6">
        <f>BM224*1.3</f>
        <v>2.2742919615655031</v>
      </c>
      <c r="CB224" s="6">
        <f>BN224*2</f>
        <v>17.143244876672469</v>
      </c>
      <c r="CD224" s="7">
        <f t="shared" si="60"/>
        <v>164.7044438377425</v>
      </c>
      <c r="CE224" s="7"/>
      <c r="CF224" s="8">
        <v>1720</v>
      </c>
      <c r="CG224" s="9">
        <f>BP224*250</f>
        <v>1358</v>
      </c>
      <c r="CH224" s="9">
        <f>CD224*4.2</f>
        <v>691.7586641185186</v>
      </c>
      <c r="CJ224" s="10">
        <v>1720</v>
      </c>
      <c r="CK224" s="11">
        <f t="shared" si="61"/>
        <v>1.9631123836091697</v>
      </c>
    </row>
    <row r="225" spans="1:89" x14ac:dyDescent="0.2">
      <c r="A225" s="13">
        <v>1721</v>
      </c>
      <c r="E225" s="1">
        <v>507.2</v>
      </c>
      <c r="F225" s="1">
        <v>510</v>
      </c>
      <c r="G225" s="34">
        <v>534.28</v>
      </c>
      <c r="H225" s="63">
        <f t="shared" si="50"/>
        <v>517.16</v>
      </c>
      <c r="I225" s="1">
        <v>28.333333333333332</v>
      </c>
      <c r="L225" s="1">
        <f t="shared" si="63"/>
        <v>28.333333333333332</v>
      </c>
      <c r="N225" s="1">
        <v>680</v>
      </c>
      <c r="R225" s="1">
        <v>680</v>
      </c>
      <c r="Y225" s="1">
        <v>420.8</v>
      </c>
      <c r="AA225" s="1">
        <v>420.8</v>
      </c>
      <c r="AF225" s="1">
        <v>697</v>
      </c>
      <c r="AG225" s="1">
        <v>71</v>
      </c>
      <c r="AK225" s="66">
        <v>3.125</v>
      </c>
      <c r="AN225" s="17">
        <v>1721</v>
      </c>
      <c r="AO225" s="3">
        <v>4.0402193784277873</v>
      </c>
      <c r="AP225" s="3">
        <v>9.454478976234002</v>
      </c>
      <c r="AQ225" s="3">
        <v>8.9371980676328509</v>
      </c>
      <c r="AR225" s="3">
        <v>15.93774902732855</v>
      </c>
      <c r="AS225" s="3">
        <v>46.608695652173921</v>
      </c>
      <c r="AT225" s="3">
        <v>33.529880478087648</v>
      </c>
      <c r="AU225" s="3">
        <v>118.6046511627907</v>
      </c>
      <c r="AV225" s="3">
        <v>59.347826086956523</v>
      </c>
      <c r="AW225" s="3">
        <v>60.608695652173914</v>
      </c>
      <c r="AX225" s="3">
        <v>6.1739130434782608</v>
      </c>
      <c r="AZ225" s="3">
        <v>4</v>
      </c>
      <c r="BA225" s="1"/>
      <c r="BB225" s="14">
        <v>1721</v>
      </c>
      <c r="BC225" s="4">
        <v>1.3580000000000001</v>
      </c>
      <c r="BD225" s="4">
        <f t="shared" si="51"/>
        <v>0.16137111517367458</v>
      </c>
      <c r="BE225" s="4">
        <f t="shared" si="52"/>
        <v>0.37762301322722869</v>
      </c>
      <c r="BF225" s="4">
        <f t="shared" si="53"/>
        <v>0.3569622051719239</v>
      </c>
      <c r="BG225" s="4">
        <f t="shared" si="54"/>
        <v>0.63657244644447564</v>
      </c>
      <c r="BH225" s="4">
        <f t="shared" si="55"/>
        <v>1.8616061381074174</v>
      </c>
      <c r="BI225" s="4">
        <f t="shared" si="56"/>
        <v>1.3392228732130302</v>
      </c>
      <c r="BJ225" s="4">
        <f t="shared" si="57"/>
        <v>4.7372093023255815</v>
      </c>
      <c r="BK225" s="4">
        <f t="shared" si="58"/>
        <v>2.3704219948849108</v>
      </c>
      <c r="BL225" s="4">
        <f t="shared" si="59"/>
        <v>2.4207826086956521</v>
      </c>
      <c r="BM225" s="4">
        <f t="shared" si="62"/>
        <v>1.3392228732130302</v>
      </c>
      <c r="BN225" s="4">
        <f t="shared" si="49"/>
        <v>8.9497822517922447</v>
      </c>
      <c r="BO225" s="4"/>
      <c r="BP225" s="4">
        <v>5.4320000000000004</v>
      </c>
      <c r="BQ225" s="1"/>
      <c r="BR225" s="26">
        <v>1721</v>
      </c>
      <c r="BS225" s="6">
        <f>AU225/0.78*195</f>
        <v>29651.162790697676</v>
      </c>
      <c r="BT225" s="6">
        <f>BF225*271</f>
        <v>96.736757601591378</v>
      </c>
      <c r="BU225" s="6">
        <f>BG225*19</f>
        <v>12.094876482445038</v>
      </c>
      <c r="BV225" s="6">
        <f>BH225*5</f>
        <v>9.3080306905370875</v>
      </c>
      <c r="BW225" s="6">
        <f>BI225*3</f>
        <v>4.0176686196390907</v>
      </c>
      <c r="BX225" s="6">
        <f>BJ225*3</f>
        <v>14.211627906976744</v>
      </c>
      <c r="BY225" s="6">
        <f>BK225*1.3</f>
        <v>3.0815485933503841</v>
      </c>
      <c r="BZ225" s="6">
        <f>BL225*1.3</f>
        <v>3.147017391304348</v>
      </c>
      <c r="CA225" s="6">
        <f>BM225*1.3</f>
        <v>1.7409897351769394</v>
      </c>
      <c r="CB225" s="6">
        <f>BN225*2</f>
        <v>17.899564503584489</v>
      </c>
      <c r="CD225" s="7">
        <f t="shared" si="60"/>
        <v>162.23808152460555</v>
      </c>
      <c r="CE225" s="7"/>
      <c r="CF225" s="8">
        <v>1721</v>
      </c>
      <c r="CG225" s="9">
        <f>BP225*250</f>
        <v>1358</v>
      </c>
      <c r="CH225" s="9">
        <f>CD225*4.2</f>
        <v>681.39994240334329</v>
      </c>
      <c r="CJ225" s="10">
        <v>1721</v>
      </c>
      <c r="CK225" s="11">
        <f t="shared" si="61"/>
        <v>1.9929558479418752</v>
      </c>
    </row>
    <row r="226" spans="1:89" x14ac:dyDescent="0.2">
      <c r="A226" s="13">
        <v>1722</v>
      </c>
      <c r="E226" s="1">
        <v>756.5</v>
      </c>
      <c r="F226" s="1">
        <v>906</v>
      </c>
      <c r="G226" s="34">
        <v>737.59</v>
      </c>
      <c r="H226" s="63">
        <f t="shared" si="50"/>
        <v>800.03000000000009</v>
      </c>
      <c r="Y226" s="1">
        <v>524.20000000000005</v>
      </c>
      <c r="AA226" s="1">
        <v>524.20000000000005</v>
      </c>
      <c r="AF226" s="1">
        <v>739.5</v>
      </c>
      <c r="AG226" s="1">
        <v>65</v>
      </c>
      <c r="AI226" s="66">
        <v>4</v>
      </c>
      <c r="AK226" s="66">
        <v>3</v>
      </c>
      <c r="AN226" s="17">
        <v>1722</v>
      </c>
      <c r="AO226" s="3">
        <v>6.4223034734917732</v>
      </c>
      <c r="AP226" s="3">
        <v>14.625776965265084</v>
      </c>
      <c r="AQ226" s="3">
        <v>19.182304987212277</v>
      </c>
      <c r="AR226" s="3">
        <v>23.010125158205597</v>
      </c>
      <c r="AS226" s="3">
        <v>46.13043478260871</v>
      </c>
      <c r="AT226" s="3">
        <v>41.768924302788847</v>
      </c>
      <c r="AU226" s="3">
        <v>116.86046511627907</v>
      </c>
      <c r="AV226" s="3">
        <v>69.391304347826093</v>
      </c>
      <c r="AW226" s="3">
        <v>64.304347826086953</v>
      </c>
      <c r="AX226" s="3">
        <v>5.6521739130434785</v>
      </c>
      <c r="AZ226" s="3">
        <v>4</v>
      </c>
      <c r="BA226" s="1"/>
      <c r="BB226" s="14">
        <v>1722</v>
      </c>
      <c r="BC226" s="4">
        <v>1.3580000000000001</v>
      </c>
      <c r="BD226" s="4">
        <f t="shared" si="51"/>
        <v>0.25651435638240672</v>
      </c>
      <c r="BE226" s="4">
        <f t="shared" si="52"/>
        <v>0.58417073878911718</v>
      </c>
      <c r="BF226" s="4">
        <f t="shared" si="53"/>
        <v>0.76616382860689036</v>
      </c>
      <c r="BG226" s="4">
        <f t="shared" si="54"/>
        <v>0.9190514695542118</v>
      </c>
      <c r="BH226" s="4">
        <f t="shared" si="55"/>
        <v>1.8425038363171362</v>
      </c>
      <c r="BI226" s="4">
        <f t="shared" si="56"/>
        <v>1.6682999765643312</v>
      </c>
      <c r="BJ226" s="4">
        <f t="shared" si="57"/>
        <v>4.6675444596443239</v>
      </c>
      <c r="BK226" s="4">
        <f t="shared" si="58"/>
        <v>2.771570332480819</v>
      </c>
      <c r="BL226" s="4">
        <f t="shared" si="59"/>
        <v>2.5683913043478261</v>
      </c>
      <c r="BM226" s="4">
        <f t="shared" si="62"/>
        <v>1.6682999765643312</v>
      </c>
      <c r="BN226" s="4">
        <f t="shared" si="49"/>
        <v>8.1934626248802243</v>
      </c>
      <c r="BO226" s="4"/>
      <c r="BP226" s="4">
        <v>5.4320000000000004</v>
      </c>
      <c r="BQ226" s="1"/>
      <c r="BR226" s="26">
        <v>1722</v>
      </c>
      <c r="BS226" s="6">
        <f>AU226/0.78*195</f>
        <v>29215.116279069767</v>
      </c>
      <c r="BT226" s="6">
        <f>BF226*271</f>
        <v>207.63039755246729</v>
      </c>
      <c r="BU226" s="6">
        <f>BG226*19</f>
        <v>17.461977921530025</v>
      </c>
      <c r="BV226" s="6">
        <f>BH226*5</f>
        <v>9.2125191815856802</v>
      </c>
      <c r="BW226" s="6">
        <f>BI226*3</f>
        <v>5.0048999296929937</v>
      </c>
      <c r="BX226" s="6">
        <f>BJ226*3</f>
        <v>14.002633378932972</v>
      </c>
      <c r="BY226" s="6">
        <f>BK226*1.3</f>
        <v>3.6030414322250648</v>
      </c>
      <c r="BZ226" s="6">
        <f>BL226*1.3</f>
        <v>3.3389086956521741</v>
      </c>
      <c r="CA226" s="6">
        <f>BM226*1.3</f>
        <v>2.1687899695336306</v>
      </c>
      <c r="CB226" s="6">
        <f>BN226*2</f>
        <v>16.386925249760449</v>
      </c>
      <c r="CD226" s="7">
        <f t="shared" si="60"/>
        <v>278.81009331138029</v>
      </c>
      <c r="CE226" s="7"/>
      <c r="CF226" s="8">
        <v>1722</v>
      </c>
      <c r="CG226" s="9">
        <f>BP226*250</f>
        <v>1358</v>
      </c>
      <c r="CH226" s="9">
        <f>CD226*4.2</f>
        <v>1171.0023919077973</v>
      </c>
      <c r="CJ226" s="10">
        <v>1722</v>
      </c>
      <c r="CK226" s="11">
        <f t="shared" si="61"/>
        <v>1.1596902016464254</v>
      </c>
    </row>
    <row r="227" spans="1:89" x14ac:dyDescent="0.2">
      <c r="A227" s="13">
        <v>1723</v>
      </c>
      <c r="E227" s="1">
        <v>1093</v>
      </c>
      <c r="F227" s="1">
        <v>974</v>
      </c>
      <c r="G227" s="34">
        <v>1021.24</v>
      </c>
      <c r="H227" s="63">
        <f t="shared" si="50"/>
        <v>1029.4133333333332</v>
      </c>
      <c r="I227" s="1">
        <v>52</v>
      </c>
      <c r="L227" s="1">
        <f t="shared" si="63"/>
        <v>52</v>
      </c>
      <c r="N227" s="1">
        <v>1283.5</v>
      </c>
      <c r="R227" s="1">
        <v>1283.5</v>
      </c>
      <c r="S227" s="1">
        <v>42</v>
      </c>
      <c r="X227" s="1">
        <v>42</v>
      </c>
      <c r="Y227" s="1">
        <v>551.6</v>
      </c>
      <c r="AA227" s="1">
        <v>551.6</v>
      </c>
      <c r="AF227" s="1">
        <v>733.1</v>
      </c>
      <c r="AG227" s="1">
        <v>70.7</v>
      </c>
      <c r="AK227" s="66">
        <v>3.5</v>
      </c>
      <c r="AN227" s="17">
        <v>1723</v>
      </c>
      <c r="AO227" s="3">
        <v>5.7495429616087748</v>
      </c>
      <c r="AP227" s="3">
        <v>18.819256550883605</v>
      </c>
      <c r="AQ227" s="3">
        <v>26.086956521739133</v>
      </c>
      <c r="AR227" s="3">
        <v>30.082501289082639</v>
      </c>
      <c r="AS227" s="3">
        <v>45.652173913043477</v>
      </c>
      <c r="AT227" s="3">
        <v>43.952191235059757</v>
      </c>
      <c r="AU227" s="3">
        <v>118.6046511627907</v>
      </c>
      <c r="AV227" s="3">
        <v>57.391304347826079</v>
      </c>
      <c r="AW227" s="3">
        <v>63.747826086956522</v>
      </c>
      <c r="AX227" s="3">
        <v>6.1478260869565222</v>
      </c>
      <c r="AZ227" s="3">
        <v>4</v>
      </c>
      <c r="BA227" s="1"/>
      <c r="BB227" s="14">
        <v>1723</v>
      </c>
      <c r="BC227" s="4">
        <v>1.3580000000000001</v>
      </c>
      <c r="BD227" s="4">
        <f t="shared" si="51"/>
        <v>0.22964351005484462</v>
      </c>
      <c r="BE227" s="4">
        <f t="shared" si="52"/>
        <v>0.75166324694411579</v>
      </c>
      <c r="BF227" s="4">
        <f t="shared" si="53"/>
        <v>1.0419437340153455</v>
      </c>
      <c r="BG227" s="4">
        <f t="shared" si="54"/>
        <v>1.2015304926639478</v>
      </c>
      <c r="BH227" s="4">
        <f t="shared" si="55"/>
        <v>1.8234015345268542</v>
      </c>
      <c r="BI227" s="4">
        <f t="shared" si="56"/>
        <v>1.7555022263885633</v>
      </c>
      <c r="BJ227" s="4">
        <f t="shared" si="57"/>
        <v>4.7372093023255815</v>
      </c>
      <c r="BK227" s="4">
        <f t="shared" si="58"/>
        <v>2.2922762148337594</v>
      </c>
      <c r="BL227" s="4">
        <f t="shared" si="59"/>
        <v>2.5461631713554991</v>
      </c>
      <c r="BM227" s="4">
        <f t="shared" si="62"/>
        <v>1.7555022263885633</v>
      </c>
      <c r="BN227" s="4">
        <f t="shared" si="49"/>
        <v>8.9119662704466442</v>
      </c>
      <c r="BO227" s="4"/>
      <c r="BP227" s="4">
        <v>5.4320000000000004</v>
      </c>
      <c r="BQ227" s="1"/>
      <c r="BR227" s="26">
        <v>1723</v>
      </c>
      <c r="BS227" s="6">
        <f>AU227/0.78*195</f>
        <v>29651.162790697676</v>
      </c>
      <c r="BT227" s="6">
        <f>BF227*271</f>
        <v>282.36675191815863</v>
      </c>
      <c r="BU227" s="6">
        <f>BG227*19</f>
        <v>22.829079360615008</v>
      </c>
      <c r="BV227" s="6">
        <f>BH227*5</f>
        <v>9.117007672634271</v>
      </c>
      <c r="BW227" s="6">
        <f>BI227*3</f>
        <v>5.2665066791656905</v>
      </c>
      <c r="BX227" s="6">
        <f>BJ227*3</f>
        <v>14.211627906976744</v>
      </c>
      <c r="BY227" s="6">
        <f>BK227*1.3</f>
        <v>2.9799590792838875</v>
      </c>
      <c r="BZ227" s="6">
        <f>BL227*1.3</f>
        <v>3.3100121227621488</v>
      </c>
      <c r="CA227" s="6">
        <f>BM227*1.3</f>
        <v>2.2821528943051326</v>
      </c>
      <c r="CB227" s="6">
        <f>BN227*2</f>
        <v>17.823932540893288</v>
      </c>
      <c r="CD227" s="7">
        <f t="shared" si="60"/>
        <v>360.18703017479476</v>
      </c>
      <c r="CE227" s="7"/>
      <c r="CF227" s="8">
        <v>1723</v>
      </c>
      <c r="CG227" s="9">
        <f>BP227*250</f>
        <v>1358</v>
      </c>
      <c r="CH227" s="9">
        <f>CD227*4.2</f>
        <v>1512.7855267341381</v>
      </c>
      <c r="CJ227" s="10">
        <v>1723</v>
      </c>
      <c r="CK227" s="11">
        <f t="shared" si="61"/>
        <v>0.89768177709348174</v>
      </c>
    </row>
    <row r="228" spans="1:89" x14ac:dyDescent="0.2">
      <c r="A228" s="13">
        <v>1724</v>
      </c>
      <c r="E228" s="1">
        <v>931.3</v>
      </c>
      <c r="F228" s="1">
        <v>875</v>
      </c>
      <c r="G228" s="34">
        <v>917.91</v>
      </c>
      <c r="H228" s="63">
        <f t="shared" si="50"/>
        <v>908.07</v>
      </c>
      <c r="I228" s="1">
        <v>43</v>
      </c>
      <c r="L228" s="1">
        <f t="shared" si="63"/>
        <v>43</v>
      </c>
      <c r="N228" s="1">
        <v>1581</v>
      </c>
      <c r="R228" s="1">
        <v>1581</v>
      </c>
      <c r="Y228" s="1">
        <v>551.6</v>
      </c>
      <c r="AA228" s="1">
        <v>551.6</v>
      </c>
      <c r="AF228" s="1">
        <v>748</v>
      </c>
      <c r="AG228" s="1">
        <v>68</v>
      </c>
      <c r="AN228" s="17">
        <v>1724</v>
      </c>
      <c r="AO228" s="3">
        <v>4.3765996343692866</v>
      </c>
      <c r="AP228" s="3">
        <v>16.600914076782448</v>
      </c>
      <c r="AQ228" s="3">
        <v>19.565217391304348</v>
      </c>
      <c r="AR228" s="3">
        <v>37.055266488538877</v>
      </c>
      <c r="AS228" s="3">
        <v>61.95652173913043</v>
      </c>
      <c r="AT228" s="3">
        <v>43.952191235059757</v>
      </c>
      <c r="AU228" s="3">
        <v>113.72093023255813</v>
      </c>
      <c r="AV228" s="3">
        <v>65.869565217391298</v>
      </c>
      <c r="AW228" s="3">
        <v>65.043478260869563</v>
      </c>
      <c r="AX228" s="3">
        <v>5.9130434782608692</v>
      </c>
      <c r="AZ228" s="3">
        <v>4</v>
      </c>
      <c r="BA228" s="1"/>
      <c r="BB228" s="14">
        <v>1724</v>
      </c>
      <c r="BC228" s="4">
        <v>1.3580000000000001</v>
      </c>
      <c r="BD228" s="4">
        <f t="shared" si="51"/>
        <v>0.17480653833745563</v>
      </c>
      <c r="BE228" s="4">
        <f t="shared" si="52"/>
        <v>0.66306003871384023</v>
      </c>
      <c r="BF228" s="4">
        <f t="shared" si="53"/>
        <v>0.78145780051150904</v>
      </c>
      <c r="BG228" s="4">
        <f t="shared" si="54"/>
        <v>1.4800309379834058</v>
      </c>
      <c r="BH228" s="4">
        <f t="shared" si="55"/>
        <v>2.474616368286445</v>
      </c>
      <c r="BI228" s="4">
        <f t="shared" si="56"/>
        <v>1.7555022263885633</v>
      </c>
      <c r="BJ228" s="4">
        <f t="shared" si="57"/>
        <v>4.5421477428180577</v>
      </c>
      <c r="BK228" s="4">
        <f t="shared" si="58"/>
        <v>2.6309079283887469</v>
      </c>
      <c r="BL228" s="4">
        <f t="shared" si="59"/>
        <v>2.5979130434782607</v>
      </c>
      <c r="BM228" s="4">
        <f t="shared" si="62"/>
        <v>1.7555022263885633</v>
      </c>
      <c r="BN228" s="4">
        <f t="shared" si="49"/>
        <v>8.5716224383362345</v>
      </c>
      <c r="BO228" s="4"/>
      <c r="BP228" s="4">
        <v>5.4320000000000004</v>
      </c>
      <c r="BQ228" s="1"/>
      <c r="BR228" s="26">
        <v>1724</v>
      </c>
      <c r="BS228" s="6">
        <f>AU228/0.78*195</f>
        <v>28430.232558139531</v>
      </c>
      <c r="BT228" s="6">
        <f>BF228*271</f>
        <v>211.77506393861896</v>
      </c>
      <c r="BU228" s="6">
        <f>BG228*19</f>
        <v>28.120587821684708</v>
      </c>
      <c r="BV228" s="6">
        <f>BH228*5</f>
        <v>12.373081841432224</v>
      </c>
      <c r="BW228" s="6">
        <f>BI228*3</f>
        <v>5.2665066791656905</v>
      </c>
      <c r="BX228" s="6">
        <f>BJ228*3</f>
        <v>13.626443228454173</v>
      </c>
      <c r="BY228" s="6">
        <f>BK228*1.3</f>
        <v>3.4201803069053711</v>
      </c>
      <c r="BZ228" s="6">
        <f>BL228*1.3</f>
        <v>3.3772869565217389</v>
      </c>
      <c r="CA228" s="6">
        <f>BM228*1.3</f>
        <v>2.2821528943051326</v>
      </c>
      <c r="CB228" s="6">
        <f>BN228*2</f>
        <v>17.143244876672469</v>
      </c>
      <c r="CD228" s="7">
        <f t="shared" si="60"/>
        <v>297.38454854376039</v>
      </c>
      <c r="CE228" s="7"/>
      <c r="CF228" s="8">
        <v>1724</v>
      </c>
      <c r="CG228" s="9">
        <f>BP228*250</f>
        <v>1358</v>
      </c>
      <c r="CH228" s="9">
        <f>CD228*4.2</f>
        <v>1249.0151038837937</v>
      </c>
      <c r="CJ228" s="10">
        <v>1724</v>
      </c>
      <c r="CK228" s="11">
        <f t="shared" si="61"/>
        <v>1.0872566678956239</v>
      </c>
    </row>
    <row r="229" spans="1:89" x14ac:dyDescent="0.2">
      <c r="A229" s="13">
        <v>1725</v>
      </c>
      <c r="E229" s="1">
        <v>510</v>
      </c>
      <c r="F229" s="1">
        <v>566</v>
      </c>
      <c r="G229" s="34">
        <f>15*34</f>
        <v>510</v>
      </c>
      <c r="H229" s="63">
        <f t="shared" si="50"/>
        <v>528.66666666666663</v>
      </c>
      <c r="I229" s="1">
        <v>34.333333333333336</v>
      </c>
      <c r="L229" s="1">
        <f t="shared" si="63"/>
        <v>34.333333333333336</v>
      </c>
      <c r="N229" s="1">
        <v>1275</v>
      </c>
      <c r="R229" s="1">
        <v>1275</v>
      </c>
      <c r="U229" s="1">
        <f>18*4</f>
        <v>72</v>
      </c>
      <c r="X229" s="1">
        <v>72</v>
      </c>
      <c r="Y229" s="1">
        <v>464.7</v>
      </c>
      <c r="AA229" s="1">
        <v>464.7</v>
      </c>
      <c r="AF229" s="1">
        <v>748</v>
      </c>
      <c r="AG229" s="1">
        <v>86.7</v>
      </c>
      <c r="AN229" s="17">
        <v>1725</v>
      </c>
      <c r="AO229" s="3">
        <v>4.0402193784277873</v>
      </c>
      <c r="AP229" s="3">
        <v>9.6648385131017669</v>
      </c>
      <c r="AQ229" s="3">
        <v>13.285024154589374</v>
      </c>
      <c r="AR229" s="3">
        <v>29.883279426241032</v>
      </c>
      <c r="AS229" s="3">
        <v>78.260869565217391</v>
      </c>
      <c r="AT229" s="3">
        <v>37.027888446215137</v>
      </c>
      <c r="AU229" s="3">
        <v>119.18604651162791</v>
      </c>
      <c r="AV229" s="3">
        <v>80.217391304347814</v>
      </c>
      <c r="AW229" s="3">
        <v>65.043478260869563</v>
      </c>
      <c r="AX229" s="3">
        <v>7.5391304347826091</v>
      </c>
      <c r="AZ229" s="3">
        <v>4</v>
      </c>
      <c r="BA229" s="1"/>
      <c r="BB229" s="14">
        <v>1725</v>
      </c>
      <c r="BC229" s="4">
        <v>1.3580000000000001</v>
      </c>
      <c r="BD229" s="4">
        <f t="shared" si="51"/>
        <v>0.16137111517367458</v>
      </c>
      <c r="BE229" s="4">
        <f t="shared" si="52"/>
        <v>0.38602502061153526</v>
      </c>
      <c r="BF229" s="4">
        <f t="shared" si="53"/>
        <v>0.53061949417448151</v>
      </c>
      <c r="BG229" s="4">
        <f t="shared" si="54"/>
        <v>1.1935733370833919</v>
      </c>
      <c r="BH229" s="4">
        <f t="shared" si="55"/>
        <v>3.1258312020460362</v>
      </c>
      <c r="BI229" s="4">
        <f t="shared" si="56"/>
        <v>1.478937426763534</v>
      </c>
      <c r="BJ229" s="4">
        <f t="shared" si="57"/>
        <v>4.7604309165526679</v>
      </c>
      <c r="BK229" s="4">
        <f t="shared" si="58"/>
        <v>3.2039769820971866</v>
      </c>
      <c r="BL229" s="4">
        <f t="shared" si="59"/>
        <v>2.5979130434782607</v>
      </c>
      <c r="BM229" s="4">
        <f t="shared" si="62"/>
        <v>1.478937426763534</v>
      </c>
      <c r="BN229" s="4">
        <f t="shared" si="49"/>
        <v>10.928818608878702</v>
      </c>
      <c r="BO229" s="4"/>
      <c r="BP229" s="4">
        <v>5.4320000000000004</v>
      </c>
      <c r="BQ229" s="1"/>
      <c r="BR229" s="26">
        <v>1725</v>
      </c>
      <c r="BS229" s="6">
        <f>AU229/0.78*195</f>
        <v>29796.511627906977</v>
      </c>
      <c r="BT229" s="6">
        <f>BF229*271</f>
        <v>143.7978829212845</v>
      </c>
      <c r="BU229" s="6">
        <f>BG229*19</f>
        <v>22.677893404584445</v>
      </c>
      <c r="BV229" s="6">
        <f>BH229*5</f>
        <v>15.629156010230181</v>
      </c>
      <c r="BW229" s="6">
        <f>BI229*3</f>
        <v>4.436812280290602</v>
      </c>
      <c r="BX229" s="6">
        <f>BJ229*3</f>
        <v>14.281292749658004</v>
      </c>
      <c r="BY229" s="6">
        <f>BK229*1.3</f>
        <v>4.1651700767263424</v>
      </c>
      <c r="BZ229" s="6">
        <f>BL229*1.3</f>
        <v>3.3772869565217389</v>
      </c>
      <c r="CA229" s="6">
        <f>BM229*1.3</f>
        <v>1.9226186547925943</v>
      </c>
      <c r="CB229" s="6">
        <f>BN229*2</f>
        <v>21.857637217757404</v>
      </c>
      <c r="CD229" s="7">
        <f t="shared" si="60"/>
        <v>232.14575027184583</v>
      </c>
      <c r="CE229" s="7"/>
      <c r="CF229" s="8">
        <v>1725</v>
      </c>
      <c r="CG229" s="9">
        <f>BP229*250</f>
        <v>1358</v>
      </c>
      <c r="CH229" s="9">
        <f>CD229*4.2</f>
        <v>975.0121511417525</v>
      </c>
      <c r="CJ229" s="10">
        <v>1725</v>
      </c>
      <c r="CK229" s="11">
        <f t="shared" si="61"/>
        <v>1.3928031547194191</v>
      </c>
    </row>
    <row r="230" spans="1:89" x14ac:dyDescent="0.2">
      <c r="A230" s="13">
        <v>1726</v>
      </c>
      <c r="E230" s="1">
        <v>480.3</v>
      </c>
      <c r="F230" s="1">
        <v>453</v>
      </c>
      <c r="G230" s="34">
        <v>393.51</v>
      </c>
      <c r="H230" s="63">
        <f t="shared" si="50"/>
        <v>442.27</v>
      </c>
      <c r="I230" s="1">
        <v>26.666666666666668</v>
      </c>
      <c r="L230" s="1">
        <f t="shared" si="63"/>
        <v>26.666666666666668</v>
      </c>
      <c r="N230" s="1">
        <v>1003</v>
      </c>
      <c r="R230" s="1">
        <v>1003</v>
      </c>
      <c r="Y230" s="1">
        <v>510</v>
      </c>
      <c r="AA230" s="1">
        <v>510</v>
      </c>
      <c r="AF230" s="1">
        <v>634.70000000000005</v>
      </c>
      <c r="AN230" s="17">
        <v>1726</v>
      </c>
      <c r="AO230" s="3">
        <v>4.9725776965265078</v>
      </c>
      <c r="AP230" s="3">
        <v>8.0853747714808044</v>
      </c>
      <c r="AQ230" s="3">
        <v>7.7294685990338179</v>
      </c>
      <c r="AR230" s="3">
        <v>23.508179815309614</v>
      </c>
      <c r="AS230" s="3">
        <v>75.5695652173913</v>
      </c>
      <c r="AT230" s="3">
        <v>40.637450199203187</v>
      </c>
      <c r="AU230" s="3">
        <v>118.6046511627907</v>
      </c>
      <c r="AV230" s="3">
        <v>87.65217391304347</v>
      </c>
      <c r="AW230" s="3">
        <v>55.19130434782609</v>
      </c>
      <c r="AX230" s="3">
        <v>6.552173913043478</v>
      </c>
      <c r="AZ230" s="3">
        <v>4</v>
      </c>
      <c r="BA230" s="1"/>
      <c r="BB230" s="14">
        <v>1726</v>
      </c>
      <c r="BC230" s="4">
        <v>1.3580000000000001</v>
      </c>
      <c r="BD230" s="4">
        <f t="shared" si="51"/>
        <v>0.1986106032906764</v>
      </c>
      <c r="BE230" s="4">
        <f t="shared" si="52"/>
        <v>0.32293938057855687</v>
      </c>
      <c r="BF230" s="4">
        <f t="shared" si="53"/>
        <v>0.30872406933788016</v>
      </c>
      <c r="BG230" s="4">
        <f t="shared" si="54"/>
        <v>0.93894435850560165</v>
      </c>
      <c r="BH230" s="4">
        <f t="shared" si="55"/>
        <v>3.0183373401534528</v>
      </c>
      <c r="BI230" s="4">
        <f t="shared" si="56"/>
        <v>1.6231075697211157</v>
      </c>
      <c r="BJ230" s="4">
        <f t="shared" si="57"/>
        <v>4.7372093023255815</v>
      </c>
      <c r="BK230" s="4">
        <f t="shared" si="58"/>
        <v>3.5009309462915601</v>
      </c>
      <c r="BL230" s="4">
        <f t="shared" si="59"/>
        <v>2.204405626598466</v>
      </c>
      <c r="BM230" s="4">
        <f t="shared" si="62"/>
        <v>1.6231075697211157</v>
      </c>
      <c r="BN230" s="4">
        <f t="shared" si="49"/>
        <v>9.4981139813034599</v>
      </c>
      <c r="BO230" s="4"/>
      <c r="BP230" s="4">
        <v>5.4320000000000004</v>
      </c>
      <c r="BQ230" s="1"/>
      <c r="BR230" s="26">
        <v>1726</v>
      </c>
      <c r="BS230" s="6">
        <f>AU230/0.78*195</f>
        <v>29651.162790697676</v>
      </c>
      <c r="BT230" s="6">
        <f>BF230*271</f>
        <v>83.664222790565518</v>
      </c>
      <c r="BU230" s="6">
        <f>BG230*19</f>
        <v>17.839942811606431</v>
      </c>
      <c r="BV230" s="6">
        <f>BH230*5</f>
        <v>15.091686700767264</v>
      </c>
      <c r="BW230" s="6">
        <f>BI230*3</f>
        <v>4.8693227091633471</v>
      </c>
      <c r="BX230" s="6">
        <f>BJ230*3</f>
        <v>14.211627906976744</v>
      </c>
      <c r="BY230" s="6">
        <f>BK230*1.3</f>
        <v>4.551210230179028</v>
      </c>
      <c r="BZ230" s="6">
        <f>BL230*1.3</f>
        <v>2.865727314578006</v>
      </c>
      <c r="CA230" s="6">
        <f>BM230*1.3</f>
        <v>2.1100398406374503</v>
      </c>
      <c r="CB230" s="6">
        <f>BN230*2</f>
        <v>18.99622796260692</v>
      </c>
      <c r="CD230" s="7">
        <f t="shared" si="60"/>
        <v>164.20000826708073</v>
      </c>
      <c r="CE230" s="7"/>
      <c r="CF230" s="8">
        <v>1726</v>
      </c>
      <c r="CG230" s="9">
        <f>BP230*250</f>
        <v>1358</v>
      </c>
      <c r="CH230" s="9">
        <f>CD230*4.2</f>
        <v>689.64003472173908</v>
      </c>
      <c r="CJ230" s="10">
        <v>1726</v>
      </c>
      <c r="CK230" s="11">
        <f t="shared" si="61"/>
        <v>1.9691432220113723</v>
      </c>
    </row>
    <row r="231" spans="1:89" x14ac:dyDescent="0.2">
      <c r="A231" s="13">
        <v>1727</v>
      </c>
      <c r="E231" s="1">
        <v>518.5</v>
      </c>
      <c r="F231" s="1">
        <v>544</v>
      </c>
      <c r="G231" s="34">
        <v>479.57</v>
      </c>
      <c r="H231" s="63">
        <f t="shared" si="50"/>
        <v>514.02333333333331</v>
      </c>
      <c r="I231" s="1">
        <v>26.545454545454547</v>
      </c>
      <c r="L231" s="1">
        <f t="shared" si="63"/>
        <v>26.545454545454547</v>
      </c>
      <c r="N231" s="1">
        <v>590.75</v>
      </c>
      <c r="P231" s="1">
        <f>18*34</f>
        <v>612</v>
      </c>
      <c r="Q231" s="1">
        <f>14*34</f>
        <v>476</v>
      </c>
      <c r="R231" s="1">
        <v>601.375</v>
      </c>
      <c r="Y231" s="1">
        <v>425</v>
      </c>
      <c r="AA231" s="1">
        <v>425</v>
      </c>
      <c r="AG231" s="1">
        <v>64</v>
      </c>
      <c r="AN231" s="17">
        <v>1727</v>
      </c>
      <c r="AO231" s="3">
        <v>5.9561243144424134</v>
      </c>
      <c r="AP231" s="3">
        <v>9.3971358927483237</v>
      </c>
      <c r="AQ231" s="3">
        <v>7.6416337285902518</v>
      </c>
      <c r="AR231" s="3">
        <v>14.094946796043686</v>
      </c>
      <c r="AS231" s="3">
        <v>72.87826086956521</v>
      </c>
      <c r="AT231" s="3">
        <v>33.864541832669318</v>
      </c>
      <c r="AU231" s="3">
        <v>108.13953488372093</v>
      </c>
      <c r="AV231" s="3">
        <v>80.608695652173907</v>
      </c>
      <c r="AW231" s="3">
        <v>56.710144927536241</v>
      </c>
      <c r="AX231" s="3">
        <v>5.5652173913043477</v>
      </c>
      <c r="AZ231" s="3">
        <v>4</v>
      </c>
      <c r="BA231" s="1"/>
      <c r="BB231" s="14">
        <v>1727</v>
      </c>
      <c r="BC231" s="4">
        <v>1.3580000000000001</v>
      </c>
      <c r="BD231" s="4">
        <f t="shared" si="51"/>
        <v>0.23789461232390582</v>
      </c>
      <c r="BE231" s="4">
        <f t="shared" si="52"/>
        <v>0.3753326630103595</v>
      </c>
      <c r="BF231" s="4">
        <f t="shared" si="53"/>
        <v>0.30521584127722245</v>
      </c>
      <c r="BG231" s="4">
        <f t="shared" si="54"/>
        <v>0.56296875732433316</v>
      </c>
      <c r="BH231" s="4">
        <f t="shared" si="55"/>
        <v>2.9108434782608694</v>
      </c>
      <c r="BI231" s="4">
        <f t="shared" si="56"/>
        <v>1.3525896414342629</v>
      </c>
      <c r="BJ231" s="4">
        <f t="shared" si="57"/>
        <v>4.3192202462380296</v>
      </c>
      <c r="BK231" s="4">
        <f t="shared" si="58"/>
        <v>3.2196061381074164</v>
      </c>
      <c r="BL231" s="4">
        <f t="shared" si="59"/>
        <v>2.2650699062233595</v>
      </c>
      <c r="BM231" s="4">
        <f t="shared" si="62"/>
        <v>1.3525896414342629</v>
      </c>
      <c r="BN231" s="4">
        <f t="shared" si="49"/>
        <v>8.0674093537282214</v>
      </c>
      <c r="BO231" s="4"/>
      <c r="BP231" s="4">
        <v>5.4320000000000004</v>
      </c>
      <c r="BQ231" s="1"/>
      <c r="BR231" s="26">
        <v>1727</v>
      </c>
      <c r="BS231" s="6">
        <f>AU231/0.78*195</f>
        <v>27034.883720930233</v>
      </c>
      <c r="BT231" s="6">
        <f>BF231*271</f>
        <v>82.713492986127292</v>
      </c>
      <c r="BU231" s="6">
        <f>BG231*19</f>
        <v>10.69640638916233</v>
      </c>
      <c r="BV231" s="6">
        <f>BH231*5</f>
        <v>14.554217391304347</v>
      </c>
      <c r="BW231" s="6">
        <f>BI231*3</f>
        <v>4.0577689243027883</v>
      </c>
      <c r="BX231" s="6">
        <f>BJ231*3</f>
        <v>12.95766073871409</v>
      </c>
      <c r="BY231" s="6">
        <f>BK231*1.3</f>
        <v>4.1854879795396416</v>
      </c>
      <c r="BZ231" s="6">
        <f>BL231*1.3</f>
        <v>2.9445908780903673</v>
      </c>
      <c r="CA231" s="6">
        <f>BM231*1.3</f>
        <v>1.7583665338645418</v>
      </c>
      <c r="CB231" s="6">
        <f>BN231*2</f>
        <v>16.134818707456443</v>
      </c>
      <c r="CD231" s="7">
        <f t="shared" si="60"/>
        <v>150.00281052856184</v>
      </c>
      <c r="CE231" s="7"/>
      <c r="CF231" s="8">
        <v>1727</v>
      </c>
      <c r="CG231" s="9">
        <f>BP231*250</f>
        <v>1358</v>
      </c>
      <c r="CH231" s="9">
        <f>CD231*4.2</f>
        <v>630.0118042199598</v>
      </c>
      <c r="CJ231" s="10">
        <v>1727</v>
      </c>
      <c r="CK231" s="11">
        <f t="shared" si="61"/>
        <v>2.1555151679759215</v>
      </c>
    </row>
    <row r="232" spans="1:89" x14ac:dyDescent="0.2">
      <c r="A232" s="13">
        <v>1728</v>
      </c>
      <c r="E232" s="1">
        <v>595</v>
      </c>
      <c r="F232" s="1">
        <v>637</v>
      </c>
      <c r="H232" s="63">
        <f t="shared" si="50"/>
        <v>616</v>
      </c>
      <c r="I232" s="1">
        <v>30.333333333333332</v>
      </c>
      <c r="L232" s="1">
        <f t="shared" si="63"/>
        <v>30.333333333333332</v>
      </c>
      <c r="P232" s="1">
        <f>18*34</f>
        <v>612</v>
      </c>
      <c r="Q232" s="1">
        <f>14*34</f>
        <v>476</v>
      </c>
      <c r="R232" s="1">
        <v>612</v>
      </c>
      <c r="U232" s="1">
        <f>16.143*4</f>
        <v>64.572000000000003</v>
      </c>
      <c r="X232" s="1">
        <v>64.572000000000003</v>
      </c>
      <c r="Y232" s="1">
        <v>664.7</v>
      </c>
      <c r="AA232" s="1">
        <v>664.7</v>
      </c>
      <c r="AG232" s="1">
        <v>83.8</v>
      </c>
      <c r="AN232" s="17">
        <v>1728</v>
      </c>
      <c r="AO232" s="3">
        <v>6.1124314442413166</v>
      </c>
      <c r="AP232" s="3">
        <v>11.26142595978062</v>
      </c>
      <c r="AQ232" s="3">
        <v>10.386473429951691</v>
      </c>
      <c r="AR232" s="3">
        <v>14.343974124595695</v>
      </c>
      <c r="AS232" s="3">
        <v>70.186956521739134</v>
      </c>
      <c r="AT232" s="3">
        <v>52.964143426294818</v>
      </c>
      <c r="AU232" s="3">
        <v>135.11627906976744</v>
      </c>
      <c r="AV232" s="3">
        <v>94.173913043478251</v>
      </c>
      <c r="AW232" s="3">
        <v>58.228985507246385</v>
      </c>
      <c r="AX232" s="3">
        <v>7.2869565217391301</v>
      </c>
      <c r="AZ232" s="3">
        <v>4</v>
      </c>
      <c r="BA232" s="1"/>
      <c r="BB232" s="14">
        <v>1728</v>
      </c>
      <c r="BC232" s="4">
        <v>1.3580000000000001</v>
      </c>
      <c r="BD232" s="4">
        <f t="shared" si="51"/>
        <v>0.24413770297881496</v>
      </c>
      <c r="BE232" s="4">
        <f t="shared" si="52"/>
        <v>0.44979460157006129</v>
      </c>
      <c r="BF232" s="4">
        <f t="shared" si="53"/>
        <v>0.41484796817277642</v>
      </c>
      <c r="BG232" s="4">
        <f t="shared" si="54"/>
        <v>0.57291520180002808</v>
      </c>
      <c r="BH232" s="4">
        <f t="shared" si="55"/>
        <v>2.8033496163682869</v>
      </c>
      <c r="BI232" s="4">
        <f t="shared" si="56"/>
        <v>2.1154501992031873</v>
      </c>
      <c r="BJ232" s="4">
        <f t="shared" si="57"/>
        <v>5.3967031463748292</v>
      </c>
      <c r="BK232" s="4">
        <f t="shared" si="58"/>
        <v>3.7614168797953966</v>
      </c>
      <c r="BL232" s="4">
        <f t="shared" si="59"/>
        <v>2.325734185848253</v>
      </c>
      <c r="BM232" s="4">
        <f t="shared" si="62"/>
        <v>2.1154501992031873</v>
      </c>
      <c r="BN232" s="4">
        <f t="shared" si="49"/>
        <v>10.563264122537889</v>
      </c>
      <c r="BO232" s="4"/>
      <c r="BP232" s="4">
        <v>5.4320000000000004</v>
      </c>
      <c r="BQ232" s="1"/>
      <c r="BR232" s="26">
        <v>1728</v>
      </c>
      <c r="BS232" s="6">
        <f>AU232/0.78*195</f>
        <v>33779.069767441862</v>
      </c>
      <c r="BT232" s="6">
        <f>BF232*271</f>
        <v>112.42379937482241</v>
      </c>
      <c r="BU232" s="6">
        <f>BG232*19</f>
        <v>10.885388834200533</v>
      </c>
      <c r="BV232" s="6">
        <f>BH232*5</f>
        <v>14.016748081841435</v>
      </c>
      <c r="BW232" s="6">
        <f>BI232*3</f>
        <v>6.346350597609562</v>
      </c>
      <c r="BX232" s="6">
        <f>BJ232*3</f>
        <v>16.190109439124488</v>
      </c>
      <c r="BY232" s="6">
        <f>BK232*1.3</f>
        <v>4.8898419437340159</v>
      </c>
      <c r="BZ232" s="6">
        <f>BL232*1.3</f>
        <v>3.0234544416027291</v>
      </c>
      <c r="CA232" s="6">
        <f>BM232*1.3</f>
        <v>2.7500852589641438</v>
      </c>
      <c r="CB232" s="6">
        <f>BN232*2</f>
        <v>21.126528245075779</v>
      </c>
      <c r="CD232" s="7">
        <f t="shared" si="60"/>
        <v>191.65230621697506</v>
      </c>
      <c r="CE232" s="7"/>
      <c r="CF232" s="8">
        <v>1728</v>
      </c>
      <c r="CG232" s="9">
        <f>BP232*250</f>
        <v>1358</v>
      </c>
      <c r="CH232" s="9">
        <f>CD232*4.2</f>
        <v>804.93968611129526</v>
      </c>
      <c r="CJ232" s="10">
        <v>1728</v>
      </c>
      <c r="CK232" s="11">
        <f t="shared" si="61"/>
        <v>1.6870829248841828</v>
      </c>
    </row>
    <row r="233" spans="1:89" x14ac:dyDescent="0.2">
      <c r="A233" s="13">
        <v>1729</v>
      </c>
      <c r="E233" s="1">
        <v>548.29999999999995</v>
      </c>
      <c r="F233" s="1">
        <v>586</v>
      </c>
      <c r="G233" s="34">
        <v>551.77</v>
      </c>
      <c r="H233" s="63">
        <f t="shared" si="50"/>
        <v>562.02333333333331</v>
      </c>
      <c r="I233" s="1">
        <v>32.363636363636367</v>
      </c>
      <c r="L233" s="1">
        <f t="shared" si="63"/>
        <v>32.363636363636367</v>
      </c>
      <c r="N233" s="1">
        <v>935</v>
      </c>
      <c r="P233" s="1">
        <f>31*34</f>
        <v>1054</v>
      </c>
      <c r="R233" s="1">
        <v>994.5</v>
      </c>
      <c r="Y233" s="1">
        <v>542.79999999999995</v>
      </c>
      <c r="AA233" s="1">
        <v>542.79999999999995</v>
      </c>
      <c r="AF233" s="1">
        <v>687.1</v>
      </c>
      <c r="AG233" s="1">
        <v>86.3</v>
      </c>
      <c r="AH233" s="66">
        <v>4</v>
      </c>
      <c r="AN233" s="17">
        <v>1729</v>
      </c>
      <c r="AO233" s="3">
        <v>6.2687385740402197</v>
      </c>
      <c r="AP233" s="3">
        <v>10.274649603900061</v>
      </c>
      <c r="AQ233" s="3">
        <v>11.857707509881426</v>
      </c>
      <c r="AR233" s="3">
        <v>23.308957952468006</v>
      </c>
      <c r="AS233" s="3">
        <v>70.497391304347829</v>
      </c>
      <c r="AT233" s="3">
        <v>43.250996015936252</v>
      </c>
      <c r="AU233" s="3">
        <v>115.00000000000001</v>
      </c>
      <c r="AV233" s="3">
        <v>69.91304347826086</v>
      </c>
      <c r="AW233" s="3">
        <v>59.747826086956522</v>
      </c>
      <c r="AX233" s="3">
        <v>7.5043478260869563</v>
      </c>
      <c r="AZ233" s="3">
        <v>4</v>
      </c>
      <c r="BA233" s="1"/>
      <c r="BB233" s="14">
        <v>1729</v>
      </c>
      <c r="BC233" s="4">
        <v>1.3399000000000001</v>
      </c>
      <c r="BD233" s="4">
        <f t="shared" si="51"/>
        <v>0.24704361221636739</v>
      </c>
      <c r="BE233" s="4">
        <f t="shared" si="52"/>
        <v>0.40491185306663796</v>
      </c>
      <c r="BF233" s="4">
        <f t="shared" si="53"/>
        <v>0.46729830272029771</v>
      </c>
      <c r="BG233" s="4">
        <f t="shared" si="54"/>
        <v>0.91857861060329071</v>
      </c>
      <c r="BH233" s="4">
        <f t="shared" si="55"/>
        <v>2.778219253196931</v>
      </c>
      <c r="BI233" s="4">
        <f t="shared" si="56"/>
        <v>1.7044708694633233</v>
      </c>
      <c r="BJ233" s="4">
        <f t="shared" si="57"/>
        <v>4.5320147058823537</v>
      </c>
      <c r="BK233" s="4">
        <f t="shared" si="58"/>
        <v>2.7551907928388748</v>
      </c>
      <c r="BL233" s="4">
        <f t="shared" si="59"/>
        <v>2.3545915345268544</v>
      </c>
      <c r="BM233" s="4">
        <f t="shared" si="62"/>
        <v>1.7044708694633233</v>
      </c>
      <c r="BN233" s="4">
        <f t="shared" si="49"/>
        <v>10.733405407091267</v>
      </c>
      <c r="BO233" s="4"/>
      <c r="BP233" s="4">
        <v>5.3596000000000004</v>
      </c>
      <c r="BQ233" s="1"/>
      <c r="BR233" s="26">
        <v>1729</v>
      </c>
      <c r="BS233" s="6">
        <f>AU233/0.78*195</f>
        <v>28750.000000000004</v>
      </c>
      <c r="BT233" s="6">
        <f>BF233*271</f>
        <v>126.63784003720068</v>
      </c>
      <c r="BU233" s="6">
        <f>BG233*19</f>
        <v>17.452993601462524</v>
      </c>
      <c r="BV233" s="6">
        <f>BH233*5</f>
        <v>13.891096265984654</v>
      </c>
      <c r="BW233" s="6">
        <f>BI233*3</f>
        <v>5.1134126083899698</v>
      </c>
      <c r="BX233" s="6">
        <f>BJ233*3</f>
        <v>13.596044117647061</v>
      </c>
      <c r="BY233" s="6">
        <f>BK233*1.3</f>
        <v>3.5817480306905374</v>
      </c>
      <c r="BZ233" s="6">
        <f>BL233*1.3</f>
        <v>3.0609689948849108</v>
      </c>
      <c r="CA233" s="6">
        <f>BM233*1.3</f>
        <v>2.2158121303023202</v>
      </c>
      <c r="CB233" s="6">
        <f>BN233*2</f>
        <v>21.466810814182534</v>
      </c>
      <c r="CD233" s="7">
        <f t="shared" si="60"/>
        <v>207.01672660074519</v>
      </c>
      <c r="CE233" s="7"/>
      <c r="CF233" s="8">
        <v>1729</v>
      </c>
      <c r="CG233" s="9">
        <f>BP233*250</f>
        <v>1339.9</v>
      </c>
      <c r="CH233" s="9">
        <f>CD233*4.2</f>
        <v>869.47025172312988</v>
      </c>
      <c r="CJ233" s="10">
        <v>1729</v>
      </c>
      <c r="CK233" s="11">
        <f t="shared" si="61"/>
        <v>1.5410532992296919</v>
      </c>
    </row>
    <row r="234" spans="1:89" x14ac:dyDescent="0.2">
      <c r="A234" s="13">
        <v>1730</v>
      </c>
      <c r="E234" s="1">
        <v>926.5</v>
      </c>
      <c r="F234" s="1">
        <v>1037</v>
      </c>
      <c r="H234" s="63">
        <f t="shared" si="50"/>
        <v>981.75</v>
      </c>
      <c r="I234" s="1">
        <v>41.090909090909093</v>
      </c>
      <c r="L234" s="1">
        <f t="shared" si="63"/>
        <v>41.090909090909093</v>
      </c>
      <c r="Q234" s="1">
        <v>476</v>
      </c>
      <c r="Y234" s="1">
        <v>346.8</v>
      </c>
      <c r="AA234" s="1">
        <v>346.8</v>
      </c>
      <c r="AF234" s="1">
        <v>544</v>
      </c>
      <c r="AG234" s="1">
        <v>76.7</v>
      </c>
      <c r="AN234" s="17">
        <v>1730</v>
      </c>
      <c r="AO234" s="3">
        <v>6.4250457038391229</v>
      </c>
      <c r="AP234" s="3">
        <v>17.947897623400365</v>
      </c>
      <c r="AQ234" s="3">
        <v>18.181818181818183</v>
      </c>
      <c r="AR234" s="3">
        <v>27.891060797824966</v>
      </c>
      <c r="AS234" s="3">
        <v>70.807826086956524</v>
      </c>
      <c r="AT234" s="3">
        <v>27.633466135458168</v>
      </c>
      <c r="AU234" s="3">
        <v>112.44186046511628</v>
      </c>
      <c r="AV234" s="3">
        <v>71.934782608695656</v>
      </c>
      <c r="AW234" s="3">
        <v>47.304347826086953</v>
      </c>
      <c r="AX234" s="3">
        <v>6.6695652173913045</v>
      </c>
      <c r="AZ234" s="3">
        <v>4</v>
      </c>
      <c r="BA234" s="1"/>
      <c r="BB234" s="14">
        <v>1730</v>
      </c>
      <c r="BC234" s="4">
        <v>1.3113999999999999</v>
      </c>
      <c r="BD234" s="4">
        <f t="shared" si="51"/>
        <v>0.24781779223572428</v>
      </c>
      <c r="BE234" s="4">
        <f t="shared" si="52"/>
        <v>0.69226096892138933</v>
      </c>
      <c r="BF234" s="4">
        <f t="shared" si="53"/>
        <v>0.70128342245989306</v>
      </c>
      <c r="BG234" s="4">
        <f t="shared" si="54"/>
        <v>1.0757746214784605</v>
      </c>
      <c r="BH234" s="4">
        <f t="shared" si="55"/>
        <v>2.7310995038363171</v>
      </c>
      <c r="BI234" s="4">
        <f t="shared" si="56"/>
        <v>1.0658390438247012</v>
      </c>
      <c r="BJ234" s="4">
        <f t="shared" si="57"/>
        <v>4.3369487004103968</v>
      </c>
      <c r="BK234" s="4">
        <f t="shared" si="58"/>
        <v>2.7745668797953966</v>
      </c>
      <c r="BL234" s="4">
        <f t="shared" si="59"/>
        <v>1.8245565217391302</v>
      </c>
      <c r="BM234" s="4">
        <f t="shared" si="62"/>
        <v>1.0658390438247012</v>
      </c>
      <c r="BN234" s="4">
        <f t="shared" si="49"/>
        <v>9.3365170293049715</v>
      </c>
      <c r="BO234" s="4"/>
      <c r="BP234" s="4">
        <v>5.2455999999999996</v>
      </c>
      <c r="BQ234" s="1"/>
      <c r="BR234" s="26">
        <v>1730</v>
      </c>
      <c r="BS234" s="6">
        <f>AU234/0.78*195</f>
        <v>28110.465116279065</v>
      </c>
      <c r="BT234" s="6">
        <f>BF234*271</f>
        <v>190.04780748663103</v>
      </c>
      <c r="BU234" s="6">
        <f>BG234*19</f>
        <v>20.439717808090748</v>
      </c>
      <c r="BV234" s="6">
        <f>BH234*5</f>
        <v>13.655497519181585</v>
      </c>
      <c r="BW234" s="6">
        <f>BI234*3</f>
        <v>3.1975171314741035</v>
      </c>
      <c r="BX234" s="6">
        <f>BJ234*3</f>
        <v>13.010846101231191</v>
      </c>
      <c r="BY234" s="6">
        <f>BK234*1.3</f>
        <v>3.6069369437340155</v>
      </c>
      <c r="BZ234" s="6">
        <f>BL234*1.3</f>
        <v>2.3719234782608694</v>
      </c>
      <c r="CA234" s="6">
        <f>BM234*1.3</f>
        <v>1.3855907569721115</v>
      </c>
      <c r="CB234" s="6">
        <f>BN234*2</f>
        <v>18.673034058609943</v>
      </c>
      <c r="CD234" s="7">
        <f t="shared" si="60"/>
        <v>266.3888712841856</v>
      </c>
      <c r="CE234" s="7"/>
      <c r="CF234" s="8">
        <v>1730</v>
      </c>
      <c r="CG234" s="9">
        <f>BP234*250</f>
        <v>1311.3999999999999</v>
      </c>
      <c r="CH234" s="9">
        <f>CD234*4.2</f>
        <v>1118.8332593935795</v>
      </c>
      <c r="CJ234" s="10">
        <v>1730</v>
      </c>
      <c r="CK234" s="11">
        <f t="shared" si="61"/>
        <v>1.1721138864881384</v>
      </c>
    </row>
    <row r="235" spans="1:89" x14ac:dyDescent="0.2">
      <c r="A235" s="13">
        <v>1731</v>
      </c>
      <c r="E235" s="1">
        <v>963</v>
      </c>
      <c r="F235" s="1">
        <v>892</v>
      </c>
      <c r="H235" s="63">
        <f t="shared" si="50"/>
        <v>927.5</v>
      </c>
      <c r="I235" s="1">
        <v>47.5</v>
      </c>
      <c r="L235" s="1">
        <f t="shared" si="63"/>
        <v>47.5</v>
      </c>
      <c r="N235" s="1">
        <v>1411</v>
      </c>
      <c r="P235" s="1">
        <f>40*34</f>
        <v>1360</v>
      </c>
      <c r="R235" s="1">
        <v>1385.5</v>
      </c>
      <c r="Y235" s="1">
        <v>521.29999999999995</v>
      </c>
      <c r="AA235" s="1">
        <v>521.29999999999995</v>
      </c>
      <c r="AF235" s="1">
        <v>586.5</v>
      </c>
      <c r="AG235" s="1">
        <v>67</v>
      </c>
      <c r="AH235" s="66">
        <v>4.5</v>
      </c>
      <c r="AJ235" s="66">
        <v>4.5</v>
      </c>
      <c r="AN235" s="17">
        <v>1731</v>
      </c>
      <c r="AO235" s="3">
        <v>6.5813528336380251</v>
      </c>
      <c r="AP235" s="3">
        <v>16.956124314442413</v>
      </c>
      <c r="AQ235" s="3">
        <v>22.826086956521742</v>
      </c>
      <c r="AR235" s="3">
        <v>32.47316364318192</v>
      </c>
      <c r="AS235" s="3">
        <v>71.118260869565219</v>
      </c>
      <c r="AT235" s="3">
        <v>41.537848605577686</v>
      </c>
      <c r="AU235" s="3">
        <v>111.74418604651163</v>
      </c>
      <c r="AV235" s="3">
        <v>73.956521739130437</v>
      </c>
      <c r="AW235" s="3">
        <v>51</v>
      </c>
      <c r="AX235" s="3">
        <v>5.8260869565217392</v>
      </c>
      <c r="AZ235" s="3">
        <v>4.5</v>
      </c>
      <c r="BA235" s="1"/>
      <c r="BB235" s="14">
        <v>1731</v>
      </c>
      <c r="BC235" s="4">
        <v>1.3113999999999999</v>
      </c>
      <c r="BD235" s="4">
        <f t="shared" si="51"/>
        <v>0.2538466501774384</v>
      </c>
      <c r="BE235" s="4">
        <f t="shared" si="52"/>
        <v>0.65400768899881701</v>
      </c>
      <c r="BF235" s="4">
        <f t="shared" si="53"/>
        <v>0.88041560102301797</v>
      </c>
      <c r="BG235" s="4">
        <f t="shared" si="54"/>
        <v>1.252509023578493</v>
      </c>
      <c r="BH235" s="4">
        <f t="shared" si="55"/>
        <v>2.7430731560102299</v>
      </c>
      <c r="BI235" s="4">
        <f t="shared" si="56"/>
        <v>1.6021392547457229</v>
      </c>
      <c r="BJ235" s="4">
        <f t="shared" si="57"/>
        <v>4.310038987688098</v>
      </c>
      <c r="BK235" s="4">
        <f t="shared" si="58"/>
        <v>2.8525465473145779</v>
      </c>
      <c r="BL235" s="4">
        <f t="shared" si="59"/>
        <v>1.9670999999999998</v>
      </c>
      <c r="BM235" s="4">
        <f t="shared" si="62"/>
        <v>1.6021392547457229</v>
      </c>
      <c r="BN235" s="4">
        <f t="shared" si="49"/>
        <v>8.1557580308139919</v>
      </c>
      <c r="BO235" s="4"/>
      <c r="BP235" s="4">
        <v>5.9012999999999991</v>
      </c>
      <c r="BQ235" s="1"/>
      <c r="BR235" s="26">
        <v>1731</v>
      </c>
      <c r="BS235" s="6">
        <f>AU235/0.78*195</f>
        <v>27936.046511627905</v>
      </c>
      <c r="BT235" s="6">
        <f>BF235*271</f>
        <v>238.59262787723787</v>
      </c>
      <c r="BU235" s="6">
        <f>BG235*19</f>
        <v>23.797671447991366</v>
      </c>
      <c r="BV235" s="6">
        <f>BH235*5</f>
        <v>13.715365780051149</v>
      </c>
      <c r="BW235" s="6">
        <f>BI235*3</f>
        <v>4.8064177642371693</v>
      </c>
      <c r="BX235" s="6">
        <f>BJ235*3</f>
        <v>12.930116963064293</v>
      </c>
      <c r="BY235" s="6">
        <f>BK235*1.3</f>
        <v>3.7083105115089512</v>
      </c>
      <c r="BZ235" s="6">
        <f>BL235*1.3</f>
        <v>2.5572299999999997</v>
      </c>
      <c r="CA235" s="6">
        <f>BM235*1.3</f>
        <v>2.0827810311694397</v>
      </c>
      <c r="CB235" s="6">
        <f>BN235*2</f>
        <v>16.311516061627984</v>
      </c>
      <c r="CD235" s="7">
        <f t="shared" si="60"/>
        <v>318.5020374368882</v>
      </c>
      <c r="CE235" s="7"/>
      <c r="CF235" s="8">
        <v>1731</v>
      </c>
      <c r="CG235" s="9">
        <f>BP235*250</f>
        <v>1475.3249999999998</v>
      </c>
      <c r="CH235" s="9">
        <f>CD235*4.2</f>
        <v>1337.7085572349306</v>
      </c>
      <c r="CJ235" s="10">
        <v>1731</v>
      </c>
      <c r="CK235" s="11">
        <f t="shared" si="61"/>
        <v>1.1028747570020223</v>
      </c>
    </row>
    <row r="236" spans="1:89" x14ac:dyDescent="0.2">
      <c r="A236" s="13">
        <v>1732</v>
      </c>
      <c r="E236" s="1">
        <v>765</v>
      </c>
      <c r="F236" s="1">
        <v>799</v>
      </c>
      <c r="G236" s="34">
        <v>799.65</v>
      </c>
      <c r="H236" s="63">
        <f t="shared" si="50"/>
        <v>787.88333333333333</v>
      </c>
      <c r="I236" s="1">
        <v>43</v>
      </c>
      <c r="L236" s="1">
        <f t="shared" si="63"/>
        <v>43</v>
      </c>
      <c r="N236" s="1">
        <v>1190</v>
      </c>
      <c r="R236" s="1">
        <v>1190</v>
      </c>
      <c r="Y236" s="1">
        <v>586.5</v>
      </c>
      <c r="AA236" s="1">
        <v>586.5</v>
      </c>
      <c r="AF236" s="1">
        <v>671.5</v>
      </c>
      <c r="AG236" s="1">
        <v>82.8</v>
      </c>
      <c r="AN236" s="17">
        <v>1732</v>
      </c>
      <c r="AO236" s="3">
        <v>7.0201096892138937</v>
      </c>
      <c r="AP236" s="3">
        <v>14.403717245581962</v>
      </c>
      <c r="AQ236" s="3">
        <v>19.565217391304348</v>
      </c>
      <c r="AR236" s="3">
        <v>27.891060797824966</v>
      </c>
      <c r="AS236" s="3">
        <v>71.428695652173928</v>
      </c>
      <c r="AT236" s="3">
        <v>46.733067729083665</v>
      </c>
      <c r="AU236" s="3">
        <v>115.11627906976744</v>
      </c>
      <c r="AV236" s="3">
        <v>80.086956521739125</v>
      </c>
      <c r="AW236" s="3">
        <v>58.391304347826086</v>
      </c>
      <c r="AX236" s="3">
        <v>7.2</v>
      </c>
      <c r="AZ236" s="3">
        <v>4</v>
      </c>
      <c r="BA236" s="1"/>
      <c r="BB236" s="14">
        <v>1732</v>
      </c>
      <c r="BC236" s="4">
        <v>1.3113999999999999</v>
      </c>
      <c r="BD236" s="4">
        <f t="shared" si="51"/>
        <v>0.27076976018926763</v>
      </c>
      <c r="BE236" s="4">
        <f t="shared" si="52"/>
        <v>0.5555598469369466</v>
      </c>
      <c r="BF236" s="4">
        <f t="shared" si="53"/>
        <v>0.75464194373401527</v>
      </c>
      <c r="BG236" s="4">
        <f t="shared" si="54"/>
        <v>1.0757746214784605</v>
      </c>
      <c r="BH236" s="4">
        <f t="shared" si="55"/>
        <v>2.7550468081841437</v>
      </c>
      <c r="BI236" s="4">
        <f t="shared" si="56"/>
        <v>1.8025219123505973</v>
      </c>
      <c r="BJ236" s="4">
        <f t="shared" si="57"/>
        <v>4.4401025991792062</v>
      </c>
      <c r="BK236" s="4">
        <f t="shared" si="58"/>
        <v>3.0890010230179028</v>
      </c>
      <c r="BL236" s="4">
        <f t="shared" si="59"/>
        <v>2.2521869565217392</v>
      </c>
      <c r="BM236" s="4">
        <f t="shared" si="62"/>
        <v>1.8025219123505973</v>
      </c>
      <c r="BN236" s="4">
        <f t="shared" si="49"/>
        <v>10.079056193304455</v>
      </c>
      <c r="BO236" s="4"/>
      <c r="BP236" s="4">
        <v>5.2455999999999996</v>
      </c>
      <c r="BQ236" s="1"/>
      <c r="BR236" s="26">
        <v>1732</v>
      </c>
      <c r="BS236" s="6">
        <f>AU236/0.78*195</f>
        <v>28779.069767441859</v>
      </c>
      <c r="BT236" s="6">
        <f>BF236*271</f>
        <v>204.50796675191813</v>
      </c>
      <c r="BU236" s="6">
        <f>BG236*19</f>
        <v>20.439717808090748</v>
      </c>
      <c r="BV236" s="6">
        <f>BH236*5</f>
        <v>13.775234040920719</v>
      </c>
      <c r="BW236" s="6">
        <f>BI236*3</f>
        <v>5.407565737051792</v>
      </c>
      <c r="BX236" s="6">
        <f>BJ236*3</f>
        <v>13.32030779753762</v>
      </c>
      <c r="BY236" s="6">
        <f>BK236*1.3</f>
        <v>4.0157013299232736</v>
      </c>
      <c r="BZ236" s="6">
        <f>BL236*1.3</f>
        <v>2.9278430434782612</v>
      </c>
      <c r="CA236" s="6">
        <f>BM236*1.3</f>
        <v>2.3432784860557767</v>
      </c>
      <c r="CB236" s="6">
        <f>BN236*2</f>
        <v>20.158112386608909</v>
      </c>
      <c r="CD236" s="7">
        <f t="shared" si="60"/>
        <v>286.89572738158529</v>
      </c>
      <c r="CE236" s="7"/>
      <c r="CF236" s="8">
        <v>1732</v>
      </c>
      <c r="CG236" s="9">
        <f>BP236*250</f>
        <v>1311.3999999999999</v>
      </c>
      <c r="CH236" s="9">
        <f>CD236*4.2</f>
        <v>1204.9620550026582</v>
      </c>
      <c r="CJ236" s="10">
        <v>1732</v>
      </c>
      <c r="CK236" s="11">
        <f t="shared" si="61"/>
        <v>1.0883330263848905</v>
      </c>
    </row>
    <row r="237" spans="1:89" x14ac:dyDescent="0.2">
      <c r="A237" s="13">
        <v>1733</v>
      </c>
      <c r="E237" s="1">
        <v>918</v>
      </c>
      <c r="F237" s="1">
        <v>1008</v>
      </c>
      <c r="G237" s="34">
        <v>939.81</v>
      </c>
      <c r="H237" s="63">
        <f t="shared" si="50"/>
        <v>955.27</v>
      </c>
      <c r="N237" s="1">
        <v>969</v>
      </c>
      <c r="R237" s="1">
        <v>969</v>
      </c>
      <c r="S237" s="1">
        <v>66</v>
      </c>
      <c r="X237" s="1">
        <v>66</v>
      </c>
      <c r="Y237" s="1">
        <v>578</v>
      </c>
      <c r="AA237" s="1">
        <v>578</v>
      </c>
      <c r="AF237" s="1">
        <v>612</v>
      </c>
      <c r="AG237" s="1">
        <v>79.2</v>
      </c>
      <c r="AN237" s="17">
        <v>1733</v>
      </c>
      <c r="AO237" s="3">
        <v>7.4588665447897622</v>
      </c>
      <c r="AP237" s="3">
        <v>17.46380255941499</v>
      </c>
      <c r="AQ237" s="3">
        <v>22.904491687979537</v>
      </c>
      <c r="AR237" s="3">
        <v>22.711292363943183</v>
      </c>
      <c r="AS237" s="3">
        <v>71.739130434782609</v>
      </c>
      <c r="AT237" s="3">
        <v>46.055776892430274</v>
      </c>
      <c r="AU237" s="3">
        <v>114.53488372093024</v>
      </c>
      <c r="AV237" s="3">
        <v>83.478260869565204</v>
      </c>
      <c r="AW237" s="3">
        <v>53.217391304347828</v>
      </c>
      <c r="AX237" s="3">
        <v>6.8869565217391306</v>
      </c>
      <c r="AZ237" s="3">
        <v>4</v>
      </c>
      <c r="BA237" s="1"/>
      <c r="BB237" s="14">
        <v>1733</v>
      </c>
      <c r="BC237" s="4">
        <v>1.3113999999999999</v>
      </c>
      <c r="BD237" s="4">
        <f t="shared" si="51"/>
        <v>0.28769287020109685</v>
      </c>
      <c r="BE237" s="4">
        <f t="shared" si="52"/>
        <v>0.67358913754167116</v>
      </c>
      <c r="BF237" s="4">
        <f t="shared" si="53"/>
        <v>0.88343971763577533</v>
      </c>
      <c r="BG237" s="4">
        <f t="shared" si="54"/>
        <v>0.87598790606103205</v>
      </c>
      <c r="BH237" s="4">
        <f t="shared" si="55"/>
        <v>2.7670204603580562</v>
      </c>
      <c r="BI237" s="4">
        <f t="shared" si="56"/>
        <v>1.7763984063745017</v>
      </c>
      <c r="BJ237" s="4">
        <f t="shared" si="57"/>
        <v>4.4176778385772915</v>
      </c>
      <c r="BK237" s="4">
        <f t="shared" si="58"/>
        <v>3.2198056265984647</v>
      </c>
      <c r="BL237" s="4">
        <f t="shared" si="59"/>
        <v>2.0526260869565216</v>
      </c>
      <c r="BM237" s="4">
        <f t="shared" si="62"/>
        <v>1.7763984063745017</v>
      </c>
      <c r="BN237" s="4">
        <f t="shared" si="49"/>
        <v>9.6408363588129564</v>
      </c>
      <c r="BO237" s="4"/>
      <c r="BP237" s="4">
        <v>5.2455999999999996</v>
      </c>
      <c r="BQ237" s="1"/>
      <c r="BR237" s="26">
        <v>1733</v>
      </c>
      <c r="BS237" s="6">
        <f>AU237/0.78*195</f>
        <v>28633.720930232561</v>
      </c>
      <c r="BT237" s="6">
        <f>BF237*271</f>
        <v>239.41216347929512</v>
      </c>
      <c r="BU237" s="6">
        <f>BG237*19</f>
        <v>16.643770215159609</v>
      </c>
      <c r="BV237" s="6">
        <f>BH237*5</f>
        <v>13.835102301790281</v>
      </c>
      <c r="BW237" s="6">
        <f>BI237*3</f>
        <v>5.3291952191235055</v>
      </c>
      <c r="BX237" s="6">
        <f>BJ237*3</f>
        <v>13.253033515731875</v>
      </c>
      <c r="BY237" s="6">
        <f>BK237*1.3</f>
        <v>4.1857473145780046</v>
      </c>
      <c r="BZ237" s="6">
        <f>BL237*1.3</f>
        <v>2.6684139130434783</v>
      </c>
      <c r="CA237" s="6">
        <f>BM237*1.3</f>
        <v>2.3093179282868523</v>
      </c>
      <c r="CB237" s="6">
        <f>BN237*2</f>
        <v>19.281672717625913</v>
      </c>
      <c r="CD237" s="7">
        <f t="shared" si="60"/>
        <v>316.91841660463467</v>
      </c>
      <c r="CE237" s="7"/>
      <c r="CF237" s="8">
        <v>1733</v>
      </c>
      <c r="CG237" s="9">
        <f>BP237*250</f>
        <v>1311.3999999999999</v>
      </c>
      <c r="CH237" s="9">
        <f>CD237*4.2</f>
        <v>1331.0573497394657</v>
      </c>
      <c r="CJ237" s="10">
        <v>1733</v>
      </c>
      <c r="CK237" s="11">
        <f t="shared" si="61"/>
        <v>0.98523177852305655</v>
      </c>
    </row>
    <row r="238" spans="1:89" x14ac:dyDescent="0.2">
      <c r="A238" s="13">
        <v>1734</v>
      </c>
      <c r="E238" s="1">
        <v>1459.6</v>
      </c>
      <c r="F238" s="1">
        <v>1269</v>
      </c>
      <c r="G238" s="34">
        <v>1462</v>
      </c>
      <c r="H238" s="63">
        <f t="shared" si="50"/>
        <v>1396.8666666666668</v>
      </c>
      <c r="I238" s="1">
        <v>57.090909090909093</v>
      </c>
      <c r="L238" s="1">
        <f t="shared" si="63"/>
        <v>57.090909090909093</v>
      </c>
      <c r="P238" s="1">
        <f>60*34</f>
        <v>2040</v>
      </c>
      <c r="Q238" s="1">
        <f>34*34</f>
        <v>1156</v>
      </c>
      <c r="R238" s="1">
        <v>2040</v>
      </c>
      <c r="S238" s="1">
        <v>42</v>
      </c>
      <c r="X238" s="1">
        <v>42</v>
      </c>
      <c r="Y238" s="1">
        <v>606.29999999999995</v>
      </c>
      <c r="AA238" s="1">
        <v>606.29999999999995</v>
      </c>
      <c r="AF238" s="1">
        <v>633.29999999999995</v>
      </c>
      <c r="AG238" s="1">
        <v>72.5</v>
      </c>
      <c r="AH238" s="66">
        <v>4</v>
      </c>
      <c r="AN238" s="17">
        <v>1734</v>
      </c>
      <c r="AO238" s="3">
        <v>11.603290676416819</v>
      </c>
      <c r="AP238" s="3">
        <v>25.536867763558806</v>
      </c>
      <c r="AQ238" s="3">
        <v>29.77602108036891</v>
      </c>
      <c r="AR238" s="3">
        <v>47.813247081985658</v>
      </c>
      <c r="AS238" s="3">
        <v>45.652173913043477</v>
      </c>
      <c r="AT238" s="3">
        <v>48.310756972111548</v>
      </c>
      <c r="AU238" s="3">
        <v>111.97674418604652</v>
      </c>
      <c r="AV238" s="3">
        <v>83.478260869565204</v>
      </c>
      <c r="AW238" s="3">
        <v>55.0695652173913</v>
      </c>
      <c r="AX238" s="3">
        <v>6.3043478260869561</v>
      </c>
      <c r="AZ238" s="3">
        <v>4</v>
      </c>
      <c r="BA238" s="1"/>
      <c r="BB238" s="14">
        <v>1734</v>
      </c>
      <c r="BC238" s="4">
        <v>1.3113999999999999</v>
      </c>
      <c r="BD238" s="4">
        <f t="shared" si="51"/>
        <v>0.44754574685450044</v>
      </c>
      <c r="BE238" s="4">
        <f t="shared" si="52"/>
        <v>0.98497201132738277</v>
      </c>
      <c r="BF238" s="4">
        <f t="shared" si="53"/>
        <v>1.1484786483763465</v>
      </c>
      <c r="BG238" s="4">
        <f t="shared" si="54"/>
        <v>1.8441850653916465</v>
      </c>
      <c r="BH238" s="4">
        <f t="shared" si="55"/>
        <v>1.7608312020460355</v>
      </c>
      <c r="BI238" s="4">
        <f t="shared" si="56"/>
        <v>1.8633743145066788</v>
      </c>
      <c r="BJ238" s="4">
        <f t="shared" si="57"/>
        <v>4.3190088919288643</v>
      </c>
      <c r="BK238" s="4">
        <f t="shared" si="58"/>
        <v>3.2198056265984647</v>
      </c>
      <c r="BL238" s="4">
        <f t="shared" si="59"/>
        <v>2.1240655242966748</v>
      </c>
      <c r="BM238" s="4">
        <f t="shared" si="62"/>
        <v>1.8633743145066788</v>
      </c>
      <c r="BN238" s="4">
        <f t="shared" si="49"/>
        <v>8.8252605557315569</v>
      </c>
      <c r="BO238" s="4"/>
      <c r="BP238" s="4">
        <v>5.2455999999999996</v>
      </c>
      <c r="BQ238" s="1"/>
      <c r="BR238" s="26">
        <v>1734</v>
      </c>
      <c r="BS238" s="6">
        <f>AU238/0.78*195</f>
        <v>27994.186046511626</v>
      </c>
      <c r="BT238" s="6">
        <f>BF238*271</f>
        <v>311.23771370998992</v>
      </c>
      <c r="BU238" s="6">
        <f>BG238*19</f>
        <v>35.03951624244128</v>
      </c>
      <c r="BV238" s="6">
        <f>BH238*5</f>
        <v>8.8041560102301766</v>
      </c>
      <c r="BW238" s="6">
        <f>BI238*3</f>
        <v>5.5901229435200364</v>
      </c>
      <c r="BX238" s="6">
        <f>BJ238*3</f>
        <v>12.957026675786594</v>
      </c>
      <c r="BY238" s="6">
        <f>BK238*1.3</f>
        <v>4.1857473145780046</v>
      </c>
      <c r="BZ238" s="6">
        <f>BL238*1.3</f>
        <v>2.7612851815856776</v>
      </c>
      <c r="CA238" s="6">
        <f>BM238*1.3</f>
        <v>2.4223866088586825</v>
      </c>
      <c r="CB238" s="6">
        <f>BN238*2</f>
        <v>17.650521111463114</v>
      </c>
      <c r="CD238" s="7">
        <f t="shared" si="60"/>
        <v>400.64847579845349</v>
      </c>
      <c r="CE238" s="7"/>
      <c r="CF238" s="8">
        <v>1734</v>
      </c>
      <c r="CG238" s="9">
        <f>BP238*250</f>
        <v>1311.3999999999999</v>
      </c>
      <c r="CH238" s="9">
        <f>CD238*4.2</f>
        <v>1682.7235983535047</v>
      </c>
      <c r="CJ238" s="10">
        <v>1734</v>
      </c>
      <c r="CK238" s="11">
        <f t="shared" si="61"/>
        <v>0.77933179357748716</v>
      </c>
    </row>
    <row r="239" spans="1:89" x14ac:dyDescent="0.2">
      <c r="A239" s="13">
        <v>1735</v>
      </c>
      <c r="E239" s="1">
        <v>918</v>
      </c>
      <c r="F239" s="1">
        <v>739</v>
      </c>
      <c r="G239" s="34">
        <v>883.26</v>
      </c>
      <c r="H239" s="63">
        <f t="shared" si="50"/>
        <v>846.75333333333344</v>
      </c>
      <c r="N239" s="1">
        <v>1828.6333333333332</v>
      </c>
      <c r="P239" s="1">
        <f>38.5*34</f>
        <v>1309</v>
      </c>
      <c r="R239" s="1">
        <v>1568.8166666666666</v>
      </c>
      <c r="S239" s="1">
        <v>52.7</v>
      </c>
      <c r="X239" s="1">
        <v>52.7</v>
      </c>
      <c r="Y239" s="1">
        <v>578</v>
      </c>
      <c r="AA239" s="1">
        <v>578</v>
      </c>
      <c r="AF239" s="1">
        <v>620.5</v>
      </c>
      <c r="AG239" s="1">
        <v>108</v>
      </c>
      <c r="AH239" s="66">
        <v>4</v>
      </c>
      <c r="AN239" s="17">
        <v>1735</v>
      </c>
      <c r="AO239" s="3">
        <v>7.0438756855575866</v>
      </c>
      <c r="AP239" s="3">
        <v>15.479951249238271</v>
      </c>
      <c r="AQ239" s="3">
        <v>20.302589514066497</v>
      </c>
      <c r="AR239" s="3">
        <v>36.769715151799247</v>
      </c>
      <c r="AS239" s="3">
        <v>57.282608695652172</v>
      </c>
      <c r="AT239" s="3">
        <v>46.055776892430274</v>
      </c>
      <c r="AU239" s="3">
        <v>102.32558139534883</v>
      </c>
      <c r="AV239" s="3">
        <v>91.304347826086953</v>
      </c>
      <c r="AW239" s="3">
        <v>53.956521739130437</v>
      </c>
      <c r="AX239" s="3">
        <v>9.3913043478260878</v>
      </c>
      <c r="AZ239" s="3">
        <v>4</v>
      </c>
      <c r="BA239" s="1"/>
      <c r="BB239" s="14">
        <v>1735</v>
      </c>
      <c r="BC239" s="4">
        <v>1.3113999999999999</v>
      </c>
      <c r="BD239" s="4">
        <f t="shared" si="51"/>
        <v>0.27168642864824172</v>
      </c>
      <c r="BE239" s="4">
        <f t="shared" si="52"/>
        <v>0.59707082553679602</v>
      </c>
      <c r="BF239" s="4">
        <f t="shared" si="53"/>
        <v>0.78308282025725895</v>
      </c>
      <c r="BG239" s="4">
        <f t="shared" si="54"/>
        <v>1.4182295426491036</v>
      </c>
      <c r="BH239" s="4">
        <f t="shared" si="55"/>
        <v>2.2094239130434778</v>
      </c>
      <c r="BI239" s="4">
        <f t="shared" si="56"/>
        <v>1.7763984063745017</v>
      </c>
      <c r="BJ239" s="4">
        <f t="shared" si="57"/>
        <v>3.9467578659370721</v>
      </c>
      <c r="BK239" s="4">
        <f t="shared" si="58"/>
        <v>3.521662404092071</v>
      </c>
      <c r="BL239" s="4">
        <f t="shared" si="59"/>
        <v>2.0811347826086957</v>
      </c>
      <c r="BM239" s="4">
        <f t="shared" si="62"/>
        <v>1.7763984063745017</v>
      </c>
      <c r="BN239" s="4">
        <f t="shared" si="49"/>
        <v>13.146595034744941</v>
      </c>
      <c r="BO239" s="4"/>
      <c r="BP239" s="4">
        <v>5.2455999999999996</v>
      </c>
      <c r="BQ239" s="1"/>
      <c r="BR239" s="26">
        <v>1735</v>
      </c>
      <c r="BS239" s="6">
        <f>AU239/0.78*195</f>
        <v>25581.395348837206</v>
      </c>
      <c r="BT239" s="6">
        <f>BF239*271</f>
        <v>212.21544428971717</v>
      </c>
      <c r="BU239" s="6">
        <f>BG239*19</f>
        <v>26.946361310332968</v>
      </c>
      <c r="BV239" s="6">
        <f>BH239*5</f>
        <v>11.04711956521739</v>
      </c>
      <c r="BW239" s="6">
        <f>BI239*3</f>
        <v>5.3291952191235055</v>
      </c>
      <c r="BX239" s="6">
        <f>BJ239*3</f>
        <v>11.840273597811215</v>
      </c>
      <c r="BY239" s="6">
        <f>BK239*1.3</f>
        <v>4.5781611253196921</v>
      </c>
      <c r="BZ239" s="6">
        <f>BL239*1.3</f>
        <v>2.7054752173913044</v>
      </c>
      <c r="CA239" s="6">
        <f>BM239*1.3</f>
        <v>2.3093179282868523</v>
      </c>
      <c r="CB239" s="6">
        <f>BN239*2</f>
        <v>26.293190069489881</v>
      </c>
      <c r="CD239" s="7">
        <f t="shared" si="60"/>
        <v>303.26453832269004</v>
      </c>
      <c r="CE239" s="7"/>
      <c r="CF239" s="8">
        <v>1735</v>
      </c>
      <c r="CG239" s="9">
        <f>BP239*250</f>
        <v>1311.3999999999999</v>
      </c>
      <c r="CH239" s="9">
        <f>CD239*4.2</f>
        <v>1273.7110609552983</v>
      </c>
      <c r="CJ239" s="10">
        <v>1735</v>
      </c>
      <c r="CK239" s="11">
        <f t="shared" si="61"/>
        <v>1.029589865551167</v>
      </c>
    </row>
    <row r="240" spans="1:89" x14ac:dyDescent="0.2">
      <c r="A240" s="13">
        <v>1736</v>
      </c>
      <c r="E240" s="1">
        <v>1083.8</v>
      </c>
      <c r="F240" s="1">
        <v>1045</v>
      </c>
      <c r="H240" s="63">
        <f t="shared" si="50"/>
        <v>1064.4000000000001</v>
      </c>
      <c r="N240" s="1">
        <v>1951.9399999999998</v>
      </c>
      <c r="Q240" s="13"/>
      <c r="R240" s="1">
        <v>1951.9399999999998</v>
      </c>
      <c r="S240" s="1">
        <v>66</v>
      </c>
      <c r="X240" s="1">
        <v>66</v>
      </c>
      <c r="Y240" s="1">
        <v>521.29999999999995</v>
      </c>
      <c r="AA240" s="1">
        <v>521.29999999999995</v>
      </c>
      <c r="AF240" s="1">
        <v>590.79999999999995</v>
      </c>
      <c r="AG240" s="1">
        <v>113.9</v>
      </c>
      <c r="AN240" s="17">
        <v>1736</v>
      </c>
      <c r="AO240" s="3">
        <v>9.4268738574040203</v>
      </c>
      <c r="AP240" s="3">
        <v>19.458866544789764</v>
      </c>
      <c r="AQ240" s="3">
        <v>25.521099744245525</v>
      </c>
      <c r="AR240" s="3">
        <v>45.749308582946604</v>
      </c>
      <c r="AS240" s="3">
        <v>71.739130434782609</v>
      </c>
      <c r="AT240" s="3">
        <v>41.537848605577686</v>
      </c>
      <c r="AU240" s="3">
        <v>97.093023255813961</v>
      </c>
      <c r="AV240" s="3">
        <v>93.91304347826086</v>
      </c>
      <c r="AW240" s="3">
        <v>51.373913043478254</v>
      </c>
      <c r="AX240" s="3">
        <v>9.9043478260869566</v>
      </c>
      <c r="AZ240" s="3">
        <v>4</v>
      </c>
      <c r="BA240" s="1"/>
      <c r="BB240" s="14">
        <v>1736</v>
      </c>
      <c r="BC240" s="4">
        <v>1.3113999999999999</v>
      </c>
      <c r="BD240" s="4">
        <f t="shared" si="51"/>
        <v>0.36360006989998916</v>
      </c>
      <c r="BE240" s="4">
        <f t="shared" si="52"/>
        <v>0.7505399290246263</v>
      </c>
      <c r="BF240" s="4">
        <f t="shared" si="53"/>
        <v>0.98436382954716406</v>
      </c>
      <c r="BG240" s="4">
        <f t="shared" si="54"/>
        <v>1.7645777434022403</v>
      </c>
      <c r="BH240" s="4">
        <f t="shared" si="55"/>
        <v>2.7670204603580562</v>
      </c>
      <c r="BI240" s="4">
        <f t="shared" si="56"/>
        <v>1.6021392547457229</v>
      </c>
      <c r="BJ240" s="4">
        <f t="shared" si="57"/>
        <v>3.744935020519836</v>
      </c>
      <c r="BK240" s="4">
        <f t="shared" si="58"/>
        <v>3.6222813299232728</v>
      </c>
      <c r="BL240" s="4">
        <f t="shared" si="59"/>
        <v>1.9815220460358052</v>
      </c>
      <c r="BM240" s="4">
        <f t="shared" si="62"/>
        <v>1.6021392547457229</v>
      </c>
      <c r="BN240" s="4">
        <f t="shared" si="49"/>
        <v>13.864788652383783</v>
      </c>
      <c r="BO240" s="4"/>
      <c r="BP240" s="4">
        <v>5.2455999999999996</v>
      </c>
      <c r="BQ240" s="1"/>
      <c r="BR240" s="26">
        <v>1736</v>
      </c>
      <c r="BS240" s="6">
        <f>AU240/0.78*195</f>
        <v>24273.255813953489</v>
      </c>
      <c r="BT240" s="6">
        <f>BF240*271</f>
        <v>266.76259780728145</v>
      </c>
      <c r="BU240" s="6">
        <f>BG240*19</f>
        <v>33.526977124642563</v>
      </c>
      <c r="BV240" s="6">
        <f>BH240*5</f>
        <v>13.835102301790281</v>
      </c>
      <c r="BW240" s="6">
        <f>BI240*3</f>
        <v>4.8064177642371693</v>
      </c>
      <c r="BX240" s="6">
        <f>BJ240*3</f>
        <v>11.234805061559507</v>
      </c>
      <c r="BY240" s="6">
        <f>BK240*1.3</f>
        <v>4.7089657289002549</v>
      </c>
      <c r="BZ240" s="6">
        <f>BL240*1.3</f>
        <v>2.5759786598465468</v>
      </c>
      <c r="CA240" s="6">
        <f>BM240*1.3</f>
        <v>2.0827810311694397</v>
      </c>
      <c r="CB240" s="6">
        <f>BN240*2</f>
        <v>27.729577304767567</v>
      </c>
      <c r="CD240" s="7">
        <f t="shared" si="60"/>
        <v>367.26320278419473</v>
      </c>
      <c r="CE240" s="7"/>
      <c r="CF240" s="8">
        <v>1736</v>
      </c>
      <c r="CG240" s="9">
        <f>BP240*250</f>
        <v>1311.3999999999999</v>
      </c>
      <c r="CH240" s="9">
        <f>CD240*4.2</f>
        <v>1542.5054516936179</v>
      </c>
      <c r="CJ240" s="10">
        <v>1736</v>
      </c>
      <c r="CK240" s="11">
        <f t="shared" si="61"/>
        <v>0.85017527721547292</v>
      </c>
    </row>
    <row r="241" spans="1:89" x14ac:dyDescent="0.2">
      <c r="A241" s="13">
        <v>1737</v>
      </c>
      <c r="E241" s="1">
        <v>1223.3</v>
      </c>
      <c r="F241" s="1">
        <v>1139</v>
      </c>
      <c r="G241" s="34">
        <v>1130.5</v>
      </c>
      <c r="H241" s="63">
        <f t="shared" si="50"/>
        <v>1164.2666666666667</v>
      </c>
      <c r="I241" s="1">
        <v>48.666666666666664</v>
      </c>
      <c r="L241" s="1">
        <f t="shared" si="63"/>
        <v>48.666666666666664</v>
      </c>
      <c r="N241" s="1">
        <v>1598</v>
      </c>
      <c r="P241" s="1">
        <f>56*34</f>
        <v>1904</v>
      </c>
      <c r="Q241" s="1">
        <f>26*34</f>
        <v>884</v>
      </c>
      <c r="R241" s="1">
        <v>1751</v>
      </c>
      <c r="S241" s="1">
        <v>36.700000000000003</v>
      </c>
      <c r="X241" s="1">
        <v>36.700000000000003</v>
      </c>
      <c r="Y241" s="1">
        <v>663</v>
      </c>
      <c r="AA241" s="1">
        <v>663</v>
      </c>
      <c r="AF241" s="1">
        <v>714</v>
      </c>
      <c r="AG241" s="1">
        <v>71</v>
      </c>
      <c r="AK241" s="66">
        <v>4</v>
      </c>
      <c r="AN241" s="17">
        <v>1737</v>
      </c>
      <c r="AO241" s="3">
        <v>11.809872029250457</v>
      </c>
      <c r="AP241" s="3">
        <v>21.28458257160268</v>
      </c>
      <c r="AQ241" s="3">
        <v>23.671497584541061</v>
      </c>
      <c r="AR241" s="3">
        <v>41.039703745371014</v>
      </c>
      <c r="AS241" s="3">
        <v>39.891304347826086</v>
      </c>
      <c r="AT241" s="3">
        <v>52.828685258964143</v>
      </c>
      <c r="AU241" s="3">
        <v>97.674418604651166</v>
      </c>
      <c r="AV241" s="3">
        <v>66.130434782608702</v>
      </c>
      <c r="AW241" s="3">
        <v>62.086956521739133</v>
      </c>
      <c r="AX241" s="3">
        <v>6.1739130434782608</v>
      </c>
      <c r="AZ241" s="3">
        <v>4</v>
      </c>
      <c r="BA241" s="1"/>
      <c r="BB241" s="14">
        <v>1737</v>
      </c>
      <c r="BC241" s="4">
        <v>1.3113999999999999</v>
      </c>
      <c r="BD241" s="4">
        <f t="shared" si="51"/>
        <v>0.45551371115173667</v>
      </c>
      <c r="BE241" s="4">
        <f t="shared" si="52"/>
        <v>0.82095887012940449</v>
      </c>
      <c r="BF241" s="4">
        <f t="shared" si="53"/>
        <v>0.91302358624609259</v>
      </c>
      <c r="BG241" s="4">
        <f t="shared" si="54"/>
        <v>1.5829255144611629</v>
      </c>
      <c r="BH241" s="4">
        <f t="shared" si="55"/>
        <v>1.5386310741687979</v>
      </c>
      <c r="BI241" s="4">
        <f t="shared" si="56"/>
        <v>2.0376334661354578</v>
      </c>
      <c r="BJ241" s="4">
        <f t="shared" si="57"/>
        <v>3.7673597811217507</v>
      </c>
      <c r="BK241" s="4">
        <f t="shared" si="58"/>
        <v>2.5506897698209716</v>
      </c>
      <c r="BL241" s="4">
        <f t="shared" si="59"/>
        <v>2.3947304347826086</v>
      </c>
      <c r="BM241" s="4">
        <f t="shared" si="62"/>
        <v>2.0376334661354578</v>
      </c>
      <c r="BN241" s="4">
        <f t="shared" si="49"/>
        <v>8.6426689580267659</v>
      </c>
      <c r="BO241" s="4"/>
      <c r="BP241" s="4">
        <v>5.2455999999999996</v>
      </c>
      <c r="BQ241" s="1"/>
      <c r="BR241" s="26">
        <v>1737</v>
      </c>
      <c r="BS241" s="6">
        <f>AU241/0.78*195</f>
        <v>24418.60465116279</v>
      </c>
      <c r="BT241" s="6">
        <f>BF241*271</f>
        <v>247.4293918726911</v>
      </c>
      <c r="BU241" s="6">
        <f>BG241*19</f>
        <v>30.075584774762095</v>
      </c>
      <c r="BV241" s="6">
        <f>BH241*5</f>
        <v>7.6931553708439893</v>
      </c>
      <c r="BW241" s="6">
        <f>BI241*3</f>
        <v>6.1129003984063734</v>
      </c>
      <c r="BX241" s="6">
        <f>BJ241*3</f>
        <v>11.302079343365252</v>
      </c>
      <c r="BY241" s="6">
        <f>BK241*1.3</f>
        <v>3.3158967007672633</v>
      </c>
      <c r="BZ241" s="6">
        <f>BL241*1.3</f>
        <v>3.1131495652173915</v>
      </c>
      <c r="CA241" s="6">
        <f>BM241*1.3</f>
        <v>2.6489235059760952</v>
      </c>
      <c r="CB241" s="6">
        <f>BN241*2</f>
        <v>17.285337916053532</v>
      </c>
      <c r="CD241" s="7">
        <f t="shared" si="60"/>
        <v>328.97641944808316</v>
      </c>
      <c r="CE241" s="7"/>
      <c r="CF241" s="8">
        <v>1737</v>
      </c>
      <c r="CG241" s="9">
        <f>BP241*250</f>
        <v>1311.3999999999999</v>
      </c>
      <c r="CH241" s="9">
        <f>CD241*4.2</f>
        <v>1381.7009616819494</v>
      </c>
      <c r="CJ241" s="10">
        <v>1737</v>
      </c>
      <c r="CK241" s="11">
        <f t="shared" si="61"/>
        <v>0.94911998787612339</v>
      </c>
    </row>
    <row r="242" spans="1:89" x14ac:dyDescent="0.2">
      <c r="A242" s="13">
        <v>1738</v>
      </c>
      <c r="E242" s="1">
        <v>956.2</v>
      </c>
      <c r="F242" s="1">
        <v>918</v>
      </c>
      <c r="G242" s="34">
        <v>1058</v>
      </c>
      <c r="H242" s="63">
        <f t="shared" si="50"/>
        <v>977.4</v>
      </c>
      <c r="I242" s="1">
        <v>60</v>
      </c>
      <c r="L242" s="1">
        <f t="shared" si="63"/>
        <v>60</v>
      </c>
      <c r="N242" s="1">
        <v>1360</v>
      </c>
      <c r="P242" s="1">
        <f>49*34</f>
        <v>1666</v>
      </c>
      <c r="R242" s="1">
        <v>1513</v>
      </c>
      <c r="S242" s="1">
        <v>42</v>
      </c>
      <c r="X242" s="1">
        <v>42</v>
      </c>
      <c r="Y242" s="1">
        <v>612</v>
      </c>
      <c r="AA242" s="1">
        <v>612</v>
      </c>
      <c r="AF242" s="1">
        <v>748</v>
      </c>
      <c r="AG242" s="1">
        <v>80.7</v>
      </c>
      <c r="AH242" s="66">
        <v>4</v>
      </c>
      <c r="AJ242" s="66">
        <v>4</v>
      </c>
      <c r="AK242" s="66">
        <v>4</v>
      </c>
      <c r="AN242" s="17">
        <v>1738</v>
      </c>
      <c r="AO242" s="3">
        <v>9.4259597806215716</v>
      </c>
      <c r="AP242" s="3">
        <v>17.868372943327238</v>
      </c>
      <c r="AQ242" s="3">
        <v>31.884057971014496</v>
      </c>
      <c r="AR242" s="3">
        <v>35.461491585806023</v>
      </c>
      <c r="AS242" s="3">
        <v>45.652173913043477</v>
      </c>
      <c r="AT242" s="3">
        <v>48.764940239043824</v>
      </c>
      <c r="AU242" s="3">
        <v>114.30232558139535</v>
      </c>
      <c r="AV242" s="3">
        <v>114.78260869565216</v>
      </c>
      <c r="AW242" s="3">
        <v>65.043478260869563</v>
      </c>
      <c r="AX242" s="3">
        <v>7.017391304347826</v>
      </c>
      <c r="AZ242" s="3">
        <v>4</v>
      </c>
      <c r="BA242" s="1"/>
      <c r="BB242" s="14">
        <v>1738</v>
      </c>
      <c r="BC242" s="4">
        <v>1.2634000000000001</v>
      </c>
      <c r="BD242" s="4">
        <f t="shared" si="51"/>
        <v>0.35025757608344982</v>
      </c>
      <c r="BE242" s="4">
        <f t="shared" si="52"/>
        <v>0.66396771695881274</v>
      </c>
      <c r="BF242" s="4">
        <f t="shared" si="53"/>
        <v>1.1847740835464622</v>
      </c>
      <c r="BG242" s="4">
        <f t="shared" si="54"/>
        <v>1.3177073079266863</v>
      </c>
      <c r="BH242" s="4">
        <f t="shared" si="55"/>
        <v>1.6963810741687979</v>
      </c>
      <c r="BI242" s="4">
        <f t="shared" si="56"/>
        <v>1.8120478087649403</v>
      </c>
      <c r="BJ242" s="4">
        <f t="shared" si="57"/>
        <v>4.2473399452804381</v>
      </c>
      <c r="BK242" s="4">
        <f t="shared" si="58"/>
        <v>4.2651867007672628</v>
      </c>
      <c r="BL242" s="4">
        <f t="shared" si="59"/>
        <v>2.4169391304347827</v>
      </c>
      <c r="BM242" s="4">
        <f t="shared" si="62"/>
        <v>1.8120478087649403</v>
      </c>
      <c r="BN242" s="4">
        <f t="shared" si="49"/>
        <v>9.463869818716276</v>
      </c>
      <c r="BO242" s="4"/>
      <c r="BP242" s="4">
        <v>5.0536000000000003</v>
      </c>
      <c r="BQ242" s="1"/>
      <c r="BR242" s="26">
        <v>1738</v>
      </c>
      <c r="BS242" s="6">
        <f>AU242/0.78*195</f>
        <v>28575.58139534884</v>
      </c>
      <c r="BT242" s="6">
        <f>BF242*271</f>
        <v>321.07377664109123</v>
      </c>
      <c r="BU242" s="6">
        <f>BG242*19</f>
        <v>25.036438850607041</v>
      </c>
      <c r="BV242" s="6">
        <f>BH242*5</f>
        <v>8.4819053708439895</v>
      </c>
      <c r="BW242" s="6">
        <f>BI242*3</f>
        <v>5.4361434262948212</v>
      </c>
      <c r="BX242" s="6">
        <f>BJ242*3</f>
        <v>12.742019835841315</v>
      </c>
      <c r="BY242" s="6">
        <f>BK242*1.3</f>
        <v>5.5447427109974416</v>
      </c>
      <c r="BZ242" s="6">
        <f>BL242*1.3</f>
        <v>3.1420208695652176</v>
      </c>
      <c r="CA242" s="6">
        <f>BM242*1.3</f>
        <v>2.3556621513944225</v>
      </c>
      <c r="CB242" s="6">
        <f>BN242*2</f>
        <v>18.927739637432552</v>
      </c>
      <c r="CD242" s="7">
        <f t="shared" si="60"/>
        <v>402.74044949406812</v>
      </c>
      <c r="CE242" s="7"/>
      <c r="CF242" s="8">
        <v>1738</v>
      </c>
      <c r="CG242" s="9">
        <f>BP242*250</f>
        <v>1263.4000000000001</v>
      </c>
      <c r="CH242" s="9">
        <f>CD242*4.2</f>
        <v>1691.5098878750862</v>
      </c>
      <c r="CJ242" s="10">
        <v>1738</v>
      </c>
      <c r="CK242" s="11">
        <f t="shared" si="61"/>
        <v>0.74690665958040148</v>
      </c>
    </row>
    <row r="243" spans="1:89" x14ac:dyDescent="0.2">
      <c r="A243" s="13">
        <v>1739</v>
      </c>
      <c r="E243" s="1">
        <v>881.8</v>
      </c>
      <c r="F243" s="1">
        <v>882</v>
      </c>
      <c r="G243" s="34">
        <v>850</v>
      </c>
      <c r="H243" s="63">
        <f t="shared" si="50"/>
        <v>871.26666666666677</v>
      </c>
      <c r="I243" s="1">
        <v>44.444444444444443</v>
      </c>
      <c r="L243" s="1">
        <f t="shared" si="63"/>
        <v>44.444444444444443</v>
      </c>
      <c r="N243" s="1">
        <v>952</v>
      </c>
      <c r="P243" s="1">
        <f>30.5*34</f>
        <v>1037</v>
      </c>
      <c r="Q243" s="13"/>
      <c r="R243" s="1">
        <v>994.5</v>
      </c>
      <c r="S243" s="1">
        <v>60.5</v>
      </c>
      <c r="X243" s="1">
        <v>60.5</v>
      </c>
      <c r="Y243" s="1">
        <v>585</v>
      </c>
      <c r="AA243" s="1">
        <v>585</v>
      </c>
      <c r="AF243" s="1">
        <v>719.7</v>
      </c>
      <c r="AG243" s="1">
        <v>83.3</v>
      </c>
      <c r="AN243" s="17">
        <v>1739</v>
      </c>
      <c r="AO243" s="3">
        <v>5.7349177330895786</v>
      </c>
      <c r="AP243" s="3">
        <v>15.92809262644729</v>
      </c>
      <c r="AQ243" s="3">
        <v>20.611916264090176</v>
      </c>
      <c r="AR243" s="3">
        <v>23.308957952468006</v>
      </c>
      <c r="AS243" s="3">
        <v>65.760869565217391</v>
      </c>
      <c r="AT243" s="3">
        <v>46.613545816733065</v>
      </c>
      <c r="AU243" s="3">
        <v>111.62790697674419</v>
      </c>
      <c r="AV243" s="3">
        <v>78.260869565217391</v>
      </c>
      <c r="AW243" s="3">
        <v>62.582608695652176</v>
      </c>
      <c r="AX243" s="3">
        <v>7.2434782608695647</v>
      </c>
      <c r="AZ243" s="3">
        <v>4</v>
      </c>
      <c r="BA243" s="1"/>
      <c r="BB243" s="14">
        <v>1739</v>
      </c>
      <c r="BC243" s="4">
        <v>1.2634000000000001</v>
      </c>
      <c r="BD243" s="4">
        <f t="shared" si="51"/>
        <v>0.21310279599956983</v>
      </c>
      <c r="BE243" s="4">
        <f t="shared" si="52"/>
        <v>0.59186918306627967</v>
      </c>
      <c r="BF243" s="4">
        <f t="shared" si="53"/>
        <v>0.76591455906033912</v>
      </c>
      <c r="BG243" s="4">
        <f t="shared" si="54"/>
        <v>0.86613345521023766</v>
      </c>
      <c r="BH243" s="4">
        <f t="shared" si="55"/>
        <v>2.4435965473145784</v>
      </c>
      <c r="BI243" s="4">
        <f t="shared" si="56"/>
        <v>1.7321045230841341</v>
      </c>
      <c r="BJ243" s="4">
        <f t="shared" si="57"/>
        <v>4.1479616963064299</v>
      </c>
      <c r="BK243" s="4">
        <f t="shared" si="58"/>
        <v>2.9080818414322254</v>
      </c>
      <c r="BL243" s="4">
        <f t="shared" si="59"/>
        <v>2.3254961125319693</v>
      </c>
      <c r="BM243" s="4">
        <f t="shared" si="62"/>
        <v>1.7321045230841341</v>
      </c>
      <c r="BN243" s="4">
        <f t="shared" si="49"/>
        <v>9.7687776443502568</v>
      </c>
      <c r="BO243" s="4"/>
      <c r="BP243" s="4">
        <v>5.0536000000000003</v>
      </c>
      <c r="BQ243" s="1"/>
      <c r="BR243" s="26">
        <v>1739</v>
      </c>
      <c r="BS243" s="6">
        <f>AU243/0.78*195</f>
        <v>27906.976744186042</v>
      </c>
      <c r="BT243" s="6">
        <f>BF243*271</f>
        <v>207.5628455053519</v>
      </c>
      <c r="BU243" s="6">
        <f>BG243*19</f>
        <v>16.456535648994514</v>
      </c>
      <c r="BV243" s="6">
        <f>BH243*5</f>
        <v>12.217982736572893</v>
      </c>
      <c r="BW243" s="6">
        <f>BI243*3</f>
        <v>5.1963135692524025</v>
      </c>
      <c r="BX243" s="6">
        <f>BJ243*3</f>
        <v>12.44388508891929</v>
      </c>
      <c r="BY243" s="6">
        <f>BK243*1.3</f>
        <v>3.7805063938618932</v>
      </c>
      <c r="BZ243" s="6">
        <f>BL243*1.3</f>
        <v>3.0231449462915601</v>
      </c>
      <c r="CA243" s="6">
        <f>BM243*1.3</f>
        <v>2.2517358800093743</v>
      </c>
      <c r="CB243" s="6">
        <f>BN243*2</f>
        <v>19.537555288700514</v>
      </c>
      <c r="CD243" s="7">
        <f t="shared" si="60"/>
        <v>282.47050505795437</v>
      </c>
      <c r="CE243" s="7"/>
      <c r="CF243" s="8">
        <v>1739</v>
      </c>
      <c r="CG243" s="9">
        <f>BP243*250</f>
        <v>1263.4000000000001</v>
      </c>
      <c r="CH243" s="9">
        <f>CD243*4.2</f>
        <v>1186.3761212434083</v>
      </c>
      <c r="CJ243" s="10">
        <v>1739</v>
      </c>
      <c r="CK243" s="11">
        <f t="shared" si="61"/>
        <v>1.0649236590128477</v>
      </c>
    </row>
    <row r="244" spans="1:89" x14ac:dyDescent="0.2">
      <c r="A244" s="13">
        <v>1740</v>
      </c>
      <c r="E244" s="1">
        <v>952</v>
      </c>
      <c r="F244" s="1">
        <v>841</v>
      </c>
      <c r="G244" s="34">
        <v>1003</v>
      </c>
      <c r="H244" s="63">
        <f t="shared" si="50"/>
        <v>932</v>
      </c>
      <c r="I244" s="1">
        <v>44.333333333333336</v>
      </c>
      <c r="L244" s="1">
        <f t="shared" si="63"/>
        <v>44.333333333333336</v>
      </c>
      <c r="P244" s="1">
        <f>43.5*34</f>
        <v>1479</v>
      </c>
      <c r="Q244" s="1">
        <f>15*34</f>
        <v>510</v>
      </c>
      <c r="R244" s="1">
        <v>1479</v>
      </c>
      <c r="S244" s="1">
        <v>68</v>
      </c>
      <c r="X244" s="1">
        <v>68</v>
      </c>
      <c r="Y244" s="1">
        <v>604.4</v>
      </c>
      <c r="AA244" s="1">
        <v>604.4</v>
      </c>
      <c r="AF244" s="1">
        <v>629</v>
      </c>
      <c r="AG244" s="1">
        <v>86.4</v>
      </c>
      <c r="AN244" s="17">
        <v>1740</v>
      </c>
      <c r="AO244" s="3">
        <v>8.0804387568555747</v>
      </c>
      <c r="AP244" s="3">
        <v>17.038391224862888</v>
      </c>
      <c r="AQ244" s="3">
        <v>20.531400966183579</v>
      </c>
      <c r="AR244" s="3">
        <v>34.6646041344396</v>
      </c>
      <c r="AS244" s="3">
        <v>73.91304347826086</v>
      </c>
      <c r="AT244" s="3">
        <v>48.15936254980079</v>
      </c>
      <c r="AU244" s="3">
        <v>128.48837209302326</v>
      </c>
      <c r="AV244" s="3">
        <v>93.91304347826086</v>
      </c>
      <c r="AW244" s="3">
        <v>54.695652173913047</v>
      </c>
      <c r="AX244" s="3">
        <v>7.5130434782608697</v>
      </c>
      <c r="AZ244" s="3">
        <v>4</v>
      </c>
      <c r="BA244" s="1"/>
      <c r="BB244" s="14">
        <v>1740</v>
      </c>
      <c r="BC244" s="4">
        <v>1.2634000000000001</v>
      </c>
      <c r="BD244" s="4">
        <f t="shared" si="51"/>
        <v>0.30025959780621569</v>
      </c>
      <c r="BE244" s="4">
        <f t="shared" si="52"/>
        <v>0.63312657274975814</v>
      </c>
      <c r="BF244" s="4">
        <f t="shared" si="53"/>
        <v>0.76292270531400985</v>
      </c>
      <c r="BG244" s="4">
        <f t="shared" si="54"/>
        <v>1.2880959077485585</v>
      </c>
      <c r="BH244" s="4">
        <f t="shared" si="55"/>
        <v>2.7465217391304346</v>
      </c>
      <c r="BI244" s="4">
        <f t="shared" si="56"/>
        <v>1.7895452542770094</v>
      </c>
      <c r="BJ244" s="4">
        <f t="shared" si="57"/>
        <v>4.774476744186047</v>
      </c>
      <c r="BK244" s="4">
        <f t="shared" si="58"/>
        <v>3.4896982097186697</v>
      </c>
      <c r="BL244" s="4">
        <f t="shared" si="59"/>
        <v>2.032426086956522</v>
      </c>
      <c r="BM244" s="4">
        <f t="shared" si="62"/>
        <v>1.7895452542770094</v>
      </c>
      <c r="BN244" s="4">
        <f t="shared" si="49"/>
        <v>10.132321590298465</v>
      </c>
      <c r="BO244" s="4"/>
      <c r="BP244" s="4">
        <v>5.0536000000000003</v>
      </c>
      <c r="BQ244" s="1"/>
      <c r="BR244" s="26">
        <v>1740</v>
      </c>
      <c r="BS244" s="6">
        <f>AU244/0.78*195</f>
        <v>32122.093023255817</v>
      </c>
      <c r="BT244" s="6">
        <f>BF244*271</f>
        <v>206.75205314009668</v>
      </c>
      <c r="BU244" s="6">
        <f>BG244*19</f>
        <v>24.473822247222611</v>
      </c>
      <c r="BV244" s="6">
        <f>BH244*5</f>
        <v>13.732608695652173</v>
      </c>
      <c r="BW244" s="6">
        <f>BI244*3</f>
        <v>5.3686357628310279</v>
      </c>
      <c r="BX244" s="6">
        <f>BJ244*3</f>
        <v>14.323430232558142</v>
      </c>
      <c r="BY244" s="6">
        <f>BK244*1.3</f>
        <v>4.536607672634271</v>
      </c>
      <c r="BZ244" s="6">
        <f>BL244*1.3</f>
        <v>2.6421539130434786</v>
      </c>
      <c r="CA244" s="6">
        <f>BM244*1.3</f>
        <v>2.3264088305601125</v>
      </c>
      <c r="CB244" s="6">
        <f>BN244*2</f>
        <v>20.264643180596931</v>
      </c>
      <c r="CD244" s="7">
        <f t="shared" si="60"/>
        <v>294.42036367519546</v>
      </c>
      <c r="CE244" s="7"/>
      <c r="CF244" s="8">
        <v>1740</v>
      </c>
      <c r="CG244" s="9">
        <f>BP244*250</f>
        <v>1263.4000000000001</v>
      </c>
      <c r="CH244" s="9">
        <f>CD244*4.2</f>
        <v>1236.565527435821</v>
      </c>
      <c r="CJ244" s="10">
        <v>1740</v>
      </c>
      <c r="CK244" s="11">
        <f t="shared" si="61"/>
        <v>1.0217008091919106</v>
      </c>
    </row>
    <row r="245" spans="1:89" x14ac:dyDescent="0.2">
      <c r="A245" s="13">
        <v>1741</v>
      </c>
      <c r="E245" s="1">
        <v>469.6</v>
      </c>
      <c r="F245" s="1">
        <v>705</v>
      </c>
      <c r="G245" s="34">
        <v>727.75</v>
      </c>
      <c r="H245" s="63">
        <f t="shared" si="50"/>
        <v>634.11666666666667</v>
      </c>
      <c r="N245" s="1">
        <v>1224.3399999999999</v>
      </c>
      <c r="P245" s="1">
        <f>27*34</f>
        <v>918</v>
      </c>
      <c r="Q245" s="1">
        <f>12*34</f>
        <v>408</v>
      </c>
      <c r="R245" s="1">
        <v>1071.17</v>
      </c>
      <c r="S245" s="1">
        <v>58</v>
      </c>
      <c r="X245" s="1">
        <v>58</v>
      </c>
      <c r="Y245" s="1">
        <v>583.70000000000005</v>
      </c>
      <c r="AA245" s="1">
        <v>583.70000000000005</v>
      </c>
      <c r="AF245" s="1">
        <v>705.5</v>
      </c>
      <c r="AG245" s="1">
        <v>76</v>
      </c>
      <c r="AN245" s="17">
        <v>1741</v>
      </c>
      <c r="AO245" s="3">
        <v>6.4497257769652654</v>
      </c>
      <c r="AP245" s="3">
        <v>11.592626447288238</v>
      </c>
      <c r="AQ245" s="3">
        <v>15.204203964194374</v>
      </c>
      <c r="AR245" s="3">
        <v>25.105939155299303</v>
      </c>
      <c r="AS245" s="3">
        <v>63.043478260869563</v>
      </c>
      <c r="AT245" s="3">
        <v>46.509960159362549</v>
      </c>
      <c r="AU245" s="3">
        <v>130.23255813953489</v>
      </c>
      <c r="AV245" s="3">
        <v>78.91304347826086</v>
      </c>
      <c r="AW245" s="3">
        <v>61.347826086956523</v>
      </c>
      <c r="AX245" s="3">
        <v>6.6086956521739131</v>
      </c>
      <c r="AZ245" s="3">
        <v>4</v>
      </c>
      <c r="BA245" s="1"/>
      <c r="BB245" s="14">
        <v>1741</v>
      </c>
      <c r="BC245" s="4">
        <v>1.2634000000000001</v>
      </c>
      <c r="BD245" s="4">
        <f t="shared" si="51"/>
        <v>0.2396642219593505</v>
      </c>
      <c r="BE245" s="4">
        <f t="shared" si="52"/>
        <v>0.43076836039717531</v>
      </c>
      <c r="BF245" s="4">
        <f t="shared" si="53"/>
        <v>0.56497033201068159</v>
      </c>
      <c r="BG245" s="4">
        <f t="shared" si="54"/>
        <v>0.93290716261191586</v>
      </c>
      <c r="BH245" s="4">
        <f t="shared" si="55"/>
        <v>2.3426214833759591</v>
      </c>
      <c r="BI245" s="4">
        <f t="shared" si="56"/>
        <v>1.7282554019217249</v>
      </c>
      <c r="BJ245" s="4">
        <f t="shared" si="57"/>
        <v>4.8392886456908348</v>
      </c>
      <c r="BK245" s="4">
        <f t="shared" si="58"/>
        <v>2.9323158567774934</v>
      </c>
      <c r="BL245" s="4">
        <f t="shared" si="59"/>
        <v>2.2796130434782609</v>
      </c>
      <c r="BM245" s="4">
        <f t="shared" si="62"/>
        <v>1.7282554019217249</v>
      </c>
      <c r="BN245" s="4">
        <f t="shared" si="49"/>
        <v>8.9126902877625405</v>
      </c>
      <c r="BO245" s="4"/>
      <c r="BP245" s="4">
        <v>5.0536000000000003</v>
      </c>
      <c r="BQ245" s="1"/>
      <c r="BR245" s="26">
        <v>1741</v>
      </c>
      <c r="BS245" s="6">
        <f>AU245/0.78*195</f>
        <v>32558.139534883721</v>
      </c>
      <c r="BT245" s="6">
        <f>BF245*271</f>
        <v>153.10695997489472</v>
      </c>
      <c r="BU245" s="6">
        <f>BG245*19</f>
        <v>17.725236089626403</v>
      </c>
      <c r="BV245" s="6">
        <f>BH245*5</f>
        <v>11.713107416879796</v>
      </c>
      <c r="BW245" s="6">
        <f>BI245*3</f>
        <v>5.1847662057651744</v>
      </c>
      <c r="BX245" s="6">
        <f>BJ245*3</f>
        <v>14.517865937072504</v>
      </c>
      <c r="BY245" s="6">
        <f>BK245*1.3</f>
        <v>3.8120106138107417</v>
      </c>
      <c r="BZ245" s="6">
        <f>BL245*1.3</f>
        <v>2.9634969565217393</v>
      </c>
      <c r="CA245" s="6">
        <f>BM245*1.3</f>
        <v>2.2467320224982426</v>
      </c>
      <c r="CB245" s="6">
        <f>BN245*2</f>
        <v>17.825380575525081</v>
      </c>
      <c r="CD245" s="7">
        <f t="shared" si="60"/>
        <v>229.09555579259444</v>
      </c>
      <c r="CE245" s="7"/>
      <c r="CF245" s="8">
        <v>1741</v>
      </c>
      <c r="CG245" s="9">
        <f>BP245*250</f>
        <v>1263.4000000000001</v>
      </c>
      <c r="CH245" s="9">
        <f>CD245*4.2</f>
        <v>962.20133432889668</v>
      </c>
      <c r="CJ245" s="10">
        <v>1741</v>
      </c>
      <c r="CK245" s="11">
        <f t="shared" si="61"/>
        <v>1.313030812705305</v>
      </c>
    </row>
    <row r="246" spans="1:89" x14ac:dyDescent="0.2">
      <c r="A246" s="13">
        <v>1742</v>
      </c>
      <c r="E246" s="1">
        <v>773.5</v>
      </c>
      <c r="F246" s="1">
        <v>408</v>
      </c>
      <c r="H246" s="63">
        <f t="shared" si="50"/>
        <v>590.75</v>
      </c>
      <c r="I246" s="1">
        <v>26</v>
      </c>
      <c r="L246" s="1">
        <f t="shared" si="63"/>
        <v>26</v>
      </c>
      <c r="S246" s="1">
        <v>55.3</v>
      </c>
      <c r="X246" s="1">
        <v>55.3</v>
      </c>
      <c r="Y246" s="1">
        <v>578</v>
      </c>
      <c r="AA246" s="1">
        <v>578</v>
      </c>
      <c r="AF246" s="1">
        <v>629</v>
      </c>
      <c r="AG246" s="1">
        <v>95.3</v>
      </c>
      <c r="AN246" s="17">
        <v>1742</v>
      </c>
      <c r="AO246" s="3">
        <v>7.3034734917733086</v>
      </c>
      <c r="AP246" s="3">
        <v>10.79981718464351</v>
      </c>
      <c r="AQ246" s="3">
        <v>7.2463768115942031</v>
      </c>
      <c r="AR246" s="3">
        <v>21.784246628853573</v>
      </c>
      <c r="AS246" s="3">
        <v>60.108695652173907</v>
      </c>
      <c r="AT246" s="3">
        <v>46.055776892430274</v>
      </c>
      <c r="AU246" s="3">
        <v>138.37209302325581</v>
      </c>
      <c r="AV246" s="3">
        <v>79.565217391304344</v>
      </c>
      <c r="AW246" s="3">
        <v>54.695652173913047</v>
      </c>
      <c r="AX246" s="3">
        <v>8.2869565217391301</v>
      </c>
      <c r="AZ246" s="3">
        <v>4</v>
      </c>
      <c r="BA246" s="1"/>
      <c r="BB246" s="14">
        <v>1742</v>
      </c>
      <c r="BC246" s="4">
        <v>1.2634000000000001</v>
      </c>
      <c r="BD246" s="4">
        <f t="shared" si="51"/>
        <v>0.27138848263254117</v>
      </c>
      <c r="BE246" s="4">
        <f t="shared" si="52"/>
        <v>0.40130850091407683</v>
      </c>
      <c r="BF246" s="4">
        <f t="shared" si="53"/>
        <v>0.2692668371696505</v>
      </c>
      <c r="BG246" s="4">
        <f t="shared" si="54"/>
        <v>0.80947697620275316</v>
      </c>
      <c r="BH246" s="4">
        <f t="shared" si="55"/>
        <v>2.2335684143222503</v>
      </c>
      <c r="BI246" s="4">
        <f t="shared" si="56"/>
        <v>1.7113784860557768</v>
      </c>
      <c r="BJ246" s="4">
        <f t="shared" si="57"/>
        <v>5.1417441860465125</v>
      </c>
      <c r="BK246" s="4">
        <f t="shared" si="58"/>
        <v>2.9565498721227623</v>
      </c>
      <c r="BL246" s="4">
        <f t="shared" si="59"/>
        <v>2.032426086956522</v>
      </c>
      <c r="BM246" s="4">
        <f t="shared" si="62"/>
        <v>1.7113784860557768</v>
      </c>
      <c r="BN246" s="4">
        <f t="shared" si="49"/>
        <v>11.17604453189171</v>
      </c>
      <c r="BO246" s="4"/>
      <c r="BP246" s="4">
        <v>5.0536000000000003</v>
      </c>
      <c r="BQ246" s="1"/>
      <c r="BR246" s="26">
        <v>1742</v>
      </c>
      <c r="BS246" s="6">
        <f>AU246/0.78*195</f>
        <v>34593.023255813954</v>
      </c>
      <c r="BT246" s="6">
        <f>BF246*271</f>
        <v>72.97131287297529</v>
      </c>
      <c r="BU246" s="6">
        <f>BG246*19</f>
        <v>15.38006254785231</v>
      </c>
      <c r="BV246" s="6">
        <f>BH246*5</f>
        <v>11.167842071611251</v>
      </c>
      <c r="BW246" s="6">
        <f>BI246*3</f>
        <v>5.1341354581673304</v>
      </c>
      <c r="BX246" s="6">
        <f>BJ246*3</f>
        <v>15.425232558139538</v>
      </c>
      <c r="BY246" s="6">
        <f>BK246*1.3</f>
        <v>3.843514833759591</v>
      </c>
      <c r="BZ246" s="6">
        <f>BL246*1.3</f>
        <v>2.6421539130434786</v>
      </c>
      <c r="CA246" s="6">
        <f>BM246*1.3</f>
        <v>2.2247920318725098</v>
      </c>
      <c r="CB246" s="6">
        <f>BN246*2</f>
        <v>22.352089063783421</v>
      </c>
      <c r="CD246" s="7">
        <f t="shared" si="60"/>
        <v>151.1411353512047</v>
      </c>
      <c r="CE246" s="7"/>
      <c r="CF246" s="8">
        <v>1742</v>
      </c>
      <c r="CG246" s="9">
        <f>BP246*250</f>
        <v>1263.4000000000001</v>
      </c>
      <c r="CH246" s="9">
        <f>CD246*4.2</f>
        <v>634.7927684750598</v>
      </c>
      <c r="CJ246" s="10">
        <v>1742</v>
      </c>
      <c r="CK246" s="11">
        <f t="shared" si="61"/>
        <v>1.9902558169259257</v>
      </c>
    </row>
    <row r="247" spans="1:89" x14ac:dyDescent="0.2">
      <c r="A247" s="13">
        <v>1743</v>
      </c>
      <c r="E247" s="1">
        <v>437.8</v>
      </c>
      <c r="F247" s="1">
        <v>453</v>
      </c>
      <c r="G247" s="34">
        <v>447.142</v>
      </c>
      <c r="H247" s="63">
        <f t="shared" si="50"/>
        <v>445.98066666666665</v>
      </c>
      <c r="S247" s="1">
        <v>48.7</v>
      </c>
      <c r="X247" s="1">
        <v>48.7</v>
      </c>
      <c r="Y247" s="1">
        <v>685.7</v>
      </c>
      <c r="AA247" s="1">
        <v>685.7</v>
      </c>
      <c r="AF247" s="1">
        <v>714</v>
      </c>
      <c r="AG247" s="1">
        <v>75</v>
      </c>
      <c r="AH247" s="66">
        <v>4</v>
      </c>
      <c r="AN247" s="17">
        <v>1743</v>
      </c>
      <c r="AO247" s="3">
        <v>5.2157221206581355</v>
      </c>
      <c r="AP247" s="3">
        <v>8.1532114564290055</v>
      </c>
      <c r="AQ247" s="3">
        <v>10.693270460358054</v>
      </c>
      <c r="AR247" s="3">
        <v>18.462554102407847</v>
      </c>
      <c r="AS247" s="3">
        <v>52.934782608695656</v>
      </c>
      <c r="AT247" s="3">
        <v>54.637450199203187</v>
      </c>
      <c r="AU247" s="3">
        <v>148.13953488372093</v>
      </c>
      <c r="AV247" s="3">
        <v>80.608695652173907</v>
      </c>
      <c r="AW247" s="3">
        <v>62.086956521739133</v>
      </c>
      <c r="AX247" s="3">
        <v>6.5217391304347823</v>
      </c>
      <c r="AZ247" s="3">
        <v>4</v>
      </c>
      <c r="BA247" s="1"/>
      <c r="BB247" s="14">
        <v>1743</v>
      </c>
      <c r="BC247" s="4">
        <v>1.2634000000000001</v>
      </c>
      <c r="BD247" s="4">
        <f t="shared" si="51"/>
        <v>0.19381009785998499</v>
      </c>
      <c r="BE247" s="4">
        <f t="shared" si="52"/>
        <v>0.30296374570742368</v>
      </c>
      <c r="BF247" s="4">
        <f t="shared" si="53"/>
        <v>0.39734934998871663</v>
      </c>
      <c r="BG247" s="4">
        <f t="shared" si="54"/>
        <v>0.68604678979359035</v>
      </c>
      <c r="BH247" s="4">
        <f t="shared" si="55"/>
        <v>1.966994245524297</v>
      </c>
      <c r="BI247" s="4">
        <f t="shared" si="56"/>
        <v>2.030263370049215</v>
      </c>
      <c r="BJ247" s="4">
        <f t="shared" si="57"/>
        <v>5.5046908344733243</v>
      </c>
      <c r="BK247" s="4">
        <f t="shared" si="58"/>
        <v>2.9953242966751916</v>
      </c>
      <c r="BL247" s="4">
        <f t="shared" si="59"/>
        <v>2.3070782608695657</v>
      </c>
      <c r="BM247" s="4">
        <f t="shared" si="62"/>
        <v>2.030263370049215</v>
      </c>
      <c r="BN247" s="4">
        <f t="shared" ref="BN247:BN304" si="64">(((AX247/34)*1000000)/27553)*BC247</f>
        <v>8.7954180471340848</v>
      </c>
      <c r="BO247" s="4"/>
      <c r="BP247" s="4">
        <v>5.0536000000000003</v>
      </c>
      <c r="BQ247" s="1"/>
      <c r="BR247" s="26">
        <v>1743</v>
      </c>
      <c r="BS247" s="6">
        <f>AU247/0.78*195</f>
        <v>37034.883720930229</v>
      </c>
      <c r="BT247" s="6">
        <f>BF247*271</f>
        <v>107.6816738469422</v>
      </c>
      <c r="BU247" s="6">
        <f>BG247*19</f>
        <v>13.034889006078217</v>
      </c>
      <c r="BV247" s="6">
        <f>BH247*5</f>
        <v>9.8349712276214856</v>
      </c>
      <c r="BW247" s="6">
        <f>BI247*3</f>
        <v>6.0907901101476449</v>
      </c>
      <c r="BX247" s="6">
        <f>BJ247*3</f>
        <v>16.514072503419975</v>
      </c>
      <c r="BY247" s="6">
        <f>BK247*1.3</f>
        <v>3.8939215856777492</v>
      </c>
      <c r="BZ247" s="6">
        <f>BL247*1.3</f>
        <v>2.9992017391304353</v>
      </c>
      <c r="CA247" s="6">
        <f>BM247*1.3</f>
        <v>2.6393423810639796</v>
      </c>
      <c r="CB247" s="6">
        <f>BN247*2</f>
        <v>17.59083609426817</v>
      </c>
      <c r="CD247" s="7">
        <f t="shared" si="60"/>
        <v>180.27969849434987</v>
      </c>
      <c r="CE247" s="7"/>
      <c r="CF247" s="8">
        <v>1743</v>
      </c>
      <c r="CG247" s="9">
        <f>BP247*250</f>
        <v>1263.4000000000001</v>
      </c>
      <c r="CH247" s="9">
        <f>CD247*4.2</f>
        <v>757.17473367626951</v>
      </c>
      <c r="CJ247" s="10">
        <v>1743</v>
      </c>
      <c r="CK247" s="11">
        <f t="shared" si="61"/>
        <v>1.6685712607787142</v>
      </c>
    </row>
    <row r="248" spans="1:89" x14ac:dyDescent="0.2">
      <c r="A248" s="13">
        <v>1744</v>
      </c>
      <c r="E248" s="1">
        <v>480.3</v>
      </c>
      <c r="F248" s="1">
        <v>484</v>
      </c>
      <c r="G248" s="34">
        <v>529.82000000000005</v>
      </c>
      <c r="H248" s="63">
        <f t="shared" si="50"/>
        <v>498.03999999999996</v>
      </c>
      <c r="I248" s="1">
        <v>27.32</v>
      </c>
      <c r="L248" s="1">
        <f t="shared" si="63"/>
        <v>27.32</v>
      </c>
      <c r="N248" s="1">
        <v>646</v>
      </c>
      <c r="R248" s="1">
        <v>646</v>
      </c>
      <c r="Y248" s="1">
        <v>620.5</v>
      </c>
      <c r="AA248" s="1">
        <v>620.5</v>
      </c>
      <c r="AF248" s="1">
        <v>476</v>
      </c>
      <c r="AG248" s="1">
        <v>68</v>
      </c>
      <c r="AH248" s="66">
        <v>4</v>
      </c>
      <c r="AN248" s="17">
        <v>1744</v>
      </c>
      <c r="AO248" s="3">
        <v>5.9049360146252283</v>
      </c>
      <c r="AP248" s="3">
        <v>9.1049360146252276</v>
      </c>
      <c r="AQ248" s="3">
        <v>8.2028985507246386</v>
      </c>
      <c r="AR248" s="3">
        <v>15.140861575962123</v>
      </c>
      <c r="AS248" s="3">
        <v>56.184782608695656</v>
      </c>
      <c r="AT248" s="3">
        <v>49.442231075697208</v>
      </c>
      <c r="AU248" s="3">
        <v>140.05813953488374</v>
      </c>
      <c r="AV248" s="3">
        <v>66.260869565217376</v>
      </c>
      <c r="AW248" s="3">
        <v>41.391304347826086</v>
      </c>
      <c r="AX248" s="3">
        <v>5.9130434782608692</v>
      </c>
      <c r="AZ248" s="3">
        <v>4</v>
      </c>
      <c r="BA248" s="1"/>
      <c r="BB248" s="14">
        <v>1744</v>
      </c>
      <c r="BC248" s="4">
        <v>1.2634000000000001</v>
      </c>
      <c r="BD248" s="4">
        <f t="shared" si="51"/>
        <v>0.21942047531992687</v>
      </c>
      <c r="BE248" s="4">
        <f t="shared" si="52"/>
        <v>0.33832871061404451</v>
      </c>
      <c r="BF248" s="4">
        <f t="shared" si="53"/>
        <v>0.30481005967604441</v>
      </c>
      <c r="BG248" s="4">
        <f t="shared" si="54"/>
        <v>0.56261660338442787</v>
      </c>
      <c r="BH248" s="4">
        <f t="shared" si="55"/>
        <v>2.0877604219948851</v>
      </c>
      <c r="BI248" s="4">
        <f t="shared" si="56"/>
        <v>1.8372151394422309</v>
      </c>
      <c r="BJ248" s="4">
        <f t="shared" si="57"/>
        <v>5.204395690834474</v>
      </c>
      <c r="BK248" s="4">
        <f t="shared" si="58"/>
        <v>2.4621759590792833</v>
      </c>
      <c r="BL248" s="4">
        <f t="shared" si="59"/>
        <v>1.5380521739130437</v>
      </c>
      <c r="BM248" s="4">
        <f t="shared" si="62"/>
        <v>1.8372151394422309</v>
      </c>
      <c r="BN248" s="4">
        <f t="shared" si="64"/>
        <v>7.9745123627349033</v>
      </c>
      <c r="BO248" s="4"/>
      <c r="BP248" s="4">
        <v>5.0536000000000003</v>
      </c>
      <c r="BQ248" s="1"/>
      <c r="BR248" s="26">
        <v>1744</v>
      </c>
      <c r="BS248" s="6">
        <f>AU248/0.78*195</f>
        <v>35014.534883720931</v>
      </c>
      <c r="BT248" s="6">
        <f>BF248*271</f>
        <v>82.603526172208035</v>
      </c>
      <c r="BU248" s="6">
        <f>BG248*19</f>
        <v>10.689715464304129</v>
      </c>
      <c r="BV248" s="6">
        <f>BH248*5</f>
        <v>10.438802109974425</v>
      </c>
      <c r="BW248" s="6">
        <f>BI248*3</f>
        <v>5.511645418326693</v>
      </c>
      <c r="BX248" s="6">
        <f>BJ248*3</f>
        <v>15.613187072503422</v>
      </c>
      <c r="BY248" s="6">
        <f>BK248*1.3</f>
        <v>3.2008287468030683</v>
      </c>
      <c r="BZ248" s="6">
        <f>BL248*1.3</f>
        <v>1.9994678260869569</v>
      </c>
      <c r="CA248" s="6">
        <f>BM248*1.3</f>
        <v>2.3883796812749001</v>
      </c>
      <c r="CB248" s="6">
        <f>BN248*2</f>
        <v>15.949024725469807</v>
      </c>
      <c r="CD248" s="7">
        <f t="shared" si="60"/>
        <v>148.39457721695143</v>
      </c>
      <c r="CE248" s="7"/>
      <c r="CF248" s="8">
        <v>1744</v>
      </c>
      <c r="CG248" s="9">
        <f>BP248*250</f>
        <v>1263.4000000000001</v>
      </c>
      <c r="CH248" s="9">
        <f>CD248*4.2</f>
        <v>623.25722431119607</v>
      </c>
      <c r="CJ248" s="10">
        <v>1744</v>
      </c>
      <c r="CK248" s="11">
        <f t="shared" si="61"/>
        <v>2.0270924278435269</v>
      </c>
    </row>
    <row r="249" spans="1:89" x14ac:dyDescent="0.2">
      <c r="A249" s="13">
        <v>1745</v>
      </c>
      <c r="E249" s="1">
        <v>935.3</v>
      </c>
      <c r="F249" s="1">
        <v>833</v>
      </c>
      <c r="H249" s="63">
        <f t="shared" si="50"/>
        <v>884.15</v>
      </c>
      <c r="I249" s="1">
        <v>35.520000000000003</v>
      </c>
      <c r="L249" s="1">
        <f t="shared" si="63"/>
        <v>35.520000000000003</v>
      </c>
      <c r="N249" s="1">
        <v>1360</v>
      </c>
      <c r="R249" s="1">
        <v>1360</v>
      </c>
      <c r="Y249" s="1">
        <v>651.70000000000005</v>
      </c>
      <c r="AA249" s="1">
        <v>651.70000000000005</v>
      </c>
      <c r="AF249" s="1">
        <v>714</v>
      </c>
      <c r="AG249" s="1">
        <v>73.3</v>
      </c>
      <c r="AI249" s="66">
        <v>4</v>
      </c>
      <c r="AN249" s="17">
        <v>1745</v>
      </c>
      <c r="AO249" s="3">
        <v>5.283363802559415</v>
      </c>
      <c r="AP249" s="3">
        <v>16.163619744058501</v>
      </c>
      <c r="AQ249" s="3">
        <v>14.144927536231888</v>
      </c>
      <c r="AR249" s="3">
        <v>31.875498054657101</v>
      </c>
      <c r="AS249" s="3">
        <v>59.434782608695656</v>
      </c>
      <c r="AT249" s="3">
        <v>51.928286852589643</v>
      </c>
      <c r="AU249" s="3">
        <v>131.97674418604652</v>
      </c>
      <c r="AV249" s="3">
        <v>80.478260869565219</v>
      </c>
      <c r="AW249" s="3">
        <v>62.086956521739133</v>
      </c>
      <c r="AX249" s="3">
        <v>6.3739130434782609</v>
      </c>
      <c r="AZ249" s="3">
        <v>4</v>
      </c>
      <c r="BA249" s="1"/>
      <c r="BB249" s="14">
        <v>1745</v>
      </c>
      <c r="BC249" s="4">
        <v>1.2634000000000001</v>
      </c>
      <c r="BD249" s="4">
        <f t="shared" si="51"/>
        <v>0.19632358318098719</v>
      </c>
      <c r="BE249" s="4">
        <f t="shared" si="52"/>
        <v>0.60062109366598559</v>
      </c>
      <c r="BF249" s="4">
        <f t="shared" si="53"/>
        <v>0.52560886615515789</v>
      </c>
      <c r="BG249" s="4">
        <f t="shared" si="54"/>
        <v>1.1844560071251113</v>
      </c>
      <c r="BH249" s="4">
        <f t="shared" si="55"/>
        <v>2.2085265984654736</v>
      </c>
      <c r="BI249" s="4">
        <f t="shared" si="56"/>
        <v>1.9295940473400517</v>
      </c>
      <c r="BJ249" s="4">
        <f t="shared" si="57"/>
        <v>4.9041005471956227</v>
      </c>
      <c r="BK249" s="4">
        <f t="shared" si="58"/>
        <v>2.990477493606138</v>
      </c>
      <c r="BL249" s="4">
        <f t="shared" si="59"/>
        <v>2.3070782608695657</v>
      </c>
      <c r="BM249" s="4">
        <f t="shared" si="62"/>
        <v>1.9295940473400517</v>
      </c>
      <c r="BN249" s="4">
        <f t="shared" si="64"/>
        <v>8.5960552380657109</v>
      </c>
      <c r="BO249" s="4"/>
      <c r="BP249" s="4">
        <v>5.0536000000000003</v>
      </c>
      <c r="BQ249" s="1"/>
      <c r="BR249" s="26">
        <v>1745</v>
      </c>
      <c r="BS249" s="6">
        <f>AU249/0.78*195</f>
        <v>32994.186046511626</v>
      </c>
      <c r="BT249" s="6">
        <f>BF249*271</f>
        <v>142.4400027280478</v>
      </c>
      <c r="BU249" s="6">
        <f>BG249*19</f>
        <v>22.504664135377116</v>
      </c>
      <c r="BV249" s="6">
        <f>BH249*5</f>
        <v>11.042632992327368</v>
      </c>
      <c r="BW249" s="6">
        <f>BI249*3</f>
        <v>5.7887821420201551</v>
      </c>
      <c r="BX249" s="6">
        <f>BJ249*3</f>
        <v>14.712301641586869</v>
      </c>
      <c r="BY249" s="6">
        <f>BK249*1.3</f>
        <v>3.8876207416879796</v>
      </c>
      <c r="BZ249" s="6">
        <f>BL249*1.3</f>
        <v>2.9992017391304353</v>
      </c>
      <c r="CA249" s="6">
        <f>BM249*1.3</f>
        <v>2.5084722615420674</v>
      </c>
      <c r="CB249" s="6">
        <f>BN249*2</f>
        <v>17.192110476131422</v>
      </c>
      <c r="CD249" s="7">
        <f t="shared" si="60"/>
        <v>223.07578885785119</v>
      </c>
      <c r="CE249" s="7"/>
      <c r="CF249" s="8">
        <v>1745</v>
      </c>
      <c r="CG249" s="9">
        <f>BP249*250</f>
        <v>1263.4000000000001</v>
      </c>
      <c r="CH249" s="9">
        <f>CD249*4.2</f>
        <v>936.91831320297501</v>
      </c>
      <c r="CJ249" s="10">
        <v>1745</v>
      </c>
      <c r="CK249" s="11">
        <f t="shared" si="61"/>
        <v>1.3484633422105985</v>
      </c>
    </row>
    <row r="250" spans="1:89" x14ac:dyDescent="0.2">
      <c r="A250" s="13">
        <v>1746</v>
      </c>
      <c r="E250" s="1">
        <v>616.29999999999995</v>
      </c>
      <c r="F250" s="1">
        <v>612</v>
      </c>
      <c r="G250" s="34">
        <v>701.57</v>
      </c>
      <c r="H250" s="63">
        <f t="shared" si="50"/>
        <v>643.29</v>
      </c>
      <c r="I250" s="1">
        <v>41</v>
      </c>
      <c r="L250" s="1">
        <f t="shared" si="63"/>
        <v>41</v>
      </c>
      <c r="N250" s="1">
        <v>680</v>
      </c>
      <c r="R250" s="1">
        <v>680</v>
      </c>
      <c r="Y250" s="1">
        <v>612</v>
      </c>
      <c r="AA250" s="1">
        <v>612</v>
      </c>
      <c r="AF250" s="1">
        <v>680</v>
      </c>
      <c r="AG250" s="1">
        <v>74.7</v>
      </c>
      <c r="AN250" s="17">
        <v>1746</v>
      </c>
      <c r="AO250" s="3">
        <v>5.283363802559415</v>
      </c>
      <c r="AP250" s="3">
        <v>11.760329067641681</v>
      </c>
      <c r="AQ250" s="3">
        <v>18.115942028985508</v>
      </c>
      <c r="AR250" s="3">
        <v>15.93774902732855</v>
      </c>
      <c r="AS250" s="3">
        <v>62.684782608695656</v>
      </c>
      <c r="AT250" s="3">
        <v>48.764940239043824</v>
      </c>
      <c r="AU250" s="3">
        <v>99.767441860465112</v>
      </c>
      <c r="AV250" s="3">
        <v>70.173913043478251</v>
      </c>
      <c r="AW250" s="3">
        <v>59.130434782608695</v>
      </c>
      <c r="AX250" s="3">
        <v>6.4956521739130437</v>
      </c>
      <c r="AZ250" s="3">
        <v>4</v>
      </c>
      <c r="BA250" s="1"/>
      <c r="BB250" s="14">
        <v>1746</v>
      </c>
      <c r="BC250" s="4">
        <v>1.2634000000000001</v>
      </c>
      <c r="BD250" s="4">
        <f t="shared" si="51"/>
        <v>0.19632358318098719</v>
      </c>
      <c r="BE250" s="4">
        <f t="shared" si="52"/>
        <v>0.43699999247230886</v>
      </c>
      <c r="BF250" s="4">
        <f t="shared" si="53"/>
        <v>0.67316709292412624</v>
      </c>
      <c r="BG250" s="4">
        <f t="shared" si="54"/>
        <v>0.59222800356255567</v>
      </c>
      <c r="BH250" s="4">
        <f t="shared" si="55"/>
        <v>2.3292927749360617</v>
      </c>
      <c r="BI250" s="4">
        <f t="shared" si="56"/>
        <v>1.8120478087649403</v>
      </c>
      <c r="BJ250" s="4">
        <f t="shared" si="57"/>
        <v>3.7072407660738715</v>
      </c>
      <c r="BK250" s="4">
        <f t="shared" si="58"/>
        <v>2.6075800511508951</v>
      </c>
      <c r="BL250" s="4">
        <f t="shared" si="59"/>
        <v>2.1972173913043478</v>
      </c>
      <c r="BM250" s="4">
        <f t="shared" si="62"/>
        <v>1.8120478087649403</v>
      </c>
      <c r="BN250" s="4">
        <f t="shared" si="64"/>
        <v>8.7602363749455474</v>
      </c>
      <c r="BO250" s="4"/>
      <c r="BP250" s="4">
        <v>5.0536000000000003</v>
      </c>
      <c r="BQ250" s="1"/>
      <c r="BR250" s="26">
        <v>1746</v>
      </c>
      <c r="BS250" s="6">
        <f>AU250/0.78*195</f>
        <v>24941.860465116279</v>
      </c>
      <c r="BT250" s="6">
        <f>BF250*271</f>
        <v>182.42828218243821</v>
      </c>
      <c r="BU250" s="6">
        <f>BG250*19</f>
        <v>11.252332067688558</v>
      </c>
      <c r="BV250" s="6">
        <f>BH250*5</f>
        <v>11.646463874680308</v>
      </c>
      <c r="BW250" s="6">
        <f>BI250*3</f>
        <v>5.4361434262948212</v>
      </c>
      <c r="BX250" s="6">
        <f>BJ250*3</f>
        <v>11.121722298221615</v>
      </c>
      <c r="BY250" s="6">
        <f>BK250*1.3</f>
        <v>3.3898540664961638</v>
      </c>
      <c r="BZ250" s="6">
        <f>BL250*1.3</f>
        <v>2.8563826086956521</v>
      </c>
      <c r="CA250" s="6">
        <f>BM250*1.3</f>
        <v>2.3556621513944225</v>
      </c>
      <c r="CB250" s="6">
        <f>BN250*2</f>
        <v>17.520472749891095</v>
      </c>
      <c r="CD250" s="7">
        <f t="shared" si="60"/>
        <v>248.00731542580084</v>
      </c>
      <c r="CE250" s="7"/>
      <c r="CF250" s="8">
        <v>1746</v>
      </c>
      <c r="CG250" s="9">
        <f>BP250*250</f>
        <v>1263.4000000000001</v>
      </c>
      <c r="CH250" s="9">
        <f>CD250*4.2</f>
        <v>1041.6307247883635</v>
      </c>
      <c r="CJ250" s="10">
        <v>1746</v>
      </c>
      <c r="CK250" s="11">
        <f t="shared" si="61"/>
        <v>1.212905850349888</v>
      </c>
    </row>
    <row r="251" spans="1:89" x14ac:dyDescent="0.2">
      <c r="A251" s="13">
        <v>1747</v>
      </c>
      <c r="E251" s="1">
        <v>616.29999999999995</v>
      </c>
      <c r="F251" s="1">
        <v>633</v>
      </c>
      <c r="G251" s="34">
        <v>620.5</v>
      </c>
      <c r="H251" s="63">
        <f t="shared" ref="H251:H304" si="65">AVERAGE(E251:G251)</f>
        <v>623.26666666666665</v>
      </c>
      <c r="I251" s="1">
        <v>32.333333333333336</v>
      </c>
      <c r="L251" s="1">
        <f t="shared" si="63"/>
        <v>32.333333333333336</v>
      </c>
      <c r="N251" s="1">
        <v>782</v>
      </c>
      <c r="R251" s="1">
        <v>782</v>
      </c>
      <c r="Y251" s="1">
        <v>535.5</v>
      </c>
      <c r="AA251" s="1">
        <v>535.5</v>
      </c>
      <c r="AF251" s="1">
        <v>612</v>
      </c>
      <c r="AG251" s="1">
        <v>68</v>
      </c>
      <c r="AN251" s="17">
        <v>1747</v>
      </c>
      <c r="AO251" s="3">
        <v>6.1755027422303472</v>
      </c>
      <c r="AP251" s="3">
        <v>11.394271785496647</v>
      </c>
      <c r="AQ251" s="3">
        <v>11.835748792270534</v>
      </c>
      <c r="AR251" s="3">
        <v>18.328411381427834</v>
      </c>
      <c r="AS251" s="3">
        <v>65.934782608695656</v>
      </c>
      <c r="AT251" s="3">
        <v>42.669322709163346</v>
      </c>
      <c r="AU251" s="3">
        <v>114.41860465116279</v>
      </c>
      <c r="AV251" s="3">
        <v>70.304347826086939</v>
      </c>
      <c r="AW251" s="3">
        <v>53.217391304347828</v>
      </c>
      <c r="AX251" s="3">
        <v>5.9130434782608692</v>
      </c>
      <c r="AZ251" s="3">
        <v>4</v>
      </c>
      <c r="BA251" s="1"/>
      <c r="BB251" s="14">
        <v>1747</v>
      </c>
      <c r="BC251" s="4">
        <v>1.2634000000000001</v>
      </c>
      <c r="BD251" s="4">
        <f t="shared" si="51"/>
        <v>0.22947441660393592</v>
      </c>
      <c r="BE251" s="4">
        <f t="shared" si="52"/>
        <v>0.42339773452342538</v>
      </c>
      <c r="BF251" s="4">
        <f t="shared" si="53"/>
        <v>0.4398025007104292</v>
      </c>
      <c r="BG251" s="4">
        <f t="shared" si="54"/>
        <v>0.68106220409693907</v>
      </c>
      <c r="BH251" s="4">
        <f t="shared" si="55"/>
        <v>2.4500589514066498</v>
      </c>
      <c r="BI251" s="4">
        <f t="shared" si="56"/>
        <v>1.5855418326693227</v>
      </c>
      <c r="BJ251" s="4">
        <f t="shared" si="57"/>
        <v>4.251660738714091</v>
      </c>
      <c r="BK251" s="4">
        <f t="shared" si="58"/>
        <v>2.6124268542199482</v>
      </c>
      <c r="BL251" s="4">
        <f t="shared" si="59"/>
        <v>1.9774956521739133</v>
      </c>
      <c r="BM251" s="4">
        <f t="shared" si="62"/>
        <v>1.5855418326693227</v>
      </c>
      <c r="BN251" s="4">
        <f t="shared" si="64"/>
        <v>7.9745123627349033</v>
      </c>
      <c r="BO251" s="4"/>
      <c r="BP251" s="4">
        <v>5.0536000000000003</v>
      </c>
      <c r="BQ251" s="1"/>
      <c r="BR251" s="26">
        <v>1747</v>
      </c>
      <c r="BS251" s="6">
        <f>AU251/0.78*195</f>
        <v>28604.651162790698</v>
      </c>
      <c r="BT251" s="6">
        <f>BF251*271</f>
        <v>119.18647769252631</v>
      </c>
      <c r="BU251" s="6">
        <f>BG251*19</f>
        <v>12.940181877841843</v>
      </c>
      <c r="BV251" s="6">
        <f>BH251*5</f>
        <v>12.250294757033249</v>
      </c>
      <c r="BW251" s="6">
        <f>BI251*3</f>
        <v>4.7566254980079679</v>
      </c>
      <c r="BX251" s="6">
        <f>BJ251*3</f>
        <v>12.754982216142274</v>
      </c>
      <c r="BY251" s="6">
        <f>BK251*1.3</f>
        <v>3.396154910485933</v>
      </c>
      <c r="BZ251" s="6">
        <f>BL251*1.3</f>
        <v>2.5707443478260874</v>
      </c>
      <c r="CA251" s="6">
        <f>BM251*1.3</f>
        <v>2.0612043824701196</v>
      </c>
      <c r="CB251" s="6">
        <f>BN251*2</f>
        <v>15.949024725469807</v>
      </c>
      <c r="CD251" s="7">
        <f t="shared" si="60"/>
        <v>185.86569040780361</v>
      </c>
      <c r="CE251" s="7"/>
      <c r="CF251" s="8">
        <v>1747</v>
      </c>
      <c r="CG251" s="9">
        <f>BP251*250</f>
        <v>1263.4000000000001</v>
      </c>
      <c r="CH251" s="9">
        <f>CD251*4.2</f>
        <v>780.6358997127752</v>
      </c>
      <c r="CJ251" s="10">
        <v>1747</v>
      </c>
      <c r="CK251" s="11">
        <f t="shared" si="61"/>
        <v>1.6184241596688695</v>
      </c>
    </row>
    <row r="252" spans="1:89" x14ac:dyDescent="0.2">
      <c r="A252" s="13">
        <v>1748</v>
      </c>
      <c r="E252" s="1">
        <v>690.4</v>
      </c>
      <c r="F252" s="1">
        <v>770</v>
      </c>
      <c r="H252" s="63">
        <f t="shared" si="65"/>
        <v>730.2</v>
      </c>
      <c r="I252" s="1">
        <v>38</v>
      </c>
      <c r="L252" s="1">
        <f t="shared" si="63"/>
        <v>38</v>
      </c>
      <c r="Y252" s="1">
        <v>651.5</v>
      </c>
      <c r="AA252" s="1">
        <v>651.5</v>
      </c>
      <c r="AF252" s="1">
        <v>397</v>
      </c>
      <c r="AG252" s="1">
        <v>71.5</v>
      </c>
      <c r="AN252" s="17">
        <v>1748</v>
      </c>
      <c r="AO252" s="3">
        <v>4.3839122486288851</v>
      </c>
      <c r="AP252" s="3">
        <v>13.349177330895795</v>
      </c>
      <c r="AQ252" s="3">
        <v>15.942028985507248</v>
      </c>
      <c r="AR252" s="3">
        <v>18.228800450007029</v>
      </c>
      <c r="AS252" s="3">
        <v>69.18478260869567</v>
      </c>
      <c r="AT252" s="3">
        <v>51.91235059760956</v>
      </c>
      <c r="AU252" s="3">
        <v>130.81395348837211</v>
      </c>
      <c r="AV252" s="3">
        <v>64.434782608695642</v>
      </c>
      <c r="AW252" s="3">
        <v>34.521739130434781</v>
      </c>
      <c r="AX252" s="3">
        <v>6.2173913043478262</v>
      </c>
      <c r="AZ252" s="3">
        <v>4</v>
      </c>
      <c r="BA252" s="1"/>
      <c r="BB252" s="14">
        <v>1748</v>
      </c>
      <c r="BC252" s="4">
        <v>1.2634000000000001</v>
      </c>
      <c r="BD252" s="4">
        <f t="shared" si="51"/>
        <v>0.16290102161522746</v>
      </c>
      <c r="BE252" s="4">
        <f t="shared" si="52"/>
        <v>0.49603972470158086</v>
      </c>
      <c r="BF252" s="4">
        <f t="shared" si="53"/>
        <v>0.59238704177323109</v>
      </c>
      <c r="BG252" s="4">
        <f t="shared" si="54"/>
        <v>0.67736077907467296</v>
      </c>
      <c r="BH252" s="4">
        <f t="shared" si="55"/>
        <v>2.5708251278772387</v>
      </c>
      <c r="BI252" s="4">
        <f t="shared" si="56"/>
        <v>1.9290018748535271</v>
      </c>
      <c r="BJ252" s="4">
        <f t="shared" si="57"/>
        <v>4.8608926128590975</v>
      </c>
      <c r="BK252" s="4">
        <f t="shared" si="58"/>
        <v>2.3943207161125315</v>
      </c>
      <c r="BL252" s="4">
        <f t="shared" si="59"/>
        <v>1.2827872122762149</v>
      </c>
      <c r="BM252" s="4">
        <f t="shared" si="62"/>
        <v>1.9290018748535271</v>
      </c>
      <c r="BN252" s="4">
        <f t="shared" si="64"/>
        <v>8.3849652049344954</v>
      </c>
      <c r="BO252" s="4"/>
      <c r="BP252" s="4">
        <v>5.0536000000000003</v>
      </c>
      <c r="BQ252" s="1"/>
      <c r="BR252" s="26">
        <v>1748</v>
      </c>
      <c r="BS252" s="6">
        <f>AU252/0.78*195</f>
        <v>32703.488372093027</v>
      </c>
      <c r="BT252" s="6">
        <f>BF252*271</f>
        <v>160.53688832054561</v>
      </c>
      <c r="BU252" s="6">
        <f>BG252*19</f>
        <v>12.869854802418786</v>
      </c>
      <c r="BV252" s="6">
        <f>BH252*5</f>
        <v>12.854125639386194</v>
      </c>
      <c r="BW252" s="6">
        <f>BI252*3</f>
        <v>5.7870056245605817</v>
      </c>
      <c r="BX252" s="6">
        <f>BJ252*3</f>
        <v>14.582677838577293</v>
      </c>
      <c r="BY252" s="6">
        <f>BK252*1.3</f>
        <v>3.1126169309462912</v>
      </c>
      <c r="BZ252" s="6">
        <f>BL252*1.3</f>
        <v>1.6676233759590795</v>
      </c>
      <c r="CA252" s="6">
        <f>BM252*1.3</f>
        <v>2.5077024373095855</v>
      </c>
      <c r="CB252" s="6">
        <f>BN252*2</f>
        <v>16.769930409868991</v>
      </c>
      <c r="CD252" s="7">
        <f t="shared" si="60"/>
        <v>230.68842537957238</v>
      </c>
      <c r="CE252" s="7"/>
      <c r="CF252" s="8">
        <v>1748</v>
      </c>
      <c r="CG252" s="9">
        <f>BP252*250</f>
        <v>1263.4000000000001</v>
      </c>
      <c r="CH252" s="9">
        <f>CD252*4.2</f>
        <v>968.89138659420405</v>
      </c>
      <c r="CJ252" s="10">
        <v>1748</v>
      </c>
      <c r="CK252" s="11">
        <f t="shared" si="61"/>
        <v>1.3039645284091514</v>
      </c>
    </row>
    <row r="253" spans="1:89" x14ac:dyDescent="0.2">
      <c r="A253" s="13">
        <v>1749</v>
      </c>
      <c r="E253" s="1">
        <v>650.20000000000005</v>
      </c>
      <c r="F253" s="1">
        <v>909</v>
      </c>
      <c r="G253" s="34">
        <v>807.15</v>
      </c>
      <c r="H253" s="63">
        <f t="shared" si="65"/>
        <v>788.7833333333333</v>
      </c>
      <c r="I253" s="1">
        <v>37.5</v>
      </c>
      <c r="L253" s="1">
        <f t="shared" si="63"/>
        <v>37.5</v>
      </c>
      <c r="P253" s="1">
        <f>22.75*34</f>
        <v>773.5</v>
      </c>
      <c r="Q253" s="1">
        <f>16.5*34</f>
        <v>561</v>
      </c>
      <c r="R253" s="1">
        <v>773.5</v>
      </c>
      <c r="U253" s="1">
        <f>16.66*4</f>
        <v>66.64</v>
      </c>
      <c r="X253" s="1">
        <v>66.64</v>
      </c>
      <c r="Y253" s="1">
        <v>471.8</v>
      </c>
      <c r="AA253" s="1">
        <v>471.8</v>
      </c>
      <c r="AF253" s="1">
        <v>629</v>
      </c>
      <c r="AG253" s="1">
        <v>44</v>
      </c>
      <c r="AH253" s="66">
        <v>3.7650000000000001</v>
      </c>
      <c r="AI253" s="66">
        <v>4</v>
      </c>
      <c r="AN253" s="17">
        <v>1749</v>
      </c>
      <c r="AO253" s="3">
        <v>8.4698354661791591</v>
      </c>
      <c r="AP253" s="3">
        <v>14.420170627666057</v>
      </c>
      <c r="AQ253" s="3">
        <v>15.579710144927537</v>
      </c>
      <c r="AR253" s="3">
        <v>18.129189518586227</v>
      </c>
      <c r="AS253" s="3">
        <v>72.434782608695656</v>
      </c>
      <c r="AT253" s="3">
        <v>37.593625498007967</v>
      </c>
      <c r="AU253" s="3">
        <v>125.87209302325581</v>
      </c>
      <c r="AV253" s="3">
        <v>59.608695652173914</v>
      </c>
      <c r="AW253" s="3">
        <v>54.695652173913047</v>
      </c>
      <c r="AX253" s="3">
        <v>3.8260869565217392</v>
      </c>
      <c r="AZ253" s="3">
        <v>4</v>
      </c>
      <c r="BA253" s="1"/>
      <c r="BB253" s="14">
        <v>1749</v>
      </c>
      <c r="BC253" s="4">
        <v>1.2634000000000001</v>
      </c>
      <c r="BD253" s="4">
        <f t="shared" si="51"/>
        <v>0.31472912141090442</v>
      </c>
      <c r="BE253" s="4">
        <f t="shared" si="52"/>
        <v>0.53583657561744991</v>
      </c>
      <c r="BF253" s="4">
        <f t="shared" si="53"/>
        <v>0.57892369991474857</v>
      </c>
      <c r="BG253" s="4">
        <f t="shared" si="54"/>
        <v>0.67365935405240707</v>
      </c>
      <c r="BH253" s="4">
        <f t="shared" si="55"/>
        <v>2.6915913043478263</v>
      </c>
      <c r="BI253" s="4">
        <f t="shared" si="56"/>
        <v>1.3969348957112726</v>
      </c>
      <c r="BJ253" s="4">
        <f t="shared" si="57"/>
        <v>4.6772588919288651</v>
      </c>
      <c r="BK253" s="4">
        <f t="shared" si="58"/>
        <v>2.2149890025575449</v>
      </c>
      <c r="BL253" s="4">
        <f t="shared" si="59"/>
        <v>2.032426086956522</v>
      </c>
      <c r="BM253" s="4">
        <f t="shared" si="62"/>
        <v>1.3969348957112726</v>
      </c>
      <c r="BN253" s="4">
        <f t="shared" si="64"/>
        <v>5.1599785876519961</v>
      </c>
      <c r="BO253" s="4"/>
      <c r="BP253" s="4">
        <v>5.0536000000000003</v>
      </c>
      <c r="BQ253" s="1"/>
      <c r="BR253" s="26">
        <v>1749</v>
      </c>
      <c r="BS253" s="6">
        <f>AU253/0.78*195</f>
        <v>31468.023255813954</v>
      </c>
      <c r="BT253" s="6">
        <f>BF253*271</f>
        <v>156.88832267689685</v>
      </c>
      <c r="BU253" s="6">
        <f>BG253*19</f>
        <v>12.799527726995734</v>
      </c>
      <c r="BV253" s="6">
        <f>BH253*5</f>
        <v>13.457956521739131</v>
      </c>
      <c r="BW253" s="6">
        <f>BI253*3</f>
        <v>4.1908046871338183</v>
      </c>
      <c r="BX253" s="6">
        <f>BJ253*3</f>
        <v>14.031776675786595</v>
      </c>
      <c r="BY253" s="6">
        <f>BK253*1.3</f>
        <v>2.8794857033248085</v>
      </c>
      <c r="BZ253" s="6">
        <f>BL253*1.3</f>
        <v>2.6421539130434786</v>
      </c>
      <c r="CA253" s="6">
        <f>BM253*1.3</f>
        <v>1.8160153644246544</v>
      </c>
      <c r="CB253" s="6">
        <f>BN253*2</f>
        <v>10.319957175303992</v>
      </c>
      <c r="CD253" s="7">
        <f t="shared" si="60"/>
        <v>219.02600044464904</v>
      </c>
      <c r="CE253" s="7"/>
      <c r="CF253" s="8">
        <v>1749</v>
      </c>
      <c r="CG253" s="9">
        <f>BP253*250</f>
        <v>1263.4000000000001</v>
      </c>
      <c r="CH253" s="9">
        <f>CD253*4.2</f>
        <v>919.90920186752601</v>
      </c>
      <c r="CJ253" s="10">
        <v>1749</v>
      </c>
      <c r="CK253" s="11">
        <f t="shared" si="61"/>
        <v>1.3733964150322082</v>
      </c>
    </row>
    <row r="254" spans="1:89" x14ac:dyDescent="0.2">
      <c r="A254" s="13">
        <v>1750</v>
      </c>
      <c r="E254" s="1">
        <v>1311</v>
      </c>
      <c r="F254" s="1">
        <v>1334</v>
      </c>
      <c r="H254" s="63">
        <f t="shared" si="65"/>
        <v>1322.5</v>
      </c>
      <c r="I254" s="1">
        <v>58.166666666666664</v>
      </c>
      <c r="L254" s="1">
        <f t="shared" si="63"/>
        <v>58.166666666666664</v>
      </c>
      <c r="N254" s="1">
        <v>925.14</v>
      </c>
      <c r="P254" s="1">
        <f>48.5*34</f>
        <v>1649</v>
      </c>
      <c r="Q254" s="1">
        <f>35.5*34</f>
        <v>1207</v>
      </c>
      <c r="R254" s="1">
        <v>1287.07</v>
      </c>
      <c r="U254" s="1">
        <f>15.6363*4</f>
        <v>62.545200000000001</v>
      </c>
      <c r="X254" s="1">
        <v>62.545200000000001</v>
      </c>
      <c r="Y254" s="1">
        <v>595</v>
      </c>
      <c r="AA254" s="1">
        <v>595</v>
      </c>
      <c r="AF254" s="1">
        <v>843.3</v>
      </c>
      <c r="AG254" s="1">
        <v>44</v>
      </c>
      <c r="AH254" s="66">
        <v>4</v>
      </c>
      <c r="AI254" s="66">
        <v>4</v>
      </c>
      <c r="AN254" s="17">
        <v>1750</v>
      </c>
      <c r="AO254" s="3">
        <v>12.89762340036563</v>
      </c>
      <c r="AP254" s="3">
        <v>24.177330895795247</v>
      </c>
      <c r="AQ254" s="3">
        <v>30.555555555555557</v>
      </c>
      <c r="AR254" s="3">
        <v>30.166174471476111</v>
      </c>
      <c r="AS254" s="3">
        <v>67.983913043478253</v>
      </c>
      <c r="AT254" s="3">
        <v>47.410358565737049</v>
      </c>
      <c r="AU254" s="3">
        <v>120.93023255813954</v>
      </c>
      <c r="AV254" s="3">
        <v>61.565217391304344</v>
      </c>
      <c r="AW254" s="3">
        <v>73.330434782608691</v>
      </c>
      <c r="AX254" s="3">
        <v>3.8260869565217392</v>
      </c>
      <c r="AZ254" s="3">
        <v>4</v>
      </c>
      <c r="BA254" s="1"/>
      <c r="BB254" s="14">
        <v>1750</v>
      </c>
      <c r="BC254" s="4">
        <v>1.2634000000000001</v>
      </c>
      <c r="BD254" s="4">
        <f t="shared" si="51"/>
        <v>0.47926051188299817</v>
      </c>
      <c r="BE254" s="4">
        <f t="shared" si="52"/>
        <v>0.89840117216905047</v>
      </c>
      <c r="BF254" s="4">
        <f t="shared" si="53"/>
        <v>1.1354084967320262</v>
      </c>
      <c r="BG254" s="4">
        <f t="shared" si="54"/>
        <v>1.1209395537430271</v>
      </c>
      <c r="BH254" s="4">
        <f t="shared" si="55"/>
        <v>2.5262022276214835</v>
      </c>
      <c r="BI254" s="4">
        <f t="shared" si="56"/>
        <v>1.7617131474103584</v>
      </c>
      <c r="BJ254" s="4">
        <f t="shared" si="57"/>
        <v>4.4936251709986319</v>
      </c>
      <c r="BK254" s="4">
        <f t="shared" si="58"/>
        <v>2.2876910485933504</v>
      </c>
      <c r="BL254" s="4">
        <f t="shared" si="59"/>
        <v>2.7248726854219951</v>
      </c>
      <c r="BM254" s="4">
        <f t="shared" si="62"/>
        <v>1.7617131474103584</v>
      </c>
      <c r="BN254" s="4">
        <f t="shared" si="64"/>
        <v>5.1599785876519961</v>
      </c>
      <c r="BO254" s="4"/>
      <c r="BP254" s="4">
        <v>5.0536000000000003</v>
      </c>
      <c r="BQ254" s="1"/>
      <c r="BR254" s="26">
        <v>1750</v>
      </c>
      <c r="BS254" s="6">
        <f>AU254/0.78*195</f>
        <v>30232.558139534882</v>
      </c>
      <c r="BT254" s="6">
        <f>BF254*271</f>
        <v>307.69570261437912</v>
      </c>
      <c r="BU254" s="6">
        <f>BG254*19</f>
        <v>21.297851521117515</v>
      </c>
      <c r="BV254" s="6">
        <f>BH254*5</f>
        <v>12.631011138107418</v>
      </c>
      <c r="BW254" s="6">
        <f>BI254*3</f>
        <v>5.2851394422310758</v>
      </c>
      <c r="BX254" s="6">
        <f>BJ254*3</f>
        <v>13.480875512995896</v>
      </c>
      <c r="BY254" s="6">
        <f>BK254*1.3</f>
        <v>2.9739983631713556</v>
      </c>
      <c r="BZ254" s="6">
        <f>BL254*1.3</f>
        <v>3.5423344910485937</v>
      </c>
      <c r="CA254" s="6">
        <f>BM254*1.3</f>
        <v>2.2902270916334659</v>
      </c>
      <c r="CB254" s="6">
        <f>BN254*2</f>
        <v>10.319957175303992</v>
      </c>
      <c r="CD254" s="7">
        <f t="shared" si="60"/>
        <v>379.51709734998849</v>
      </c>
      <c r="CE254" s="7"/>
      <c r="CF254" s="8">
        <v>1750</v>
      </c>
      <c r="CG254" s="9">
        <f>BP254*250</f>
        <v>1263.4000000000001</v>
      </c>
      <c r="CH254" s="9">
        <f>CD254*4.2</f>
        <v>1593.9718088699517</v>
      </c>
      <c r="CJ254" s="10">
        <v>1750</v>
      </c>
      <c r="CK254" s="11">
        <f t="shared" si="61"/>
        <v>0.79261125759538309</v>
      </c>
    </row>
    <row r="255" spans="1:89" x14ac:dyDescent="0.2">
      <c r="A255" s="13">
        <v>1751</v>
      </c>
      <c r="E255" s="1">
        <v>1307.7</v>
      </c>
      <c r="F255" s="1">
        <v>1224</v>
      </c>
      <c r="G255" s="34">
        <v>1549.45</v>
      </c>
      <c r="H255" s="63">
        <f t="shared" si="65"/>
        <v>1360.3833333333332</v>
      </c>
      <c r="I255" s="1">
        <v>55.636363636363633</v>
      </c>
      <c r="L255" s="1">
        <f t="shared" si="63"/>
        <v>55.636363636363633</v>
      </c>
      <c r="P255" s="1">
        <v>1470.5</v>
      </c>
      <c r="Q255" s="1">
        <f>32*34</f>
        <v>1088</v>
      </c>
      <c r="R255" s="1">
        <v>1470.5</v>
      </c>
      <c r="Y255" s="1">
        <v>673.6</v>
      </c>
      <c r="AA255" s="1">
        <v>673.6</v>
      </c>
      <c r="AF255" s="1">
        <v>1147</v>
      </c>
      <c r="AG255" s="1">
        <v>26</v>
      </c>
      <c r="AN255" s="17">
        <v>1751</v>
      </c>
      <c r="AO255" s="3">
        <v>9.5941499085923212</v>
      </c>
      <c r="AP255" s="3">
        <v>24.869896404631319</v>
      </c>
      <c r="AQ255" s="3">
        <v>28.722002635046113</v>
      </c>
      <c r="AR255" s="3">
        <v>34.465382271597989</v>
      </c>
      <c r="AS255" s="3">
        <v>74.900978260869564</v>
      </c>
      <c r="AT255" s="3">
        <v>53.673306772908369</v>
      </c>
      <c r="AU255" s="3">
        <v>129.88372093023256</v>
      </c>
      <c r="AV255" s="3">
        <v>79.043478260869563</v>
      </c>
      <c r="AW255" s="3">
        <v>99.739130434782609</v>
      </c>
      <c r="AX255" s="3">
        <v>2.2608695652173911</v>
      </c>
      <c r="AZ255" s="3">
        <v>4</v>
      </c>
      <c r="BA255" s="1"/>
      <c r="BB255" s="14">
        <v>1751</v>
      </c>
      <c r="BC255" s="4">
        <v>1.2634000000000001</v>
      </c>
      <c r="BD255" s="4">
        <f t="shared" si="51"/>
        <v>0.35650732336810409</v>
      </c>
      <c r="BE255" s="4">
        <f t="shared" si="52"/>
        <v>0.92413609169444744</v>
      </c>
      <c r="BF255" s="4">
        <f t="shared" si="53"/>
        <v>1.0672758273269782</v>
      </c>
      <c r="BG255" s="4">
        <f t="shared" si="54"/>
        <v>1.2806930577040265</v>
      </c>
      <c r="BH255" s="4">
        <f t="shared" si="55"/>
        <v>2.7832322333759594</v>
      </c>
      <c r="BI255" s="4">
        <f t="shared" si="56"/>
        <v>1.9944369346144835</v>
      </c>
      <c r="BJ255" s="4">
        <f t="shared" si="57"/>
        <v>4.8263262653898771</v>
      </c>
      <c r="BK255" s="4">
        <f t="shared" si="58"/>
        <v>2.9371626598465475</v>
      </c>
      <c r="BL255" s="4">
        <f t="shared" si="59"/>
        <v>3.7061887468030692</v>
      </c>
      <c r="BM255" s="4">
        <f t="shared" si="62"/>
        <v>1.9944369346144835</v>
      </c>
      <c r="BN255" s="4">
        <f t="shared" si="64"/>
        <v>3.0490782563398153</v>
      </c>
      <c r="BO255" s="4"/>
      <c r="BP255" s="4">
        <v>5.0536000000000003</v>
      </c>
      <c r="BQ255" s="1"/>
      <c r="BR255" s="26">
        <v>1751</v>
      </c>
      <c r="BS255" s="6">
        <f>AU255/0.78*195</f>
        <v>32470.930232558138</v>
      </c>
      <c r="BT255" s="6">
        <f>BF255*271</f>
        <v>289.2317492056111</v>
      </c>
      <c r="BU255" s="6">
        <f>BG255*19</f>
        <v>24.333168096376504</v>
      </c>
      <c r="BV255" s="6">
        <f>BH255*5</f>
        <v>13.916161166879796</v>
      </c>
      <c r="BW255" s="6">
        <f>BI255*3</f>
        <v>5.9833108038434499</v>
      </c>
      <c r="BX255" s="6">
        <f>BJ255*3</f>
        <v>14.478978796169631</v>
      </c>
      <c r="BY255" s="6">
        <f>BK255*1.3</f>
        <v>3.8183114578005117</v>
      </c>
      <c r="BZ255" s="6">
        <f>BL255*1.3</f>
        <v>4.8180453708439899</v>
      </c>
      <c r="CA255" s="6">
        <f>BM255*1.3</f>
        <v>2.5927680149988284</v>
      </c>
      <c r="CB255" s="6">
        <f>BN255*2</f>
        <v>6.0981565126796307</v>
      </c>
      <c r="CD255" s="7">
        <f t="shared" si="60"/>
        <v>365.27064942520349</v>
      </c>
      <c r="CE255" s="7"/>
      <c r="CF255" s="8">
        <v>1751</v>
      </c>
      <c r="CG255" s="9">
        <f>BP255*250</f>
        <v>1263.4000000000001</v>
      </c>
      <c r="CH255" s="9">
        <f>CD255*4.2</f>
        <v>1534.1367275858547</v>
      </c>
      <c r="CJ255" s="10">
        <v>1751</v>
      </c>
      <c r="CK255" s="11">
        <f t="shared" si="61"/>
        <v>0.82352503351387019</v>
      </c>
    </row>
    <row r="256" spans="1:89" x14ac:dyDescent="0.2">
      <c r="A256" s="13">
        <v>1752</v>
      </c>
      <c r="E256" s="1">
        <v>1604.1</v>
      </c>
      <c r="F256" s="1">
        <v>1079</v>
      </c>
      <c r="G256" s="34">
        <v>1023.97</v>
      </c>
      <c r="H256" s="63">
        <f t="shared" si="65"/>
        <v>1235.6899999999998</v>
      </c>
      <c r="N256" s="1">
        <v>1564</v>
      </c>
      <c r="P256" s="1">
        <v>1578</v>
      </c>
      <c r="Q256" s="1">
        <f>28.5*34</f>
        <v>969</v>
      </c>
      <c r="R256" s="1">
        <v>1571</v>
      </c>
      <c r="Y256" s="36">
        <v>527</v>
      </c>
      <c r="Z256" s="36"/>
      <c r="AA256" s="36">
        <v>527</v>
      </c>
      <c r="AF256" s="1">
        <v>879.8</v>
      </c>
      <c r="AG256" s="1">
        <v>51</v>
      </c>
      <c r="AI256" s="66">
        <v>4</v>
      </c>
      <c r="AN256" s="17">
        <v>1752</v>
      </c>
      <c r="AO256" s="3">
        <v>9.478976234003655</v>
      </c>
      <c r="AP256" s="3">
        <v>22.590310786106027</v>
      </c>
      <c r="AQ256" s="3">
        <v>29.628117007672628</v>
      </c>
      <c r="AR256" s="3">
        <v>36.820887826372285</v>
      </c>
      <c r="AS256" s="3">
        <v>81.818043478260861</v>
      </c>
      <c r="AT256" s="3">
        <v>41.992031872509955</v>
      </c>
      <c r="AU256" s="3">
        <v>98.83720930232559</v>
      </c>
      <c r="AV256" s="3">
        <v>72.652173913043484</v>
      </c>
      <c r="AW256" s="3">
        <v>76.504347826086956</v>
      </c>
      <c r="AX256" s="3">
        <v>4.4347826086956523</v>
      </c>
      <c r="AZ256" s="3">
        <v>4</v>
      </c>
      <c r="BA256" s="1"/>
      <c r="BB256" s="14">
        <v>1752</v>
      </c>
      <c r="BC256" s="4">
        <v>1.2634000000000001</v>
      </c>
      <c r="BD256" s="4">
        <f t="shared" si="51"/>
        <v>0.35222760511882995</v>
      </c>
      <c r="BE256" s="4">
        <f t="shared" si="52"/>
        <v>0.83942937197548106</v>
      </c>
      <c r="BF256" s="4">
        <f t="shared" si="53"/>
        <v>1.1009459713968706</v>
      </c>
      <c r="BG256" s="4">
        <f t="shared" si="54"/>
        <v>1.3682208729364338</v>
      </c>
      <c r="BH256" s="4">
        <f t="shared" si="55"/>
        <v>3.0402622391304348</v>
      </c>
      <c r="BI256" s="4">
        <f t="shared" si="56"/>
        <v>1.5603745019920316</v>
      </c>
      <c r="BJ256" s="4">
        <f t="shared" si="57"/>
        <v>3.6726744186046516</v>
      </c>
      <c r="BK256" s="4">
        <f t="shared" si="58"/>
        <v>2.6996693094629158</v>
      </c>
      <c r="BL256" s="4">
        <f t="shared" si="59"/>
        <v>2.8428115601023021</v>
      </c>
      <c r="BM256" s="4">
        <f t="shared" si="62"/>
        <v>1.5603745019920316</v>
      </c>
      <c r="BN256" s="4">
        <f t="shared" si="64"/>
        <v>5.9808842720511777</v>
      </c>
      <c r="BO256" s="4"/>
      <c r="BP256" s="4">
        <v>5.0536000000000003</v>
      </c>
      <c r="BQ256" s="1"/>
      <c r="BR256" s="26">
        <v>1752</v>
      </c>
      <c r="BS256" s="6">
        <f>AU256/0.78*195</f>
        <v>24709.302325581397</v>
      </c>
      <c r="BT256" s="6">
        <f>BF256*271</f>
        <v>298.35635824855194</v>
      </c>
      <c r="BU256" s="6">
        <f>BG256*19</f>
        <v>25.996196585792241</v>
      </c>
      <c r="BV256" s="6">
        <f>BH256*5</f>
        <v>15.201311195652174</v>
      </c>
      <c r="BW256" s="6">
        <f>BI256*3</f>
        <v>4.6811235059760952</v>
      </c>
      <c r="BX256" s="6">
        <f>BJ256*3</f>
        <v>11.018023255813954</v>
      </c>
      <c r="BY256" s="6">
        <f>BK256*1.3</f>
        <v>3.5095701023017907</v>
      </c>
      <c r="BZ256" s="6">
        <f>BL256*1.3</f>
        <v>3.6956550281329927</v>
      </c>
      <c r="CA256" s="6">
        <f>BM256*1.3</f>
        <v>2.0284868525896411</v>
      </c>
      <c r="CB256" s="6">
        <f>BN256*2</f>
        <v>11.961768544102355</v>
      </c>
      <c r="CD256" s="7">
        <f t="shared" si="60"/>
        <v>376.44849331891317</v>
      </c>
      <c r="CE256" s="7"/>
      <c r="CF256" s="8">
        <v>1752</v>
      </c>
      <c r="CG256" s="9">
        <f>BP256*250</f>
        <v>1263.4000000000001</v>
      </c>
      <c r="CH256" s="9">
        <f>CD256*4.2</f>
        <v>1581.0836719394354</v>
      </c>
      <c r="CJ256" s="10">
        <v>1752</v>
      </c>
      <c r="CK256" s="11">
        <f t="shared" si="61"/>
        <v>0.79907219486382475</v>
      </c>
    </row>
    <row r="257" spans="1:89" x14ac:dyDescent="0.2">
      <c r="A257" s="13">
        <v>1753</v>
      </c>
      <c r="E257" s="1">
        <v>1368</v>
      </c>
      <c r="F257" s="1">
        <v>1249</v>
      </c>
      <c r="H257" s="63">
        <f t="shared" si="65"/>
        <v>1308.5</v>
      </c>
      <c r="I257" s="1">
        <v>57</v>
      </c>
      <c r="L257" s="1">
        <f t="shared" si="63"/>
        <v>57</v>
      </c>
      <c r="N257" s="1">
        <v>2346</v>
      </c>
      <c r="P257" s="1">
        <v>2482</v>
      </c>
      <c r="Q257" s="1">
        <f>42*34</f>
        <v>1428</v>
      </c>
      <c r="R257" s="1">
        <v>2414</v>
      </c>
      <c r="Y257" s="36">
        <v>504.3</v>
      </c>
      <c r="Z257" s="36"/>
      <c r="AA257" s="36">
        <v>504.3</v>
      </c>
      <c r="AF257" s="1">
        <v>826.1</v>
      </c>
      <c r="AG257" s="1">
        <v>34</v>
      </c>
      <c r="AH257" s="66">
        <v>3.75</v>
      </c>
      <c r="AN257" s="17">
        <v>1753</v>
      </c>
      <c r="AO257" s="3">
        <v>13.120658135283364</v>
      </c>
      <c r="AP257" s="3">
        <v>23.921389396709323</v>
      </c>
      <c r="AQ257" s="3">
        <v>29.710144927536234</v>
      </c>
      <c r="AR257" s="3">
        <v>56.579009047016349</v>
      </c>
      <c r="AS257" s="3">
        <v>88.735108695652158</v>
      </c>
      <c r="AT257" s="3">
        <v>40.183266932270918</v>
      </c>
      <c r="AU257" s="3">
        <v>98.83720930232559</v>
      </c>
      <c r="AV257" s="3">
        <v>124.17391304347825</v>
      </c>
      <c r="AW257" s="3">
        <v>71.834782608695647</v>
      </c>
      <c r="AX257" s="3">
        <v>2.9565217391304346</v>
      </c>
      <c r="AZ257" s="3">
        <v>4</v>
      </c>
      <c r="BA257" s="1"/>
      <c r="BB257" s="14">
        <v>1753</v>
      </c>
      <c r="BC257" s="4">
        <v>1.2634000000000001</v>
      </c>
      <c r="BD257" s="4">
        <f t="shared" si="51"/>
        <v>0.4875482202387354</v>
      </c>
      <c r="BE257" s="4">
        <f t="shared" si="52"/>
        <v>0.88889068717066355</v>
      </c>
      <c r="BF257" s="4">
        <f t="shared" si="53"/>
        <v>1.103994032395567</v>
      </c>
      <c r="BG257" s="4">
        <f t="shared" si="54"/>
        <v>2.1024094126470723</v>
      </c>
      <c r="BH257" s="4">
        <f t="shared" si="55"/>
        <v>3.2972922448849098</v>
      </c>
      <c r="BI257" s="4">
        <f t="shared" si="56"/>
        <v>1.4931629247715024</v>
      </c>
      <c r="BJ257" s="4">
        <f t="shared" si="57"/>
        <v>3.6726744186046516</v>
      </c>
      <c r="BK257" s="4">
        <f t="shared" si="58"/>
        <v>4.6141565217391305</v>
      </c>
      <c r="BL257" s="4">
        <f t="shared" si="59"/>
        <v>2.669296010230179</v>
      </c>
      <c r="BM257" s="4">
        <f t="shared" si="62"/>
        <v>1.4931629247715024</v>
      </c>
      <c r="BN257" s="4">
        <f t="shared" si="64"/>
        <v>3.9872561813674516</v>
      </c>
      <c r="BO257" s="4"/>
      <c r="BP257" s="4">
        <v>5.0536000000000003</v>
      </c>
      <c r="BQ257" s="1"/>
      <c r="BR257" s="26">
        <v>1753</v>
      </c>
      <c r="BS257" s="6">
        <f>AU257/0.78*195</f>
        <v>24709.302325581397</v>
      </c>
      <c r="BT257" s="6">
        <f>BF257*271</f>
        <v>299.18238277919869</v>
      </c>
      <c r="BU257" s="6">
        <f>BG257*19</f>
        <v>39.945778840294373</v>
      </c>
      <c r="BV257" s="6">
        <f>BH257*5</f>
        <v>16.486461224424549</v>
      </c>
      <c r="BW257" s="6">
        <f>BI257*3</f>
        <v>4.4794887743145075</v>
      </c>
      <c r="BX257" s="6">
        <f>BJ257*3</f>
        <v>11.018023255813954</v>
      </c>
      <c r="BY257" s="6">
        <f>BK257*1.3</f>
        <v>5.9984034782608697</v>
      </c>
      <c r="BZ257" s="6">
        <f>BL257*1.3</f>
        <v>3.4700848132992328</v>
      </c>
      <c r="CA257" s="6">
        <f>BM257*1.3</f>
        <v>1.9411118022029532</v>
      </c>
      <c r="CB257" s="6">
        <f>BN257*2</f>
        <v>7.9745123627349033</v>
      </c>
      <c r="CD257" s="7">
        <f t="shared" si="60"/>
        <v>390.49624733054407</v>
      </c>
      <c r="CE257" s="7"/>
      <c r="CF257" s="8">
        <v>1753</v>
      </c>
      <c r="CG257" s="9">
        <f>BP257*250</f>
        <v>1263.4000000000001</v>
      </c>
      <c r="CH257" s="9">
        <f>CD257*4.2</f>
        <v>1640.0842387882851</v>
      </c>
      <c r="CJ257" s="10">
        <v>1753</v>
      </c>
      <c r="CK257" s="11">
        <f t="shared" si="61"/>
        <v>0.77032628576042894</v>
      </c>
    </row>
    <row r="258" spans="1:89" x14ac:dyDescent="0.2">
      <c r="A258" s="13">
        <v>1754</v>
      </c>
      <c r="F258" s="1">
        <v>960</v>
      </c>
      <c r="G258" s="34">
        <v>1066.43</v>
      </c>
      <c r="H258" s="63">
        <f t="shared" si="65"/>
        <v>1013.215</v>
      </c>
      <c r="P258" s="1">
        <v>2126.9</v>
      </c>
      <c r="Q258" s="1">
        <f>26*34</f>
        <v>884</v>
      </c>
      <c r="R258" s="1">
        <v>2126.9</v>
      </c>
      <c r="S258" s="1">
        <v>88</v>
      </c>
      <c r="X258" s="1">
        <v>88</v>
      </c>
      <c r="Y258" s="36">
        <v>664.8</v>
      </c>
      <c r="Z258" s="36"/>
      <c r="AA258" s="36">
        <v>664.8</v>
      </c>
      <c r="AC258" s="1">
        <v>68</v>
      </c>
      <c r="AE258" s="1">
        <v>68</v>
      </c>
      <c r="AF258" s="1">
        <v>901</v>
      </c>
      <c r="AG258" s="1">
        <v>48.5</v>
      </c>
      <c r="AN258" s="17">
        <v>1754</v>
      </c>
      <c r="AO258" s="3">
        <v>9.6581352833638014</v>
      </c>
      <c r="AP258" s="3">
        <v>18.523126142595977</v>
      </c>
      <c r="AQ258" s="3">
        <v>24.293837915601024</v>
      </c>
      <c r="AR258" s="3">
        <v>49.849997656213382</v>
      </c>
      <c r="AS258" s="3">
        <v>95.65217391304347</v>
      </c>
      <c r="AT258" s="3">
        <v>52.972111553784856</v>
      </c>
      <c r="AU258" s="3">
        <v>93.895348837209298</v>
      </c>
      <c r="AV258" s="3">
        <v>147.82608695652172</v>
      </c>
      <c r="AW258" s="3">
        <v>78.347826086956516</v>
      </c>
      <c r="AX258" s="3">
        <v>4.2173913043478262</v>
      </c>
      <c r="AZ258" s="3">
        <v>4</v>
      </c>
      <c r="BA258" s="1"/>
      <c r="BB258" s="14">
        <v>1754</v>
      </c>
      <c r="BC258" s="4">
        <v>1.2634000000000001</v>
      </c>
      <c r="BD258" s="4">
        <f t="shared" si="51"/>
        <v>0.35888494461770082</v>
      </c>
      <c r="BE258" s="4">
        <f t="shared" si="52"/>
        <v>0.68829757554575766</v>
      </c>
      <c r="BF258" s="4">
        <f t="shared" si="53"/>
        <v>0.90273043595795099</v>
      </c>
      <c r="BG258" s="4">
        <f t="shared" si="54"/>
        <v>1.8523672658488233</v>
      </c>
      <c r="BH258" s="4">
        <f t="shared" si="55"/>
        <v>3.5543222506393857</v>
      </c>
      <c r="BI258" s="4">
        <f t="shared" si="56"/>
        <v>1.9683813452074055</v>
      </c>
      <c r="BJ258" s="4">
        <f t="shared" si="57"/>
        <v>3.4890406976744188</v>
      </c>
      <c r="BK258" s="4">
        <f t="shared" si="58"/>
        <v>5.4930434782608693</v>
      </c>
      <c r="BL258" s="4">
        <f t="shared" si="59"/>
        <v>2.9113130434782613</v>
      </c>
      <c r="BM258" s="4">
        <f t="shared" si="62"/>
        <v>1.9683813452074055</v>
      </c>
      <c r="BN258" s="4">
        <f t="shared" si="64"/>
        <v>5.6877036704800412</v>
      </c>
      <c r="BO258" s="4"/>
      <c r="BP258" s="4">
        <v>5.0536000000000003</v>
      </c>
      <c r="BQ258" s="1"/>
      <c r="BR258" s="26">
        <v>1754</v>
      </c>
      <c r="BS258" s="6">
        <f>AU258/0.78*195</f>
        <v>23473.837209302321</v>
      </c>
      <c r="BT258" s="6">
        <f>BF258*271</f>
        <v>244.63994814460472</v>
      </c>
      <c r="BU258" s="6">
        <f>BG258*19</f>
        <v>35.194978051127642</v>
      </c>
      <c r="BV258" s="6">
        <f>BH258*5</f>
        <v>17.77161125319693</v>
      </c>
      <c r="BW258" s="6">
        <f>BI258*3</f>
        <v>5.9051440356222162</v>
      </c>
      <c r="BX258" s="6">
        <f>BJ258*3</f>
        <v>10.467122093023256</v>
      </c>
      <c r="BY258" s="6">
        <f>BK258*1.3</f>
        <v>7.1409565217391302</v>
      </c>
      <c r="BZ258" s="6">
        <f>BL258*1.3</f>
        <v>3.7847069565217399</v>
      </c>
      <c r="CA258" s="6">
        <f>BM258*1.3</f>
        <v>2.5588957487696273</v>
      </c>
      <c r="CB258" s="6">
        <f>BN258*2</f>
        <v>11.375407340960082</v>
      </c>
      <c r="CD258" s="7">
        <f t="shared" si="60"/>
        <v>338.83877014556532</v>
      </c>
      <c r="CE258" s="7"/>
      <c r="CF258" s="8">
        <v>1754</v>
      </c>
      <c r="CG258" s="9">
        <f>BP258*250</f>
        <v>1263.4000000000001</v>
      </c>
      <c r="CH258" s="9">
        <f>CD258*4.2</f>
        <v>1423.1228346113744</v>
      </c>
      <c r="CJ258" s="10">
        <v>1754</v>
      </c>
      <c r="CK258" s="11">
        <f t="shared" si="61"/>
        <v>0.88776595334794739</v>
      </c>
    </row>
    <row r="259" spans="1:89" x14ac:dyDescent="0.2">
      <c r="A259" s="13">
        <v>1755</v>
      </c>
      <c r="E259" s="1">
        <v>600.9</v>
      </c>
      <c r="F259" s="1">
        <v>521</v>
      </c>
      <c r="H259" s="63">
        <f t="shared" si="65"/>
        <v>560.95000000000005</v>
      </c>
      <c r="I259" s="1">
        <v>30.181818181818183</v>
      </c>
      <c r="L259" s="1">
        <f t="shared" si="63"/>
        <v>30.181818181818183</v>
      </c>
      <c r="N259" s="1">
        <v>1155.1925000000001</v>
      </c>
      <c r="R259" s="1">
        <v>1155.1925000000001</v>
      </c>
      <c r="S259" s="1">
        <v>87.1</v>
      </c>
      <c r="X259" s="1">
        <v>87.1</v>
      </c>
      <c r="Y259" s="36">
        <v>705.3</v>
      </c>
      <c r="Z259" s="36"/>
      <c r="AA259" s="36">
        <v>705.3</v>
      </c>
      <c r="AC259" s="1">
        <v>72</v>
      </c>
      <c r="AE259" s="1">
        <v>72</v>
      </c>
      <c r="AF259" s="1">
        <v>850</v>
      </c>
      <c r="AG259" s="1">
        <v>87.4</v>
      </c>
      <c r="AH259" s="66">
        <v>4</v>
      </c>
      <c r="AI259" s="66">
        <v>4</v>
      </c>
      <c r="AN259" s="17">
        <v>1755</v>
      </c>
      <c r="AO259" s="3">
        <v>5.0164533820840944</v>
      </c>
      <c r="AP259" s="3">
        <v>10.255027422303474</v>
      </c>
      <c r="AQ259" s="3">
        <v>10.276679841897236</v>
      </c>
      <c r="AR259" s="3">
        <v>27.075247269488585</v>
      </c>
      <c r="AS259" s="3">
        <v>94.673913043478251</v>
      </c>
      <c r="AT259" s="3">
        <v>56.199203187250987</v>
      </c>
      <c r="AU259" s="3">
        <v>97.558139534883736</v>
      </c>
      <c r="AV259" s="3">
        <v>156.52173913043478</v>
      </c>
      <c r="AW259" s="3">
        <v>73.913043478260875</v>
      </c>
      <c r="AX259" s="3">
        <v>7.6000000000000005</v>
      </c>
      <c r="AZ259" s="3">
        <v>4</v>
      </c>
      <c r="BA259" s="1"/>
      <c r="BB259" s="14">
        <v>1755</v>
      </c>
      <c r="BC259" s="4">
        <v>1.2634000000000001</v>
      </c>
      <c r="BD259" s="4">
        <f t="shared" si="51"/>
        <v>0.18640550596838368</v>
      </c>
      <c r="BE259" s="4">
        <f t="shared" si="52"/>
        <v>0.38106475427465325</v>
      </c>
      <c r="BF259" s="4">
        <f t="shared" si="53"/>
        <v>0.38186933271332257</v>
      </c>
      <c r="BG259" s="4">
        <f t="shared" si="54"/>
        <v>1.0060843353021141</v>
      </c>
      <c r="BH259" s="4">
        <f t="shared" si="55"/>
        <v>3.5179712276214832</v>
      </c>
      <c r="BI259" s="4">
        <f t="shared" si="56"/>
        <v>2.0882962737286146</v>
      </c>
      <c r="BJ259" s="4">
        <f t="shared" si="57"/>
        <v>3.6251456908344744</v>
      </c>
      <c r="BK259" s="4">
        <f t="shared" si="58"/>
        <v>5.8161636828644507</v>
      </c>
      <c r="BL259" s="4">
        <f t="shared" si="59"/>
        <v>2.7465217391304355</v>
      </c>
      <c r="BM259" s="4">
        <f t="shared" si="62"/>
        <v>2.0882962737286146</v>
      </c>
      <c r="BN259" s="4">
        <f t="shared" si="64"/>
        <v>10.249593830926921</v>
      </c>
      <c r="BO259" s="4"/>
      <c r="BP259" s="4">
        <v>5.0536000000000003</v>
      </c>
      <c r="BQ259" s="1"/>
      <c r="BR259" s="26">
        <v>1755</v>
      </c>
      <c r="BS259" s="6">
        <f>AU259/0.78*195</f>
        <v>24389.534883720935</v>
      </c>
      <c r="BT259" s="6">
        <f>BF259*271</f>
        <v>103.48658916531042</v>
      </c>
      <c r="BU259" s="6">
        <f>BG259*19</f>
        <v>19.115602370740167</v>
      </c>
      <c r="BV259" s="6">
        <f>BH259*5</f>
        <v>17.589856138107415</v>
      </c>
      <c r="BW259" s="6">
        <f>BI259*3</f>
        <v>6.2648888211858438</v>
      </c>
      <c r="BX259" s="6">
        <f>BJ259*3</f>
        <v>10.875437072503424</v>
      </c>
      <c r="BY259" s="6">
        <f>BK259*1.3</f>
        <v>7.5610127877237865</v>
      </c>
      <c r="BZ259" s="6">
        <f>BL259*1.3</f>
        <v>3.5704782608695664</v>
      </c>
      <c r="CA259" s="6">
        <f>BM259*1.3</f>
        <v>2.7147851558471991</v>
      </c>
      <c r="CB259" s="6">
        <f>BN259*2</f>
        <v>20.499187661853842</v>
      </c>
      <c r="CD259" s="7">
        <f t="shared" si="60"/>
        <v>191.67783743414171</v>
      </c>
      <c r="CE259" s="7"/>
      <c r="CF259" s="8">
        <v>1755</v>
      </c>
      <c r="CG259" s="9">
        <f>BP259*250</f>
        <v>1263.4000000000001</v>
      </c>
      <c r="CH259" s="9">
        <f>CD259*4.2</f>
        <v>805.04691722339521</v>
      </c>
      <c r="CJ259" s="10">
        <v>1755</v>
      </c>
      <c r="CK259" s="11">
        <f t="shared" si="61"/>
        <v>1.569349528543583</v>
      </c>
    </row>
    <row r="260" spans="1:89" x14ac:dyDescent="0.2">
      <c r="A260" s="13">
        <v>1756</v>
      </c>
      <c r="E260" s="1">
        <v>568</v>
      </c>
      <c r="F260" s="1">
        <v>603</v>
      </c>
      <c r="H260" s="63">
        <f t="shared" si="65"/>
        <v>585.5</v>
      </c>
      <c r="I260" s="1">
        <v>30.333333333333332</v>
      </c>
      <c r="L260" s="1">
        <f t="shared" si="63"/>
        <v>30.333333333333332</v>
      </c>
      <c r="N260" s="1">
        <v>918</v>
      </c>
      <c r="P260" s="1">
        <f>25.25*34</f>
        <v>858.5</v>
      </c>
      <c r="Q260" s="1">
        <f>15*34</f>
        <v>510</v>
      </c>
      <c r="R260" s="1">
        <v>888.25</v>
      </c>
      <c r="S260" s="1">
        <v>72</v>
      </c>
      <c r="X260" s="1">
        <v>72</v>
      </c>
      <c r="Y260" s="36">
        <v>709.8</v>
      </c>
      <c r="Z260" s="36"/>
      <c r="AA260" s="36">
        <v>709.8</v>
      </c>
      <c r="AC260" s="1">
        <v>68</v>
      </c>
      <c r="AE260" s="1">
        <v>68</v>
      </c>
      <c r="AF260" s="1">
        <v>925</v>
      </c>
      <c r="AG260" s="1">
        <v>84.7</v>
      </c>
      <c r="AN260" s="17">
        <v>1756</v>
      </c>
      <c r="AO260" s="3">
        <v>6.5246800731261416</v>
      </c>
      <c r="AP260" s="3">
        <v>10.703839122486288</v>
      </c>
      <c r="AQ260" s="3">
        <v>10.386473429951691</v>
      </c>
      <c r="AR260" s="3">
        <v>20.818684666947917</v>
      </c>
      <c r="AS260" s="3">
        <v>78.260869565217391</v>
      </c>
      <c r="AT260" s="3">
        <v>56.557768924302785</v>
      </c>
      <c r="AU260" s="3">
        <v>81.976744186046517</v>
      </c>
      <c r="AV260" s="3">
        <v>147.82608695652172</v>
      </c>
      <c r="AW260" s="3">
        <v>80.434782608695656</v>
      </c>
      <c r="AX260" s="3">
        <v>7.3652173913043484</v>
      </c>
      <c r="AZ260" s="3">
        <v>4</v>
      </c>
      <c r="BA260" s="1"/>
      <c r="BB260" s="14">
        <v>1756</v>
      </c>
      <c r="BC260" s="4">
        <v>1.2634000000000001</v>
      </c>
      <c r="BD260" s="4">
        <f t="shared" si="51"/>
        <v>0.24244943542316374</v>
      </c>
      <c r="BE260" s="4">
        <f t="shared" si="52"/>
        <v>0.39774206903968168</v>
      </c>
      <c r="BF260" s="4">
        <f t="shared" si="53"/>
        <v>0.38594913327649905</v>
      </c>
      <c r="BG260" s="4">
        <f t="shared" si="54"/>
        <v>0.77359782965358825</v>
      </c>
      <c r="BH260" s="4">
        <f t="shared" si="55"/>
        <v>2.9080818414322254</v>
      </c>
      <c r="BI260" s="4">
        <f t="shared" si="56"/>
        <v>2.1016201546754161</v>
      </c>
      <c r="BJ260" s="4">
        <f t="shared" si="57"/>
        <v>3.0461593707250345</v>
      </c>
      <c r="BK260" s="4">
        <f t="shared" si="58"/>
        <v>5.4930434782608693</v>
      </c>
      <c r="BL260" s="4">
        <f t="shared" si="59"/>
        <v>2.9888618925831207</v>
      </c>
      <c r="BM260" s="4">
        <f t="shared" si="62"/>
        <v>2.1016201546754161</v>
      </c>
      <c r="BN260" s="4">
        <f t="shared" si="64"/>
        <v>9.9329587812300932</v>
      </c>
      <c r="BO260" s="4"/>
      <c r="BP260" s="4">
        <v>5.0536000000000003</v>
      </c>
      <c r="BQ260" s="1"/>
      <c r="BR260" s="26">
        <v>1756</v>
      </c>
      <c r="BS260" s="6">
        <f>AU260/0.78*195</f>
        <v>20494.18604651163</v>
      </c>
      <c r="BT260" s="6">
        <f>BF260*271</f>
        <v>104.59221511793125</v>
      </c>
      <c r="BU260" s="6">
        <f>BG260*19</f>
        <v>14.698358763418177</v>
      </c>
      <c r="BV260" s="6">
        <f>BH260*5</f>
        <v>14.540409207161126</v>
      </c>
      <c r="BW260" s="6">
        <f>BI260*3</f>
        <v>6.3048604640262482</v>
      </c>
      <c r="BX260" s="6">
        <f>BJ260*3</f>
        <v>9.138478112175104</v>
      </c>
      <c r="BY260" s="6">
        <f>BK260*1.3</f>
        <v>7.1409565217391302</v>
      </c>
      <c r="BZ260" s="6">
        <f>BL260*1.3</f>
        <v>3.8855204603580571</v>
      </c>
      <c r="CA260" s="6">
        <f>BM260*1.3</f>
        <v>2.7321062010780408</v>
      </c>
      <c r="CB260" s="6">
        <f>BN260*2</f>
        <v>19.865917562460186</v>
      </c>
      <c r="CD260" s="7">
        <f t="shared" si="60"/>
        <v>182.89882241034735</v>
      </c>
      <c r="CE260" s="7"/>
      <c r="CF260" s="8">
        <v>1756</v>
      </c>
      <c r="CG260" s="9">
        <f>BP260*250</f>
        <v>1263.4000000000001</v>
      </c>
      <c r="CH260" s="9">
        <f>CD260*4.2</f>
        <v>768.17505412345895</v>
      </c>
      <c r="CJ260" s="10">
        <v>1756</v>
      </c>
      <c r="CK260" s="11">
        <f t="shared" si="61"/>
        <v>1.6446772037418309</v>
      </c>
    </row>
    <row r="261" spans="1:89" x14ac:dyDescent="0.2">
      <c r="A261" s="13">
        <v>1757</v>
      </c>
      <c r="E261" s="1">
        <v>724.7</v>
      </c>
      <c r="F261" s="1">
        <v>782</v>
      </c>
      <c r="H261" s="63">
        <f t="shared" si="65"/>
        <v>753.35</v>
      </c>
      <c r="I261" s="1">
        <v>38.666666666666664</v>
      </c>
      <c r="L261" s="1">
        <f t="shared" si="63"/>
        <v>38.666666666666664</v>
      </c>
      <c r="N261" s="1">
        <v>1360</v>
      </c>
      <c r="P261" s="1">
        <f>38*34</f>
        <v>1292</v>
      </c>
      <c r="Q261" s="1">
        <f>27*34</f>
        <v>918</v>
      </c>
      <c r="R261" s="1">
        <v>1326</v>
      </c>
      <c r="S261" s="1">
        <v>64</v>
      </c>
      <c r="X261" s="1">
        <v>64</v>
      </c>
      <c r="Y261" s="36">
        <v>720.5</v>
      </c>
      <c r="Z261" s="36"/>
      <c r="AA261" s="36">
        <v>720.5</v>
      </c>
      <c r="AC261" s="1">
        <v>75.5</v>
      </c>
      <c r="AE261" s="1">
        <v>75.5</v>
      </c>
      <c r="AF261" s="1">
        <v>925</v>
      </c>
      <c r="AG261" s="1">
        <v>78</v>
      </c>
      <c r="AI261" s="66">
        <v>4</v>
      </c>
      <c r="AN261" s="17">
        <v>1757</v>
      </c>
      <c r="AO261" s="3">
        <v>7.2266910420475314</v>
      </c>
      <c r="AP261" s="3">
        <v>13.772394881170017</v>
      </c>
      <c r="AQ261" s="3">
        <v>16.425120772946858</v>
      </c>
      <c r="AR261" s="3">
        <v>31.078610603290674</v>
      </c>
      <c r="AS261" s="3">
        <v>69.565217391304344</v>
      </c>
      <c r="AT261" s="3">
        <v>57.410358565737049</v>
      </c>
      <c r="AU261" s="3">
        <v>80.523255813953483</v>
      </c>
      <c r="AV261" s="3">
        <v>164.13043478260869</v>
      </c>
      <c r="AW261" s="3">
        <v>80.434782608695656</v>
      </c>
      <c r="AX261" s="3">
        <v>6.7826086956521738</v>
      </c>
      <c r="AZ261" s="3">
        <v>4</v>
      </c>
      <c r="BA261" s="1"/>
      <c r="BB261" s="14">
        <v>1757</v>
      </c>
      <c r="BC261" s="4">
        <v>1.2634000000000001</v>
      </c>
      <c r="BD261" s="4">
        <f t="shared" ref="BD261:BD304" si="66">((AO261/34)*$BC261)</f>
        <v>0.26853533713302508</v>
      </c>
      <c r="BE261" s="4">
        <f t="shared" ref="BE261:BE304" si="67">((AP261/34)*$BC261)</f>
        <v>0.51176599096677067</v>
      </c>
      <c r="BF261" s="4">
        <f t="shared" ref="BF261:BF304" si="68">(AQ261/34)*$BC261</f>
        <v>0.61033816425120768</v>
      </c>
      <c r="BG261" s="4">
        <f t="shared" ref="BG261:BG304" si="69">(AR261/34)*$BC261</f>
        <v>1.1548446069469835</v>
      </c>
      <c r="BH261" s="4">
        <f t="shared" ref="BH261:BH304" si="70">(AS261/34)*$BC261</f>
        <v>2.5849616368286443</v>
      </c>
      <c r="BI261" s="4">
        <f t="shared" ref="BI261:BI304" si="71">(AT261/34)*$BC261</f>
        <v>2.1333013827044764</v>
      </c>
      <c r="BJ261" s="4">
        <f t="shared" ref="BJ261:BJ304" si="72">(AU261/34)*$BC261</f>
        <v>2.9921494528043775</v>
      </c>
      <c r="BK261" s="4">
        <f t="shared" ref="BK261:BK304" si="73">(AV261/34)*$BC261</f>
        <v>6.0988938618925825</v>
      </c>
      <c r="BL261" s="4">
        <f t="shared" ref="BL261:BL304" si="74">(AW261/34)*$BC261</f>
        <v>2.9888618925831207</v>
      </c>
      <c r="BM261" s="4">
        <f t="shared" si="62"/>
        <v>2.1333013827044764</v>
      </c>
      <c r="BN261" s="4">
        <f t="shared" si="64"/>
        <v>9.1472347690194482</v>
      </c>
      <c r="BO261" s="4"/>
      <c r="BP261" s="4">
        <v>5.0536000000000003</v>
      </c>
      <c r="BQ261" s="1"/>
      <c r="BR261" s="26">
        <v>1757</v>
      </c>
      <c r="BS261" s="6">
        <f>AU261/0.78*195</f>
        <v>20130.81395348837</v>
      </c>
      <c r="BT261" s="6">
        <f>BF261*271</f>
        <v>165.40164251207727</v>
      </c>
      <c r="BU261" s="6">
        <f>BG261*19</f>
        <v>21.942047531992689</v>
      </c>
      <c r="BV261" s="6">
        <f>BH261*5</f>
        <v>12.924808184143222</v>
      </c>
      <c r="BW261" s="6">
        <f>BI261*3</f>
        <v>6.3999041481134293</v>
      </c>
      <c r="BX261" s="6">
        <f>BJ261*3</f>
        <v>8.9764483584131334</v>
      </c>
      <c r="BY261" s="6">
        <f>BK261*1.3</f>
        <v>7.9285620204603573</v>
      </c>
      <c r="BZ261" s="6">
        <f>BL261*1.3</f>
        <v>3.8855204603580571</v>
      </c>
      <c r="CA261" s="6">
        <f>BM261*1.3</f>
        <v>2.7732917975158196</v>
      </c>
      <c r="CB261" s="6">
        <f>BN261*2</f>
        <v>18.294469538038896</v>
      </c>
      <c r="CD261" s="7">
        <f t="shared" ref="CD261:CD304" si="75">SUM(BT261:CB261)</f>
        <v>248.52669455111288</v>
      </c>
      <c r="CE261" s="7"/>
      <c r="CF261" s="8">
        <v>1757</v>
      </c>
      <c r="CG261" s="9">
        <f>BP261*250</f>
        <v>1263.4000000000001</v>
      </c>
      <c r="CH261" s="9">
        <f>CD261*4.2</f>
        <v>1043.812117114674</v>
      </c>
      <c r="CJ261" s="10">
        <v>1757</v>
      </c>
      <c r="CK261" s="11">
        <f t="shared" ref="CK261:CK304" si="76">CG261/CH261</f>
        <v>1.2103710804702241</v>
      </c>
    </row>
    <row r="262" spans="1:89" x14ac:dyDescent="0.2">
      <c r="A262" s="13">
        <v>1758</v>
      </c>
      <c r="F262" s="1">
        <v>901</v>
      </c>
      <c r="G262" s="34">
        <v>1009.15</v>
      </c>
      <c r="H262" s="63">
        <f t="shared" si="65"/>
        <v>955.07500000000005</v>
      </c>
      <c r="I262" s="1">
        <v>43.333333333333336</v>
      </c>
      <c r="L262" s="1">
        <f t="shared" si="63"/>
        <v>43.333333333333336</v>
      </c>
      <c r="N262" s="1">
        <v>1836</v>
      </c>
      <c r="P262" s="1">
        <f>44*34</f>
        <v>1496</v>
      </c>
      <c r="Q262" s="1">
        <f>19.5*34</f>
        <v>663</v>
      </c>
      <c r="R262" s="1">
        <v>1666</v>
      </c>
      <c r="S262" s="1">
        <v>78</v>
      </c>
      <c r="X262" s="1">
        <v>78</v>
      </c>
      <c r="Y262" s="36">
        <v>692</v>
      </c>
      <c r="Z262" s="36"/>
      <c r="AA262" s="36">
        <v>692</v>
      </c>
      <c r="AC262" s="1">
        <v>61.3</v>
      </c>
      <c r="AE262" s="1">
        <v>61.3</v>
      </c>
      <c r="AF262" s="1">
        <v>865</v>
      </c>
      <c r="AG262" s="1">
        <v>120.8</v>
      </c>
      <c r="AN262" s="17">
        <v>1758</v>
      </c>
      <c r="AO262" s="3">
        <v>12.720292504570383</v>
      </c>
      <c r="AP262" s="3">
        <v>17.460237659963436</v>
      </c>
      <c r="AQ262" s="3">
        <v>19.806763285024157</v>
      </c>
      <c r="AR262" s="3">
        <v>39.047485116954952</v>
      </c>
      <c r="AS262" s="3">
        <v>84.782608695652172</v>
      </c>
      <c r="AT262" s="3">
        <v>55.139442231075691</v>
      </c>
      <c r="AU262" s="3">
        <v>79.069767441860463</v>
      </c>
      <c r="AV262" s="3">
        <v>133.26086956521738</v>
      </c>
      <c r="AW262" s="3">
        <v>75.217391304347828</v>
      </c>
      <c r="AX262" s="3">
        <v>10.504347826086956</v>
      </c>
      <c r="AZ262" s="3">
        <v>4</v>
      </c>
      <c r="BA262" s="1"/>
      <c r="BB262" s="14">
        <v>1758</v>
      </c>
      <c r="BC262" s="4">
        <v>1.2634000000000001</v>
      </c>
      <c r="BD262" s="4">
        <f t="shared" si="66"/>
        <v>0.47267110441983007</v>
      </c>
      <c r="BE262" s="4">
        <f t="shared" si="67"/>
        <v>0.64880188998817079</v>
      </c>
      <c r="BF262" s="4">
        <f t="shared" si="68"/>
        <v>0.7359960215970448</v>
      </c>
      <c r="BG262" s="4">
        <f t="shared" si="69"/>
        <v>1.4509586087282615</v>
      </c>
      <c r="BH262" s="4">
        <f t="shared" si="70"/>
        <v>3.1504219948849106</v>
      </c>
      <c r="BI262" s="4">
        <f t="shared" si="71"/>
        <v>2.0489168033747363</v>
      </c>
      <c r="BJ262" s="4">
        <f t="shared" si="72"/>
        <v>2.9381395348837214</v>
      </c>
      <c r="BK262" s="4">
        <f t="shared" si="73"/>
        <v>4.9518171355498719</v>
      </c>
      <c r="BL262" s="4">
        <f t="shared" si="74"/>
        <v>2.7949897698209725</v>
      </c>
      <c r="BM262" s="4">
        <f t="shared" ref="BM262:BM304" si="77">BI262</f>
        <v>2.0489168033747363</v>
      </c>
      <c r="BN262" s="4">
        <f t="shared" si="64"/>
        <v>14.166486667917299</v>
      </c>
      <c r="BO262" s="4"/>
      <c r="BP262" s="4">
        <v>5.0536000000000003</v>
      </c>
      <c r="BQ262" s="1"/>
      <c r="BR262" s="26">
        <v>1758</v>
      </c>
      <c r="BS262" s="6">
        <f t="shared" ref="BS262:BS304" si="78">AU262/0.78*195</f>
        <v>19767.441860465115</v>
      </c>
      <c r="BT262" s="6">
        <f>BF262*271</f>
        <v>199.45492185279915</v>
      </c>
      <c r="BU262" s="6">
        <f t="shared" ref="BU262:BU304" si="79">BG262*19</f>
        <v>27.56821356583697</v>
      </c>
      <c r="BV262" s="6">
        <f>BH262*5</f>
        <v>15.752109974424553</v>
      </c>
      <c r="BW262" s="6">
        <f>BI262*3</f>
        <v>6.1467504101242092</v>
      </c>
      <c r="BX262" s="6">
        <f>BJ262*3</f>
        <v>8.8144186046511646</v>
      </c>
      <c r="BY262" s="6">
        <f>BK262*1.3</f>
        <v>6.4373622762148335</v>
      </c>
      <c r="BZ262" s="6">
        <f>BL262*1.3</f>
        <v>3.6334867007672642</v>
      </c>
      <c r="CA262" s="6">
        <f>BM262*1.3</f>
        <v>2.6635918443871573</v>
      </c>
      <c r="CB262" s="6">
        <f>BN262*2</f>
        <v>28.332973335834598</v>
      </c>
      <c r="CD262" s="7">
        <f t="shared" si="75"/>
        <v>298.80382856503991</v>
      </c>
      <c r="CE262" s="7"/>
      <c r="CF262" s="8">
        <v>1758</v>
      </c>
      <c r="CG262" s="9">
        <f>BP262*250</f>
        <v>1263.4000000000001</v>
      </c>
      <c r="CH262" s="9">
        <f>CD262*4.2</f>
        <v>1254.9760799731678</v>
      </c>
      <c r="CJ262" s="10">
        <v>1758</v>
      </c>
      <c r="CK262" s="11">
        <f t="shared" si="76"/>
        <v>1.0067124148111353</v>
      </c>
    </row>
    <row r="263" spans="1:89" x14ac:dyDescent="0.2">
      <c r="A263" s="13">
        <v>1759</v>
      </c>
      <c r="F263" s="1">
        <v>977</v>
      </c>
      <c r="H263" s="63">
        <f t="shared" si="65"/>
        <v>977</v>
      </c>
      <c r="N263" s="1">
        <v>1564</v>
      </c>
      <c r="P263" s="1">
        <f>46.8*34</f>
        <v>1591.1999999999998</v>
      </c>
      <c r="Q263" s="1">
        <f>18*34</f>
        <v>612</v>
      </c>
      <c r="R263" s="1">
        <v>1577.6</v>
      </c>
      <c r="S263" s="1">
        <v>70</v>
      </c>
      <c r="X263" s="1">
        <v>70</v>
      </c>
      <c r="Y263" s="36">
        <v>626.5</v>
      </c>
      <c r="Z263" s="36"/>
      <c r="AA263" s="36">
        <v>626.5</v>
      </c>
      <c r="AC263" s="1">
        <v>52</v>
      </c>
      <c r="AE263" s="1">
        <v>52</v>
      </c>
      <c r="AF263" s="1">
        <v>788.4</v>
      </c>
      <c r="AG263" s="1">
        <v>84.6</v>
      </c>
      <c r="AN263" s="17">
        <v>1759</v>
      </c>
      <c r="AO263" s="3">
        <v>11.537934186471663</v>
      </c>
      <c r="AP263" s="3">
        <v>17.861060329067641</v>
      </c>
      <c r="AQ263" s="3">
        <v>23.425511508951402</v>
      </c>
      <c r="AR263" s="3">
        <v>36.975577743402233</v>
      </c>
      <c r="AS263" s="3">
        <v>76.086956521739125</v>
      </c>
      <c r="AT263" s="3">
        <v>49.920318725099598</v>
      </c>
      <c r="AU263" s="3">
        <v>86.104651162790702</v>
      </c>
      <c r="AV263" s="3">
        <v>113.04347826086956</v>
      </c>
      <c r="AW263" s="3">
        <v>68.556521739130432</v>
      </c>
      <c r="AX263" s="3">
        <v>7.3565217391304341</v>
      </c>
      <c r="AZ263" s="3">
        <v>4</v>
      </c>
      <c r="BA263" s="1"/>
      <c r="BB263" s="14">
        <v>1759</v>
      </c>
      <c r="BC263" s="4">
        <v>1.2634000000000001</v>
      </c>
      <c r="BD263" s="4">
        <f t="shared" si="66"/>
        <v>0.42873606032906764</v>
      </c>
      <c r="BE263" s="4">
        <f t="shared" si="67"/>
        <v>0.66369598881600178</v>
      </c>
      <c r="BF263" s="4">
        <f t="shared" si="68"/>
        <v>0.87046444824732949</v>
      </c>
      <c r="BG263" s="4">
        <f t="shared" si="69"/>
        <v>1.3739689682651288</v>
      </c>
      <c r="BH263" s="4">
        <f t="shared" si="70"/>
        <v>2.82730179028133</v>
      </c>
      <c r="BI263" s="4">
        <f t="shared" si="71"/>
        <v>1.8549803140379659</v>
      </c>
      <c r="BJ263" s="4">
        <f t="shared" si="72"/>
        <v>3.1995475376196998</v>
      </c>
      <c r="BK263" s="4">
        <f t="shared" si="73"/>
        <v>4.2005626598465478</v>
      </c>
      <c r="BL263" s="4">
        <f t="shared" si="74"/>
        <v>2.5474796930946288</v>
      </c>
      <c r="BM263" s="4">
        <f t="shared" si="77"/>
        <v>1.8549803140379659</v>
      </c>
      <c r="BN263" s="4">
        <f t="shared" si="64"/>
        <v>9.921231557167248</v>
      </c>
      <c r="BO263" s="4"/>
      <c r="BP263" s="4">
        <v>5.0536000000000003</v>
      </c>
      <c r="BQ263" s="1"/>
      <c r="BR263" s="26">
        <v>1759</v>
      </c>
      <c r="BS263" s="6">
        <f t="shared" si="78"/>
        <v>21526.162790697676</v>
      </c>
      <c r="BT263" s="6">
        <f>BF263*271</f>
        <v>235.89586547502628</v>
      </c>
      <c r="BU263" s="6">
        <f t="shared" si="79"/>
        <v>26.105410397037449</v>
      </c>
      <c r="BV263" s="6">
        <f>BH263*5</f>
        <v>14.13650895140665</v>
      </c>
      <c r="BW263" s="6">
        <f>BI263*3</f>
        <v>5.564940942113898</v>
      </c>
      <c r="BX263" s="6">
        <f>BJ263*3</f>
        <v>9.5986426128590985</v>
      </c>
      <c r="BY263" s="6">
        <f>BK263*1.3</f>
        <v>5.4607314578005122</v>
      </c>
      <c r="BZ263" s="6">
        <f>BL263*1.3</f>
        <v>3.3117236010230178</v>
      </c>
      <c r="CA263" s="6">
        <f>BM263*1.3</f>
        <v>2.4114744082493558</v>
      </c>
      <c r="CB263" s="6">
        <f>BN263*2</f>
        <v>19.842463114334496</v>
      </c>
      <c r="CD263" s="7">
        <f t="shared" si="75"/>
        <v>322.32776095985082</v>
      </c>
      <c r="CE263" s="7"/>
      <c r="CF263" s="8">
        <v>1759</v>
      </c>
      <c r="CG263" s="9">
        <f>BP263*250</f>
        <v>1263.4000000000001</v>
      </c>
      <c r="CH263" s="9">
        <f>CD263*4.2</f>
        <v>1353.7765960313734</v>
      </c>
      <c r="CJ263" s="10">
        <v>1759</v>
      </c>
      <c r="CK263" s="11">
        <f t="shared" si="76"/>
        <v>0.9332411298169031</v>
      </c>
    </row>
    <row r="264" spans="1:89" x14ac:dyDescent="0.2">
      <c r="A264" s="13">
        <v>1760</v>
      </c>
      <c r="F264" s="1">
        <v>850</v>
      </c>
      <c r="H264" s="63">
        <f t="shared" si="65"/>
        <v>850</v>
      </c>
      <c r="I264" s="1">
        <v>51.833333333333336</v>
      </c>
      <c r="J264" s="1">
        <v>46.69</v>
      </c>
      <c r="L264" s="1">
        <f t="shared" si="63"/>
        <v>49.26166666666667</v>
      </c>
      <c r="N264" s="1">
        <v>1394</v>
      </c>
      <c r="P264" s="1">
        <f>38*34</f>
        <v>1292</v>
      </c>
      <c r="R264" s="1">
        <v>1343</v>
      </c>
      <c r="S264" s="1">
        <v>70</v>
      </c>
      <c r="W264" s="1">
        <v>66</v>
      </c>
      <c r="X264" s="1">
        <v>70</v>
      </c>
      <c r="Y264" s="36">
        <v>605.9</v>
      </c>
      <c r="Z264" s="36"/>
      <c r="AA264" s="36">
        <v>605.9</v>
      </c>
      <c r="AC264" s="1">
        <v>52</v>
      </c>
      <c r="AE264" s="1">
        <v>52</v>
      </c>
      <c r="AF264" s="1">
        <v>850</v>
      </c>
      <c r="AG264" s="1">
        <v>76</v>
      </c>
      <c r="AJ264" s="66">
        <v>4</v>
      </c>
      <c r="AK264" s="66">
        <v>4</v>
      </c>
      <c r="AN264" s="17">
        <v>1760</v>
      </c>
      <c r="AO264" s="3">
        <v>10.355575868372943</v>
      </c>
      <c r="AP264" s="3">
        <v>15.539305301645337</v>
      </c>
      <c r="AQ264" s="3">
        <v>24.102657004830924</v>
      </c>
      <c r="AR264" s="3">
        <v>31.477054328973889</v>
      </c>
      <c r="AS264" s="3">
        <v>76.086956521739125</v>
      </c>
      <c r="AT264" s="3">
        <v>48.278884462151389</v>
      </c>
      <c r="AU264" s="3">
        <v>93.139534883720927</v>
      </c>
      <c r="AV264" s="3">
        <v>113.04347826086956</v>
      </c>
      <c r="AW264" s="3">
        <v>73.913043478260875</v>
      </c>
      <c r="AX264" s="3">
        <v>6.6086956521739131</v>
      </c>
      <c r="AZ264" s="3">
        <v>4</v>
      </c>
      <c r="BA264" s="1"/>
      <c r="BB264" s="14">
        <v>1760</v>
      </c>
      <c r="BC264" s="4">
        <v>1.2634000000000001</v>
      </c>
      <c r="BD264" s="4">
        <f t="shared" si="66"/>
        <v>0.3848010162383052</v>
      </c>
      <c r="BE264" s="4">
        <f t="shared" si="67"/>
        <v>0.57742230347349177</v>
      </c>
      <c r="BF264" s="4">
        <f t="shared" si="68"/>
        <v>0.89562637823245272</v>
      </c>
      <c r="BG264" s="4">
        <f t="shared" si="69"/>
        <v>1.1696503070360473</v>
      </c>
      <c r="BH264" s="4">
        <f t="shared" si="70"/>
        <v>2.82730179028133</v>
      </c>
      <c r="BI264" s="4">
        <f t="shared" si="71"/>
        <v>1.7939865479259434</v>
      </c>
      <c r="BJ264" s="4">
        <f t="shared" si="72"/>
        <v>3.4609555403556773</v>
      </c>
      <c r="BK264" s="4">
        <f t="shared" si="73"/>
        <v>4.2005626598465478</v>
      </c>
      <c r="BL264" s="4">
        <f t="shared" si="74"/>
        <v>2.7465217391304355</v>
      </c>
      <c r="BM264" s="4">
        <f t="shared" si="77"/>
        <v>1.7939865479259434</v>
      </c>
      <c r="BN264" s="4">
        <f t="shared" si="64"/>
        <v>8.9126902877625405</v>
      </c>
      <c r="BO264" s="4"/>
      <c r="BP264" s="4">
        <v>5.0536000000000003</v>
      </c>
      <c r="BQ264" s="1"/>
      <c r="BR264" s="26">
        <v>1760</v>
      </c>
      <c r="BS264" s="6">
        <f t="shared" si="78"/>
        <v>23284.883720930229</v>
      </c>
      <c r="BT264" s="6">
        <f>BF264*271</f>
        <v>242.71474850099469</v>
      </c>
      <c r="BU264" s="6">
        <f t="shared" si="79"/>
        <v>22.223355833684899</v>
      </c>
      <c r="BV264" s="6">
        <f>BH264*5</f>
        <v>14.13650895140665</v>
      </c>
      <c r="BW264" s="6">
        <f>BI264*3</f>
        <v>5.3819596437778303</v>
      </c>
      <c r="BX264" s="6">
        <f>BJ264*3</f>
        <v>10.382866621067032</v>
      </c>
      <c r="BY264" s="6">
        <f>BK264*1.3</f>
        <v>5.4607314578005122</v>
      </c>
      <c r="BZ264" s="6">
        <f>BL264*1.3</f>
        <v>3.5704782608695664</v>
      </c>
      <c r="CA264" s="6">
        <f>BM264*1.3</f>
        <v>2.3321825123037265</v>
      </c>
      <c r="CB264" s="6">
        <f>BN264*2</f>
        <v>17.825380575525081</v>
      </c>
      <c r="CD264" s="7">
        <f t="shared" si="75"/>
        <v>324.02821235742994</v>
      </c>
      <c r="CE264" s="7"/>
      <c r="CF264" s="8">
        <v>1760</v>
      </c>
      <c r="CG264" s="9">
        <f>BP264*250</f>
        <v>1263.4000000000001</v>
      </c>
      <c r="CH264" s="9">
        <f>CD264*4.2</f>
        <v>1360.9184919012057</v>
      </c>
      <c r="CJ264" s="10">
        <v>1760</v>
      </c>
      <c r="CK264" s="11">
        <f t="shared" si="76"/>
        <v>0.92834362051692598</v>
      </c>
    </row>
    <row r="265" spans="1:89" x14ac:dyDescent="0.2">
      <c r="A265" s="13">
        <v>1761</v>
      </c>
      <c r="G265" s="34">
        <v>984.65612648221338</v>
      </c>
      <c r="H265" s="63">
        <f t="shared" si="65"/>
        <v>984.65612648221338</v>
      </c>
      <c r="I265" s="1">
        <v>47.636363636363633</v>
      </c>
      <c r="J265" s="1">
        <v>45.73</v>
      </c>
      <c r="L265" s="1">
        <f t="shared" si="63"/>
        <v>46.683181818181815</v>
      </c>
      <c r="N265" s="1">
        <v>1224</v>
      </c>
      <c r="P265" s="1">
        <f>39*34</f>
        <v>1326</v>
      </c>
      <c r="R265" s="1">
        <v>1275</v>
      </c>
      <c r="S265" s="1">
        <v>68</v>
      </c>
      <c r="W265" s="1">
        <v>58.95</v>
      </c>
      <c r="X265" s="1">
        <v>68</v>
      </c>
      <c r="Y265" s="36">
        <v>717.1</v>
      </c>
      <c r="Z265" s="36"/>
      <c r="AA265" s="36">
        <v>717.1</v>
      </c>
      <c r="AC265" s="1">
        <v>85</v>
      </c>
      <c r="AE265" s="1">
        <v>85</v>
      </c>
      <c r="AF265" s="1">
        <v>844.7</v>
      </c>
      <c r="AG265" s="1">
        <v>78.599999999999994</v>
      </c>
      <c r="AJ265" s="66">
        <v>4</v>
      </c>
      <c r="AN265" s="17">
        <v>1761</v>
      </c>
      <c r="AO265" s="3">
        <v>9.1732175502742237</v>
      </c>
      <c r="AP265" s="3">
        <v>18.001026078285435</v>
      </c>
      <c r="AQ265" s="3">
        <v>22.234189723320156</v>
      </c>
      <c r="AR265" s="3">
        <v>29.883279426241032</v>
      </c>
      <c r="AS265" s="3">
        <v>73.91304347826086</v>
      </c>
      <c r="AT265" s="3">
        <v>57.139442231075698</v>
      </c>
      <c r="AU265" s="3">
        <v>93.255813953488371</v>
      </c>
      <c r="AV265" s="3">
        <v>184.78260869565216</v>
      </c>
      <c r="AW265" s="3">
        <v>73.452173913043481</v>
      </c>
      <c r="AX265" s="3">
        <v>6.8347826086956518</v>
      </c>
      <c r="AZ265" s="3">
        <v>4</v>
      </c>
      <c r="BA265" s="1"/>
      <c r="BB265" s="14">
        <v>1761</v>
      </c>
      <c r="BC265" s="4">
        <v>1.2634000000000001</v>
      </c>
      <c r="BD265" s="4">
        <f t="shared" si="66"/>
        <v>0.34086597214754277</v>
      </c>
      <c r="BE265" s="4">
        <f t="shared" si="67"/>
        <v>0.66889695139134753</v>
      </c>
      <c r="BF265" s="4">
        <f t="shared" si="68"/>
        <v>0.82619633224831435</v>
      </c>
      <c r="BG265" s="4">
        <f t="shared" si="69"/>
        <v>1.1104275066797917</v>
      </c>
      <c r="BH265" s="4">
        <f t="shared" si="70"/>
        <v>2.7465217391304346</v>
      </c>
      <c r="BI265" s="4">
        <f t="shared" si="71"/>
        <v>2.1232344504335599</v>
      </c>
      <c r="BJ265" s="4">
        <f t="shared" si="72"/>
        <v>3.4652763337893302</v>
      </c>
      <c r="BK265" s="4">
        <f t="shared" si="73"/>
        <v>6.8663043478260866</v>
      </c>
      <c r="BL265" s="4">
        <f t="shared" si="74"/>
        <v>2.7293963682864453</v>
      </c>
      <c r="BM265" s="4">
        <f t="shared" si="77"/>
        <v>2.1232344504335599</v>
      </c>
      <c r="BN265" s="4">
        <f t="shared" si="64"/>
        <v>9.2175981133965212</v>
      </c>
      <c r="BO265" s="4"/>
      <c r="BP265" s="4">
        <v>5.0536000000000003</v>
      </c>
      <c r="BQ265" s="1"/>
      <c r="BR265" s="26">
        <v>1761</v>
      </c>
      <c r="BS265" s="6">
        <f t="shared" si="78"/>
        <v>23313.953488372092</v>
      </c>
      <c r="BT265" s="6">
        <f>BF265*271</f>
        <v>223.89920603929318</v>
      </c>
      <c r="BU265" s="6">
        <f t="shared" si="79"/>
        <v>21.098122626916044</v>
      </c>
      <c r="BV265" s="6">
        <f>BH265*5</f>
        <v>13.732608695652173</v>
      </c>
      <c r="BW265" s="6">
        <f>BI265*3</f>
        <v>6.3697033513006796</v>
      </c>
      <c r="BX265" s="6">
        <f>BJ265*3</f>
        <v>10.395829001367991</v>
      </c>
      <c r="BY265" s="6">
        <f>BK265*1.3</f>
        <v>8.926195652173913</v>
      </c>
      <c r="BZ265" s="6">
        <f>BL265*1.3</f>
        <v>3.5482152787723789</v>
      </c>
      <c r="CA265" s="6">
        <f>BM265*1.3</f>
        <v>2.7602047855636278</v>
      </c>
      <c r="CB265" s="6">
        <f>BN265*2</f>
        <v>18.435196226793042</v>
      </c>
      <c r="CD265" s="7">
        <f t="shared" si="75"/>
        <v>309.16528165783308</v>
      </c>
      <c r="CE265" s="7"/>
      <c r="CF265" s="8">
        <v>1761</v>
      </c>
      <c r="CG265" s="9">
        <f>BP265*250</f>
        <v>1263.4000000000001</v>
      </c>
      <c r="CH265" s="9">
        <f>CD265*4.2</f>
        <v>1298.494182962899</v>
      </c>
      <c r="CJ265" s="10">
        <v>1761</v>
      </c>
      <c r="CK265" s="11">
        <f t="shared" si="76"/>
        <v>0.97297316890336683</v>
      </c>
    </row>
    <row r="266" spans="1:89" x14ac:dyDescent="0.2">
      <c r="A266" s="13">
        <v>1762</v>
      </c>
      <c r="E266" s="1">
        <v>1088.2</v>
      </c>
      <c r="F266" s="1">
        <v>1076</v>
      </c>
      <c r="H266" s="63">
        <f t="shared" si="65"/>
        <v>1082.0999999999999</v>
      </c>
      <c r="I266" s="1">
        <v>51.555555555555557</v>
      </c>
      <c r="J266" s="1">
        <v>45</v>
      </c>
      <c r="L266" s="1">
        <f t="shared" si="63"/>
        <v>48.277777777777779</v>
      </c>
      <c r="N266" s="1">
        <v>1938</v>
      </c>
      <c r="P266" s="1">
        <v>2014.5</v>
      </c>
      <c r="Q266" s="1">
        <f>24*34</f>
        <v>816</v>
      </c>
      <c r="R266" s="1">
        <v>1976.25</v>
      </c>
      <c r="S266" s="1">
        <v>72</v>
      </c>
      <c r="W266" s="1">
        <v>65.03</v>
      </c>
      <c r="X266" s="1">
        <v>72</v>
      </c>
      <c r="Y266" s="36">
        <v>684.8</v>
      </c>
      <c r="Z266" s="36"/>
      <c r="AA266" s="36">
        <v>684.8</v>
      </c>
      <c r="AC266" s="1">
        <v>52</v>
      </c>
      <c r="AE266" s="1">
        <v>52</v>
      </c>
      <c r="AF266" s="1">
        <v>805.4</v>
      </c>
      <c r="AG266" s="1">
        <v>71.400000000000006</v>
      </c>
      <c r="AI266" s="66">
        <v>4</v>
      </c>
      <c r="AJ266" s="66">
        <v>4</v>
      </c>
      <c r="AN266" s="17">
        <v>1762</v>
      </c>
      <c r="AO266" s="3">
        <v>7.9908592321755023</v>
      </c>
      <c r="AP266" s="3">
        <v>19.782449725776964</v>
      </c>
      <c r="AQ266" s="3">
        <v>23.389694041867958</v>
      </c>
      <c r="AR266" s="3">
        <v>46.319083110673603</v>
      </c>
      <c r="AS266" s="3">
        <v>78.260869565217391</v>
      </c>
      <c r="AT266" s="3">
        <v>54.565737051792823</v>
      </c>
      <c r="AU266" s="3">
        <v>89.534883720930239</v>
      </c>
      <c r="AV266" s="3">
        <v>113.04347826086956</v>
      </c>
      <c r="AW266" s="3">
        <v>70.03478260869565</v>
      </c>
      <c r="AX266" s="3">
        <v>6.2086956521739136</v>
      </c>
      <c r="AZ266" s="3">
        <v>4</v>
      </c>
      <c r="BA266" s="1"/>
      <c r="BB266" s="14">
        <v>1762</v>
      </c>
      <c r="BC266" s="4">
        <v>1.2634000000000001</v>
      </c>
      <c r="BD266" s="4">
        <f t="shared" si="66"/>
        <v>0.29693092805678029</v>
      </c>
      <c r="BE266" s="4">
        <f t="shared" si="67"/>
        <v>0.73509255833960641</v>
      </c>
      <c r="BF266" s="4">
        <f t="shared" si="68"/>
        <v>0.86913351330870525</v>
      </c>
      <c r="BG266" s="4">
        <f t="shared" si="69"/>
        <v>1.7211626353536775</v>
      </c>
      <c r="BH266" s="4">
        <f t="shared" si="70"/>
        <v>2.9080818414322254</v>
      </c>
      <c r="BI266" s="4">
        <f t="shared" si="71"/>
        <v>2.0275985938598544</v>
      </c>
      <c r="BJ266" s="4">
        <f t="shared" si="72"/>
        <v>3.3270109439124496</v>
      </c>
      <c r="BK266" s="4">
        <f t="shared" si="73"/>
        <v>4.2005626598465478</v>
      </c>
      <c r="BL266" s="4">
        <f t="shared" si="74"/>
        <v>2.602410127877238</v>
      </c>
      <c r="BM266" s="4">
        <f t="shared" si="77"/>
        <v>2.0275985938598544</v>
      </c>
      <c r="BN266" s="4">
        <f t="shared" si="64"/>
        <v>8.3732379808716502</v>
      </c>
      <c r="BO266" s="4"/>
      <c r="BP266" s="4">
        <v>5.0536000000000003</v>
      </c>
      <c r="BQ266" s="1"/>
      <c r="BR266" s="26">
        <v>1762</v>
      </c>
      <c r="BS266" s="6">
        <f t="shared" si="78"/>
        <v>22383.720930232557</v>
      </c>
      <c r="BT266" s="6">
        <f>BF266*271</f>
        <v>235.53518210665914</v>
      </c>
      <c r="BU266" s="6">
        <f t="shared" si="79"/>
        <v>32.702090071719873</v>
      </c>
      <c r="BV266" s="6">
        <f>BH266*5</f>
        <v>14.540409207161126</v>
      </c>
      <c r="BW266" s="6">
        <f>BI266*3</f>
        <v>6.0827957815795628</v>
      </c>
      <c r="BX266" s="6">
        <f>BJ266*3</f>
        <v>9.9810328317373482</v>
      </c>
      <c r="BY266" s="6">
        <f>BK266*1.3</f>
        <v>5.4607314578005122</v>
      </c>
      <c r="BZ266" s="6">
        <f>BL266*1.3</f>
        <v>3.3831331662404094</v>
      </c>
      <c r="CA266" s="6">
        <f>BM266*1.3</f>
        <v>2.635878172017811</v>
      </c>
      <c r="CB266" s="6">
        <f>BN266*2</f>
        <v>16.7464759617433</v>
      </c>
      <c r="CD266" s="7">
        <f t="shared" si="75"/>
        <v>327.06772875665911</v>
      </c>
      <c r="CE266" s="7"/>
      <c r="CF266" s="8">
        <v>1762</v>
      </c>
      <c r="CG266" s="9">
        <f>BP266*250</f>
        <v>1263.4000000000001</v>
      </c>
      <c r="CH266" s="9">
        <f>CD266*4.2</f>
        <v>1373.6844607779683</v>
      </c>
      <c r="CJ266" s="10">
        <v>1762</v>
      </c>
      <c r="CK266" s="11">
        <f t="shared" si="76"/>
        <v>0.91971630754597744</v>
      </c>
    </row>
    <row r="267" spans="1:89" x14ac:dyDescent="0.2">
      <c r="A267" s="13">
        <v>1763</v>
      </c>
      <c r="F267" s="1">
        <v>1309</v>
      </c>
      <c r="H267" s="63">
        <f t="shared" si="65"/>
        <v>1309</v>
      </c>
      <c r="I267" s="1">
        <v>62.333333333333336</v>
      </c>
      <c r="J267" s="1">
        <v>59.38</v>
      </c>
      <c r="L267" s="1">
        <f t="shared" si="63"/>
        <v>60.856666666666669</v>
      </c>
      <c r="N267" s="1">
        <v>2448</v>
      </c>
      <c r="P267" s="1">
        <v>1972</v>
      </c>
      <c r="Q267" s="1">
        <v>918</v>
      </c>
      <c r="R267" s="1">
        <v>2210</v>
      </c>
      <c r="S267" s="1">
        <v>74</v>
      </c>
      <c r="W267" s="1">
        <v>62.21</v>
      </c>
      <c r="X267" s="1">
        <v>74</v>
      </c>
      <c r="Y267" s="36">
        <v>711.4</v>
      </c>
      <c r="Z267" s="36"/>
      <c r="AA267" s="36">
        <v>711.4</v>
      </c>
      <c r="AC267" s="1">
        <v>51.8</v>
      </c>
      <c r="AE267" s="1">
        <v>51.8</v>
      </c>
      <c r="AF267" s="1">
        <v>875</v>
      </c>
      <c r="AG267" s="1">
        <v>83.7</v>
      </c>
      <c r="AJ267" s="66">
        <v>4</v>
      </c>
      <c r="AN267" s="17">
        <v>1763</v>
      </c>
      <c r="AO267" s="3">
        <v>3.758683729433272</v>
      </c>
      <c r="AP267" s="3">
        <v>23.93053016453382</v>
      </c>
      <c r="AQ267" s="3">
        <v>32.504830917874401</v>
      </c>
      <c r="AR267" s="3">
        <v>51.797684338817788</v>
      </c>
      <c r="AS267" s="3">
        <v>80.434782608695642</v>
      </c>
      <c r="AT267" s="3">
        <v>56.685258964143422</v>
      </c>
      <c r="AU267" s="3">
        <v>88.95348837209302</v>
      </c>
      <c r="AV267" s="3">
        <v>112.60869565217391</v>
      </c>
      <c r="AW267" s="3">
        <v>76.086956521739125</v>
      </c>
      <c r="AX267" s="3">
        <v>7.2782608695652176</v>
      </c>
      <c r="AZ267" s="3">
        <v>4</v>
      </c>
      <c r="BA267" s="1"/>
      <c r="BB267" s="14">
        <v>1763</v>
      </c>
      <c r="BC267" s="4">
        <v>1.2634000000000001</v>
      </c>
      <c r="BD267" s="4">
        <f t="shared" si="66"/>
        <v>0.13966826540488222</v>
      </c>
      <c r="BE267" s="4">
        <f t="shared" si="67"/>
        <v>0.88923034734917739</v>
      </c>
      <c r="BF267" s="4">
        <f t="shared" si="68"/>
        <v>1.2078412759306623</v>
      </c>
      <c r="BG267" s="4">
        <f t="shared" si="69"/>
        <v>1.9247410115783059</v>
      </c>
      <c r="BH267" s="4">
        <f t="shared" si="70"/>
        <v>2.9888618925831199</v>
      </c>
      <c r="BI267" s="4">
        <f t="shared" si="71"/>
        <v>2.106357534567612</v>
      </c>
      <c r="BJ267" s="4">
        <f t="shared" si="72"/>
        <v>3.305406976744186</v>
      </c>
      <c r="BK267" s="4">
        <f t="shared" si="73"/>
        <v>4.1844066496163679</v>
      </c>
      <c r="BL267" s="4">
        <f t="shared" si="74"/>
        <v>2.82730179028133</v>
      </c>
      <c r="BM267" s="4">
        <f t="shared" si="77"/>
        <v>2.106357534567612</v>
      </c>
      <c r="BN267" s="4">
        <f t="shared" si="64"/>
        <v>9.8156865406016394</v>
      </c>
      <c r="BO267" s="4"/>
      <c r="BP267" s="4">
        <v>5.0536000000000003</v>
      </c>
      <c r="BQ267" s="1"/>
      <c r="BR267" s="26">
        <v>1763</v>
      </c>
      <c r="BS267" s="6">
        <f t="shared" si="78"/>
        <v>22238.372093023252</v>
      </c>
      <c r="BT267" s="6">
        <f>BF267*271</f>
        <v>327.32498577720946</v>
      </c>
      <c r="BU267" s="6">
        <f t="shared" si="79"/>
        <v>36.570079219987811</v>
      </c>
      <c r="BV267" s="6">
        <f>BH267*5</f>
        <v>14.9443094629156</v>
      </c>
      <c r="BW267" s="6">
        <f>BI267*3</f>
        <v>6.3190726037028355</v>
      </c>
      <c r="BX267" s="6">
        <f>BJ267*3</f>
        <v>9.9162209302325586</v>
      </c>
      <c r="BY267" s="6">
        <f>BK267*1.3</f>
        <v>5.4397286445012787</v>
      </c>
      <c r="BZ267" s="6">
        <f>BL267*1.3</f>
        <v>3.675492327365729</v>
      </c>
      <c r="CA267" s="6">
        <f>BM267*1.3</f>
        <v>2.7382647949378955</v>
      </c>
      <c r="CB267" s="6">
        <f>BN267*2</f>
        <v>19.631373081203279</v>
      </c>
      <c r="CD267" s="7">
        <f t="shared" si="75"/>
        <v>426.55952684205641</v>
      </c>
      <c r="CE267" s="7"/>
      <c r="CF267" s="8">
        <v>1763</v>
      </c>
      <c r="CG267" s="9">
        <f>BP267*250</f>
        <v>1263.4000000000001</v>
      </c>
      <c r="CH267" s="9">
        <f>CD267*4.2</f>
        <v>1791.550012736637</v>
      </c>
      <c r="CJ267" s="10">
        <v>1763</v>
      </c>
      <c r="CK267" s="11">
        <f t="shared" si="76"/>
        <v>0.70519940332010345</v>
      </c>
    </row>
    <row r="268" spans="1:89" x14ac:dyDescent="0.2">
      <c r="A268" s="13">
        <v>1764</v>
      </c>
      <c r="F268" s="1">
        <v>1337</v>
      </c>
      <c r="G268" s="34">
        <v>2158.0846153846155</v>
      </c>
      <c r="H268" s="63">
        <f t="shared" si="65"/>
        <v>1747.5423076923078</v>
      </c>
      <c r="I268" s="1">
        <v>67.666666666666671</v>
      </c>
      <c r="J268" s="1">
        <v>60.31</v>
      </c>
      <c r="L268" s="1">
        <f t="shared" si="63"/>
        <v>63.988333333333337</v>
      </c>
      <c r="N268" s="1">
        <v>1632</v>
      </c>
      <c r="P268" s="1">
        <f>60*34</f>
        <v>2040</v>
      </c>
      <c r="Q268" s="1">
        <f>22*34</f>
        <v>748</v>
      </c>
      <c r="R268" s="1">
        <v>1836</v>
      </c>
      <c r="S268" s="1">
        <v>66</v>
      </c>
      <c r="W268" s="1">
        <v>59.47</v>
      </c>
      <c r="X268" s="1">
        <v>66</v>
      </c>
      <c r="Y268" s="36">
        <v>725.5</v>
      </c>
      <c r="Z268" s="36"/>
      <c r="AA268" s="36">
        <v>725.5</v>
      </c>
      <c r="AC268" s="1">
        <v>52</v>
      </c>
      <c r="AE268" s="1">
        <v>52</v>
      </c>
      <c r="AF268" s="1">
        <v>925</v>
      </c>
      <c r="AG268" s="1">
        <v>65.7</v>
      </c>
      <c r="AJ268" s="66">
        <v>4</v>
      </c>
      <c r="AN268" s="17">
        <v>1764</v>
      </c>
      <c r="AO268" s="3">
        <v>13.877513711151737</v>
      </c>
      <c r="AP268" s="3">
        <v>31.947756996203065</v>
      </c>
      <c r="AQ268" s="3">
        <v>34.774154589371989</v>
      </c>
      <c r="AR268" s="3">
        <v>43.031922373787083</v>
      </c>
      <c r="AS268" s="3">
        <v>71.739130434782609</v>
      </c>
      <c r="AT268" s="3">
        <v>57.808764940239044</v>
      </c>
      <c r="AU268" s="3">
        <v>91.802325581395351</v>
      </c>
      <c r="AV268" s="3">
        <v>113.04347826086956</v>
      </c>
      <c r="AW268" s="3">
        <v>80.434782608695656</v>
      </c>
      <c r="AX268" s="3">
        <v>5.7130434782608699</v>
      </c>
      <c r="AZ268" s="3">
        <v>4</v>
      </c>
      <c r="BA268" s="1"/>
      <c r="BB268" s="14">
        <v>1764</v>
      </c>
      <c r="BC268" s="4">
        <v>1.2634000000000001</v>
      </c>
      <c r="BD268" s="4">
        <f t="shared" si="66"/>
        <v>0.51567208301967959</v>
      </c>
      <c r="BE268" s="4">
        <f t="shared" si="67"/>
        <v>1.1871410643824398</v>
      </c>
      <c r="BF268" s="4">
        <f t="shared" si="68"/>
        <v>1.2921666737709581</v>
      </c>
      <c r="BG268" s="4">
        <f t="shared" si="69"/>
        <v>1.5990156096189001</v>
      </c>
      <c r="BH268" s="4">
        <f t="shared" si="70"/>
        <v>2.6657416879795401</v>
      </c>
      <c r="BI268" s="4">
        <f t="shared" si="71"/>
        <v>2.148105694867589</v>
      </c>
      <c r="BJ268" s="4">
        <f t="shared" si="72"/>
        <v>3.4112664158686736</v>
      </c>
      <c r="BK268" s="4">
        <f t="shared" si="73"/>
        <v>4.2005626598465478</v>
      </c>
      <c r="BL268" s="4">
        <f t="shared" si="74"/>
        <v>2.9888618925831207</v>
      </c>
      <c r="BM268" s="4">
        <f t="shared" si="77"/>
        <v>2.148105694867589</v>
      </c>
      <c r="BN268" s="4">
        <f t="shared" si="64"/>
        <v>7.704786209289459</v>
      </c>
      <c r="BO268" s="4"/>
      <c r="BP268" s="4">
        <v>5.0536000000000003</v>
      </c>
      <c r="BQ268" s="1"/>
      <c r="BR268" s="26">
        <v>1764</v>
      </c>
      <c r="BS268" s="6">
        <f t="shared" si="78"/>
        <v>22950.581395348836</v>
      </c>
      <c r="BT268" s="6">
        <f>BF268*271</f>
        <v>350.17716859192961</v>
      </c>
      <c r="BU268" s="6">
        <f t="shared" si="79"/>
        <v>30.381296582759102</v>
      </c>
      <c r="BV268" s="6">
        <f>BH268*5</f>
        <v>13.328708439897701</v>
      </c>
      <c r="BW268" s="6">
        <f>BI268*3</f>
        <v>6.4443170846027673</v>
      </c>
      <c r="BX268" s="6">
        <f>BJ268*3</f>
        <v>10.23379924760602</v>
      </c>
      <c r="BY268" s="6">
        <f>BK268*1.3</f>
        <v>5.4607314578005122</v>
      </c>
      <c r="BZ268" s="6">
        <f>BL268*1.3</f>
        <v>3.8855204603580571</v>
      </c>
      <c r="CA268" s="6">
        <f>BM268*1.3</f>
        <v>2.7925374033278656</v>
      </c>
      <c r="CB268" s="6">
        <f>BN268*2</f>
        <v>15.409572418578918</v>
      </c>
      <c r="CD268" s="7">
        <f t="shared" si="75"/>
        <v>438.11365168686058</v>
      </c>
      <c r="CE268" s="7"/>
      <c r="CF268" s="8">
        <v>1764</v>
      </c>
      <c r="CG268" s="9">
        <f>BP268*250</f>
        <v>1263.4000000000001</v>
      </c>
      <c r="CH268" s="9">
        <f>CD268*4.2</f>
        <v>1840.0773370848144</v>
      </c>
      <c r="CJ268" s="10">
        <v>1764</v>
      </c>
      <c r="CK268" s="11">
        <f t="shared" si="76"/>
        <v>0.68660157621503626</v>
      </c>
    </row>
    <row r="269" spans="1:89" x14ac:dyDescent="0.2">
      <c r="A269" s="13">
        <v>1765</v>
      </c>
      <c r="F269" s="1">
        <v>1657</v>
      </c>
      <c r="G269" s="34">
        <v>1700</v>
      </c>
      <c r="H269" s="63">
        <f t="shared" si="65"/>
        <v>1678.5</v>
      </c>
      <c r="I269" s="1">
        <v>64.666666666666671</v>
      </c>
      <c r="J269" s="1">
        <v>56.77</v>
      </c>
      <c r="L269" s="1">
        <f t="shared" si="63"/>
        <v>60.718333333333334</v>
      </c>
      <c r="N269" s="1">
        <v>2040</v>
      </c>
      <c r="P269" s="1">
        <v>2065</v>
      </c>
      <c r="R269" s="1">
        <v>2052.5</v>
      </c>
      <c r="S269" s="1">
        <v>69.599999999999994</v>
      </c>
      <c r="W269" s="1">
        <v>61.15</v>
      </c>
      <c r="X269" s="1">
        <v>69.599999999999994</v>
      </c>
      <c r="Y269" s="36">
        <v>1007.6</v>
      </c>
      <c r="Z269" s="36"/>
      <c r="AA269" s="36">
        <v>1007.6</v>
      </c>
      <c r="AC269" s="1">
        <v>51.9</v>
      </c>
      <c r="AE269" s="1">
        <v>51.9</v>
      </c>
      <c r="AF269" s="1">
        <v>977.2</v>
      </c>
      <c r="AG269" s="1">
        <v>72</v>
      </c>
      <c r="AJ269" s="66">
        <v>4</v>
      </c>
      <c r="AK269" s="66">
        <v>4</v>
      </c>
      <c r="AN269" s="17">
        <v>1765</v>
      </c>
      <c r="AO269" s="3">
        <v>14.420475319926872</v>
      </c>
      <c r="AP269" s="3">
        <v>30.685557586837295</v>
      </c>
      <c r="AQ269" s="3">
        <v>32.404589371980677</v>
      </c>
      <c r="AR269" s="3">
        <v>48.106220409693897</v>
      </c>
      <c r="AS269" s="3">
        <v>75.65217391304347</v>
      </c>
      <c r="AT269" s="3">
        <v>80.286852589641427</v>
      </c>
      <c r="AU269" s="3">
        <v>71.686046511627907</v>
      </c>
      <c r="AV269" s="3">
        <v>112.82608695652173</v>
      </c>
      <c r="AW269" s="3">
        <v>84.973913043478262</v>
      </c>
      <c r="AX269" s="3">
        <v>6.2608695652173916</v>
      </c>
      <c r="AZ269" s="3">
        <v>4</v>
      </c>
      <c r="BA269" s="1"/>
      <c r="BB269" s="14">
        <v>1765</v>
      </c>
      <c r="BC269" s="4">
        <v>1.2634000000000001</v>
      </c>
      <c r="BD269" s="4">
        <f t="shared" si="66"/>
        <v>0.53584789762340035</v>
      </c>
      <c r="BE269" s="4">
        <f t="shared" si="67"/>
        <v>1.1402392192708894</v>
      </c>
      <c r="BF269" s="4">
        <f t="shared" si="68"/>
        <v>1.2041164180164821</v>
      </c>
      <c r="BG269" s="4">
        <f t="shared" si="69"/>
        <v>1.7875705548708021</v>
      </c>
      <c r="BH269" s="4">
        <f t="shared" si="70"/>
        <v>2.811145780051151</v>
      </c>
      <c r="BI269" s="4">
        <f t="shared" si="71"/>
        <v>2.9833649871103818</v>
      </c>
      <c r="BJ269" s="4">
        <f t="shared" si="72"/>
        <v>2.6637691518467852</v>
      </c>
      <c r="BK269" s="4">
        <f t="shared" si="73"/>
        <v>4.1924846547314578</v>
      </c>
      <c r="BL269" s="4">
        <f t="shared" si="74"/>
        <v>3.1575306393861893</v>
      </c>
      <c r="BM269" s="4">
        <f t="shared" si="77"/>
        <v>2.9833649871103818</v>
      </c>
      <c r="BN269" s="4">
        <f t="shared" si="64"/>
        <v>8.4436013252487214</v>
      </c>
      <c r="BO269" s="4"/>
      <c r="BP269" s="4">
        <v>5.0536000000000003</v>
      </c>
      <c r="BQ269" s="1"/>
      <c r="BR269" s="26">
        <v>1765</v>
      </c>
      <c r="BS269" s="6">
        <f t="shared" si="78"/>
        <v>17921.511627906977</v>
      </c>
      <c r="BT269" s="6">
        <f>BF269*271</f>
        <v>326.31554928246663</v>
      </c>
      <c r="BU269" s="6">
        <f t="shared" si="79"/>
        <v>33.963840542545242</v>
      </c>
      <c r="BV269" s="6">
        <f>BH269*5</f>
        <v>14.055728900255755</v>
      </c>
      <c r="BW269" s="6">
        <f>BI269*3</f>
        <v>8.9500949613311462</v>
      </c>
      <c r="BX269" s="6">
        <f>BJ269*3</f>
        <v>7.9913074555403556</v>
      </c>
      <c r="BY269" s="6">
        <f>BK269*1.3</f>
        <v>5.4502300511508954</v>
      </c>
      <c r="BZ269" s="6">
        <f>BL269*1.3</f>
        <v>4.1047898312020461</v>
      </c>
      <c r="CA269" s="6">
        <f>BM269*1.3</f>
        <v>3.8783744832434963</v>
      </c>
      <c r="CB269" s="6">
        <f>BN269*2</f>
        <v>16.887202650497443</v>
      </c>
      <c r="CD269" s="7">
        <f t="shared" si="75"/>
        <v>421.597118158233</v>
      </c>
      <c r="CE269" s="7"/>
      <c r="CF269" s="8">
        <v>1765</v>
      </c>
      <c r="CG269" s="9">
        <f>BP269*250</f>
        <v>1263.4000000000001</v>
      </c>
      <c r="CH269" s="9">
        <f>CD269*4.2</f>
        <v>1770.7078962645787</v>
      </c>
      <c r="CJ269" s="10">
        <v>1765</v>
      </c>
      <c r="CK269" s="11">
        <f t="shared" si="76"/>
        <v>0.71349995256994281</v>
      </c>
    </row>
    <row r="270" spans="1:89" x14ac:dyDescent="0.2">
      <c r="A270" s="13">
        <v>1766</v>
      </c>
      <c r="E270" s="1">
        <v>1224</v>
      </c>
      <c r="F270" s="1">
        <v>1394</v>
      </c>
      <c r="G270" s="34">
        <v>1290.98</v>
      </c>
      <c r="H270" s="63">
        <f t="shared" si="65"/>
        <v>1302.9933333333333</v>
      </c>
      <c r="I270" s="1">
        <v>57.333333333333336</v>
      </c>
      <c r="J270" s="1">
        <v>48.89</v>
      </c>
      <c r="L270" s="1">
        <f t="shared" si="63"/>
        <v>53.111666666666665</v>
      </c>
      <c r="N270" s="1">
        <v>1428</v>
      </c>
      <c r="P270" s="1">
        <v>1403.54</v>
      </c>
      <c r="Q270" s="1">
        <f>18*34</f>
        <v>612</v>
      </c>
      <c r="R270" s="1">
        <v>1415.77</v>
      </c>
      <c r="S270" s="1">
        <v>74</v>
      </c>
      <c r="W270" s="1">
        <v>68.78</v>
      </c>
      <c r="X270" s="1">
        <v>74</v>
      </c>
      <c r="Y270" s="36">
        <v>1177.5999999999999</v>
      </c>
      <c r="Z270" s="36"/>
      <c r="AA270" s="36">
        <v>1177.5999999999999</v>
      </c>
      <c r="AC270" s="1">
        <v>52.2</v>
      </c>
      <c r="AE270" s="1">
        <v>52.2</v>
      </c>
      <c r="AF270" s="1">
        <v>1031.5999999999999</v>
      </c>
      <c r="AG270" s="1">
        <v>77.7</v>
      </c>
      <c r="AJ270" s="66">
        <v>4</v>
      </c>
      <c r="AN270" s="17">
        <v>1766</v>
      </c>
      <c r="AO270" s="3">
        <v>9.0603290676416819</v>
      </c>
      <c r="AP270" s="3">
        <v>23.820719073735525</v>
      </c>
      <c r="AQ270" s="3">
        <v>26.892512077294686</v>
      </c>
      <c r="AR270" s="3">
        <v>33.182627853560213</v>
      </c>
      <c r="AS270" s="3">
        <v>80.434782608695642</v>
      </c>
      <c r="AT270" s="3">
        <v>93.832669322709151</v>
      </c>
      <c r="AU270" s="3">
        <v>95.348837209302332</v>
      </c>
      <c r="AV270" s="3">
        <v>113.47826086956522</v>
      </c>
      <c r="AW270" s="3">
        <v>89.704347826086945</v>
      </c>
      <c r="AX270" s="3">
        <v>6.7565217391304353</v>
      </c>
      <c r="AZ270" s="3">
        <v>4</v>
      </c>
      <c r="BA270" s="1"/>
      <c r="BB270" s="14">
        <v>1766</v>
      </c>
      <c r="BC270" s="4">
        <v>1.2634000000000001</v>
      </c>
      <c r="BD270" s="4">
        <f t="shared" si="66"/>
        <v>0.33667116894289711</v>
      </c>
      <c r="BE270" s="4">
        <f t="shared" si="67"/>
        <v>0.88514989640463138</v>
      </c>
      <c r="BF270" s="4">
        <f t="shared" si="68"/>
        <v>0.99929411054276795</v>
      </c>
      <c r="BG270" s="4">
        <f t="shared" si="69"/>
        <v>1.2330274126525875</v>
      </c>
      <c r="BH270" s="4">
        <f t="shared" si="70"/>
        <v>2.9888618925831199</v>
      </c>
      <c r="BI270" s="4">
        <f t="shared" si="71"/>
        <v>3.4867116006561987</v>
      </c>
      <c r="BJ270" s="4">
        <f t="shared" si="72"/>
        <v>3.5430506155950754</v>
      </c>
      <c r="BK270" s="4">
        <f t="shared" si="73"/>
        <v>4.2167186700767267</v>
      </c>
      <c r="BL270" s="4">
        <f t="shared" si="74"/>
        <v>3.3333080306905365</v>
      </c>
      <c r="BM270" s="4">
        <f t="shared" si="77"/>
        <v>3.4867116006561987</v>
      </c>
      <c r="BN270" s="4">
        <f t="shared" si="64"/>
        <v>9.1120530968309126</v>
      </c>
      <c r="BO270" s="4"/>
      <c r="BP270" s="4">
        <v>5.0536000000000003</v>
      </c>
      <c r="BQ270" s="1"/>
      <c r="BR270" s="26">
        <v>1766</v>
      </c>
      <c r="BS270" s="6">
        <f t="shared" si="78"/>
        <v>23837.209302325584</v>
      </c>
      <c r="BT270" s="6">
        <f>BF270*271</f>
        <v>270.80870395709013</v>
      </c>
      <c r="BU270" s="6">
        <f t="shared" si="79"/>
        <v>23.427520840399161</v>
      </c>
      <c r="BV270" s="6">
        <f>BH270*5</f>
        <v>14.9443094629156</v>
      </c>
      <c r="BW270" s="6">
        <f>BI270*3</f>
        <v>10.460134801968596</v>
      </c>
      <c r="BX270" s="6">
        <f>BJ270*3</f>
        <v>10.629151846785227</v>
      </c>
      <c r="BY270" s="6">
        <f>BK270*1.3</f>
        <v>5.4817342710997448</v>
      </c>
      <c r="BZ270" s="6">
        <f>BL270*1.3</f>
        <v>4.3333004398976973</v>
      </c>
      <c r="CA270" s="6">
        <f>BM270*1.3</f>
        <v>4.5327250808530586</v>
      </c>
      <c r="CB270" s="6">
        <f>BN270*2</f>
        <v>18.224106193661825</v>
      </c>
      <c r="CD270" s="7">
        <f t="shared" si="75"/>
        <v>362.84168689467111</v>
      </c>
      <c r="CE270" s="7"/>
      <c r="CF270" s="8">
        <v>1766</v>
      </c>
      <c r="CG270" s="9">
        <f>BP270*250</f>
        <v>1263.4000000000001</v>
      </c>
      <c r="CH270" s="9">
        <f>CD270*4.2</f>
        <v>1523.9350849576188</v>
      </c>
      <c r="CJ270" s="10">
        <v>1766</v>
      </c>
      <c r="CK270" s="11">
        <f t="shared" si="76"/>
        <v>0.82903793768560408</v>
      </c>
    </row>
    <row r="271" spans="1:89" x14ac:dyDescent="0.2">
      <c r="A271" s="13">
        <v>1767</v>
      </c>
      <c r="E271" s="1">
        <v>1453.6</v>
      </c>
      <c r="F271" s="1">
        <v>1836</v>
      </c>
      <c r="G271" s="34">
        <v>1819.67</v>
      </c>
      <c r="H271" s="63">
        <f t="shared" si="65"/>
        <v>1703.0900000000001</v>
      </c>
      <c r="I271" s="1">
        <v>66.333333333333329</v>
      </c>
      <c r="J271" s="1">
        <v>50.24</v>
      </c>
      <c r="L271" s="1">
        <f t="shared" si="63"/>
        <v>58.286666666666662</v>
      </c>
      <c r="N271" s="1">
        <v>1768</v>
      </c>
      <c r="P271" s="1">
        <v>1696.32</v>
      </c>
      <c r="R271" s="1">
        <v>1732.1599999999999</v>
      </c>
      <c r="S271" s="1">
        <v>75.5</v>
      </c>
      <c r="W271" s="1">
        <v>65.16</v>
      </c>
      <c r="X271" s="1">
        <v>75.5</v>
      </c>
      <c r="Y271" s="36">
        <v>779.4</v>
      </c>
      <c r="Z271" s="36"/>
      <c r="AA271" s="36">
        <v>779.4</v>
      </c>
      <c r="AC271" s="1">
        <v>40</v>
      </c>
      <c r="AE271" s="1">
        <v>40</v>
      </c>
      <c r="AF271" s="1">
        <v>795.1</v>
      </c>
      <c r="AG271" s="1">
        <v>103.6</v>
      </c>
      <c r="AJ271" s="66">
        <v>4</v>
      </c>
      <c r="AN271" s="17">
        <v>1767</v>
      </c>
      <c r="AO271" s="3">
        <v>12.970749542961608</v>
      </c>
      <c r="AP271" s="3">
        <v>31.135100548446072</v>
      </c>
      <c r="AQ271" s="3">
        <v>30.642512077294686</v>
      </c>
      <c r="AR271" s="3">
        <v>40.598134345849147</v>
      </c>
      <c r="AS271" s="3">
        <v>82.065217391304344</v>
      </c>
      <c r="AT271" s="3">
        <v>62.103585657370516</v>
      </c>
      <c r="AU271" s="3">
        <v>101.1046511627907</v>
      </c>
      <c r="AV271" s="3">
        <v>86.956521739130437</v>
      </c>
      <c r="AW271" s="3">
        <v>69.139130434782615</v>
      </c>
      <c r="AX271" s="3">
        <v>9.0086956521739125</v>
      </c>
      <c r="AZ271" s="3">
        <v>4</v>
      </c>
      <c r="BA271" s="1"/>
      <c r="BB271" s="14">
        <v>1767</v>
      </c>
      <c r="BC271" s="4">
        <v>1.2634000000000001</v>
      </c>
      <c r="BD271" s="4">
        <f t="shared" si="66"/>
        <v>0.48197779331110868</v>
      </c>
      <c r="BE271" s="4">
        <f t="shared" si="67"/>
        <v>1.1569437068501991</v>
      </c>
      <c r="BF271" s="4">
        <f t="shared" si="68"/>
        <v>1.138639698778062</v>
      </c>
      <c r="BG271" s="4">
        <f t="shared" si="69"/>
        <v>1.5085789097807591</v>
      </c>
      <c r="BH271" s="4">
        <f t="shared" si="70"/>
        <v>3.0494469309462913</v>
      </c>
      <c r="BI271" s="4">
        <f t="shared" si="71"/>
        <v>2.3076961799859386</v>
      </c>
      <c r="BJ271" s="4">
        <f t="shared" si="72"/>
        <v>3.7569298905608757</v>
      </c>
      <c r="BK271" s="4">
        <f t="shared" si="73"/>
        <v>3.231202046035806</v>
      </c>
      <c r="BL271" s="4">
        <f t="shared" si="74"/>
        <v>2.5691287468030692</v>
      </c>
      <c r="BM271" s="4">
        <f t="shared" si="77"/>
        <v>2.3076961799859386</v>
      </c>
      <c r="BN271" s="4">
        <f t="shared" si="64"/>
        <v>12.149404129107882</v>
      </c>
      <c r="BO271" s="4"/>
      <c r="BP271" s="4">
        <v>5.0536000000000003</v>
      </c>
      <c r="BQ271" s="1"/>
      <c r="BR271" s="26">
        <v>1767</v>
      </c>
      <c r="BS271" s="6">
        <f t="shared" si="78"/>
        <v>25276.162790697672</v>
      </c>
      <c r="BT271" s="6">
        <f>BF271*271</f>
        <v>308.57135836885482</v>
      </c>
      <c r="BU271" s="6">
        <f t="shared" si="79"/>
        <v>28.662999285834424</v>
      </c>
      <c r="BV271" s="6">
        <f>BH271*5</f>
        <v>15.247234654731457</v>
      </c>
      <c r="BW271" s="6">
        <f>BI271*3</f>
        <v>6.9230885399578153</v>
      </c>
      <c r="BX271" s="6">
        <f>BJ271*3</f>
        <v>11.270789671682627</v>
      </c>
      <c r="BY271" s="6">
        <f>BK271*1.3</f>
        <v>4.2005626598465478</v>
      </c>
      <c r="BZ271" s="6">
        <f>BL271*1.3</f>
        <v>3.3398673708439901</v>
      </c>
      <c r="CA271" s="6">
        <f>BM271*1.3</f>
        <v>3.0000050339817204</v>
      </c>
      <c r="CB271" s="6">
        <f>BN271*2</f>
        <v>24.298808258215765</v>
      </c>
      <c r="CD271" s="7">
        <f t="shared" si="75"/>
        <v>405.51471384394915</v>
      </c>
      <c r="CE271" s="7"/>
      <c r="CF271" s="8">
        <v>1767</v>
      </c>
      <c r="CG271" s="9">
        <f>BP271*250</f>
        <v>1263.4000000000001</v>
      </c>
      <c r="CH271" s="9">
        <f>CD271*4.2</f>
        <v>1703.1617981445866</v>
      </c>
      <c r="CJ271" s="10">
        <v>1767</v>
      </c>
      <c r="CK271" s="11">
        <f t="shared" si="76"/>
        <v>0.74179681658920482</v>
      </c>
    </row>
    <row r="272" spans="1:89" x14ac:dyDescent="0.2">
      <c r="A272" s="13">
        <v>1768</v>
      </c>
      <c r="E272" s="1">
        <v>1851.9</v>
      </c>
      <c r="F272" s="1">
        <v>1785</v>
      </c>
      <c r="G272" s="34">
        <v>1987.45</v>
      </c>
      <c r="H272" s="63">
        <f t="shared" si="65"/>
        <v>1874.7833333333335</v>
      </c>
      <c r="I272" s="1">
        <v>74.333333333333329</v>
      </c>
      <c r="J272" s="1">
        <v>69.260000000000005</v>
      </c>
      <c r="L272" s="1">
        <f t="shared" si="63"/>
        <v>71.796666666666667</v>
      </c>
      <c r="N272" s="1">
        <v>1768</v>
      </c>
      <c r="P272" s="1">
        <v>1488.32</v>
      </c>
      <c r="R272" s="1">
        <v>1628.1599999999999</v>
      </c>
      <c r="S272" s="1">
        <v>72</v>
      </c>
      <c r="U272" s="1">
        <f>20.5*4</f>
        <v>82</v>
      </c>
      <c r="W272" s="1">
        <v>64.8</v>
      </c>
      <c r="X272" s="1">
        <v>72</v>
      </c>
      <c r="Y272" s="36">
        <v>942.1</v>
      </c>
      <c r="Z272" s="36"/>
      <c r="AA272" s="36">
        <v>942.1</v>
      </c>
      <c r="AC272" s="1">
        <v>41.5</v>
      </c>
      <c r="AE272" s="1">
        <v>41.5</v>
      </c>
      <c r="AF272" s="1">
        <v>809.2</v>
      </c>
      <c r="AG272" s="1">
        <v>81.7</v>
      </c>
      <c r="AJ272" s="66">
        <v>4</v>
      </c>
      <c r="AN272" s="17">
        <v>1768</v>
      </c>
      <c r="AO272" s="3">
        <v>18.305301645338208</v>
      </c>
      <c r="AP272" s="3">
        <v>34.273918342474104</v>
      </c>
      <c r="AQ272" s="3">
        <v>40.432367149758456</v>
      </c>
      <c r="AR272" s="3">
        <v>38.160596259316549</v>
      </c>
      <c r="AS272" s="3">
        <v>78.260869565217391</v>
      </c>
      <c r="AT272" s="3">
        <v>75.067729083665341</v>
      </c>
      <c r="AU272" s="3">
        <v>106.86046511627907</v>
      </c>
      <c r="AV272" s="3">
        <v>90.217391304347828</v>
      </c>
      <c r="AW272" s="3">
        <v>70.365217391304355</v>
      </c>
      <c r="AX272" s="3">
        <v>7.1043478260869568</v>
      </c>
      <c r="AZ272" s="3">
        <v>4</v>
      </c>
      <c r="BA272" s="1"/>
      <c r="BB272" s="14">
        <v>1768</v>
      </c>
      <c r="BC272" s="4">
        <v>1.2634000000000001</v>
      </c>
      <c r="BD272" s="4">
        <f t="shared" si="66"/>
        <v>0.68020347349177335</v>
      </c>
      <c r="BE272" s="4">
        <f t="shared" si="67"/>
        <v>1.2735784833494643</v>
      </c>
      <c r="BF272" s="4">
        <f t="shared" si="68"/>
        <v>1.5024191957942599</v>
      </c>
      <c r="BG272" s="4">
        <f t="shared" si="69"/>
        <v>1.4180028621770744</v>
      </c>
      <c r="BH272" s="4">
        <f t="shared" si="70"/>
        <v>2.9080818414322254</v>
      </c>
      <c r="BI272" s="4">
        <f t="shared" si="71"/>
        <v>2.7894284977736117</v>
      </c>
      <c r="BJ272" s="4">
        <f t="shared" si="72"/>
        <v>3.970809165526676</v>
      </c>
      <c r="BK272" s="4">
        <f t="shared" si="73"/>
        <v>3.3523721227621484</v>
      </c>
      <c r="BL272" s="4">
        <f t="shared" si="74"/>
        <v>2.6146886956521742</v>
      </c>
      <c r="BM272" s="4">
        <f t="shared" si="77"/>
        <v>2.7894284977736117</v>
      </c>
      <c r="BN272" s="4">
        <f t="shared" si="64"/>
        <v>9.5811420593447298</v>
      </c>
      <c r="BO272" s="4"/>
      <c r="BP272" s="4">
        <v>5.0536000000000003</v>
      </c>
      <c r="BQ272" s="1"/>
      <c r="BR272" s="26">
        <v>1768</v>
      </c>
      <c r="BS272" s="6">
        <f t="shared" si="78"/>
        <v>26715.116279069767</v>
      </c>
      <c r="BT272" s="6">
        <f>BF272*271</f>
        <v>407.15560206024441</v>
      </c>
      <c r="BU272" s="6">
        <f t="shared" si="79"/>
        <v>26.942054381364414</v>
      </c>
      <c r="BV272" s="6">
        <f>BH272*5</f>
        <v>14.540409207161126</v>
      </c>
      <c r="BW272" s="6">
        <f>BI272*3</f>
        <v>8.368285493320835</v>
      </c>
      <c r="BX272" s="6">
        <f>BJ272*3</f>
        <v>11.912427496580028</v>
      </c>
      <c r="BY272" s="6">
        <f>BK272*1.3</f>
        <v>4.3580837595907926</v>
      </c>
      <c r="BZ272" s="6">
        <f>BL272*1.3</f>
        <v>3.3990953043478265</v>
      </c>
      <c r="CA272" s="6">
        <f>BM272*1.3</f>
        <v>3.6262570471056952</v>
      </c>
      <c r="CB272" s="6">
        <f>BN272*2</f>
        <v>19.16228411868946</v>
      </c>
      <c r="CD272" s="7">
        <f t="shared" si="75"/>
        <v>499.46449886840463</v>
      </c>
      <c r="CE272" s="7"/>
      <c r="CF272" s="8">
        <v>1768</v>
      </c>
      <c r="CG272" s="9">
        <f>BP272*250</f>
        <v>1263.4000000000001</v>
      </c>
      <c r="CH272" s="9">
        <f>CD272*4.2</f>
        <v>2097.7508952472995</v>
      </c>
      <c r="CJ272" s="10">
        <v>1768</v>
      </c>
      <c r="CK272" s="11">
        <f t="shared" si="76"/>
        <v>0.60226407380513147</v>
      </c>
    </row>
    <row r="273" spans="1:89" x14ac:dyDescent="0.2">
      <c r="A273" s="13">
        <v>1769</v>
      </c>
      <c r="F273" s="1">
        <v>1541</v>
      </c>
      <c r="G273" s="34">
        <v>1355.41</v>
      </c>
      <c r="H273" s="63">
        <f t="shared" si="65"/>
        <v>1448.2049999999999</v>
      </c>
      <c r="I273" s="1">
        <v>70.666666666666671</v>
      </c>
      <c r="J273" s="1">
        <v>73.73</v>
      </c>
      <c r="L273" s="1">
        <f t="shared" si="63"/>
        <v>72.198333333333338</v>
      </c>
      <c r="N273" s="1">
        <v>1870</v>
      </c>
      <c r="P273" s="1">
        <v>1574.86</v>
      </c>
      <c r="R273" s="1">
        <v>1722.4299999999998</v>
      </c>
      <c r="S273" s="1">
        <v>74</v>
      </c>
      <c r="U273" s="1">
        <f>21.22*4</f>
        <v>84.88</v>
      </c>
      <c r="W273" s="1">
        <v>68.31</v>
      </c>
      <c r="X273" s="1">
        <v>74</v>
      </c>
      <c r="Y273" s="36">
        <v>1223</v>
      </c>
      <c r="Z273" s="36"/>
      <c r="AA273" s="36">
        <v>1223</v>
      </c>
      <c r="AC273" s="1">
        <v>44</v>
      </c>
      <c r="AE273" s="1">
        <v>44</v>
      </c>
      <c r="AF273" s="1">
        <v>1169.2</v>
      </c>
      <c r="AG273" s="1">
        <v>120.6</v>
      </c>
      <c r="AJ273" s="66">
        <v>4</v>
      </c>
      <c r="AN273" s="17">
        <v>1769</v>
      </c>
      <c r="AO273" s="3">
        <v>13.082266910420476</v>
      </c>
      <c r="AP273" s="3">
        <v>26.475411334552099</v>
      </c>
      <c r="AQ273" s="3">
        <v>40.723429951690825</v>
      </c>
      <c r="AR273" s="3">
        <v>40.370083907561053</v>
      </c>
      <c r="AS273" s="3">
        <v>80.434782608695642</v>
      </c>
      <c r="AT273" s="3">
        <v>97.450199203187239</v>
      </c>
      <c r="AU273" s="3">
        <v>112.44186046511628</v>
      </c>
      <c r="AV273" s="3">
        <v>95.65217391304347</v>
      </c>
      <c r="AW273" s="3">
        <v>101.66956521739131</v>
      </c>
      <c r="AX273" s="3">
        <v>10.486956521739129</v>
      </c>
      <c r="AZ273" s="3">
        <v>4</v>
      </c>
      <c r="BA273" s="1"/>
      <c r="BB273" s="14">
        <v>1769</v>
      </c>
      <c r="BC273" s="4">
        <v>1.2634000000000001</v>
      </c>
      <c r="BD273" s="4">
        <f t="shared" si="66"/>
        <v>0.4861216474889774</v>
      </c>
      <c r="BE273" s="4">
        <f t="shared" si="67"/>
        <v>0.98379513764920956</v>
      </c>
      <c r="BF273" s="4">
        <f t="shared" si="68"/>
        <v>1.5132347470872409</v>
      </c>
      <c r="BG273" s="4">
        <f t="shared" si="69"/>
        <v>1.500104823788607</v>
      </c>
      <c r="BH273" s="4">
        <f t="shared" si="70"/>
        <v>2.9888618925831199</v>
      </c>
      <c r="BI273" s="4">
        <f t="shared" si="71"/>
        <v>3.6211347550972581</v>
      </c>
      <c r="BJ273" s="4">
        <f t="shared" si="72"/>
        <v>4.1782072503419974</v>
      </c>
      <c r="BK273" s="4">
        <f t="shared" si="73"/>
        <v>3.5543222506393857</v>
      </c>
      <c r="BL273" s="4">
        <f t="shared" si="74"/>
        <v>3.7779214322250647</v>
      </c>
      <c r="BM273" s="4">
        <f t="shared" si="77"/>
        <v>3.6211347550972581</v>
      </c>
      <c r="BN273" s="4">
        <f t="shared" si="64"/>
        <v>14.143032219791605</v>
      </c>
      <c r="BO273" s="4"/>
      <c r="BP273" s="4">
        <v>5.0536000000000003</v>
      </c>
      <c r="BQ273" s="1"/>
      <c r="BR273" s="26">
        <v>1769</v>
      </c>
      <c r="BS273" s="6">
        <f t="shared" si="78"/>
        <v>28110.465116279065</v>
      </c>
      <c r="BT273" s="6">
        <f>BF273*271</f>
        <v>410.08661646064229</v>
      </c>
      <c r="BU273" s="6">
        <f t="shared" si="79"/>
        <v>28.501991651983534</v>
      </c>
      <c r="BV273" s="6">
        <f>BH273*5</f>
        <v>14.9443094629156</v>
      </c>
      <c r="BW273" s="6">
        <f>BI273*3</f>
        <v>10.863404265291773</v>
      </c>
      <c r="BX273" s="6">
        <f>BJ273*3</f>
        <v>12.534621751025991</v>
      </c>
      <c r="BY273" s="6">
        <f>BK273*1.3</f>
        <v>4.6206189258312014</v>
      </c>
      <c r="BZ273" s="6">
        <f>BL273*1.3</f>
        <v>4.9112978618925842</v>
      </c>
      <c r="CA273" s="6">
        <f>BM273*1.3</f>
        <v>4.7074751816264353</v>
      </c>
      <c r="CB273" s="6">
        <f>BN273*2</f>
        <v>28.28606443958321</v>
      </c>
      <c r="CD273" s="7">
        <f t="shared" si="75"/>
        <v>519.45640000079266</v>
      </c>
      <c r="CE273" s="7"/>
      <c r="CF273" s="8">
        <v>1769</v>
      </c>
      <c r="CG273" s="9">
        <f>BP273*250</f>
        <v>1263.4000000000001</v>
      </c>
      <c r="CH273" s="9">
        <f>CD273*4.2</f>
        <v>2181.7168800033292</v>
      </c>
      <c r="CJ273" s="10">
        <v>1769</v>
      </c>
      <c r="CK273" s="11">
        <f t="shared" si="76"/>
        <v>0.57908522025922637</v>
      </c>
    </row>
    <row r="274" spans="1:89" x14ac:dyDescent="0.2">
      <c r="A274" s="13">
        <v>1770</v>
      </c>
      <c r="E274" s="1">
        <v>1384.9</v>
      </c>
      <c r="F274" s="1">
        <v>1207</v>
      </c>
      <c r="G274" s="34">
        <v>1400.6105947955391</v>
      </c>
      <c r="H274" s="63">
        <f t="shared" si="65"/>
        <v>1330.8368649318463</v>
      </c>
      <c r="I274" s="1">
        <v>61.666666666666664</v>
      </c>
      <c r="J274" s="1">
        <v>63.42</v>
      </c>
      <c r="L274" s="1">
        <f t="shared" si="63"/>
        <v>62.543333333333337</v>
      </c>
      <c r="N274" s="1">
        <v>1836</v>
      </c>
      <c r="P274" s="1">
        <v>1576.7272727272727</v>
      </c>
      <c r="R274" s="1">
        <v>1706.3636363636365</v>
      </c>
      <c r="S274" s="1">
        <v>74</v>
      </c>
      <c r="W274" s="1">
        <v>63.05</v>
      </c>
      <c r="X274" s="1">
        <v>74</v>
      </c>
      <c r="Y274" s="36">
        <v>1076.4000000000001</v>
      </c>
      <c r="Z274" s="36"/>
      <c r="AA274" s="36">
        <v>1076.4000000000001</v>
      </c>
      <c r="AC274" s="1">
        <v>43</v>
      </c>
      <c r="AE274" s="1">
        <v>43</v>
      </c>
      <c r="AF274" s="1">
        <v>1200</v>
      </c>
      <c r="AG274" s="1">
        <v>88.3</v>
      </c>
      <c r="AJ274" s="66">
        <v>4</v>
      </c>
      <c r="AN274" s="17">
        <v>1770</v>
      </c>
      <c r="AO274" s="3">
        <v>12.548446069469835</v>
      </c>
      <c r="AP274" s="3">
        <v>24.329741589247647</v>
      </c>
      <c r="AQ274" s="3">
        <v>33.727053140096622</v>
      </c>
      <c r="AR274" s="3">
        <v>39.993522626063758</v>
      </c>
      <c r="AS274" s="3">
        <v>80.434782608695642</v>
      </c>
      <c r="AT274" s="3">
        <v>85.768924302788847</v>
      </c>
      <c r="AU274" s="3">
        <v>113.37209302325581</v>
      </c>
      <c r="AV274" s="3">
        <v>93.478260869565219</v>
      </c>
      <c r="AW274" s="3">
        <v>104.34782608695652</v>
      </c>
      <c r="AX274" s="3">
        <v>7.678260869565217</v>
      </c>
      <c r="AZ274" s="3">
        <v>4</v>
      </c>
      <c r="BA274" s="1"/>
      <c r="BB274" s="14">
        <v>1770</v>
      </c>
      <c r="BC274" s="4">
        <v>1.2634000000000001</v>
      </c>
      <c r="BD274" s="4">
        <f t="shared" si="66"/>
        <v>0.46628549306377026</v>
      </c>
      <c r="BE274" s="4">
        <f t="shared" si="67"/>
        <v>0.90406457423104347</v>
      </c>
      <c r="BF274" s="4">
        <f t="shared" si="68"/>
        <v>1.2532576157999433</v>
      </c>
      <c r="BG274" s="4">
        <f t="shared" si="69"/>
        <v>1.4861122495814398</v>
      </c>
      <c r="BH274" s="4">
        <f t="shared" si="70"/>
        <v>2.9888618925831199</v>
      </c>
      <c r="BI274" s="4">
        <f t="shared" si="71"/>
        <v>3.1870723224748065</v>
      </c>
      <c r="BJ274" s="4">
        <f t="shared" si="72"/>
        <v>4.2127735978112177</v>
      </c>
      <c r="BK274" s="4">
        <f t="shared" si="73"/>
        <v>3.4735421994884912</v>
      </c>
      <c r="BL274" s="4">
        <f t="shared" si="74"/>
        <v>3.8774424552429672</v>
      </c>
      <c r="BM274" s="4">
        <f t="shared" si="77"/>
        <v>3.1870723224748065</v>
      </c>
      <c r="BN274" s="4">
        <f t="shared" si="64"/>
        <v>10.355138847492528</v>
      </c>
      <c r="BO274" s="4"/>
      <c r="BP274" s="4">
        <v>5.0536000000000003</v>
      </c>
      <c r="BQ274" s="1"/>
      <c r="BR274" s="26">
        <v>1770</v>
      </c>
      <c r="BS274" s="6">
        <f t="shared" si="78"/>
        <v>28343.023255813954</v>
      </c>
      <c r="BT274" s="6">
        <f>BF274*271</f>
        <v>339.63281388178461</v>
      </c>
      <c r="BU274" s="6">
        <f t="shared" si="79"/>
        <v>28.236132742047356</v>
      </c>
      <c r="BV274" s="6">
        <f>BH274*5</f>
        <v>14.9443094629156</v>
      </c>
      <c r="BW274" s="6">
        <f>BI274*3</f>
        <v>9.5612169674244196</v>
      </c>
      <c r="BX274" s="6">
        <f>BJ274*3</f>
        <v>12.638320793433653</v>
      </c>
      <c r="BY274" s="6">
        <f>BK274*1.3</f>
        <v>4.5156048593350384</v>
      </c>
      <c r="BZ274" s="6">
        <f>BL274*1.3</f>
        <v>5.0406751918158577</v>
      </c>
      <c r="CA274" s="6">
        <f>BM274*1.3</f>
        <v>4.1431940192172485</v>
      </c>
      <c r="CB274" s="6">
        <f>BN274*2</f>
        <v>20.710277694985056</v>
      </c>
      <c r="CD274" s="7">
        <f t="shared" si="75"/>
        <v>439.42254561295886</v>
      </c>
      <c r="CE274" s="7"/>
      <c r="CF274" s="8">
        <v>1770</v>
      </c>
      <c r="CG274" s="9">
        <f>BP274*250</f>
        <v>1263.4000000000001</v>
      </c>
      <c r="CH274" s="9">
        <f>CD274*4.2</f>
        <v>1845.5746915744273</v>
      </c>
      <c r="CJ274" s="10">
        <v>1770</v>
      </c>
      <c r="CK274" s="11">
        <f t="shared" si="76"/>
        <v>0.68455641799152311</v>
      </c>
    </row>
    <row r="275" spans="1:89" x14ac:dyDescent="0.2">
      <c r="A275" s="13">
        <v>1771</v>
      </c>
      <c r="E275" s="1">
        <v>991.4</v>
      </c>
      <c r="F275" s="1">
        <v>909</v>
      </c>
      <c r="G275" s="34">
        <v>1107.3684210526317</v>
      </c>
      <c r="H275" s="63">
        <f t="shared" si="65"/>
        <v>1002.5894736842106</v>
      </c>
      <c r="J275" s="1">
        <v>54.74</v>
      </c>
      <c r="L275" s="1">
        <f t="shared" si="63"/>
        <v>54.74</v>
      </c>
      <c r="N275" s="1">
        <v>1768</v>
      </c>
      <c r="P275" s="1">
        <v>1807.6666666666667</v>
      </c>
      <c r="R275" s="1">
        <v>1787.8333333333335</v>
      </c>
      <c r="S275" s="1">
        <v>78</v>
      </c>
      <c r="W275" s="1">
        <v>68.599999999999994</v>
      </c>
      <c r="X275" s="1">
        <v>78</v>
      </c>
      <c r="Y275" s="36">
        <v>1152.2</v>
      </c>
      <c r="Z275" s="36"/>
      <c r="AA275" s="36">
        <v>1152.2</v>
      </c>
      <c r="AC275" s="1">
        <v>56</v>
      </c>
      <c r="AE275" s="1">
        <v>56</v>
      </c>
      <c r="AF275" s="1">
        <v>1288.5</v>
      </c>
      <c r="AG275" s="1">
        <v>104</v>
      </c>
      <c r="AJ275" s="66">
        <v>4</v>
      </c>
      <c r="AN275" s="17">
        <v>1771</v>
      </c>
      <c r="AO275" s="3">
        <v>10.56672760511883</v>
      </c>
      <c r="AP275" s="3">
        <v>18.328875204464545</v>
      </c>
      <c r="AQ275" s="3">
        <v>28.072463768115945</v>
      </c>
      <c r="AR275" s="3">
        <v>41.902998484351315</v>
      </c>
      <c r="AS275" s="3">
        <v>84.782608695652172</v>
      </c>
      <c r="AT275" s="3">
        <v>91.808764940239044</v>
      </c>
      <c r="AU275" s="3">
        <v>103.77906976744187</v>
      </c>
      <c r="AV275" s="3">
        <v>121.73913043478261</v>
      </c>
      <c r="AW275" s="3">
        <v>112.04347826086956</v>
      </c>
      <c r="AX275" s="3">
        <v>9.0434782608695645</v>
      </c>
      <c r="AZ275" s="3">
        <v>4</v>
      </c>
      <c r="BA275" s="1"/>
      <c r="BB275" s="14">
        <v>1771</v>
      </c>
      <c r="BC275" s="4">
        <v>1.2634000000000001</v>
      </c>
      <c r="BD275" s="4">
        <f t="shared" si="66"/>
        <v>0.39264716636197439</v>
      </c>
      <c r="BE275" s="4">
        <f t="shared" si="67"/>
        <v>0.681079439215309</v>
      </c>
      <c r="BF275" s="4">
        <f t="shared" si="68"/>
        <v>1.0431397271952261</v>
      </c>
      <c r="BG275" s="4">
        <f t="shared" si="69"/>
        <v>1.5570661260332193</v>
      </c>
      <c r="BH275" s="4">
        <f t="shared" si="70"/>
        <v>3.1504219948849106</v>
      </c>
      <c r="BI275" s="4">
        <f t="shared" si="71"/>
        <v>3.4115056948675888</v>
      </c>
      <c r="BJ275" s="4">
        <f t="shared" si="72"/>
        <v>3.8563081395348839</v>
      </c>
      <c r="BK275" s="4">
        <f t="shared" si="73"/>
        <v>4.5236828644501283</v>
      </c>
      <c r="BL275" s="4">
        <f t="shared" si="74"/>
        <v>4.1634038363171362</v>
      </c>
      <c r="BM275" s="4">
        <f t="shared" si="77"/>
        <v>3.4115056948675888</v>
      </c>
      <c r="BN275" s="4">
        <f t="shared" si="64"/>
        <v>12.196313025359261</v>
      </c>
      <c r="BO275" s="4"/>
      <c r="BP275" s="4">
        <v>5.0536000000000003</v>
      </c>
      <c r="BQ275" s="1"/>
      <c r="BR275" s="26">
        <v>1771</v>
      </c>
      <c r="BS275" s="6">
        <f t="shared" si="78"/>
        <v>25944.767441860466</v>
      </c>
      <c r="BT275" s="6">
        <f>BF275*271</f>
        <v>282.69086606990629</v>
      </c>
      <c r="BU275" s="6">
        <f t="shared" si="79"/>
        <v>29.584256394631165</v>
      </c>
      <c r="BV275" s="6">
        <f>BH275*5</f>
        <v>15.752109974424553</v>
      </c>
      <c r="BW275" s="6">
        <f>BI275*3</f>
        <v>10.234517084602766</v>
      </c>
      <c r="BX275" s="6">
        <f>BJ275*3</f>
        <v>11.568924418604652</v>
      </c>
      <c r="BY275" s="6">
        <f>BK275*1.3</f>
        <v>5.8807877237851667</v>
      </c>
      <c r="BZ275" s="6">
        <f>BL275*1.3</f>
        <v>5.4124249872122769</v>
      </c>
      <c r="CA275" s="6">
        <f>BM275*1.3</f>
        <v>4.434957403327866</v>
      </c>
      <c r="CB275" s="6">
        <f>BN275*2</f>
        <v>24.392626050718523</v>
      </c>
      <c r="CD275" s="7">
        <f t="shared" si="75"/>
        <v>389.95147010721325</v>
      </c>
      <c r="CE275" s="7"/>
      <c r="CF275" s="8">
        <v>1771</v>
      </c>
      <c r="CG275" s="9">
        <f>BP275*250</f>
        <v>1263.4000000000001</v>
      </c>
      <c r="CH275" s="9">
        <f>CD275*4.2</f>
        <v>1637.7961744502957</v>
      </c>
      <c r="CJ275" s="10">
        <v>1771</v>
      </c>
      <c r="CK275" s="11">
        <f t="shared" si="76"/>
        <v>0.77140246125195855</v>
      </c>
    </row>
    <row r="276" spans="1:89" x14ac:dyDescent="0.2">
      <c r="A276" s="13">
        <v>1772</v>
      </c>
      <c r="E276" s="1">
        <v>1530</v>
      </c>
      <c r="F276" s="1">
        <v>1530</v>
      </c>
      <c r="G276" s="34">
        <v>1362.65625</v>
      </c>
      <c r="H276" s="63">
        <f t="shared" si="65"/>
        <v>1474.21875</v>
      </c>
      <c r="I276" s="1">
        <v>54</v>
      </c>
      <c r="J276" s="1">
        <v>55.57</v>
      </c>
      <c r="L276" s="1">
        <f t="shared" si="63"/>
        <v>54.784999999999997</v>
      </c>
      <c r="N276" s="1">
        <v>1802</v>
      </c>
      <c r="P276" s="1">
        <v>1842.6376811594203</v>
      </c>
      <c r="R276" s="1">
        <v>1822.31884057971</v>
      </c>
      <c r="S276" s="1">
        <v>73.099999999999994</v>
      </c>
      <c r="W276" s="1">
        <v>67.36</v>
      </c>
      <c r="X276" s="1">
        <v>73.099999999999994</v>
      </c>
      <c r="Y276" s="36">
        <v>1215.7</v>
      </c>
      <c r="Z276" s="36"/>
      <c r="AA276" s="36">
        <v>1215.7</v>
      </c>
      <c r="AC276" s="1">
        <v>56</v>
      </c>
      <c r="AE276" s="1">
        <v>56</v>
      </c>
      <c r="AF276" s="1">
        <v>1250</v>
      </c>
      <c r="AG276" s="1">
        <v>92</v>
      </c>
      <c r="AJ276" s="66">
        <v>4</v>
      </c>
      <c r="AN276" s="17">
        <v>1772</v>
      </c>
      <c r="AO276" s="3">
        <v>14.466179159049359</v>
      </c>
      <c r="AP276" s="3">
        <v>26.95098263254113</v>
      </c>
      <c r="AQ276" s="3">
        <v>28.105072463768117</v>
      </c>
      <c r="AR276" s="3">
        <v>42.711265189605541</v>
      </c>
      <c r="AS276" s="3">
        <v>79.456521739130423</v>
      </c>
      <c r="AT276" s="3">
        <v>96.86852589641434</v>
      </c>
      <c r="AU276" s="3">
        <v>118.6046511627907</v>
      </c>
      <c r="AV276" s="3">
        <v>121.73913043478261</v>
      </c>
      <c r="AW276" s="3">
        <v>108.69565217391305</v>
      </c>
      <c r="AX276" s="3">
        <v>8</v>
      </c>
      <c r="AZ276" s="3">
        <v>4</v>
      </c>
      <c r="BA276" s="1"/>
      <c r="BB276" s="14">
        <v>1772</v>
      </c>
      <c r="BC276" s="4">
        <v>1.2634000000000001</v>
      </c>
      <c r="BD276" s="4">
        <f t="shared" si="66"/>
        <v>0.53754619851596941</v>
      </c>
      <c r="BE276" s="4">
        <f t="shared" si="67"/>
        <v>1.0014668075868371</v>
      </c>
      <c r="BF276" s="4">
        <f t="shared" si="68"/>
        <v>1.0443514279624895</v>
      </c>
      <c r="BG276" s="4">
        <f t="shared" si="69"/>
        <v>1.5871003658984602</v>
      </c>
      <c r="BH276" s="4">
        <f t="shared" si="70"/>
        <v>2.9525108695652169</v>
      </c>
      <c r="BI276" s="4">
        <f t="shared" si="71"/>
        <v>3.5995204593391139</v>
      </c>
      <c r="BJ276" s="4">
        <f t="shared" si="72"/>
        <v>4.4072093023255814</v>
      </c>
      <c r="BK276" s="4">
        <f t="shared" si="73"/>
        <v>4.5236828644501283</v>
      </c>
      <c r="BL276" s="4">
        <f t="shared" si="74"/>
        <v>4.0390025575447579</v>
      </c>
      <c r="BM276" s="4">
        <f t="shared" si="77"/>
        <v>3.5995204593391139</v>
      </c>
      <c r="BN276" s="4">
        <f t="shared" si="64"/>
        <v>10.789046137817811</v>
      </c>
      <c r="BO276" s="4"/>
      <c r="BP276" s="4">
        <v>5.0536000000000003</v>
      </c>
      <c r="BQ276" s="1"/>
      <c r="BR276" s="26">
        <v>1772</v>
      </c>
      <c r="BS276" s="6">
        <f t="shared" si="78"/>
        <v>29651.162790697676</v>
      </c>
      <c r="BT276" s="6">
        <f>BF276*271</f>
        <v>283.01923697783462</v>
      </c>
      <c r="BU276" s="6">
        <f t="shared" si="79"/>
        <v>30.154906952070743</v>
      </c>
      <c r="BV276" s="6">
        <f>BH276*5</f>
        <v>14.762554347826084</v>
      </c>
      <c r="BW276" s="6">
        <f>BI276*3</f>
        <v>10.798561378017341</v>
      </c>
      <c r="BX276" s="6">
        <f>BJ276*3</f>
        <v>13.221627906976744</v>
      </c>
      <c r="BY276" s="6">
        <f>BK276*1.3</f>
        <v>5.8807877237851667</v>
      </c>
      <c r="BZ276" s="6">
        <f>BL276*1.3</f>
        <v>5.2507033248081854</v>
      </c>
      <c r="CA276" s="6">
        <f>BM276*1.3</f>
        <v>4.6793765971408483</v>
      </c>
      <c r="CB276" s="6">
        <f>BN276*2</f>
        <v>21.578092275635623</v>
      </c>
      <c r="CD276" s="7">
        <f t="shared" si="75"/>
        <v>389.34584748409532</v>
      </c>
      <c r="CE276" s="7"/>
      <c r="CF276" s="8">
        <v>1772</v>
      </c>
      <c r="CG276" s="9">
        <f>BP276*250</f>
        <v>1263.4000000000001</v>
      </c>
      <c r="CH276" s="9">
        <f>CD276*4.2</f>
        <v>1635.2525594332003</v>
      </c>
      <c r="CJ276" s="10">
        <v>1772</v>
      </c>
      <c r="CK276" s="11">
        <f t="shared" si="76"/>
        <v>0.77260236818581152</v>
      </c>
    </row>
    <row r="277" spans="1:89" x14ac:dyDescent="0.2">
      <c r="A277" s="13">
        <v>1773</v>
      </c>
      <c r="E277" s="1">
        <v>1938</v>
      </c>
      <c r="F277" s="1">
        <v>1615</v>
      </c>
      <c r="G277" s="34">
        <v>1828.0390243902439</v>
      </c>
      <c r="H277" s="63">
        <f t="shared" si="65"/>
        <v>1793.679674796748</v>
      </c>
      <c r="I277" s="1">
        <v>71.666666666666671</v>
      </c>
      <c r="J277" s="1">
        <v>59.28</v>
      </c>
      <c r="L277" s="1">
        <f t="shared" si="63"/>
        <v>65.473333333333329</v>
      </c>
      <c r="P277" s="1">
        <v>1322.6944444444443</v>
      </c>
      <c r="R277" s="1">
        <v>1322.6944444444443</v>
      </c>
      <c r="S277" s="1">
        <v>69.599999999999994</v>
      </c>
      <c r="W277" s="1">
        <v>63.21</v>
      </c>
      <c r="X277" s="1">
        <v>69.599999999999994</v>
      </c>
      <c r="Y277" s="36">
        <v>875.2</v>
      </c>
      <c r="Z277" s="36"/>
      <c r="AA277" s="36">
        <v>875.2</v>
      </c>
      <c r="AC277" s="1">
        <v>56</v>
      </c>
      <c r="AE277" s="1">
        <v>56</v>
      </c>
      <c r="AF277" s="1">
        <v>1150</v>
      </c>
      <c r="AG277" s="1">
        <v>85</v>
      </c>
      <c r="AJ277" s="66">
        <v>4</v>
      </c>
      <c r="AN277" s="17">
        <v>1773</v>
      </c>
      <c r="AO277" s="3">
        <v>13.877513711151737</v>
      </c>
      <c r="AP277" s="3">
        <v>32.791218917673639</v>
      </c>
      <c r="AQ277" s="3">
        <v>35.850241545893716</v>
      </c>
      <c r="AR277" s="3">
        <v>31.001135434407821</v>
      </c>
      <c r="AS277" s="3">
        <v>75.65217391304347</v>
      </c>
      <c r="AT277" s="3">
        <v>69.73705179282868</v>
      </c>
      <c r="AU277" s="3">
        <v>113.66279069767442</v>
      </c>
      <c r="AV277" s="3">
        <v>121.73913043478261</v>
      </c>
      <c r="AW277" s="3">
        <v>100</v>
      </c>
      <c r="AX277" s="3">
        <v>7.3913043478260869</v>
      </c>
      <c r="AZ277" s="3">
        <v>4</v>
      </c>
      <c r="BA277" s="1"/>
      <c r="BB277" s="14">
        <v>1773</v>
      </c>
      <c r="BC277" s="4">
        <v>1.2222999999999999</v>
      </c>
      <c r="BD277" s="4">
        <f t="shared" si="66"/>
        <v>0.49889661791590495</v>
      </c>
      <c r="BE277" s="4">
        <f t="shared" si="67"/>
        <v>1.1788443200903671</v>
      </c>
      <c r="BF277" s="4">
        <f t="shared" si="68"/>
        <v>1.288816183574879</v>
      </c>
      <c r="BG277" s="4">
        <f t="shared" si="69"/>
        <v>1.1144908188669611</v>
      </c>
      <c r="BH277" s="4">
        <f t="shared" si="70"/>
        <v>2.7196956521739128</v>
      </c>
      <c r="BI277" s="4">
        <f t="shared" si="71"/>
        <v>2.5070470119521913</v>
      </c>
      <c r="BJ277" s="4">
        <f t="shared" si="72"/>
        <v>4.0861773255813958</v>
      </c>
      <c r="BK277" s="4">
        <f t="shared" si="73"/>
        <v>4.3765217391304345</v>
      </c>
      <c r="BL277" s="4">
        <f t="shared" si="74"/>
        <v>3.5950000000000002</v>
      </c>
      <c r="BM277" s="4">
        <f t="shared" si="77"/>
        <v>2.5070470119521913</v>
      </c>
      <c r="BN277" s="4">
        <f t="shared" si="64"/>
        <v>9.643864236357123</v>
      </c>
      <c r="BO277" s="4"/>
      <c r="BP277" s="4">
        <v>4.8891999999999998</v>
      </c>
      <c r="BQ277" s="1"/>
      <c r="BR277" s="26">
        <v>1773</v>
      </c>
      <c r="BS277" s="6">
        <f t="shared" si="78"/>
        <v>28415.697674418603</v>
      </c>
      <c r="BT277" s="6">
        <f>BF277*271</f>
        <v>349.26918574879221</v>
      </c>
      <c r="BU277" s="6">
        <f t="shared" si="79"/>
        <v>21.17532555847226</v>
      </c>
      <c r="BV277" s="6">
        <f>BH277*5</f>
        <v>13.598478260869564</v>
      </c>
      <c r="BW277" s="6">
        <f>BI277*3</f>
        <v>7.5211410358565738</v>
      </c>
      <c r="BX277" s="6">
        <f>BJ277*3</f>
        <v>12.258531976744187</v>
      </c>
      <c r="BY277" s="6">
        <f>BK277*1.3</f>
        <v>5.6894782608695653</v>
      </c>
      <c r="BZ277" s="6">
        <f>BL277*1.3</f>
        <v>4.6735000000000007</v>
      </c>
      <c r="CA277" s="6">
        <f>BM277*1.3</f>
        <v>3.2591611155378488</v>
      </c>
      <c r="CB277" s="6">
        <f>BN277*2</f>
        <v>19.287728472714246</v>
      </c>
      <c r="CD277" s="7">
        <f t="shared" si="75"/>
        <v>436.73253042985647</v>
      </c>
      <c r="CE277" s="7"/>
      <c r="CF277" s="8">
        <v>1773</v>
      </c>
      <c r="CG277" s="9">
        <f>BP277*250</f>
        <v>1222.3</v>
      </c>
      <c r="CH277" s="9">
        <f>CD277*4.2</f>
        <v>1834.2766278053973</v>
      </c>
      <c r="CJ277" s="10">
        <v>1773</v>
      </c>
      <c r="CK277" s="11">
        <f t="shared" si="76"/>
        <v>0.6663662293197341</v>
      </c>
    </row>
    <row r="278" spans="1:89" x14ac:dyDescent="0.2">
      <c r="A278" s="13">
        <v>1774</v>
      </c>
      <c r="E278" s="1">
        <v>1435.9</v>
      </c>
      <c r="F278" s="1">
        <v>1360</v>
      </c>
      <c r="G278" s="34">
        <v>1527.96</v>
      </c>
      <c r="H278" s="63">
        <f t="shared" si="65"/>
        <v>1441.2866666666669</v>
      </c>
      <c r="I278" s="1">
        <v>67.666666666666671</v>
      </c>
      <c r="J278" s="1">
        <v>73.94</v>
      </c>
      <c r="L278" s="1">
        <f t="shared" si="63"/>
        <v>70.803333333333342</v>
      </c>
      <c r="P278" s="1">
        <v>1870</v>
      </c>
      <c r="Q278" s="1">
        <v>952</v>
      </c>
      <c r="R278" s="1">
        <v>1870</v>
      </c>
      <c r="S278" s="1">
        <v>76.5</v>
      </c>
      <c r="W278" s="1">
        <v>69.819999999999993</v>
      </c>
      <c r="X278" s="1">
        <v>76.5</v>
      </c>
      <c r="Y278" s="36">
        <v>896.4</v>
      </c>
      <c r="Z278" s="36"/>
      <c r="AA278" s="36">
        <v>896.4</v>
      </c>
      <c r="AC278" s="1">
        <v>56</v>
      </c>
      <c r="AE278" s="1">
        <v>56</v>
      </c>
      <c r="AF278" s="1">
        <v>1100</v>
      </c>
      <c r="AG278" s="1">
        <v>85</v>
      </c>
      <c r="AH278" s="66">
        <v>4</v>
      </c>
      <c r="AJ278" s="66">
        <v>4</v>
      </c>
      <c r="AN278" s="17">
        <v>1774</v>
      </c>
      <c r="AO278" s="3">
        <v>10.274223034734916</v>
      </c>
      <c r="AP278" s="3">
        <v>26.348933577087145</v>
      </c>
      <c r="AQ278" s="3">
        <v>39.712560386473442</v>
      </c>
      <c r="AR278" s="3">
        <v>43.828809825153513</v>
      </c>
      <c r="AS278" s="3">
        <v>83.15217391304347</v>
      </c>
      <c r="AT278" s="3">
        <v>71.426294820717132</v>
      </c>
      <c r="AU278" s="3">
        <v>108.72093023255815</v>
      </c>
      <c r="AV278" s="3">
        <v>121.73913043478261</v>
      </c>
      <c r="AW278" s="3">
        <v>95.652173913043484</v>
      </c>
      <c r="AX278" s="3">
        <v>7.3913043478260869</v>
      </c>
      <c r="AZ278" s="3">
        <v>4</v>
      </c>
      <c r="BA278" s="1"/>
      <c r="BB278" s="14">
        <v>1774</v>
      </c>
      <c r="BC278" s="4">
        <v>1.2138</v>
      </c>
      <c r="BD278" s="4">
        <f t="shared" si="66"/>
        <v>0.36678976234003652</v>
      </c>
      <c r="BE278" s="4">
        <f t="shared" si="67"/>
        <v>0.94065692870201112</v>
      </c>
      <c r="BF278" s="4">
        <f t="shared" si="68"/>
        <v>1.4177384057971021</v>
      </c>
      <c r="BG278" s="4">
        <f t="shared" si="69"/>
        <v>1.5646885107579804</v>
      </c>
      <c r="BH278" s="4">
        <f t="shared" si="70"/>
        <v>2.9685326086956514</v>
      </c>
      <c r="BI278" s="4">
        <f t="shared" si="71"/>
        <v>2.5499187250996016</v>
      </c>
      <c r="BJ278" s="4">
        <f t="shared" si="72"/>
        <v>3.881337209302326</v>
      </c>
      <c r="BK278" s="4">
        <f t="shared" si="73"/>
        <v>4.3460869565217388</v>
      </c>
      <c r="BL278" s="4">
        <f t="shared" si="74"/>
        <v>3.4147826086956523</v>
      </c>
      <c r="BM278" s="4">
        <f t="shared" si="77"/>
        <v>2.5499187250996016</v>
      </c>
      <c r="BN278" s="4">
        <f t="shared" si="64"/>
        <v>9.5767998119040136</v>
      </c>
      <c r="BO278" s="4"/>
      <c r="BP278" s="4">
        <v>4.8552</v>
      </c>
      <c r="BQ278" s="1"/>
      <c r="BR278" s="26">
        <v>1774</v>
      </c>
      <c r="BS278" s="6">
        <f t="shared" si="78"/>
        <v>27180.232558139538</v>
      </c>
      <c r="BT278" s="6">
        <f>BF278*271</f>
        <v>384.20710797101469</v>
      </c>
      <c r="BU278" s="6">
        <f t="shared" si="79"/>
        <v>29.729081704401629</v>
      </c>
      <c r="BV278" s="6">
        <f>BH278*5</f>
        <v>14.842663043478257</v>
      </c>
      <c r="BW278" s="6">
        <f>BI278*3</f>
        <v>7.6497561752988048</v>
      </c>
      <c r="BX278" s="6">
        <f>BJ278*3</f>
        <v>11.644011627906977</v>
      </c>
      <c r="BY278" s="6">
        <f>BK278*1.3</f>
        <v>5.6499130434782607</v>
      </c>
      <c r="BZ278" s="6">
        <f>BL278*1.3</f>
        <v>4.4392173913043482</v>
      </c>
      <c r="CA278" s="6">
        <f>BM278*1.3</f>
        <v>3.3148943426294823</v>
      </c>
      <c r="CB278" s="6">
        <f>BN278*2</f>
        <v>19.153599623808027</v>
      </c>
      <c r="CD278" s="7">
        <f t="shared" si="75"/>
        <v>480.63024492332045</v>
      </c>
      <c r="CE278" s="7"/>
      <c r="CF278" s="8">
        <v>1774</v>
      </c>
      <c r="CG278" s="9">
        <f>BP278*250</f>
        <v>1213.8</v>
      </c>
      <c r="CH278" s="9">
        <f>CD278*4.2</f>
        <v>2018.6470286779459</v>
      </c>
      <c r="CJ278" s="10">
        <v>1774</v>
      </c>
      <c r="CK278" s="11">
        <f t="shared" si="76"/>
        <v>0.60129382836926326</v>
      </c>
    </row>
    <row r="279" spans="1:89" x14ac:dyDescent="0.2">
      <c r="A279" s="13">
        <v>1775</v>
      </c>
      <c r="E279" s="1">
        <v>1445</v>
      </c>
      <c r="F279" s="1">
        <v>1326</v>
      </c>
      <c r="G279" s="34">
        <v>1360</v>
      </c>
      <c r="H279" s="63">
        <f t="shared" si="65"/>
        <v>1377</v>
      </c>
      <c r="I279" s="1">
        <v>59.111111111111114</v>
      </c>
      <c r="J279" s="1">
        <v>60.39</v>
      </c>
      <c r="L279" s="1">
        <f t="shared" si="63"/>
        <v>59.750555555555557</v>
      </c>
      <c r="N279" s="1">
        <v>1782.0689655172414</v>
      </c>
      <c r="P279" s="1">
        <v>1781.5936826992101</v>
      </c>
      <c r="Q279" s="1">
        <v>833</v>
      </c>
      <c r="R279" s="1">
        <v>1781.8313241082258</v>
      </c>
      <c r="S279" s="1">
        <v>81.5</v>
      </c>
      <c r="W279" s="1">
        <v>73.84</v>
      </c>
      <c r="X279" s="1">
        <v>81.5</v>
      </c>
      <c r="Y279" s="36">
        <v>1016.6</v>
      </c>
      <c r="Z279" s="36"/>
      <c r="AA279" s="36">
        <v>1016.6</v>
      </c>
      <c r="AC279" s="1">
        <v>78</v>
      </c>
      <c r="AE279" s="1">
        <v>78</v>
      </c>
      <c r="AF279" s="1">
        <v>1200</v>
      </c>
      <c r="AG279" s="1">
        <v>85</v>
      </c>
      <c r="AH279" s="66">
        <v>4</v>
      </c>
      <c r="AJ279" s="66">
        <v>4</v>
      </c>
      <c r="AK279" s="66">
        <v>4</v>
      </c>
      <c r="AN279" s="17">
        <v>1775</v>
      </c>
      <c r="AO279" s="3">
        <v>11.564899451553931</v>
      </c>
      <c r="AP279" s="3">
        <v>25.173674588665445</v>
      </c>
      <c r="AQ279" s="3">
        <v>31.703301127214175</v>
      </c>
      <c r="AR279" s="3">
        <v>41.762324195102089</v>
      </c>
      <c r="AS279" s="3">
        <v>88.586956521739125</v>
      </c>
      <c r="AT279" s="3">
        <v>81.003984063745023</v>
      </c>
      <c r="AU279" s="3">
        <v>111.22093023255815</v>
      </c>
      <c r="AV279" s="3">
        <v>169.56521739130434</v>
      </c>
      <c r="AW279" s="3">
        <v>104.34782608695652</v>
      </c>
      <c r="AX279" s="3">
        <v>7.3913043478260869</v>
      </c>
      <c r="AZ279" s="3">
        <v>4</v>
      </c>
      <c r="BA279" s="1"/>
      <c r="BB279" s="14">
        <v>1775</v>
      </c>
      <c r="BC279" s="4">
        <v>1.2138</v>
      </c>
      <c r="BD279" s="4">
        <f t="shared" si="66"/>
        <v>0.41286691042047535</v>
      </c>
      <c r="BE279" s="4">
        <f t="shared" si="67"/>
        <v>0.89870018281535646</v>
      </c>
      <c r="BF279" s="4">
        <f t="shared" si="68"/>
        <v>1.1318078502415461</v>
      </c>
      <c r="BG279" s="4">
        <f t="shared" si="69"/>
        <v>1.4909149737651446</v>
      </c>
      <c r="BH279" s="4">
        <f t="shared" si="70"/>
        <v>3.1625543478260871</v>
      </c>
      <c r="BI279" s="4">
        <f t="shared" si="71"/>
        <v>2.8918422310756973</v>
      </c>
      <c r="BJ279" s="4">
        <f t="shared" si="72"/>
        <v>3.9705872093023258</v>
      </c>
      <c r="BK279" s="4">
        <f t="shared" si="73"/>
        <v>6.0534782608695652</v>
      </c>
      <c r="BL279" s="4">
        <f t="shared" si="74"/>
        <v>3.7252173913043478</v>
      </c>
      <c r="BM279" s="4">
        <f t="shared" si="77"/>
        <v>2.8918422310756973</v>
      </c>
      <c r="BN279" s="4">
        <f t="shared" si="64"/>
        <v>9.5767998119040136</v>
      </c>
      <c r="BO279" s="4"/>
      <c r="BP279" s="4">
        <v>4.8552</v>
      </c>
      <c r="BQ279" s="1"/>
      <c r="BR279" s="26">
        <v>1775</v>
      </c>
      <c r="BS279" s="6">
        <f t="shared" si="78"/>
        <v>27805.232558139538</v>
      </c>
      <c r="BT279" s="6">
        <f>BF279*271</f>
        <v>306.71992741545898</v>
      </c>
      <c r="BU279" s="6">
        <f t="shared" si="79"/>
        <v>28.327384501537747</v>
      </c>
      <c r="BV279" s="6">
        <f>BH279*5</f>
        <v>15.812771739130437</v>
      </c>
      <c r="BW279" s="6">
        <f>BI279*3</f>
        <v>8.6755266932270914</v>
      </c>
      <c r="BX279" s="6">
        <f>BJ279*3</f>
        <v>11.911761627906976</v>
      </c>
      <c r="BY279" s="6">
        <f>BK279*1.3</f>
        <v>7.8695217391304348</v>
      </c>
      <c r="BZ279" s="6">
        <f>BL279*1.3</f>
        <v>4.8427826086956527</v>
      </c>
      <c r="CA279" s="6">
        <f>BM279*1.3</f>
        <v>3.7593949003984064</v>
      </c>
      <c r="CB279" s="6">
        <f>BN279*2</f>
        <v>19.153599623808027</v>
      </c>
      <c r="CD279" s="7">
        <f t="shared" si="75"/>
        <v>407.07267084929373</v>
      </c>
      <c r="CE279" s="7"/>
      <c r="CF279" s="8">
        <v>1775</v>
      </c>
      <c r="CG279" s="9">
        <f>BP279*250</f>
        <v>1213.8</v>
      </c>
      <c r="CH279" s="9">
        <f>CD279*4.2</f>
        <v>1709.7052175670337</v>
      </c>
      <c r="CJ279" s="10">
        <v>1775</v>
      </c>
      <c r="CK279" s="11">
        <f t="shared" si="76"/>
        <v>0.70994694730315966</v>
      </c>
    </row>
    <row r="280" spans="1:89" x14ac:dyDescent="0.2">
      <c r="A280" s="13">
        <v>1776</v>
      </c>
      <c r="G280" s="34">
        <v>1397.3006802721088</v>
      </c>
      <c r="H280" s="63">
        <f t="shared" si="65"/>
        <v>1397.3006802721088</v>
      </c>
      <c r="I280" s="1">
        <v>58.666666666666664</v>
      </c>
      <c r="J280" s="1">
        <v>57.09</v>
      </c>
      <c r="L280" s="1">
        <f t="shared" si="63"/>
        <v>57.87833333333333</v>
      </c>
      <c r="P280" s="1">
        <v>1445.1789473684209</v>
      </c>
      <c r="Q280" s="1">
        <v>1054</v>
      </c>
      <c r="R280" s="1">
        <v>1445.1789473684209</v>
      </c>
      <c r="S280" s="1">
        <v>75.599999999999994</v>
      </c>
      <c r="W280" s="1">
        <v>76.08</v>
      </c>
      <c r="X280" s="1">
        <v>75.599999999999994</v>
      </c>
      <c r="Y280" s="36">
        <v>1033.5999999999999</v>
      </c>
      <c r="Z280" s="36"/>
      <c r="AA280" s="36">
        <v>1033.5999999999999</v>
      </c>
      <c r="AC280" s="1">
        <v>78.7</v>
      </c>
      <c r="AE280" s="1">
        <v>78.7</v>
      </c>
      <c r="AF280" s="1">
        <v>1200</v>
      </c>
      <c r="AG280" s="1">
        <v>88.5</v>
      </c>
      <c r="AJ280" s="66">
        <v>4</v>
      </c>
      <c r="AN280" s="17">
        <v>1776</v>
      </c>
      <c r="AO280" s="3">
        <v>13.877513711151737</v>
      </c>
      <c r="AP280" s="3">
        <v>25.544802198758845</v>
      </c>
      <c r="AQ280" s="3">
        <v>30.346618357487923</v>
      </c>
      <c r="AR280" s="3">
        <v>33.871910827554039</v>
      </c>
      <c r="AS280" s="3">
        <v>82.173913043478251</v>
      </c>
      <c r="AT280" s="3">
        <v>82.358565737051777</v>
      </c>
      <c r="AU280" s="3">
        <v>116.16279069767442</v>
      </c>
      <c r="AV280" s="3">
        <v>171.08695652173913</v>
      </c>
      <c r="AW280" s="3">
        <v>104.34782608695652</v>
      </c>
      <c r="AX280" s="3">
        <v>7.6956521739130439</v>
      </c>
      <c r="AZ280" s="3">
        <v>4</v>
      </c>
      <c r="BA280" s="1"/>
      <c r="BB280" s="14">
        <v>1776</v>
      </c>
      <c r="BC280" s="4">
        <v>1.2138</v>
      </c>
      <c r="BD280" s="4">
        <f t="shared" si="66"/>
        <v>0.49542723948811707</v>
      </c>
      <c r="BE280" s="4">
        <f t="shared" si="67"/>
        <v>0.91194943849569066</v>
      </c>
      <c r="BF280" s="4">
        <f t="shared" si="68"/>
        <v>1.083374275362319</v>
      </c>
      <c r="BG280" s="4">
        <f t="shared" si="69"/>
        <v>1.2092272165436793</v>
      </c>
      <c r="BH280" s="4">
        <f t="shared" si="70"/>
        <v>2.9336086956521736</v>
      </c>
      <c r="BI280" s="4">
        <f t="shared" si="71"/>
        <v>2.9402007968127486</v>
      </c>
      <c r="BJ280" s="4">
        <f t="shared" si="72"/>
        <v>4.1470116279069771</v>
      </c>
      <c r="BK280" s="4">
        <f t="shared" si="73"/>
        <v>6.1078043478260868</v>
      </c>
      <c r="BL280" s="4">
        <f t="shared" si="74"/>
        <v>3.7252173913043478</v>
      </c>
      <c r="BM280" s="4">
        <f t="shared" si="77"/>
        <v>2.9402007968127486</v>
      </c>
      <c r="BN280" s="4">
        <f t="shared" si="64"/>
        <v>9.9711386276882976</v>
      </c>
      <c r="BO280" s="4"/>
      <c r="BP280" s="4">
        <v>4.8552</v>
      </c>
      <c r="BQ280" s="1"/>
      <c r="BR280" s="26">
        <v>1776</v>
      </c>
      <c r="BS280" s="6">
        <f t="shared" si="78"/>
        <v>29040.697674418603</v>
      </c>
      <c r="BT280" s="6">
        <f>BF280*271</f>
        <v>293.59442862318843</v>
      </c>
      <c r="BU280" s="6">
        <f t="shared" si="79"/>
        <v>22.975317114329904</v>
      </c>
      <c r="BV280" s="6">
        <f>BH280*5</f>
        <v>14.668043478260868</v>
      </c>
      <c r="BW280" s="6">
        <f>BI280*3</f>
        <v>8.8206023904382462</v>
      </c>
      <c r="BX280" s="6">
        <f>BJ280*3</f>
        <v>12.441034883720931</v>
      </c>
      <c r="BY280" s="6">
        <f>BK280*1.3</f>
        <v>7.9401456521739133</v>
      </c>
      <c r="BZ280" s="6">
        <f>BL280*1.3</f>
        <v>4.8427826086956527</v>
      </c>
      <c r="CA280" s="6">
        <f>BM280*1.3</f>
        <v>3.8222610358565734</v>
      </c>
      <c r="CB280" s="6">
        <f>BN280*2</f>
        <v>19.942277255376595</v>
      </c>
      <c r="CD280" s="7">
        <f t="shared" si="75"/>
        <v>389.04689304204112</v>
      </c>
      <c r="CE280" s="7"/>
      <c r="CF280" s="8">
        <v>1776</v>
      </c>
      <c r="CG280" s="9">
        <f>BP280*250</f>
        <v>1213.8</v>
      </c>
      <c r="CH280" s="9">
        <f>CD280*4.2</f>
        <v>1633.9969507765727</v>
      </c>
      <c r="CJ280" s="10">
        <v>1776</v>
      </c>
      <c r="CK280" s="11">
        <f t="shared" si="76"/>
        <v>0.74284104350569924</v>
      </c>
    </row>
    <row r="281" spans="1:89" x14ac:dyDescent="0.2">
      <c r="A281" s="13">
        <v>1777</v>
      </c>
      <c r="G281" s="34">
        <v>1479.6982942430704</v>
      </c>
      <c r="H281" s="63">
        <f t="shared" si="65"/>
        <v>1479.6982942430704</v>
      </c>
      <c r="I281" s="1">
        <v>62.5</v>
      </c>
      <c r="J281" s="1">
        <v>59.6</v>
      </c>
      <c r="L281" s="1">
        <f t="shared" si="63"/>
        <v>61.05</v>
      </c>
      <c r="P281" s="1">
        <v>1646.0152671755725</v>
      </c>
      <c r="Q281" s="1">
        <v>952</v>
      </c>
      <c r="R281" s="1">
        <v>1646.0152671755725</v>
      </c>
      <c r="S281" s="1">
        <v>76</v>
      </c>
      <c r="W281" s="1">
        <v>71.599999999999994</v>
      </c>
      <c r="X281" s="1">
        <v>76</v>
      </c>
      <c r="Y281" s="36">
        <v>971.1</v>
      </c>
      <c r="Z281" s="36"/>
      <c r="AA281" s="36">
        <v>971.1</v>
      </c>
      <c r="AC281" s="1">
        <v>72.400000000000006</v>
      </c>
      <c r="AE281" s="1">
        <v>72.400000000000006</v>
      </c>
      <c r="AF281" s="1">
        <v>1253.8</v>
      </c>
      <c r="AG281" s="1">
        <v>96</v>
      </c>
      <c r="AH281" s="66">
        <v>4</v>
      </c>
      <c r="AJ281" s="66">
        <v>4</v>
      </c>
      <c r="AN281" s="17">
        <v>1777</v>
      </c>
      <c r="AO281" s="3">
        <v>13.014929920780013</v>
      </c>
      <c r="AP281" s="3">
        <v>27.051157115961068</v>
      </c>
      <c r="AQ281" s="3">
        <v>32.644927536231883</v>
      </c>
      <c r="AR281" s="3">
        <v>38.579085622640328</v>
      </c>
      <c r="AS281" s="3">
        <v>82.608695652173907</v>
      </c>
      <c r="AT281" s="3">
        <v>77.378486055776889</v>
      </c>
      <c r="AU281" s="3">
        <v>116.16279069767442</v>
      </c>
      <c r="AV281" s="3">
        <v>157.39130434782609</v>
      </c>
      <c r="AW281" s="3">
        <v>109.02608695652174</v>
      </c>
      <c r="AX281" s="3">
        <v>8.3478260869565215</v>
      </c>
      <c r="AZ281" s="3">
        <v>4</v>
      </c>
      <c r="BA281" s="1"/>
      <c r="BB281" s="14">
        <v>1777</v>
      </c>
      <c r="BC281" s="4">
        <v>1.2138</v>
      </c>
      <c r="BD281" s="4">
        <f t="shared" si="66"/>
        <v>0.46463299817184645</v>
      </c>
      <c r="BE281" s="4">
        <f t="shared" si="67"/>
        <v>0.96572630903981016</v>
      </c>
      <c r="BF281" s="4">
        <f t="shared" si="68"/>
        <v>1.1654239130434783</v>
      </c>
      <c r="BG281" s="4">
        <f t="shared" si="69"/>
        <v>1.3772733567282598</v>
      </c>
      <c r="BH281" s="4">
        <f t="shared" si="70"/>
        <v>2.9491304347826084</v>
      </c>
      <c r="BI281" s="4">
        <f t="shared" si="71"/>
        <v>2.7624119521912349</v>
      </c>
      <c r="BJ281" s="4">
        <f t="shared" si="72"/>
        <v>4.1470116279069771</v>
      </c>
      <c r="BK281" s="4">
        <f t="shared" si="73"/>
        <v>5.6188695652173921</v>
      </c>
      <c r="BL281" s="4">
        <f t="shared" si="74"/>
        <v>3.8922313043478258</v>
      </c>
      <c r="BM281" s="4">
        <f t="shared" si="77"/>
        <v>2.7624119521912349</v>
      </c>
      <c r="BN281" s="4">
        <f t="shared" si="64"/>
        <v>10.816150375797475</v>
      </c>
      <c r="BO281" s="4"/>
      <c r="BP281" s="4">
        <v>4.8552</v>
      </c>
      <c r="BQ281" s="1"/>
      <c r="BR281" s="26">
        <v>1777</v>
      </c>
      <c r="BS281" s="6">
        <f t="shared" si="78"/>
        <v>29040.697674418603</v>
      </c>
      <c r="BT281" s="6">
        <f>BF281*271</f>
        <v>315.82988043478258</v>
      </c>
      <c r="BU281" s="6">
        <f t="shared" si="79"/>
        <v>26.168193777836937</v>
      </c>
      <c r="BV281" s="6">
        <f>BH281*5</f>
        <v>14.745652173913042</v>
      </c>
      <c r="BW281" s="6">
        <f>BI281*3</f>
        <v>8.2872358565737052</v>
      </c>
      <c r="BX281" s="6">
        <f>BJ281*3</f>
        <v>12.441034883720931</v>
      </c>
      <c r="BY281" s="6">
        <f>BK281*1.3</f>
        <v>7.3045304347826097</v>
      </c>
      <c r="BZ281" s="6">
        <f>BL281*1.3</f>
        <v>5.0599006956521739</v>
      </c>
      <c r="CA281" s="6">
        <f>BM281*1.3</f>
        <v>3.5911355378486056</v>
      </c>
      <c r="CB281" s="6">
        <f>BN281*2</f>
        <v>21.632300751594951</v>
      </c>
      <c r="CD281" s="7">
        <f t="shared" si="75"/>
        <v>415.05986454670557</v>
      </c>
      <c r="CE281" s="7"/>
      <c r="CF281" s="8">
        <v>1777</v>
      </c>
      <c r="CG281" s="9">
        <f>BP281*250</f>
        <v>1213.8</v>
      </c>
      <c r="CH281" s="9">
        <f>CD281*4.2</f>
        <v>1743.2514310961635</v>
      </c>
      <c r="CJ281" s="10">
        <v>1777</v>
      </c>
      <c r="CK281" s="11">
        <f t="shared" si="76"/>
        <v>0.69628510170604452</v>
      </c>
    </row>
    <row r="282" spans="1:89" x14ac:dyDescent="0.2">
      <c r="A282" s="13">
        <v>1778</v>
      </c>
      <c r="G282" s="34">
        <v>1525.5375842405392</v>
      </c>
      <c r="H282" s="63">
        <f t="shared" si="65"/>
        <v>1525.5375842405392</v>
      </c>
      <c r="I282" s="1">
        <v>68.666666666666671</v>
      </c>
      <c r="J282" s="1">
        <v>62.78</v>
      </c>
      <c r="L282" s="1">
        <f t="shared" si="63"/>
        <v>65.723333333333329</v>
      </c>
      <c r="P282" s="1">
        <v>1757.8</v>
      </c>
      <c r="R282" s="1">
        <v>1757.8</v>
      </c>
      <c r="S282" s="1">
        <v>70.099999999999994</v>
      </c>
      <c r="W282" s="1">
        <v>67.44</v>
      </c>
      <c r="X282" s="1">
        <v>70.099999999999994</v>
      </c>
      <c r="Y282" s="36">
        <v>845.9</v>
      </c>
      <c r="Z282" s="36"/>
      <c r="AA282" s="36">
        <v>845.9</v>
      </c>
      <c r="AC282" s="1">
        <v>74.7</v>
      </c>
      <c r="AE282" s="1">
        <v>74.7</v>
      </c>
      <c r="AF282" s="1">
        <v>1130.2</v>
      </c>
      <c r="AG282" s="1">
        <v>96</v>
      </c>
      <c r="AJ282" s="66">
        <v>4</v>
      </c>
      <c r="AN282" s="17">
        <v>1778</v>
      </c>
      <c r="AO282" s="3">
        <v>12.152346130408286</v>
      </c>
      <c r="AP282" s="3">
        <v>27.889169730174391</v>
      </c>
      <c r="AQ282" s="3">
        <v>36.031400966183575</v>
      </c>
      <c r="AR282" s="3">
        <v>41.1990812356443</v>
      </c>
      <c r="AS282" s="3">
        <v>76.195652173913032</v>
      </c>
      <c r="AT282" s="3">
        <v>67.402390438247011</v>
      </c>
      <c r="AU282" s="3">
        <v>116.16279069767442</v>
      </c>
      <c r="AV282" s="3">
        <v>162.39130434782609</v>
      </c>
      <c r="AW282" s="3">
        <v>98.278260869565216</v>
      </c>
      <c r="AX282" s="3">
        <v>8.3478260869565215</v>
      </c>
      <c r="AZ282" s="3">
        <v>4</v>
      </c>
      <c r="BA282" s="1"/>
      <c r="BB282" s="14">
        <v>1778</v>
      </c>
      <c r="BC282" s="4">
        <v>1.2138</v>
      </c>
      <c r="BD282" s="4">
        <f t="shared" si="66"/>
        <v>0.43383875685557582</v>
      </c>
      <c r="BE282" s="4">
        <f t="shared" si="67"/>
        <v>0.99564335936722581</v>
      </c>
      <c r="BF282" s="4">
        <f t="shared" si="68"/>
        <v>1.2863210144927535</v>
      </c>
      <c r="BG282" s="4">
        <f t="shared" si="69"/>
        <v>1.4708072001125014</v>
      </c>
      <c r="BH282" s="4">
        <f t="shared" si="70"/>
        <v>2.7201847826086949</v>
      </c>
      <c r="BI282" s="4">
        <f t="shared" si="71"/>
        <v>2.4062653386454183</v>
      </c>
      <c r="BJ282" s="4">
        <f t="shared" si="72"/>
        <v>4.1470116279069771</v>
      </c>
      <c r="BK282" s="4">
        <f t="shared" si="73"/>
        <v>5.7973695652173909</v>
      </c>
      <c r="BL282" s="4">
        <f t="shared" si="74"/>
        <v>3.5085339130434781</v>
      </c>
      <c r="BM282" s="4">
        <f t="shared" si="77"/>
        <v>2.4062653386454183</v>
      </c>
      <c r="BN282" s="4">
        <f t="shared" si="64"/>
        <v>10.816150375797475</v>
      </c>
      <c r="BO282" s="4"/>
      <c r="BP282" s="4">
        <v>4.8552</v>
      </c>
      <c r="BQ282" s="1"/>
      <c r="BR282" s="26">
        <v>1778</v>
      </c>
      <c r="BS282" s="6">
        <f t="shared" si="78"/>
        <v>29040.697674418603</v>
      </c>
      <c r="BT282" s="6">
        <f>BF282*271</f>
        <v>348.59299492753621</v>
      </c>
      <c r="BU282" s="6">
        <f t="shared" si="79"/>
        <v>27.945336802137525</v>
      </c>
      <c r="BV282" s="6">
        <f>BH282*5</f>
        <v>13.600923913043474</v>
      </c>
      <c r="BW282" s="6">
        <f>BI282*3</f>
        <v>7.2187960159362543</v>
      </c>
      <c r="BX282" s="6">
        <f>BJ282*3</f>
        <v>12.441034883720931</v>
      </c>
      <c r="BY282" s="6">
        <f>BK282*1.3</f>
        <v>7.536580434782608</v>
      </c>
      <c r="BZ282" s="6">
        <f>BL282*1.3</f>
        <v>4.5610940869565217</v>
      </c>
      <c r="CA282" s="6">
        <f>BM282*1.3</f>
        <v>3.1281449402390438</v>
      </c>
      <c r="CB282" s="6">
        <f>BN282*2</f>
        <v>21.632300751594951</v>
      </c>
      <c r="CD282" s="7">
        <f t="shared" si="75"/>
        <v>446.65720675594753</v>
      </c>
      <c r="CE282" s="7"/>
      <c r="CF282" s="8">
        <v>1778</v>
      </c>
      <c r="CG282" s="9">
        <f>BP282*250</f>
        <v>1213.8</v>
      </c>
      <c r="CH282" s="9">
        <f>CD282*4.2</f>
        <v>1875.9602683749797</v>
      </c>
      <c r="CJ282" s="10">
        <v>1778</v>
      </c>
      <c r="CK282" s="11">
        <f t="shared" si="76"/>
        <v>0.64702862873073241</v>
      </c>
    </row>
    <row r="283" spans="1:89" x14ac:dyDescent="0.2">
      <c r="A283" s="13">
        <v>1779</v>
      </c>
      <c r="G283" s="34">
        <v>2091.6522826766727</v>
      </c>
      <c r="H283" s="63">
        <f t="shared" si="65"/>
        <v>2091.6522826766727</v>
      </c>
      <c r="I283" s="1">
        <v>82.5</v>
      </c>
      <c r="J283" s="1">
        <v>71.88</v>
      </c>
      <c r="L283" s="1">
        <f t="shared" ref="L283:L303" si="80">AVERAGE(I283:K283)</f>
        <v>77.19</v>
      </c>
      <c r="P283" s="1">
        <v>2400.4660194174758</v>
      </c>
      <c r="Q283" s="1">
        <v>1360.6635071090047</v>
      </c>
      <c r="R283" s="1">
        <v>2400.4660194174758</v>
      </c>
      <c r="S283" s="1">
        <v>69</v>
      </c>
      <c r="W283" s="1">
        <v>62.84</v>
      </c>
      <c r="X283" s="1">
        <v>69</v>
      </c>
      <c r="Y283" s="36">
        <v>948.8</v>
      </c>
      <c r="Z283" s="36"/>
      <c r="AA283" s="36">
        <v>948.8</v>
      </c>
      <c r="AC283" s="1">
        <v>73</v>
      </c>
      <c r="AE283" s="1">
        <v>73</v>
      </c>
      <c r="AF283" s="1">
        <v>1216.3</v>
      </c>
      <c r="AG283" s="1">
        <v>84</v>
      </c>
      <c r="AH283" s="66">
        <v>4</v>
      </c>
      <c r="AJ283" s="66">
        <v>4</v>
      </c>
      <c r="AN283" s="17">
        <v>1779</v>
      </c>
      <c r="AO283" s="3">
        <v>11.289762340036562</v>
      </c>
      <c r="AP283" s="3">
        <v>38.238615771054342</v>
      </c>
      <c r="AQ283" s="3">
        <v>44.340579710144929</v>
      </c>
      <c r="AR283" s="3">
        <v>56.261801420744284</v>
      </c>
      <c r="AS283" s="3">
        <v>75</v>
      </c>
      <c r="AT283" s="3">
        <v>75.601593625497998</v>
      </c>
      <c r="AU283" s="3">
        <v>123.54651162790698</v>
      </c>
      <c r="AV283" s="3">
        <v>158.69565217391303</v>
      </c>
      <c r="AW283" s="3">
        <v>105.76521739130435</v>
      </c>
      <c r="AX283" s="3">
        <v>7.3043478260869561</v>
      </c>
      <c r="AZ283" s="3">
        <v>4</v>
      </c>
      <c r="BA283" s="1"/>
      <c r="BB283" s="14">
        <v>1779</v>
      </c>
      <c r="BC283" s="4">
        <v>1.2138</v>
      </c>
      <c r="BD283" s="4">
        <f t="shared" si="66"/>
        <v>0.40304451553930526</v>
      </c>
      <c r="BE283" s="4">
        <f t="shared" si="67"/>
        <v>1.3651185830266399</v>
      </c>
      <c r="BF283" s="4">
        <f t="shared" si="68"/>
        <v>1.5829586956521742</v>
      </c>
      <c r="BG283" s="4">
        <f t="shared" si="69"/>
        <v>2.008546310720571</v>
      </c>
      <c r="BH283" s="4">
        <f t="shared" si="70"/>
        <v>2.6775000000000002</v>
      </c>
      <c r="BI283" s="4">
        <f t="shared" si="71"/>
        <v>2.6989768924302786</v>
      </c>
      <c r="BJ283" s="4">
        <f t="shared" si="72"/>
        <v>4.410610465116279</v>
      </c>
      <c r="BK283" s="4">
        <f t="shared" si="73"/>
        <v>5.6654347826086955</v>
      </c>
      <c r="BL283" s="4">
        <f t="shared" si="74"/>
        <v>3.7758182608695652</v>
      </c>
      <c r="BM283" s="4">
        <f t="shared" si="77"/>
        <v>2.6989768924302786</v>
      </c>
      <c r="BN283" s="4">
        <f t="shared" si="64"/>
        <v>9.4641315788227889</v>
      </c>
      <c r="BO283" s="4"/>
      <c r="BP283" s="4">
        <v>4.8552</v>
      </c>
      <c r="BQ283" s="1"/>
      <c r="BR283" s="26">
        <v>1779</v>
      </c>
      <c r="BS283" s="6">
        <f t="shared" si="78"/>
        <v>30886.627906976744</v>
      </c>
      <c r="BT283" s="6">
        <f>BF283*271</f>
        <v>428.9818065217392</v>
      </c>
      <c r="BU283" s="6">
        <f t="shared" si="79"/>
        <v>38.162379903690848</v>
      </c>
      <c r="BV283" s="6">
        <f>BH283*5</f>
        <v>13.387500000000001</v>
      </c>
      <c r="BW283" s="6">
        <f>BI283*3</f>
        <v>8.0969306772908354</v>
      </c>
      <c r="BX283" s="6">
        <f>BJ283*3</f>
        <v>13.231831395348838</v>
      </c>
      <c r="BY283" s="6">
        <f>BK283*1.3</f>
        <v>7.3650652173913045</v>
      </c>
      <c r="BZ283" s="6">
        <f>BL283*1.3</f>
        <v>4.9085637391304351</v>
      </c>
      <c r="CA283" s="6">
        <f>BM283*1.3</f>
        <v>3.5086699601593625</v>
      </c>
      <c r="CB283" s="6">
        <f>BN283*2</f>
        <v>18.928263157645578</v>
      </c>
      <c r="CD283" s="7">
        <f t="shared" si="75"/>
        <v>536.5710105723964</v>
      </c>
      <c r="CE283" s="7"/>
      <c r="CF283" s="8">
        <v>1779</v>
      </c>
      <c r="CG283" s="9">
        <f>BP283*250</f>
        <v>1213.8</v>
      </c>
      <c r="CH283" s="9">
        <f>CD283*4.2</f>
        <v>2253.5982444040651</v>
      </c>
      <c r="CJ283" s="10">
        <v>1779</v>
      </c>
      <c r="CK283" s="11">
        <f t="shared" si="76"/>
        <v>0.53860531841201076</v>
      </c>
    </row>
    <row r="284" spans="1:89" x14ac:dyDescent="0.2">
      <c r="A284" s="13">
        <v>1780</v>
      </c>
      <c r="G284" s="34">
        <v>2434.6374889478338</v>
      </c>
      <c r="H284" s="63">
        <f t="shared" si="65"/>
        <v>2434.6374889478338</v>
      </c>
      <c r="J284" s="1">
        <v>102.84</v>
      </c>
      <c r="L284" s="1">
        <f t="shared" si="80"/>
        <v>102.84</v>
      </c>
      <c r="P284" s="1">
        <v>2558.2429906542056</v>
      </c>
      <c r="Q284" s="1">
        <v>1598</v>
      </c>
      <c r="R284" s="1">
        <v>2558.2429906542056</v>
      </c>
      <c r="S284" s="1">
        <v>80</v>
      </c>
      <c r="W284" s="1">
        <v>74.39</v>
      </c>
      <c r="X284" s="1">
        <v>80</v>
      </c>
      <c r="Y284" s="36">
        <v>972.8</v>
      </c>
      <c r="Z284" s="36"/>
      <c r="AA284" s="36">
        <v>972.8</v>
      </c>
      <c r="AC284" s="1">
        <v>80</v>
      </c>
      <c r="AE284" s="1">
        <v>80</v>
      </c>
      <c r="AF284" s="1">
        <v>1227.5</v>
      </c>
      <c r="AG284" s="1">
        <v>97</v>
      </c>
      <c r="AJ284" s="66">
        <v>4.25</v>
      </c>
      <c r="AN284" s="17">
        <v>1780</v>
      </c>
      <c r="AO284" s="3">
        <v>10.427178549664836</v>
      </c>
      <c r="AP284" s="3">
        <v>44.50891204657831</v>
      </c>
      <c r="AQ284" s="3">
        <v>62.927536231884062</v>
      </c>
      <c r="AR284" s="3">
        <v>59.959756964660514</v>
      </c>
      <c r="AS284" s="3">
        <v>86.956521739130437</v>
      </c>
      <c r="AT284" s="3">
        <v>77.513944223107558</v>
      </c>
      <c r="AU284" s="3">
        <v>121.1046511627907</v>
      </c>
      <c r="AV284" s="3">
        <v>173.91304347826087</v>
      </c>
      <c r="AW284" s="3">
        <v>106.73913043478261</v>
      </c>
      <c r="AX284" s="3">
        <v>8.4347826086956523</v>
      </c>
      <c r="AZ284" s="3">
        <v>4</v>
      </c>
      <c r="BA284" s="1"/>
      <c r="BB284" s="14">
        <v>1780</v>
      </c>
      <c r="BC284" s="4">
        <v>1.2138</v>
      </c>
      <c r="BD284" s="4">
        <f t="shared" si="66"/>
        <v>0.37225027422303464</v>
      </c>
      <c r="BE284" s="4">
        <f t="shared" si="67"/>
        <v>1.5889681600628456</v>
      </c>
      <c r="BF284" s="4">
        <f t="shared" si="68"/>
        <v>2.2465130434782612</v>
      </c>
      <c r="BG284" s="4">
        <f t="shared" si="69"/>
        <v>2.1405633236383803</v>
      </c>
      <c r="BH284" s="4">
        <f t="shared" si="70"/>
        <v>3.1043478260869564</v>
      </c>
      <c r="BI284" s="4">
        <f t="shared" si="71"/>
        <v>2.7672478087649397</v>
      </c>
      <c r="BJ284" s="4">
        <f t="shared" si="72"/>
        <v>4.3234360465116284</v>
      </c>
      <c r="BK284" s="4">
        <f t="shared" si="73"/>
        <v>6.2086956521739127</v>
      </c>
      <c r="BL284" s="4">
        <f t="shared" si="74"/>
        <v>3.8105869565217394</v>
      </c>
      <c r="BM284" s="4">
        <f t="shared" si="77"/>
        <v>2.7672478087649397</v>
      </c>
      <c r="BN284" s="4">
        <f t="shared" si="64"/>
        <v>10.928818608878696</v>
      </c>
      <c r="BO284" s="4"/>
      <c r="BP284" s="4">
        <v>4.8552</v>
      </c>
      <c r="BQ284" s="1"/>
      <c r="BR284" s="26">
        <v>1780</v>
      </c>
      <c r="BS284" s="6">
        <f t="shared" si="78"/>
        <v>30276.162790697676</v>
      </c>
      <c r="BT284" s="6">
        <f>BF284*271</f>
        <v>608.8050347826088</v>
      </c>
      <c r="BU284" s="6">
        <f t="shared" si="79"/>
        <v>40.670703149129224</v>
      </c>
      <c r="BV284" s="6">
        <f>BH284*5</f>
        <v>15.521739130434781</v>
      </c>
      <c r="BW284" s="6">
        <f>BI284*3</f>
        <v>8.30174342629482</v>
      </c>
      <c r="BX284" s="6">
        <f>BJ284*3</f>
        <v>12.970308139534886</v>
      </c>
      <c r="BY284" s="6">
        <f>BK284*1.3</f>
        <v>8.0713043478260875</v>
      </c>
      <c r="BZ284" s="6">
        <f>BL284*1.3</f>
        <v>4.9537630434782614</v>
      </c>
      <c r="CA284" s="6">
        <f>BM284*1.3</f>
        <v>3.5974221513944218</v>
      </c>
      <c r="CB284" s="6">
        <f>BN284*2</f>
        <v>21.857637217757393</v>
      </c>
      <c r="CD284" s="7">
        <f t="shared" si="75"/>
        <v>724.74965538845856</v>
      </c>
      <c r="CE284" s="7"/>
      <c r="CF284" s="8">
        <v>1780</v>
      </c>
      <c r="CG284" s="9">
        <f>BP284*250</f>
        <v>1213.8</v>
      </c>
      <c r="CH284" s="9">
        <f>CD284*4.2</f>
        <v>3043.9485526315261</v>
      </c>
      <c r="CJ284" s="10">
        <v>1780</v>
      </c>
      <c r="CK284" s="11">
        <f t="shared" si="76"/>
        <v>0.39875838208587883</v>
      </c>
    </row>
    <row r="285" spans="1:89" x14ac:dyDescent="0.2">
      <c r="A285" s="13">
        <v>1781</v>
      </c>
      <c r="J285" s="1">
        <v>93.85</v>
      </c>
      <c r="L285" s="1">
        <f t="shared" si="80"/>
        <v>93.85</v>
      </c>
      <c r="P285" s="1">
        <v>1632</v>
      </c>
      <c r="Q285" s="1">
        <v>1462</v>
      </c>
      <c r="R285" s="1">
        <v>1632</v>
      </c>
      <c r="S285" s="1">
        <v>84</v>
      </c>
      <c r="W285" s="1">
        <v>87.75</v>
      </c>
      <c r="X285" s="1">
        <v>84</v>
      </c>
      <c r="Y285" s="36">
        <v>1099.8</v>
      </c>
      <c r="Z285" s="36"/>
      <c r="AA285" s="36">
        <v>1099.8</v>
      </c>
      <c r="AC285" s="1">
        <v>80</v>
      </c>
      <c r="AE285" s="1">
        <v>80</v>
      </c>
      <c r="AF285" s="1">
        <v>1347.2</v>
      </c>
      <c r="AG285" s="1">
        <v>101.4</v>
      </c>
      <c r="AJ285" s="66">
        <v>4.25</v>
      </c>
      <c r="AN285" s="17">
        <v>1781</v>
      </c>
      <c r="AO285" s="3">
        <v>9.5645947592931098</v>
      </c>
      <c r="AP285" s="3">
        <v>30.836997156744371</v>
      </c>
      <c r="AQ285" s="3">
        <v>56.413043478260867</v>
      </c>
      <c r="AR285" s="3">
        <v>38.250597665588522</v>
      </c>
      <c r="AS285" s="3">
        <v>91.304347826086953</v>
      </c>
      <c r="AT285" s="3">
        <v>87.633466135458164</v>
      </c>
      <c r="AU285" s="3">
        <v>129.36046511627907</v>
      </c>
      <c r="AV285" s="3">
        <v>173.91304347826087</v>
      </c>
      <c r="AW285" s="3">
        <v>117.14782608695653</v>
      </c>
      <c r="AX285" s="3">
        <v>8.8173913043478258</v>
      </c>
      <c r="AZ285" s="3">
        <v>4</v>
      </c>
      <c r="BA285" s="1"/>
      <c r="BB285" s="14">
        <v>1781</v>
      </c>
      <c r="BC285" s="4">
        <v>1.2138</v>
      </c>
      <c r="BD285" s="4">
        <f t="shared" si="66"/>
        <v>0.34145603290676402</v>
      </c>
      <c r="BE285" s="4">
        <f t="shared" si="67"/>
        <v>1.100880798495774</v>
      </c>
      <c r="BF285" s="4">
        <f t="shared" si="68"/>
        <v>2.0139456521739127</v>
      </c>
      <c r="BG285" s="4">
        <f t="shared" si="69"/>
        <v>1.3655463366615102</v>
      </c>
      <c r="BH285" s="4">
        <f t="shared" si="70"/>
        <v>3.2595652173913039</v>
      </c>
      <c r="BI285" s="4">
        <f t="shared" si="71"/>
        <v>3.1285147410358567</v>
      </c>
      <c r="BJ285" s="4">
        <f t="shared" si="72"/>
        <v>4.6181686046511627</v>
      </c>
      <c r="BK285" s="4">
        <f t="shared" si="73"/>
        <v>6.2086956521739127</v>
      </c>
      <c r="BL285" s="4">
        <f t="shared" si="74"/>
        <v>4.1821773913043474</v>
      </c>
      <c r="BM285" s="4">
        <f t="shared" si="77"/>
        <v>3.1285147410358567</v>
      </c>
      <c r="BN285" s="4">
        <f t="shared" si="64"/>
        <v>11.424558834436082</v>
      </c>
      <c r="BO285" s="4"/>
      <c r="BP285" s="4">
        <v>4.8552</v>
      </c>
      <c r="BQ285" s="1"/>
      <c r="BR285" s="26">
        <v>1781</v>
      </c>
      <c r="BS285" s="6">
        <f t="shared" si="78"/>
        <v>32340.116279069764</v>
      </c>
      <c r="BT285" s="6">
        <f>BF285*271</f>
        <v>545.77927173913031</v>
      </c>
      <c r="BU285" s="6">
        <f t="shared" si="79"/>
        <v>25.945380396568694</v>
      </c>
      <c r="BV285" s="6">
        <f>BH285*5</f>
        <v>16.297826086956519</v>
      </c>
      <c r="BW285" s="6">
        <f>BI285*3</f>
        <v>9.3855442231075692</v>
      </c>
      <c r="BX285" s="6">
        <f>BJ285*3</f>
        <v>13.854505813953487</v>
      </c>
      <c r="BY285" s="6">
        <f>BK285*1.3</f>
        <v>8.0713043478260875</v>
      </c>
      <c r="BZ285" s="6">
        <f>BL285*1.3</f>
        <v>5.4368306086956517</v>
      </c>
      <c r="CA285" s="6">
        <f>BM285*1.3</f>
        <v>4.0670691633466136</v>
      </c>
      <c r="CB285" s="6">
        <f>BN285*2</f>
        <v>22.849117668872164</v>
      </c>
      <c r="CD285" s="7">
        <f t="shared" si="75"/>
        <v>651.68685004845702</v>
      </c>
      <c r="CE285" s="7"/>
      <c r="CF285" s="8">
        <v>1781</v>
      </c>
      <c r="CG285" s="9">
        <f>BP285*250</f>
        <v>1213.8</v>
      </c>
      <c r="CH285" s="9">
        <f>CD285*4.2</f>
        <v>2737.0847702035194</v>
      </c>
      <c r="CJ285" s="10">
        <v>1781</v>
      </c>
      <c r="CK285" s="11">
        <f t="shared" si="76"/>
        <v>0.44346452591227065</v>
      </c>
    </row>
    <row r="286" spans="1:89" x14ac:dyDescent="0.2">
      <c r="A286" s="13">
        <v>1782</v>
      </c>
      <c r="F286" s="1">
        <v>884</v>
      </c>
      <c r="G286" s="34">
        <v>993.86</v>
      </c>
      <c r="H286" s="63">
        <f t="shared" si="65"/>
        <v>938.93000000000006</v>
      </c>
      <c r="I286" s="1">
        <v>52</v>
      </c>
      <c r="J286" s="1">
        <v>52.1</v>
      </c>
      <c r="L286" s="1">
        <f t="shared" si="80"/>
        <v>52.05</v>
      </c>
      <c r="P286" s="1">
        <v>1731.0857142857142</v>
      </c>
      <c r="Q286" s="1">
        <v>850</v>
      </c>
      <c r="R286" s="1">
        <v>1731.0857142857142</v>
      </c>
      <c r="S286" s="1">
        <v>108</v>
      </c>
      <c r="W286" s="1">
        <v>103.55</v>
      </c>
      <c r="X286" s="1">
        <v>108</v>
      </c>
      <c r="Y286" s="36">
        <v>882.1</v>
      </c>
      <c r="Z286" s="36"/>
      <c r="AA286" s="36">
        <v>882.1</v>
      </c>
      <c r="AC286" s="1">
        <v>85.5</v>
      </c>
      <c r="AE286" s="1">
        <v>85.5</v>
      </c>
      <c r="AF286" s="1">
        <v>892.6</v>
      </c>
      <c r="AG286" s="1">
        <v>132.19999999999999</v>
      </c>
      <c r="AJ286" s="66">
        <v>4</v>
      </c>
      <c r="AN286" s="17">
        <v>1782</v>
      </c>
      <c r="AO286" s="3">
        <v>8.7020109689213889</v>
      </c>
      <c r="AP286" s="3">
        <v>17.165082266910421</v>
      </c>
      <c r="AQ286" s="3">
        <v>26.123188405797102</v>
      </c>
      <c r="AR286" s="3">
        <v>40.572955380999254</v>
      </c>
      <c r="AS286" s="3">
        <v>117.39130434782608</v>
      </c>
      <c r="AT286" s="3">
        <v>70.286852589641427</v>
      </c>
      <c r="AU286" s="3">
        <v>137.61627906976744</v>
      </c>
      <c r="AV286" s="3">
        <v>185.86956521739128</v>
      </c>
      <c r="AW286" s="3">
        <v>77.617391304347834</v>
      </c>
      <c r="AX286" s="3">
        <v>11.495652173913042</v>
      </c>
      <c r="AZ286" s="3">
        <v>4</v>
      </c>
      <c r="BA286" s="1"/>
      <c r="BB286" s="14">
        <v>1782</v>
      </c>
      <c r="BC286" s="4">
        <v>1.2138</v>
      </c>
      <c r="BD286" s="4">
        <f t="shared" si="66"/>
        <v>0.31066179159049362</v>
      </c>
      <c r="BE286" s="4">
        <f t="shared" si="67"/>
        <v>0.61279343692870203</v>
      </c>
      <c r="BF286" s="4">
        <f t="shared" si="68"/>
        <v>0.93259782608695652</v>
      </c>
      <c r="BG286" s="4">
        <f t="shared" si="69"/>
        <v>1.4484545071016734</v>
      </c>
      <c r="BH286" s="4">
        <f t="shared" si="70"/>
        <v>4.1908695652173913</v>
      </c>
      <c r="BI286" s="4">
        <f t="shared" si="71"/>
        <v>2.509240637450199</v>
      </c>
      <c r="BJ286" s="4">
        <f t="shared" si="72"/>
        <v>4.912901162790698</v>
      </c>
      <c r="BK286" s="4">
        <f t="shared" si="73"/>
        <v>6.6355434782608693</v>
      </c>
      <c r="BL286" s="4">
        <f t="shared" si="74"/>
        <v>2.770940869565218</v>
      </c>
      <c r="BM286" s="4">
        <f t="shared" si="77"/>
        <v>2.509240637450199</v>
      </c>
      <c r="BN286" s="4">
        <f t="shared" si="64"/>
        <v>14.89474041333777</v>
      </c>
      <c r="BO286" s="4"/>
      <c r="BP286" s="4">
        <v>4.8552</v>
      </c>
      <c r="BQ286" s="1"/>
      <c r="BR286" s="26">
        <v>1782</v>
      </c>
      <c r="BS286" s="6">
        <f t="shared" si="78"/>
        <v>34404.069767441855</v>
      </c>
      <c r="BT286" s="6">
        <f>BF286*271</f>
        <v>252.73401086956522</v>
      </c>
      <c r="BU286" s="6">
        <f t="shared" si="79"/>
        <v>27.520635634931796</v>
      </c>
      <c r="BV286" s="6">
        <f>BH286*5</f>
        <v>20.954347826086956</v>
      </c>
      <c r="BW286" s="6">
        <f>BI286*3</f>
        <v>7.5277219123505965</v>
      </c>
      <c r="BX286" s="6">
        <f>BJ286*3</f>
        <v>14.738703488372094</v>
      </c>
      <c r="BY286" s="6">
        <f>BK286*1.3</f>
        <v>8.6262065217391299</v>
      </c>
      <c r="BZ286" s="6">
        <f>BL286*1.3</f>
        <v>3.6022231304347834</v>
      </c>
      <c r="CA286" s="6">
        <f>BM286*1.3</f>
        <v>3.262012828685259</v>
      </c>
      <c r="CB286" s="6">
        <f>BN286*2</f>
        <v>29.78948082667554</v>
      </c>
      <c r="CD286" s="7">
        <f t="shared" si="75"/>
        <v>368.75534303884137</v>
      </c>
      <c r="CE286" s="7"/>
      <c r="CF286" s="8">
        <v>1782</v>
      </c>
      <c r="CG286" s="9">
        <f>BP286*250</f>
        <v>1213.8</v>
      </c>
      <c r="CH286" s="9">
        <f>CD286*4.2</f>
        <v>1548.7724407631338</v>
      </c>
      <c r="CJ286" s="10">
        <v>1782</v>
      </c>
      <c r="CK286" s="11">
        <f t="shared" si="76"/>
        <v>0.78371745780930779</v>
      </c>
    </row>
    <row r="287" spans="1:89" x14ac:dyDescent="0.2">
      <c r="A287" s="13">
        <v>1783</v>
      </c>
      <c r="F287" s="1">
        <v>578</v>
      </c>
      <c r="H287" s="63">
        <f t="shared" si="65"/>
        <v>578</v>
      </c>
      <c r="I287" s="1">
        <v>36</v>
      </c>
      <c r="J287" s="1">
        <v>39.97</v>
      </c>
      <c r="L287" s="1">
        <f t="shared" si="80"/>
        <v>37.984999999999999</v>
      </c>
      <c r="P287" s="1">
        <v>1290.3112840466927</v>
      </c>
      <c r="Q287" s="1">
        <v>816</v>
      </c>
      <c r="R287" s="1">
        <v>1290.3112840466927</v>
      </c>
      <c r="S287" s="1">
        <v>102</v>
      </c>
      <c r="W287" s="1">
        <v>91.12</v>
      </c>
      <c r="X287" s="1">
        <v>102</v>
      </c>
      <c r="Y287" s="36">
        <v>975.3</v>
      </c>
      <c r="Z287" s="36"/>
      <c r="AA287" s="36">
        <v>975.3</v>
      </c>
      <c r="AC287" s="1">
        <v>102</v>
      </c>
      <c r="AE287" s="1">
        <v>102</v>
      </c>
      <c r="AF287" s="1">
        <v>1271.7</v>
      </c>
      <c r="AG287" s="1">
        <v>93.5</v>
      </c>
      <c r="AJ287" s="66">
        <v>4</v>
      </c>
      <c r="AN287" s="17">
        <v>1783</v>
      </c>
      <c r="AO287" s="3">
        <v>6.5173674588665449</v>
      </c>
      <c r="AP287" s="3">
        <v>10.56672760511883</v>
      </c>
      <c r="AQ287" s="3">
        <v>15.931159420289855</v>
      </c>
      <c r="AR287" s="3">
        <v>30.242143253332692</v>
      </c>
      <c r="AS287" s="3">
        <v>110.8695652173913</v>
      </c>
      <c r="AT287" s="3">
        <v>77.713147410358559</v>
      </c>
      <c r="AU287" s="3">
        <v>134.24418604651163</v>
      </c>
      <c r="AV287" s="3">
        <v>221.7391304347826</v>
      </c>
      <c r="AW287" s="3">
        <v>110.58260869565218</v>
      </c>
      <c r="AX287" s="3">
        <v>8.1304347826086953</v>
      </c>
      <c r="AZ287" s="3">
        <v>4</v>
      </c>
      <c r="BA287" s="1"/>
      <c r="BB287" s="14">
        <v>1783</v>
      </c>
      <c r="BC287" s="4">
        <v>1.2138</v>
      </c>
      <c r="BD287" s="4">
        <f t="shared" si="66"/>
        <v>0.23267001828153563</v>
      </c>
      <c r="BE287" s="4">
        <f t="shared" si="67"/>
        <v>0.37723217550274218</v>
      </c>
      <c r="BF287" s="4">
        <f t="shared" si="68"/>
        <v>0.56874239130434778</v>
      </c>
      <c r="BG287" s="4">
        <f t="shared" si="69"/>
        <v>1.079644514143977</v>
      </c>
      <c r="BH287" s="4">
        <f t="shared" si="70"/>
        <v>3.9580434782608691</v>
      </c>
      <c r="BI287" s="4">
        <f t="shared" si="71"/>
        <v>2.7743593625498004</v>
      </c>
      <c r="BJ287" s="4">
        <f t="shared" si="72"/>
        <v>4.7925174418604648</v>
      </c>
      <c r="BK287" s="4">
        <f t="shared" si="73"/>
        <v>7.9160869565217382</v>
      </c>
      <c r="BL287" s="4">
        <f t="shared" si="74"/>
        <v>3.9477991304347828</v>
      </c>
      <c r="BM287" s="4">
        <f t="shared" si="77"/>
        <v>2.7743593625498004</v>
      </c>
      <c r="BN287" s="4">
        <f t="shared" si="64"/>
        <v>10.534479793094414</v>
      </c>
      <c r="BO287" s="4"/>
      <c r="BP287" s="4">
        <v>4.8552</v>
      </c>
      <c r="BQ287" s="1"/>
      <c r="BR287" s="26">
        <v>1783</v>
      </c>
      <c r="BS287" s="6">
        <f t="shared" si="78"/>
        <v>33561.046511627901</v>
      </c>
      <c r="BT287" s="6">
        <f>BF287*271</f>
        <v>154.12918804347825</v>
      </c>
      <c r="BU287" s="6">
        <f t="shared" si="79"/>
        <v>20.513245768735562</v>
      </c>
      <c r="BV287" s="6">
        <f>BH287*5</f>
        <v>19.790217391304346</v>
      </c>
      <c r="BW287" s="6">
        <f>BI287*3</f>
        <v>8.3230780876494013</v>
      </c>
      <c r="BX287" s="6">
        <f>BJ287*3</f>
        <v>14.377552325581394</v>
      </c>
      <c r="BY287" s="6">
        <f>BK287*1.3</f>
        <v>10.290913043478261</v>
      </c>
      <c r="BZ287" s="6">
        <f>BL287*1.3</f>
        <v>5.1321388695652175</v>
      </c>
      <c r="CA287" s="6">
        <f>BM287*1.3</f>
        <v>3.6066671713147405</v>
      </c>
      <c r="CB287" s="6">
        <f>BN287*2</f>
        <v>21.068959586188829</v>
      </c>
      <c r="CD287" s="7">
        <f t="shared" si="75"/>
        <v>257.23196028729603</v>
      </c>
      <c r="CE287" s="7"/>
      <c r="CF287" s="8">
        <v>1783</v>
      </c>
      <c r="CG287" s="9">
        <f>BP287*250</f>
        <v>1213.8</v>
      </c>
      <c r="CH287" s="9">
        <f>CD287*4.2</f>
        <v>1080.3742332066433</v>
      </c>
      <c r="CJ287" s="10">
        <v>1783</v>
      </c>
      <c r="CK287" s="11">
        <f t="shared" si="76"/>
        <v>1.1234995825449645</v>
      </c>
    </row>
    <row r="288" spans="1:89" x14ac:dyDescent="0.2">
      <c r="A288" s="13">
        <v>1784</v>
      </c>
      <c r="F288" s="1">
        <v>1734</v>
      </c>
      <c r="H288" s="63">
        <f t="shared" si="65"/>
        <v>1734</v>
      </c>
      <c r="J288" s="1">
        <v>62.61</v>
      </c>
      <c r="L288" s="1">
        <f t="shared" si="80"/>
        <v>62.61</v>
      </c>
      <c r="S288" s="1">
        <v>86</v>
      </c>
      <c r="W288" s="1">
        <v>80.66</v>
      </c>
      <c r="X288" s="1">
        <v>86</v>
      </c>
      <c r="Y288" s="36">
        <v>1169.3</v>
      </c>
      <c r="Z288" s="36"/>
      <c r="AA288" s="36">
        <v>1169.3</v>
      </c>
      <c r="AC288" s="1">
        <v>102</v>
      </c>
      <c r="AE288" s="1">
        <v>102</v>
      </c>
      <c r="AF288" s="1">
        <v>1275.4000000000001</v>
      </c>
      <c r="AG288" s="1">
        <v>124</v>
      </c>
      <c r="AJ288" s="66">
        <v>4</v>
      </c>
      <c r="AN288" s="17">
        <v>1784</v>
      </c>
      <c r="AO288" s="3">
        <v>21.444241316270567</v>
      </c>
      <c r="AP288" s="3">
        <v>31.700182815356488</v>
      </c>
      <c r="AQ288" s="3">
        <v>33.775362318840585</v>
      </c>
      <c r="AR288" s="3">
        <v>42.668166149673148</v>
      </c>
      <c r="AS288" s="3">
        <v>93.478260869565219</v>
      </c>
      <c r="AT288" s="3">
        <v>93.171314741035843</v>
      </c>
      <c r="AU288" s="3">
        <v>129.59302325581396</v>
      </c>
      <c r="AV288" s="3">
        <v>221.7391304347826</v>
      </c>
      <c r="AW288" s="3">
        <v>110.90434782608696</v>
      </c>
      <c r="AX288" s="3">
        <v>10.782608695652174</v>
      </c>
      <c r="AZ288" s="3">
        <v>4</v>
      </c>
      <c r="BA288" s="1"/>
      <c r="BB288" s="14">
        <v>1784</v>
      </c>
      <c r="BC288" s="4">
        <v>1.2138</v>
      </c>
      <c r="BD288" s="4">
        <f t="shared" si="66"/>
        <v>0.76555941499085933</v>
      </c>
      <c r="BE288" s="4">
        <f t="shared" si="67"/>
        <v>1.1316965265082266</v>
      </c>
      <c r="BF288" s="4">
        <f t="shared" si="68"/>
        <v>1.2057804347826089</v>
      </c>
      <c r="BG288" s="4">
        <f t="shared" si="69"/>
        <v>1.5232535315433313</v>
      </c>
      <c r="BH288" s="4">
        <f t="shared" si="70"/>
        <v>3.3371739130434781</v>
      </c>
      <c r="BI288" s="4">
        <f t="shared" si="71"/>
        <v>3.3262159362549792</v>
      </c>
      <c r="BJ288" s="4">
        <f t="shared" si="72"/>
        <v>4.6264709302325588</v>
      </c>
      <c r="BK288" s="4">
        <f t="shared" si="73"/>
        <v>7.9160869565217382</v>
      </c>
      <c r="BL288" s="4">
        <f t="shared" si="74"/>
        <v>3.9592852173913045</v>
      </c>
      <c r="BM288" s="4">
        <f t="shared" si="77"/>
        <v>3.3262159362549792</v>
      </c>
      <c r="BN288" s="4">
        <f t="shared" si="64"/>
        <v>13.970860902071738</v>
      </c>
      <c r="BO288" s="4"/>
      <c r="BP288" s="4">
        <v>4.8552</v>
      </c>
      <c r="BQ288" s="1"/>
      <c r="BR288" s="26">
        <v>1784</v>
      </c>
      <c r="BS288" s="6">
        <f t="shared" si="78"/>
        <v>32398.255813953489</v>
      </c>
      <c r="BT288" s="6">
        <f>BF288*271</f>
        <v>326.766497826087</v>
      </c>
      <c r="BU288" s="6">
        <f t="shared" si="79"/>
        <v>28.941817099323295</v>
      </c>
      <c r="BV288" s="6">
        <f>BH288*5</f>
        <v>16.685869565217391</v>
      </c>
      <c r="BW288" s="6">
        <f>BI288*3</f>
        <v>9.9786478087649382</v>
      </c>
      <c r="BX288" s="6">
        <f>BJ288*3</f>
        <v>13.879412790697677</v>
      </c>
      <c r="BY288" s="6">
        <f>BK288*1.3</f>
        <v>10.290913043478261</v>
      </c>
      <c r="BZ288" s="6">
        <f>BL288*1.3</f>
        <v>5.1470707826086963</v>
      </c>
      <c r="CA288" s="6">
        <f>BM288*1.3</f>
        <v>4.3240807171314728</v>
      </c>
      <c r="CB288" s="6">
        <f>BN288*2</f>
        <v>27.941721804143477</v>
      </c>
      <c r="CD288" s="7">
        <f t="shared" si="75"/>
        <v>443.95603143745228</v>
      </c>
      <c r="CE288" s="7"/>
      <c r="CF288" s="8">
        <v>1784</v>
      </c>
      <c r="CG288" s="9">
        <f>BP288*250</f>
        <v>1213.8</v>
      </c>
      <c r="CH288" s="9">
        <f>CD288*4.2</f>
        <v>1864.6153320372996</v>
      </c>
      <c r="CJ288" s="10">
        <v>1784</v>
      </c>
      <c r="CK288" s="11">
        <f t="shared" si="76"/>
        <v>0.6509653648904562</v>
      </c>
    </row>
    <row r="289" spans="1:89" x14ac:dyDescent="0.2">
      <c r="A289" s="13">
        <v>1785</v>
      </c>
      <c r="F289" s="1">
        <v>2330</v>
      </c>
      <c r="H289" s="63">
        <f t="shared" si="65"/>
        <v>2330</v>
      </c>
      <c r="J289" s="1">
        <v>87.34</v>
      </c>
      <c r="L289" s="1">
        <f t="shared" si="80"/>
        <v>87.34</v>
      </c>
      <c r="N289" s="1">
        <f>(69.1666*34)</f>
        <v>2351.6644000000001</v>
      </c>
      <c r="P289" s="1">
        <v>2349.6329396744336</v>
      </c>
      <c r="Q289" s="1">
        <v>1700</v>
      </c>
      <c r="R289" s="1">
        <v>2350.6486698372169</v>
      </c>
      <c r="S289" s="1">
        <v>88.5</v>
      </c>
      <c r="W289" s="1">
        <v>82.2</v>
      </c>
      <c r="X289" s="1">
        <v>88.5</v>
      </c>
      <c r="Y289" s="36">
        <v>1367.5</v>
      </c>
      <c r="Z289" s="36"/>
      <c r="AA289" s="36">
        <v>1367.5</v>
      </c>
      <c r="AC289" s="1">
        <v>102</v>
      </c>
      <c r="AE289" s="1">
        <v>102</v>
      </c>
      <c r="AF289" s="1">
        <v>1522</v>
      </c>
      <c r="AG289" s="1">
        <v>138.19999999999999</v>
      </c>
      <c r="AJ289" s="66">
        <v>4</v>
      </c>
      <c r="AK289" s="66">
        <v>5</v>
      </c>
      <c r="AN289" s="17">
        <v>1785</v>
      </c>
      <c r="AO289" s="3">
        <v>19.822669104204753</v>
      </c>
      <c r="AP289" s="3">
        <v>42.595978062157222</v>
      </c>
      <c r="AQ289" s="3">
        <v>51.695652173913047</v>
      </c>
      <c r="AR289" s="3">
        <v>55.094189046013604</v>
      </c>
      <c r="AS289" s="3">
        <v>96.195652173913032</v>
      </c>
      <c r="AT289" s="3">
        <v>108.96414342629481</v>
      </c>
      <c r="AU289" s="3">
        <v>142.09302325581396</v>
      </c>
      <c r="AV289" s="3">
        <v>221.7391304347826</v>
      </c>
      <c r="AW289" s="3">
        <v>132.34782608695653</v>
      </c>
      <c r="AX289" s="3">
        <v>12.017391304347825</v>
      </c>
      <c r="AZ289" s="3">
        <v>4.5</v>
      </c>
      <c r="BA289" s="1"/>
      <c r="BB289" s="14">
        <v>1785</v>
      </c>
      <c r="BC289" s="4">
        <v>1.2138</v>
      </c>
      <c r="BD289" s="4">
        <f t="shared" si="66"/>
        <v>0.70766928702010967</v>
      </c>
      <c r="BE289" s="4">
        <f t="shared" si="67"/>
        <v>1.5206764168190128</v>
      </c>
      <c r="BF289" s="4">
        <f t="shared" si="68"/>
        <v>1.8455347826086959</v>
      </c>
      <c r="BG289" s="4">
        <f t="shared" si="69"/>
        <v>1.9668625489426856</v>
      </c>
      <c r="BH289" s="4">
        <f t="shared" si="70"/>
        <v>3.4341847826086953</v>
      </c>
      <c r="BI289" s="4">
        <f t="shared" si="71"/>
        <v>3.8900199203187249</v>
      </c>
      <c r="BJ289" s="4">
        <f t="shared" si="72"/>
        <v>5.072720930232558</v>
      </c>
      <c r="BK289" s="4">
        <f t="shared" si="73"/>
        <v>7.9160869565217382</v>
      </c>
      <c r="BL289" s="4">
        <f t="shared" si="74"/>
        <v>4.7248173913043479</v>
      </c>
      <c r="BM289" s="4">
        <f t="shared" si="77"/>
        <v>3.8900199203187249</v>
      </c>
      <c r="BN289" s="4">
        <f t="shared" si="64"/>
        <v>15.570749811825115</v>
      </c>
      <c r="BO289" s="4"/>
      <c r="BP289" s="4">
        <v>5.4620999999999995</v>
      </c>
      <c r="BQ289" s="1"/>
      <c r="BR289" s="26">
        <v>1785</v>
      </c>
      <c r="BS289" s="6">
        <f t="shared" si="78"/>
        <v>35523.255813953489</v>
      </c>
      <c r="BT289" s="6">
        <f>BF289*271</f>
        <v>500.13992608695656</v>
      </c>
      <c r="BU289" s="6">
        <f t="shared" si="79"/>
        <v>37.370388429911024</v>
      </c>
      <c r="BV289" s="6">
        <f>BH289*5</f>
        <v>17.170923913043477</v>
      </c>
      <c r="BW289" s="6">
        <f>BI289*3</f>
        <v>11.670059760956175</v>
      </c>
      <c r="BX289" s="6">
        <f>BJ289*3</f>
        <v>15.218162790697674</v>
      </c>
      <c r="BY289" s="6">
        <f>BK289*1.3</f>
        <v>10.290913043478261</v>
      </c>
      <c r="BZ289" s="6">
        <f>BL289*1.3</f>
        <v>6.1422626086956527</v>
      </c>
      <c r="CA289" s="6">
        <f>BM289*1.3</f>
        <v>5.0570258964143422</v>
      </c>
      <c r="CB289" s="6">
        <f>BN289*2</f>
        <v>31.14149962365023</v>
      </c>
      <c r="CD289" s="7">
        <f t="shared" si="75"/>
        <v>634.20116215380324</v>
      </c>
      <c r="CE289" s="7"/>
      <c r="CF289" s="8">
        <v>1785</v>
      </c>
      <c r="CG289" s="9">
        <f>BP289*250</f>
        <v>1365.5249999999999</v>
      </c>
      <c r="CH289" s="9">
        <f>CD289*4.2</f>
        <v>2663.6448810459738</v>
      </c>
      <c r="CJ289" s="10">
        <v>1785</v>
      </c>
      <c r="CK289" s="11">
        <f t="shared" si="76"/>
        <v>0.51265279756953885</v>
      </c>
    </row>
    <row r="290" spans="1:89" x14ac:dyDescent="0.2">
      <c r="A290" s="13">
        <v>1786</v>
      </c>
      <c r="F290" s="1">
        <v>2125</v>
      </c>
      <c r="H290" s="63">
        <f t="shared" si="65"/>
        <v>2125</v>
      </c>
      <c r="J290" s="1">
        <v>79.61</v>
      </c>
      <c r="L290" s="1">
        <f t="shared" si="80"/>
        <v>79.61</v>
      </c>
      <c r="P290" s="1">
        <v>2930.294117647059</v>
      </c>
      <c r="Q290" s="1">
        <v>1549.8333333333333</v>
      </c>
      <c r="R290" s="1">
        <v>2930.294117647059</v>
      </c>
      <c r="S290" s="1">
        <v>94</v>
      </c>
      <c r="W290" s="1">
        <v>88.73</v>
      </c>
      <c r="X290" s="1">
        <v>94</v>
      </c>
      <c r="Y290" s="36">
        <v>1110.3</v>
      </c>
      <c r="Z290" s="36"/>
      <c r="AA290" s="36">
        <v>1110.3</v>
      </c>
      <c r="AC290" s="1">
        <v>102</v>
      </c>
      <c r="AE290" s="1">
        <v>102</v>
      </c>
      <c r="AF290" s="1">
        <v>1315.2</v>
      </c>
      <c r="AG290" s="1">
        <v>161.4</v>
      </c>
      <c r="AJ290" s="66">
        <v>4.5</v>
      </c>
      <c r="AN290" s="17">
        <v>1786</v>
      </c>
      <c r="AO290" s="3">
        <v>15.711151736745885</v>
      </c>
      <c r="AP290" s="3">
        <v>38.848263254113341</v>
      </c>
      <c r="AQ290" s="3">
        <v>46.094202898550726</v>
      </c>
      <c r="AR290" s="3">
        <v>68.67984150487645</v>
      </c>
      <c r="AS290" s="3">
        <v>102.17391304347825</v>
      </c>
      <c r="AT290" s="3">
        <v>88.470119521912338</v>
      </c>
      <c r="AU290" s="3">
        <v>143.31395348837211</v>
      </c>
      <c r="AV290" s="3">
        <v>221.7391304347826</v>
      </c>
      <c r="AW290" s="3">
        <v>114.36521739130436</v>
      </c>
      <c r="AX290" s="3">
        <v>14.034782608695652</v>
      </c>
      <c r="AZ290" s="3">
        <v>4.5</v>
      </c>
      <c r="BA290" s="1"/>
      <c r="BB290" s="14">
        <v>1786</v>
      </c>
      <c r="BC290" s="4">
        <v>1.2138</v>
      </c>
      <c r="BD290" s="4">
        <f t="shared" si="66"/>
        <v>0.56088811700182806</v>
      </c>
      <c r="BE290" s="4">
        <f t="shared" si="67"/>
        <v>1.3868829981718462</v>
      </c>
      <c r="BF290" s="4">
        <f t="shared" si="68"/>
        <v>1.6455630434782611</v>
      </c>
      <c r="BG290" s="4">
        <f t="shared" si="69"/>
        <v>2.451870341724089</v>
      </c>
      <c r="BH290" s="4">
        <f t="shared" si="70"/>
        <v>3.6476086956521736</v>
      </c>
      <c r="BI290" s="4">
        <f t="shared" si="71"/>
        <v>3.1583832669322702</v>
      </c>
      <c r="BJ290" s="4">
        <f t="shared" si="72"/>
        <v>5.1163081395348851</v>
      </c>
      <c r="BK290" s="4">
        <f t="shared" si="73"/>
        <v>7.9160869565217382</v>
      </c>
      <c r="BL290" s="4">
        <f t="shared" si="74"/>
        <v>4.0828382608695657</v>
      </c>
      <c r="BM290" s="4">
        <f t="shared" si="77"/>
        <v>3.1583832669322702</v>
      </c>
      <c r="BN290" s="4">
        <f t="shared" si="64"/>
        <v>18.184652819309505</v>
      </c>
      <c r="BO290" s="4"/>
      <c r="BP290" s="4">
        <v>5.4620999999999995</v>
      </c>
      <c r="BQ290" s="1"/>
      <c r="BR290" s="26">
        <v>1786</v>
      </c>
      <c r="BS290" s="6">
        <f t="shared" si="78"/>
        <v>35828.488372093023</v>
      </c>
      <c r="BT290" s="6">
        <f>BF290*271</f>
        <v>445.94758478260877</v>
      </c>
      <c r="BU290" s="6">
        <f t="shared" si="79"/>
        <v>46.58553649275769</v>
      </c>
      <c r="BV290" s="6">
        <f>BH290*5</f>
        <v>18.238043478260867</v>
      </c>
      <c r="BW290" s="6">
        <f>BI290*3</f>
        <v>9.4751498007968102</v>
      </c>
      <c r="BX290" s="6">
        <f>BJ290*3</f>
        <v>15.348924418604655</v>
      </c>
      <c r="BY290" s="6">
        <f>BK290*1.3</f>
        <v>10.290913043478261</v>
      </c>
      <c r="BZ290" s="6">
        <f>BL290*1.3</f>
        <v>5.3076897391304358</v>
      </c>
      <c r="CA290" s="6">
        <f>BM290*1.3</f>
        <v>4.1058982470119512</v>
      </c>
      <c r="CB290" s="6">
        <f>BN290*2</f>
        <v>36.369305638619011</v>
      </c>
      <c r="CD290" s="7">
        <f t="shared" si="75"/>
        <v>591.66904564126833</v>
      </c>
      <c r="CE290" s="7"/>
      <c r="CF290" s="8">
        <v>1786</v>
      </c>
      <c r="CG290" s="9">
        <f>BP290*250</f>
        <v>1365.5249999999999</v>
      </c>
      <c r="CH290" s="9">
        <f>CD290*4.2</f>
        <v>2485.0099916933273</v>
      </c>
      <c r="CJ290" s="10">
        <v>1786</v>
      </c>
      <c r="CK290" s="11">
        <f t="shared" si="76"/>
        <v>0.5495048328033113</v>
      </c>
    </row>
    <row r="291" spans="1:89" x14ac:dyDescent="0.2">
      <c r="A291" s="13">
        <v>1787</v>
      </c>
      <c r="E291" s="1">
        <v>2074</v>
      </c>
      <c r="H291" s="63">
        <f t="shared" si="65"/>
        <v>2074</v>
      </c>
      <c r="J291" s="1">
        <v>76.3</v>
      </c>
      <c r="L291" s="1">
        <f t="shared" si="80"/>
        <v>76.3</v>
      </c>
      <c r="P291" s="1">
        <v>1755.3636363636363</v>
      </c>
      <c r="Q291" s="1">
        <v>1761.9411496350363</v>
      </c>
      <c r="R291" s="1">
        <v>1755.3636363636363</v>
      </c>
      <c r="S291" s="1">
        <v>90</v>
      </c>
      <c r="W291" s="1">
        <v>86.78</v>
      </c>
      <c r="X291" s="1">
        <v>90</v>
      </c>
      <c r="Y291" s="36">
        <v>991</v>
      </c>
      <c r="Z291" s="36"/>
      <c r="AA291" s="36">
        <v>991</v>
      </c>
      <c r="AC291" s="1">
        <v>102</v>
      </c>
      <c r="AE291" s="1">
        <v>102</v>
      </c>
      <c r="AF291" s="1">
        <v>1169.0999999999999</v>
      </c>
      <c r="AG291" s="1">
        <v>144.80000000000001</v>
      </c>
      <c r="AJ291" s="66">
        <v>4.75</v>
      </c>
      <c r="AN291" s="17">
        <v>1787</v>
      </c>
      <c r="AO291" s="3">
        <v>13.568555758683729</v>
      </c>
      <c r="AP291" s="3">
        <v>37.91590493601462</v>
      </c>
      <c r="AQ291" s="3">
        <v>43.695652173913047</v>
      </c>
      <c r="AR291" s="3">
        <v>41.141978070680075</v>
      </c>
      <c r="AS291" s="3">
        <v>97.826086956521735</v>
      </c>
      <c r="AT291" s="3">
        <v>78.964143426294811</v>
      </c>
      <c r="AU291" s="3">
        <v>145.81395348837211</v>
      </c>
      <c r="AV291" s="3">
        <v>221.7391304347826</v>
      </c>
      <c r="AW291" s="3">
        <v>101.66086956521738</v>
      </c>
      <c r="AX291" s="3">
        <v>12.591304347826087</v>
      </c>
      <c r="AZ291" s="3">
        <v>4.5</v>
      </c>
      <c r="BA291" s="1"/>
      <c r="BB291" s="14">
        <v>1787</v>
      </c>
      <c r="BC291" s="4">
        <v>1.206</v>
      </c>
      <c r="BD291" s="4">
        <f t="shared" si="66"/>
        <v>0.48128465426389933</v>
      </c>
      <c r="BE291" s="4">
        <f t="shared" si="67"/>
        <v>1.3448994515539303</v>
      </c>
      <c r="BF291" s="4">
        <f t="shared" si="68"/>
        <v>1.5499104859335038</v>
      </c>
      <c r="BG291" s="4">
        <f t="shared" si="69"/>
        <v>1.4593301633305933</v>
      </c>
      <c r="BH291" s="4">
        <f t="shared" si="70"/>
        <v>3.4699488491048589</v>
      </c>
      <c r="BI291" s="4">
        <f t="shared" si="71"/>
        <v>2.8009046168268101</v>
      </c>
      <c r="BJ291" s="4">
        <f t="shared" si="72"/>
        <v>5.1721067031463752</v>
      </c>
      <c r="BK291" s="4">
        <f t="shared" si="73"/>
        <v>7.8652173913043475</v>
      </c>
      <c r="BL291" s="4">
        <f t="shared" si="74"/>
        <v>3.6059708439897697</v>
      </c>
      <c r="BM291" s="4">
        <f t="shared" si="77"/>
        <v>2.8009046168268101</v>
      </c>
      <c r="BN291" s="4">
        <f t="shared" si="64"/>
        <v>16.209522442819569</v>
      </c>
      <c r="BO291" s="4"/>
      <c r="BP291" s="4">
        <v>5.4269999999999996</v>
      </c>
      <c r="BQ291" s="1"/>
      <c r="BR291" s="26">
        <v>1787</v>
      </c>
      <c r="BS291" s="6">
        <f t="shared" si="78"/>
        <v>36453.488372093023</v>
      </c>
      <c r="BT291" s="6">
        <f>BF291*271</f>
        <v>420.02574168797952</v>
      </c>
      <c r="BU291" s="6">
        <f t="shared" si="79"/>
        <v>27.727273103281274</v>
      </c>
      <c r="BV291" s="6">
        <f>BH291*5</f>
        <v>17.349744245524295</v>
      </c>
      <c r="BW291" s="6">
        <f>BI291*3</f>
        <v>8.4027138504804313</v>
      </c>
      <c r="BX291" s="6">
        <f>BJ291*3</f>
        <v>15.516320109439125</v>
      </c>
      <c r="BY291" s="6">
        <f>BK291*1.3</f>
        <v>10.224782608695651</v>
      </c>
      <c r="BZ291" s="6">
        <f>BL291*1.3</f>
        <v>4.6877620971867007</v>
      </c>
      <c r="CA291" s="6">
        <f>BM291*1.3</f>
        <v>3.6411760018748534</v>
      </c>
      <c r="CB291" s="6">
        <f>BN291*2</f>
        <v>32.419044885639138</v>
      </c>
      <c r="CD291" s="7">
        <f t="shared" si="75"/>
        <v>539.99455859010095</v>
      </c>
      <c r="CE291" s="7"/>
      <c r="CF291" s="8">
        <v>1787</v>
      </c>
      <c r="CG291" s="9">
        <f>BP291*250</f>
        <v>1356.75</v>
      </c>
      <c r="CH291" s="9">
        <f>CD291*4.2</f>
        <v>2267.9771460784241</v>
      </c>
      <c r="CJ291" s="10">
        <v>1787</v>
      </c>
      <c r="CK291" s="11">
        <f t="shared" si="76"/>
        <v>0.59822031379194729</v>
      </c>
    </row>
    <row r="292" spans="1:89" x14ac:dyDescent="0.2">
      <c r="A292" s="13">
        <v>1788</v>
      </c>
      <c r="F292" s="1">
        <v>1428</v>
      </c>
      <c r="H292" s="63">
        <f t="shared" si="65"/>
        <v>1428</v>
      </c>
      <c r="J292" s="1">
        <v>74.92</v>
      </c>
      <c r="L292" s="1">
        <f t="shared" si="80"/>
        <v>74.92</v>
      </c>
      <c r="P292" s="1">
        <v>1988.6190476190477</v>
      </c>
      <c r="R292" s="1">
        <v>1988.6190476190477</v>
      </c>
      <c r="S292" s="1">
        <v>90</v>
      </c>
      <c r="W292" s="1">
        <v>87.25</v>
      </c>
      <c r="X292" s="1">
        <v>90</v>
      </c>
      <c r="Y292" s="36">
        <v>998.5</v>
      </c>
      <c r="Z292" s="36"/>
      <c r="AA292" s="36">
        <v>998.5</v>
      </c>
      <c r="AC292" s="1">
        <v>102</v>
      </c>
      <c r="AE292" s="1">
        <v>102</v>
      </c>
      <c r="AF292" s="1">
        <v>1245.3</v>
      </c>
      <c r="AG292" s="1">
        <v>140.19999999999999</v>
      </c>
      <c r="AJ292" s="66">
        <v>5</v>
      </c>
      <c r="AN292" s="17">
        <v>1788</v>
      </c>
      <c r="AO292" s="3">
        <v>18.491773308957953</v>
      </c>
      <c r="AP292" s="3">
        <v>26.106032906764167</v>
      </c>
      <c r="AQ292" s="3">
        <v>42.695652173913047</v>
      </c>
      <c r="AR292" s="3">
        <v>46.608987193996334</v>
      </c>
      <c r="AS292" s="3">
        <v>97.826086956521735</v>
      </c>
      <c r="AT292" s="3">
        <v>79.5617529880478</v>
      </c>
      <c r="AU292" s="3">
        <v>138.37209302325581</v>
      </c>
      <c r="AV292" s="3">
        <v>221.7391304347826</v>
      </c>
      <c r="AW292" s="3">
        <v>108.28695652173913</v>
      </c>
      <c r="AX292" s="3">
        <v>12.191304347826087</v>
      </c>
      <c r="AZ292" s="3">
        <v>5</v>
      </c>
      <c r="BA292" s="1"/>
      <c r="BB292" s="14">
        <v>1788</v>
      </c>
      <c r="BC292" s="4">
        <v>1.1981999999999999</v>
      </c>
      <c r="BD292" s="4">
        <f t="shared" si="66"/>
        <v>0.65167184643510045</v>
      </c>
      <c r="BE292" s="4">
        <f t="shared" si="67"/>
        <v>0.9200073126142595</v>
      </c>
      <c r="BF292" s="4">
        <f t="shared" si="68"/>
        <v>1.504645012787724</v>
      </c>
      <c r="BG292" s="4">
        <f t="shared" si="69"/>
        <v>1.6425555428190119</v>
      </c>
      <c r="BH292" s="4">
        <f t="shared" si="70"/>
        <v>3.4475063938618922</v>
      </c>
      <c r="BI292" s="4">
        <f t="shared" si="71"/>
        <v>2.8038497773611435</v>
      </c>
      <c r="BJ292" s="4">
        <f t="shared" si="72"/>
        <v>4.8763953488372094</v>
      </c>
      <c r="BK292" s="4">
        <f t="shared" si="73"/>
        <v>7.8143478260869559</v>
      </c>
      <c r="BL292" s="4">
        <f t="shared" si="74"/>
        <v>3.8161597442455237</v>
      </c>
      <c r="BM292" s="4">
        <f t="shared" si="77"/>
        <v>2.8038497773611435</v>
      </c>
      <c r="BN292" s="4">
        <f t="shared" si="64"/>
        <v>15.593071822610559</v>
      </c>
      <c r="BO292" s="4"/>
      <c r="BP292" s="4">
        <v>5.9909999999999997</v>
      </c>
      <c r="BQ292" s="1"/>
      <c r="BR292" s="26">
        <v>1788</v>
      </c>
      <c r="BS292" s="6">
        <f t="shared" si="78"/>
        <v>34593.023255813954</v>
      </c>
      <c r="BT292" s="6">
        <f>BF292*271</f>
        <v>407.75879846547321</v>
      </c>
      <c r="BU292" s="6">
        <f t="shared" si="79"/>
        <v>31.208555313561227</v>
      </c>
      <c r="BV292" s="6">
        <f>BH292*5</f>
        <v>17.237531969309462</v>
      </c>
      <c r="BW292" s="6">
        <f>BI292*3</f>
        <v>8.41154933208343</v>
      </c>
      <c r="BX292" s="6">
        <f>BJ292*3</f>
        <v>14.629186046511627</v>
      </c>
      <c r="BY292" s="6">
        <f>BK292*1.3</f>
        <v>10.158652173913042</v>
      </c>
      <c r="BZ292" s="6">
        <f>BL292*1.3</f>
        <v>4.9610076675191808</v>
      </c>
      <c r="CA292" s="6">
        <f>BM292*1.3</f>
        <v>3.6450047105694865</v>
      </c>
      <c r="CB292" s="6">
        <f>BN292*2</f>
        <v>31.186143645221119</v>
      </c>
      <c r="CD292" s="7">
        <f t="shared" si="75"/>
        <v>529.19642932416184</v>
      </c>
      <c r="CE292" s="7"/>
      <c r="CF292" s="8">
        <v>1788</v>
      </c>
      <c r="CG292" s="9">
        <f>BP292*250</f>
        <v>1497.75</v>
      </c>
      <c r="CH292" s="9">
        <f>CD292*4.2</f>
        <v>2222.62500316148</v>
      </c>
      <c r="CJ292" s="10">
        <v>1788</v>
      </c>
      <c r="CK292" s="11">
        <f t="shared" si="76"/>
        <v>0.67386536094464344</v>
      </c>
    </row>
    <row r="293" spans="1:89" x14ac:dyDescent="0.2">
      <c r="A293" s="13">
        <v>1789</v>
      </c>
      <c r="F293" s="1">
        <v>1097</v>
      </c>
      <c r="H293" s="63">
        <f t="shared" si="65"/>
        <v>1097</v>
      </c>
      <c r="J293" s="1">
        <v>66.900000000000006</v>
      </c>
      <c r="L293" s="1">
        <f t="shared" si="80"/>
        <v>66.900000000000006</v>
      </c>
      <c r="N293" s="1">
        <v>2286.5</v>
      </c>
      <c r="P293" s="1">
        <v>2108.375</v>
      </c>
      <c r="Q293" s="1">
        <v>1021.875</v>
      </c>
      <c r="R293" s="1">
        <v>2197.4375</v>
      </c>
      <c r="S293" s="1">
        <v>99</v>
      </c>
      <c r="W293" s="1">
        <v>87.44</v>
      </c>
      <c r="X293" s="1">
        <v>99</v>
      </c>
      <c r="Y293" s="36">
        <v>1090.8</v>
      </c>
      <c r="Z293" s="36"/>
      <c r="AA293" s="36">
        <v>1090.8</v>
      </c>
      <c r="AC293" s="1">
        <v>97.1</v>
      </c>
      <c r="AE293" s="1">
        <v>97.1</v>
      </c>
      <c r="AF293" s="1">
        <v>1252.5999999999999</v>
      </c>
      <c r="AG293" s="1">
        <v>134.9</v>
      </c>
      <c r="AJ293" s="66">
        <v>5</v>
      </c>
      <c r="AN293" s="17">
        <v>1789</v>
      </c>
      <c r="AO293" s="3">
        <v>19.03473491773309</v>
      </c>
      <c r="AP293" s="3">
        <v>20.054844606946983</v>
      </c>
      <c r="AQ293" s="3">
        <v>36.884057971014499</v>
      </c>
      <c r="AR293" s="3">
        <v>51.503246144470999</v>
      </c>
      <c r="AS293" s="3">
        <v>107.60869565217391</v>
      </c>
      <c r="AT293" s="3">
        <v>86.916334661354568</v>
      </c>
      <c r="AU293" s="3">
        <v>128.48837209302326</v>
      </c>
      <c r="AV293" s="3">
        <v>211.0869565217391</v>
      </c>
      <c r="AW293" s="3">
        <v>108.92173913043477</v>
      </c>
      <c r="AX293" s="3">
        <v>11.730434782608697</v>
      </c>
      <c r="AZ293" s="3">
        <v>5</v>
      </c>
      <c r="BA293" s="1"/>
      <c r="BB293" s="14">
        <v>1789</v>
      </c>
      <c r="BC293" s="4">
        <v>1.1981999999999999</v>
      </c>
      <c r="BD293" s="4">
        <f t="shared" si="66"/>
        <v>0.67080645230669966</v>
      </c>
      <c r="BE293" s="4">
        <f t="shared" si="67"/>
        <v>0.70675631788364335</v>
      </c>
      <c r="BF293" s="4">
        <f t="shared" si="68"/>
        <v>1.2998375959079287</v>
      </c>
      <c r="BG293" s="4">
        <f t="shared" si="69"/>
        <v>1.8150349861854456</v>
      </c>
      <c r="BH293" s="4">
        <f t="shared" si="70"/>
        <v>3.7922570332480814</v>
      </c>
      <c r="BI293" s="4">
        <f t="shared" si="71"/>
        <v>3.0630338879775012</v>
      </c>
      <c r="BJ293" s="4">
        <f t="shared" si="72"/>
        <v>4.5280813953488366</v>
      </c>
      <c r="BK293" s="4">
        <f t="shared" si="73"/>
        <v>7.4389526854219934</v>
      </c>
      <c r="BL293" s="4">
        <f t="shared" si="74"/>
        <v>3.8385302301790278</v>
      </c>
      <c r="BM293" s="4">
        <f t="shared" si="77"/>
        <v>3.0630338879775012</v>
      </c>
      <c r="BN293" s="4">
        <f t="shared" si="64"/>
        <v>15.003604770828563</v>
      </c>
      <c r="BO293" s="4"/>
      <c r="BP293" s="4">
        <v>5.9909999999999997</v>
      </c>
      <c r="BQ293" s="1"/>
      <c r="BR293" s="26">
        <v>1789</v>
      </c>
      <c r="BS293" s="6">
        <f t="shared" si="78"/>
        <v>32122.093023255817</v>
      </c>
      <c r="BT293" s="6">
        <f>BF293*271</f>
        <v>352.2559884910487</v>
      </c>
      <c r="BU293" s="6">
        <f t="shared" si="79"/>
        <v>34.485664737523464</v>
      </c>
      <c r="BV293" s="6">
        <f>BH293*5</f>
        <v>18.961285166240408</v>
      </c>
      <c r="BW293" s="6">
        <f>BI293*3</f>
        <v>9.1891016639325045</v>
      </c>
      <c r="BX293" s="6">
        <f>BJ293*3</f>
        <v>13.58424418604651</v>
      </c>
      <c r="BY293" s="6">
        <f>BK293*1.3</f>
        <v>9.6706384910485923</v>
      </c>
      <c r="BZ293" s="6">
        <f>BL293*1.3</f>
        <v>4.9900892992327366</v>
      </c>
      <c r="CA293" s="6">
        <f>BM293*1.3</f>
        <v>3.9819440543707518</v>
      </c>
      <c r="CB293" s="6">
        <f>BN293*2</f>
        <v>30.007209541657126</v>
      </c>
      <c r="CD293" s="7">
        <f t="shared" si="75"/>
        <v>477.12616563110078</v>
      </c>
      <c r="CE293" s="7"/>
      <c r="CF293" s="8">
        <v>1789</v>
      </c>
      <c r="CG293" s="9">
        <f>BP293*250</f>
        <v>1497.75</v>
      </c>
      <c r="CH293" s="9">
        <f>CD293*4.2</f>
        <v>2003.9298956506234</v>
      </c>
      <c r="CJ293" s="10">
        <v>1789</v>
      </c>
      <c r="CK293" s="11">
        <f t="shared" si="76"/>
        <v>0.7474063854482893</v>
      </c>
    </row>
    <row r="294" spans="1:89" x14ac:dyDescent="0.2">
      <c r="A294" s="13">
        <v>1790</v>
      </c>
      <c r="F294" s="1">
        <v>1045</v>
      </c>
      <c r="G294" s="34">
        <v>1197.2348029197078</v>
      </c>
      <c r="H294" s="63">
        <f t="shared" si="65"/>
        <v>1121.1174014598539</v>
      </c>
      <c r="J294" s="1">
        <v>60.02</v>
      </c>
      <c r="L294" s="1">
        <f t="shared" si="80"/>
        <v>60.02</v>
      </c>
      <c r="P294" s="1">
        <v>1972</v>
      </c>
      <c r="R294" s="1">
        <v>1972</v>
      </c>
      <c r="S294" s="1">
        <v>91</v>
      </c>
      <c r="W294" s="1">
        <v>86.59</v>
      </c>
      <c r="X294" s="1">
        <v>91</v>
      </c>
      <c r="Y294" s="36">
        <v>807.2</v>
      </c>
      <c r="Z294" s="36"/>
      <c r="AA294" s="36">
        <v>807.2</v>
      </c>
      <c r="AC294" s="1">
        <v>96</v>
      </c>
      <c r="AE294" s="1">
        <v>96</v>
      </c>
      <c r="AF294" s="1">
        <v>1189.3</v>
      </c>
      <c r="AG294" s="1">
        <v>119.3</v>
      </c>
      <c r="AJ294" s="66">
        <v>5</v>
      </c>
      <c r="AN294" s="17">
        <v>1790</v>
      </c>
      <c r="AO294" s="3">
        <v>16.76782449725777</v>
      </c>
      <c r="AP294" s="3">
        <v>20.495747741496412</v>
      </c>
      <c r="AQ294" s="3">
        <v>31.898550724637687</v>
      </c>
      <c r="AR294" s="3">
        <v>46.219472179252797</v>
      </c>
      <c r="AS294" s="3">
        <v>98.91304347826086</v>
      </c>
      <c r="AT294" s="3">
        <v>64.318725099601593</v>
      </c>
      <c r="AU294" s="3">
        <v>123.54651162790698</v>
      </c>
      <c r="AV294" s="3">
        <v>208.69565217391303</v>
      </c>
      <c r="AW294" s="3">
        <v>103.41739130434782</v>
      </c>
      <c r="AX294" s="3">
        <v>10.373913043478261</v>
      </c>
      <c r="AZ294" s="3">
        <v>5</v>
      </c>
      <c r="BA294" s="1"/>
      <c r="BB294" s="14">
        <v>1790</v>
      </c>
      <c r="BC294" s="4">
        <v>1.1981999999999999</v>
      </c>
      <c r="BD294" s="4">
        <f t="shared" si="66"/>
        <v>0.59091786213571351</v>
      </c>
      <c r="BE294" s="4">
        <f t="shared" si="67"/>
        <v>0.72229426305473532</v>
      </c>
      <c r="BF294" s="4">
        <f t="shared" si="68"/>
        <v>1.1241424552429669</v>
      </c>
      <c r="BG294" s="4">
        <f t="shared" si="69"/>
        <v>1.6288285754464911</v>
      </c>
      <c r="BH294" s="4">
        <f t="shared" si="70"/>
        <v>3.485812020460358</v>
      </c>
      <c r="BI294" s="4">
        <f t="shared" si="71"/>
        <v>2.2666675415983124</v>
      </c>
      <c r="BJ294" s="4">
        <f t="shared" si="72"/>
        <v>4.3539244186046515</v>
      </c>
      <c r="BK294" s="4">
        <f t="shared" si="73"/>
        <v>7.3546803069053706</v>
      </c>
      <c r="BL294" s="4">
        <f t="shared" si="74"/>
        <v>3.6445505370843985</v>
      </c>
      <c r="BM294" s="4">
        <f t="shared" si="77"/>
        <v>2.2666675415983124</v>
      </c>
      <c r="BN294" s="4">
        <f t="shared" si="64"/>
        <v>13.268569675017403</v>
      </c>
      <c r="BO294" s="4"/>
      <c r="BP294" s="4">
        <v>5.9909999999999997</v>
      </c>
      <c r="BQ294" s="1"/>
      <c r="BR294" s="26">
        <v>1790</v>
      </c>
      <c r="BS294" s="6">
        <f t="shared" si="78"/>
        <v>30886.627906976744</v>
      </c>
      <c r="BT294" s="6">
        <f>BF294*271</f>
        <v>304.64260537084402</v>
      </c>
      <c r="BU294" s="6">
        <f t="shared" si="79"/>
        <v>30.94774293348333</v>
      </c>
      <c r="BV294" s="6">
        <f>BH294*5</f>
        <v>17.42906010230179</v>
      </c>
      <c r="BW294" s="6">
        <f>BI294*3</f>
        <v>6.8000026247949368</v>
      </c>
      <c r="BX294" s="6">
        <f>BJ294*3</f>
        <v>13.061773255813954</v>
      </c>
      <c r="BY294" s="6">
        <f>BK294*1.3</f>
        <v>9.5610843989769823</v>
      </c>
      <c r="BZ294" s="6">
        <f>BL294*1.3</f>
        <v>4.7379156982097186</v>
      </c>
      <c r="CA294" s="6">
        <f>BM294*1.3</f>
        <v>2.9466678040778063</v>
      </c>
      <c r="CB294" s="6">
        <f>BN294*2</f>
        <v>26.537139350034806</v>
      </c>
      <c r="CD294" s="7">
        <f t="shared" si="75"/>
        <v>416.66399153853735</v>
      </c>
      <c r="CE294" s="7"/>
      <c r="CF294" s="8">
        <v>1790</v>
      </c>
      <c r="CG294" s="9">
        <f>BP294*250</f>
        <v>1497.75</v>
      </c>
      <c r="CH294" s="9">
        <f>CD294*4.2</f>
        <v>1749.9887644618568</v>
      </c>
      <c r="CJ294" s="10">
        <v>1790</v>
      </c>
      <c r="CK294" s="11">
        <f t="shared" si="76"/>
        <v>0.85586263775846394</v>
      </c>
    </row>
    <row r="295" spans="1:89" x14ac:dyDescent="0.2">
      <c r="A295" s="13">
        <v>1791</v>
      </c>
      <c r="F295" s="1">
        <v>1394</v>
      </c>
      <c r="H295" s="63">
        <f t="shared" si="65"/>
        <v>1394</v>
      </c>
      <c r="J295" s="1">
        <v>52.67</v>
      </c>
      <c r="L295" s="1">
        <f t="shared" si="80"/>
        <v>52.67</v>
      </c>
      <c r="N295" s="1">
        <v>2805</v>
      </c>
      <c r="P295" s="1">
        <v>2365</v>
      </c>
      <c r="R295" s="1">
        <v>2585</v>
      </c>
      <c r="S295" s="1">
        <v>96.5</v>
      </c>
      <c r="W295" s="1">
        <v>90.64</v>
      </c>
      <c r="X295" s="1">
        <v>96.5</v>
      </c>
      <c r="Y295" s="36">
        <v>1027.7</v>
      </c>
      <c r="Z295" s="36"/>
      <c r="AA295" s="36">
        <v>1027.7</v>
      </c>
      <c r="AC295" s="1">
        <v>96</v>
      </c>
      <c r="AE295" s="1">
        <v>96</v>
      </c>
      <c r="AF295" s="1">
        <v>1261.4000000000001</v>
      </c>
      <c r="AG295" s="1">
        <v>125.8</v>
      </c>
      <c r="AJ295" s="66">
        <v>5</v>
      </c>
      <c r="AN295" s="17">
        <v>1791</v>
      </c>
      <c r="AO295" s="3">
        <v>16.316270566727603</v>
      </c>
      <c r="AP295" s="3">
        <v>25.484460694698353</v>
      </c>
      <c r="AQ295" s="3">
        <v>26.572463768115945</v>
      </c>
      <c r="AR295" s="3">
        <v>60.586884170065154</v>
      </c>
      <c r="AS295" s="3">
        <v>104.89130434782608</v>
      </c>
      <c r="AT295" s="3">
        <v>81.888446215139439</v>
      </c>
      <c r="AU295" s="3">
        <v>126.01744186046511</v>
      </c>
      <c r="AV295" s="3">
        <v>208.69565217391303</v>
      </c>
      <c r="AW295" s="3">
        <v>109.68695652173913</v>
      </c>
      <c r="AX295" s="3">
        <v>10.939130434782609</v>
      </c>
      <c r="AZ295" s="3">
        <v>5</v>
      </c>
      <c r="BA295" s="1"/>
      <c r="BB295" s="14">
        <v>1791</v>
      </c>
      <c r="BC295" s="4">
        <v>1.1981999999999999</v>
      </c>
      <c r="BD295" s="4">
        <f t="shared" si="66"/>
        <v>0.57500457038391206</v>
      </c>
      <c r="BE295" s="4">
        <f t="shared" si="67"/>
        <v>0.89810237659963421</v>
      </c>
      <c r="BF295" s="4">
        <f t="shared" si="68"/>
        <v>0.93644488491048594</v>
      </c>
      <c r="BG295" s="4">
        <f t="shared" si="69"/>
        <v>2.1351530768403548</v>
      </c>
      <c r="BH295" s="4">
        <f t="shared" si="70"/>
        <v>3.6964929667519177</v>
      </c>
      <c r="BI295" s="4">
        <f t="shared" si="71"/>
        <v>2.8858451839700021</v>
      </c>
      <c r="BJ295" s="4">
        <f t="shared" si="72"/>
        <v>4.4410029069767436</v>
      </c>
      <c r="BK295" s="4">
        <f t="shared" si="73"/>
        <v>7.3546803069053706</v>
      </c>
      <c r="BL295" s="4">
        <f t="shared" si="74"/>
        <v>3.8654973913043476</v>
      </c>
      <c r="BM295" s="4">
        <f t="shared" si="77"/>
        <v>2.8858451839700021</v>
      </c>
      <c r="BN295" s="4">
        <f t="shared" si="64"/>
        <v>13.991500964938716</v>
      </c>
      <c r="BO295" s="4"/>
      <c r="BP295" s="4">
        <v>5.9909999999999997</v>
      </c>
      <c r="BQ295" s="1"/>
      <c r="BR295" s="26">
        <v>1791</v>
      </c>
      <c r="BS295" s="6">
        <f t="shared" si="78"/>
        <v>31504.360465116279</v>
      </c>
      <c r="BT295" s="6">
        <f>BF295*271</f>
        <v>253.77656381074169</v>
      </c>
      <c r="BU295" s="6">
        <f t="shared" si="79"/>
        <v>40.567908459966745</v>
      </c>
      <c r="BV295" s="6">
        <f>BH295*5</f>
        <v>18.48246483375959</v>
      </c>
      <c r="BW295" s="6">
        <f>BI295*3</f>
        <v>8.6575355519100068</v>
      </c>
      <c r="BX295" s="6">
        <f>BJ295*3</f>
        <v>13.323008720930231</v>
      </c>
      <c r="BY295" s="6">
        <f>BK295*1.3</f>
        <v>9.5610843989769823</v>
      </c>
      <c r="BZ295" s="6">
        <f>BL295*1.3</f>
        <v>5.0251466086956516</v>
      </c>
      <c r="CA295" s="6">
        <f>BM295*1.3</f>
        <v>3.7515987391610031</v>
      </c>
      <c r="CB295" s="6">
        <f>BN295*2</f>
        <v>27.983001929877432</v>
      </c>
      <c r="CD295" s="7">
        <f t="shared" si="75"/>
        <v>381.12831305401932</v>
      </c>
      <c r="CE295" s="7"/>
      <c r="CF295" s="8">
        <v>1791</v>
      </c>
      <c r="CG295" s="9">
        <f>BP295*250</f>
        <v>1497.75</v>
      </c>
      <c r="CH295" s="9">
        <f>CD295*4.2</f>
        <v>1600.7389148268812</v>
      </c>
      <c r="CJ295" s="10">
        <v>1791</v>
      </c>
      <c r="CK295" s="11">
        <f t="shared" si="76"/>
        <v>0.93566164108778516</v>
      </c>
    </row>
    <row r="296" spans="1:89" x14ac:dyDescent="0.2">
      <c r="A296" s="13">
        <v>1792</v>
      </c>
      <c r="G296" s="34">
        <f>(17632.265/343.5)*34</f>
        <v>1745.2605822416301</v>
      </c>
      <c r="H296" s="63">
        <f t="shared" si="65"/>
        <v>1745.2605822416301</v>
      </c>
      <c r="J296" s="1">
        <v>70.38</v>
      </c>
      <c r="L296" s="1">
        <f t="shared" si="80"/>
        <v>70.38</v>
      </c>
      <c r="N296" s="1">
        <v>2890</v>
      </c>
      <c r="P296" s="1">
        <v>2133.5</v>
      </c>
      <c r="R296" s="1">
        <v>2511.75</v>
      </c>
      <c r="S296" s="1">
        <v>102</v>
      </c>
      <c r="W296" s="1">
        <v>114.72</v>
      </c>
      <c r="X296" s="1">
        <v>102</v>
      </c>
      <c r="Y296" s="36">
        <v>1040.7</v>
      </c>
      <c r="Z296" s="36"/>
      <c r="AA296" s="36">
        <v>1040.7</v>
      </c>
      <c r="AC296" s="1">
        <v>96</v>
      </c>
      <c r="AE296" s="1">
        <v>96</v>
      </c>
      <c r="AF296" s="1">
        <v>1382.7</v>
      </c>
      <c r="AG296" s="1">
        <v>141.30000000000001</v>
      </c>
      <c r="AJ296" s="66">
        <v>5</v>
      </c>
      <c r="AN296" s="17">
        <v>1792</v>
      </c>
      <c r="AO296" s="3">
        <v>14.455210237659964</v>
      </c>
      <c r="AP296" s="3">
        <v>31.906043551035285</v>
      </c>
      <c r="AQ296" s="3">
        <v>39.405797101449274</v>
      </c>
      <c r="AR296" s="3">
        <v>58.870060469694835</v>
      </c>
      <c r="AS296" s="3">
        <v>110.8695652173913</v>
      </c>
      <c r="AT296" s="3">
        <v>82.924302788844614</v>
      </c>
      <c r="AU296" s="3">
        <v>128.48837209302326</v>
      </c>
      <c r="AV296" s="3">
        <v>208.69565217391303</v>
      </c>
      <c r="AW296" s="3">
        <v>120.23478260869565</v>
      </c>
      <c r="AX296" s="3">
        <v>12.286956521739132</v>
      </c>
      <c r="AZ296" s="3">
        <v>5</v>
      </c>
      <c r="BA296" s="1"/>
      <c r="BB296" s="14">
        <v>1792</v>
      </c>
      <c r="BC296" s="4">
        <v>1.1981999999999999</v>
      </c>
      <c r="BD296" s="4">
        <f t="shared" si="66"/>
        <v>0.50941861490482854</v>
      </c>
      <c r="BE296" s="4">
        <f t="shared" si="67"/>
        <v>1.1244065112603081</v>
      </c>
      <c r="BF296" s="4">
        <f t="shared" si="68"/>
        <v>1.3887066496163682</v>
      </c>
      <c r="BG296" s="4">
        <f t="shared" si="69"/>
        <v>2.0746501898467158</v>
      </c>
      <c r="BH296" s="4">
        <f t="shared" si="70"/>
        <v>3.9071739130434779</v>
      </c>
      <c r="BI296" s="4">
        <f t="shared" si="71"/>
        <v>2.9223499882821651</v>
      </c>
      <c r="BJ296" s="4">
        <f t="shared" si="72"/>
        <v>4.5280813953488366</v>
      </c>
      <c r="BK296" s="4">
        <f t="shared" si="73"/>
        <v>7.3546803069053706</v>
      </c>
      <c r="BL296" s="4">
        <f t="shared" si="74"/>
        <v>4.2372151918158565</v>
      </c>
      <c r="BM296" s="4">
        <f t="shared" si="77"/>
        <v>2.9223499882821651</v>
      </c>
      <c r="BN296" s="4">
        <f t="shared" si="64"/>
        <v>15.715414040904935</v>
      </c>
      <c r="BO296" s="4"/>
      <c r="BP296" s="4">
        <v>5.9909999999999997</v>
      </c>
      <c r="BQ296" s="1"/>
      <c r="BR296" s="26">
        <v>1792</v>
      </c>
      <c r="BS296" s="6">
        <f t="shared" si="78"/>
        <v>32122.093023255817</v>
      </c>
      <c r="BT296" s="6">
        <f>BF296*271</f>
        <v>376.33950204603582</v>
      </c>
      <c r="BU296" s="6">
        <f t="shared" si="79"/>
        <v>39.418353607087603</v>
      </c>
      <c r="BV296" s="6">
        <f>BH296*5</f>
        <v>19.535869565217389</v>
      </c>
      <c r="BW296" s="6">
        <f>BI296*3</f>
        <v>8.7670499648464961</v>
      </c>
      <c r="BX296" s="6">
        <f>BJ296*3</f>
        <v>13.58424418604651</v>
      </c>
      <c r="BY296" s="6">
        <f>BK296*1.3</f>
        <v>9.5610843989769823</v>
      </c>
      <c r="BZ296" s="6">
        <f>BL296*1.3</f>
        <v>5.5083797493606133</v>
      </c>
      <c r="CA296" s="6">
        <f>BM296*1.3</f>
        <v>3.7990549847668147</v>
      </c>
      <c r="CB296" s="6">
        <f>BN296*2</f>
        <v>31.430828081809871</v>
      </c>
      <c r="CD296" s="7">
        <f t="shared" si="75"/>
        <v>507.9443665841481</v>
      </c>
      <c r="CE296" s="7"/>
      <c r="CF296" s="8">
        <v>1792</v>
      </c>
      <c r="CG296" s="9">
        <f>BP296*250</f>
        <v>1497.75</v>
      </c>
      <c r="CH296" s="9">
        <f>CD296*4.2</f>
        <v>2133.3663396534221</v>
      </c>
      <c r="CJ296" s="10">
        <v>1792</v>
      </c>
      <c r="CK296" s="11">
        <f t="shared" si="76"/>
        <v>0.70205945043799567</v>
      </c>
    </row>
    <row r="297" spans="1:89" x14ac:dyDescent="0.2">
      <c r="A297" s="13">
        <v>1793</v>
      </c>
      <c r="F297" s="1">
        <v>2252</v>
      </c>
      <c r="G297" s="34">
        <f>(3540/38)*34</f>
        <v>3167.3684210526317</v>
      </c>
      <c r="H297" s="63">
        <f t="shared" si="65"/>
        <v>2709.6842105263158</v>
      </c>
      <c r="J297" s="1">
        <v>94.01</v>
      </c>
      <c r="L297" s="1">
        <f t="shared" si="80"/>
        <v>94.01</v>
      </c>
      <c r="N297" s="1">
        <v>3587</v>
      </c>
      <c r="P297" s="1">
        <v>3975.0952380952381</v>
      </c>
      <c r="R297" s="1">
        <v>3781.0476190476193</v>
      </c>
      <c r="S297" s="1">
        <v>90</v>
      </c>
      <c r="W297" s="1">
        <v>105.13</v>
      </c>
      <c r="X297" s="1">
        <v>90</v>
      </c>
      <c r="Y297" s="36">
        <v>1375.5</v>
      </c>
      <c r="Z297" s="36"/>
      <c r="AA297" s="36">
        <v>1375.5</v>
      </c>
      <c r="AC297" s="1">
        <v>96</v>
      </c>
      <c r="AE297" s="1">
        <v>96</v>
      </c>
      <c r="AF297" s="1">
        <v>1538.5</v>
      </c>
      <c r="AG297" s="1">
        <v>107.5</v>
      </c>
      <c r="AJ297" s="66">
        <v>4.5</v>
      </c>
      <c r="AN297" s="17">
        <v>1793</v>
      </c>
      <c r="AO297" s="3">
        <v>19.272394881170019</v>
      </c>
      <c r="AP297" s="3">
        <v>49.537188492254401</v>
      </c>
      <c r="AQ297" s="3">
        <v>56.528985507246382</v>
      </c>
      <c r="AR297" s="3">
        <v>88.619688254057536</v>
      </c>
      <c r="AS297" s="3">
        <v>97.826086956521735</v>
      </c>
      <c r="AT297" s="3">
        <v>109.601593625498</v>
      </c>
      <c r="AU297" s="3">
        <v>151.56976744186045</v>
      </c>
      <c r="AV297" s="3">
        <v>208.69565217391303</v>
      </c>
      <c r="AW297" s="3">
        <v>133.78260869565219</v>
      </c>
      <c r="AX297" s="3">
        <v>9.3478260869565215</v>
      </c>
      <c r="AZ297" s="3">
        <v>4.5</v>
      </c>
      <c r="BA297" s="1"/>
      <c r="BB297" s="14">
        <v>1793</v>
      </c>
      <c r="BC297" s="4">
        <v>1.1981999999999999</v>
      </c>
      <c r="BD297" s="4">
        <f t="shared" si="66"/>
        <v>0.67918186901817401</v>
      </c>
      <c r="BE297" s="4">
        <f t="shared" si="67"/>
        <v>1.7457488015123301</v>
      </c>
      <c r="BF297" s="4">
        <f t="shared" si="68"/>
        <v>1.9921479539641944</v>
      </c>
      <c r="BG297" s="4">
        <f t="shared" si="69"/>
        <v>3.1230620725297569</v>
      </c>
      <c r="BH297" s="4">
        <f t="shared" si="70"/>
        <v>3.4475063938618922</v>
      </c>
      <c r="BI297" s="4">
        <f t="shared" si="71"/>
        <v>3.8624891024138734</v>
      </c>
      <c r="BJ297" s="4">
        <f t="shared" si="72"/>
        <v>5.3414969220246222</v>
      </c>
      <c r="BK297" s="4">
        <f t="shared" si="73"/>
        <v>7.3546803069053706</v>
      </c>
      <c r="BL297" s="4">
        <f t="shared" si="74"/>
        <v>4.7146565217391307</v>
      </c>
      <c r="BM297" s="4">
        <f t="shared" si="77"/>
        <v>3.8624891024138734</v>
      </c>
      <c r="BN297" s="4">
        <f t="shared" si="64"/>
        <v>11.956171333314087</v>
      </c>
      <c r="BO297" s="4"/>
      <c r="BP297" s="4">
        <v>5.3918999999999997</v>
      </c>
      <c r="BQ297" s="1"/>
      <c r="BR297" s="26">
        <v>1793</v>
      </c>
      <c r="BS297" s="6">
        <f t="shared" si="78"/>
        <v>37892.441860465115</v>
      </c>
      <c r="BT297" s="6">
        <f>BF297*271</f>
        <v>539.8720955242967</v>
      </c>
      <c r="BU297" s="6">
        <f t="shared" si="79"/>
        <v>59.338179378065384</v>
      </c>
      <c r="BV297" s="6">
        <f>BH297*5</f>
        <v>17.237531969309462</v>
      </c>
      <c r="BW297" s="6">
        <f>BI297*3</f>
        <v>11.587467307241621</v>
      </c>
      <c r="BX297" s="6">
        <f>BJ297*3</f>
        <v>16.024490766073868</v>
      </c>
      <c r="BY297" s="6">
        <f>BK297*1.3</f>
        <v>9.5610843989769823</v>
      </c>
      <c r="BZ297" s="6">
        <f>BL297*1.3</f>
        <v>6.1290534782608699</v>
      </c>
      <c r="CA297" s="6">
        <f>BM297*1.3</f>
        <v>5.0212358331380358</v>
      </c>
      <c r="CB297" s="6">
        <f>BN297*2</f>
        <v>23.912342666628174</v>
      </c>
      <c r="CD297" s="7">
        <f t="shared" si="75"/>
        <v>688.68348132199105</v>
      </c>
      <c r="CE297" s="7"/>
      <c r="CF297" s="8">
        <v>1793</v>
      </c>
      <c r="CG297" s="9">
        <f>BP297*250</f>
        <v>1347.9749999999999</v>
      </c>
      <c r="CH297" s="9">
        <f>CD297*4.2</f>
        <v>2892.4706215523624</v>
      </c>
      <c r="CJ297" s="10">
        <v>1793</v>
      </c>
      <c r="CK297" s="11">
        <f t="shared" si="76"/>
        <v>0.46602893386573241</v>
      </c>
    </row>
    <row r="298" spans="1:89" x14ac:dyDescent="0.2">
      <c r="A298" s="13">
        <v>1794</v>
      </c>
      <c r="F298" s="1">
        <v>1666</v>
      </c>
      <c r="G298" s="34">
        <f>(35344.41/624)*34</f>
        <v>1925.8172115384616</v>
      </c>
      <c r="H298" s="63">
        <f t="shared" si="65"/>
        <v>1795.9086057692307</v>
      </c>
      <c r="J298" s="1">
        <v>83.88</v>
      </c>
      <c r="L298" s="1">
        <f t="shared" si="80"/>
        <v>83.88</v>
      </c>
      <c r="N298" s="1">
        <v>2516</v>
      </c>
      <c r="P298" s="1">
        <v>2757.4666666666667</v>
      </c>
      <c r="R298" s="1">
        <v>2636.7333333333336</v>
      </c>
      <c r="S298" s="1">
        <v>104.5</v>
      </c>
      <c r="W298" s="1">
        <v>127.52</v>
      </c>
      <c r="X298" s="1">
        <v>104.5</v>
      </c>
      <c r="Y298" s="36">
        <v>1317</v>
      </c>
      <c r="Z298" s="36"/>
      <c r="AA298" s="36">
        <v>1317</v>
      </c>
      <c r="AC298" s="1">
        <v>99.4</v>
      </c>
      <c r="AE298" s="1">
        <v>99.4</v>
      </c>
      <c r="AF298" s="1">
        <v>1554.2</v>
      </c>
      <c r="AG298" s="1">
        <v>134</v>
      </c>
      <c r="AJ298" s="66">
        <v>4.5</v>
      </c>
      <c r="AN298" s="17">
        <v>1794</v>
      </c>
      <c r="AO298" s="3">
        <v>13.106032906764167</v>
      </c>
      <c r="AP298" s="3">
        <v>32.831967198706224</v>
      </c>
      <c r="AQ298" s="3">
        <v>49.188405797101453</v>
      </c>
      <c r="AR298" s="3">
        <v>61.799403115673684</v>
      </c>
      <c r="AS298" s="3">
        <v>113.58695652173913</v>
      </c>
      <c r="AT298" s="3">
        <v>104.94023904382469</v>
      </c>
      <c r="AU298" s="3">
        <v>160.34883720930233</v>
      </c>
      <c r="AV298" s="3">
        <v>216.08695652173913</v>
      </c>
      <c r="AW298" s="3">
        <v>135.14782608695651</v>
      </c>
      <c r="AX298" s="3">
        <v>11.652173913043478</v>
      </c>
      <c r="AZ298" s="3">
        <v>4.5</v>
      </c>
      <c r="BA298" s="1"/>
      <c r="BB298" s="14">
        <v>1794</v>
      </c>
      <c r="BC298" s="4">
        <v>1.1981999999999999</v>
      </c>
      <c r="BD298" s="4">
        <f t="shared" si="66"/>
        <v>0.46187201849661247</v>
      </c>
      <c r="BE298" s="4">
        <f t="shared" si="67"/>
        <v>1.1570371499261705</v>
      </c>
      <c r="BF298" s="4">
        <f t="shared" si="68"/>
        <v>1.7334572890025575</v>
      </c>
      <c r="BG298" s="4">
        <f t="shared" si="69"/>
        <v>2.1778836709764766</v>
      </c>
      <c r="BH298" s="4">
        <f t="shared" si="70"/>
        <v>4.0029379795396416</v>
      </c>
      <c r="BI298" s="4">
        <f t="shared" si="71"/>
        <v>3.698217483009139</v>
      </c>
      <c r="BJ298" s="4">
        <f t="shared" si="72"/>
        <v>5.6508816689466483</v>
      </c>
      <c r="BK298" s="4">
        <f t="shared" si="73"/>
        <v>7.6151585677749356</v>
      </c>
      <c r="BL298" s="4">
        <f t="shared" si="74"/>
        <v>4.7627683887468022</v>
      </c>
      <c r="BM298" s="4">
        <f t="shared" si="77"/>
        <v>3.698217483009139</v>
      </c>
      <c r="BN298" s="4">
        <f t="shared" si="64"/>
        <v>14.903506592224074</v>
      </c>
      <c r="BO298" s="4"/>
      <c r="BP298" s="4">
        <v>5.3918999999999997</v>
      </c>
      <c r="BQ298" s="1"/>
      <c r="BR298" s="26">
        <v>1794</v>
      </c>
      <c r="BS298" s="6">
        <f t="shared" si="78"/>
        <v>40087.20930232558</v>
      </c>
      <c r="BT298" s="6">
        <f>BF298*271</f>
        <v>469.76692531969309</v>
      </c>
      <c r="BU298" s="6">
        <f t="shared" si="79"/>
        <v>41.379789748553058</v>
      </c>
      <c r="BV298" s="6">
        <f>BH298*5</f>
        <v>20.014689897698208</v>
      </c>
      <c r="BW298" s="6">
        <f>BI298*3</f>
        <v>11.094652449027418</v>
      </c>
      <c r="BX298" s="6">
        <f>BJ298*3</f>
        <v>16.952645006839944</v>
      </c>
      <c r="BY298" s="6">
        <f>BK298*1.3</f>
        <v>9.8997061381074172</v>
      </c>
      <c r="BZ298" s="6">
        <f>BL298*1.3</f>
        <v>6.1915989053708431</v>
      </c>
      <c r="CA298" s="6">
        <f>BM298*1.3</f>
        <v>4.8076827279118808</v>
      </c>
      <c r="CB298" s="6">
        <f>BN298*2</f>
        <v>29.807013184448149</v>
      </c>
      <c r="CD298" s="7">
        <f t="shared" si="75"/>
        <v>609.91470337764997</v>
      </c>
      <c r="CE298" s="7"/>
      <c r="CF298" s="8">
        <v>1794</v>
      </c>
      <c r="CG298" s="9">
        <f>BP298*250</f>
        <v>1347.9749999999999</v>
      </c>
      <c r="CH298" s="9">
        <f>CD298*4.2</f>
        <v>2561.6417541861301</v>
      </c>
      <c r="CJ298" s="10">
        <v>1794</v>
      </c>
      <c r="CK298" s="11">
        <f t="shared" si="76"/>
        <v>0.52621526714154876</v>
      </c>
    </row>
    <row r="299" spans="1:89" x14ac:dyDescent="0.2">
      <c r="A299" s="13">
        <v>1795</v>
      </c>
      <c r="F299" s="1">
        <v>1581</v>
      </c>
      <c r="G299" s="34">
        <f>(31011.44/573)*34</f>
        <v>1840.1203490401394</v>
      </c>
      <c r="H299" s="63">
        <f t="shared" si="65"/>
        <v>1710.5601745200697</v>
      </c>
      <c r="J299" s="1">
        <v>69.41</v>
      </c>
      <c r="L299" s="1">
        <f t="shared" si="80"/>
        <v>69.41</v>
      </c>
      <c r="N299" s="1">
        <v>4413.88</v>
      </c>
      <c r="P299" s="1">
        <v>3153.9047619047619</v>
      </c>
      <c r="R299" s="1">
        <v>3783.8923809523812</v>
      </c>
      <c r="S299" s="1">
        <v>122</v>
      </c>
      <c r="W299" s="1">
        <v>139</v>
      </c>
      <c r="X299" s="1">
        <v>122</v>
      </c>
      <c r="Y299" s="36">
        <v>1153.0999999999999</v>
      </c>
      <c r="Z299" s="36"/>
      <c r="AA299" s="36">
        <v>1153.0999999999999</v>
      </c>
      <c r="AC299" s="1">
        <v>102</v>
      </c>
      <c r="AE299" s="1">
        <v>102</v>
      </c>
      <c r="AF299" s="1">
        <v>1457.4</v>
      </c>
      <c r="AG299" s="1">
        <v>151.5</v>
      </c>
      <c r="AJ299" s="66">
        <v>4.5</v>
      </c>
      <c r="AK299" s="66">
        <v>5</v>
      </c>
      <c r="AN299" s="17">
        <v>1795</v>
      </c>
      <c r="AO299" s="3">
        <v>11.853747714808042</v>
      </c>
      <c r="AP299" s="3">
        <v>31.271666810238933</v>
      </c>
      <c r="AQ299" s="3">
        <v>38.70289855072464</v>
      </c>
      <c r="AR299" s="3">
        <v>88.686363402999604</v>
      </c>
      <c r="AS299" s="3">
        <v>132.60869565217391</v>
      </c>
      <c r="AT299" s="3">
        <v>91.880478087649394</v>
      </c>
      <c r="AU299" s="3">
        <v>148.25581395348837</v>
      </c>
      <c r="AV299" s="3">
        <v>221.7391304347826</v>
      </c>
      <c r="AW299" s="3">
        <v>126.7304347826087</v>
      </c>
      <c r="AX299" s="3">
        <v>13.173913043478262</v>
      </c>
      <c r="AZ299" s="3">
        <v>4.5</v>
      </c>
      <c r="BA299" s="1"/>
      <c r="BB299" s="14">
        <v>1795</v>
      </c>
      <c r="BC299" s="4">
        <v>1.1981999999999999</v>
      </c>
      <c r="BD299" s="4">
        <f t="shared" si="66"/>
        <v>0.41774001505538222</v>
      </c>
      <c r="BE299" s="4">
        <f t="shared" si="67"/>
        <v>1.1020503285890673</v>
      </c>
      <c r="BF299" s="4">
        <f t="shared" si="68"/>
        <v>1.3639356777493605</v>
      </c>
      <c r="BG299" s="4">
        <f t="shared" si="69"/>
        <v>3.1254117832198274</v>
      </c>
      <c r="BH299" s="4">
        <f t="shared" si="70"/>
        <v>4.6732864450127876</v>
      </c>
      <c r="BI299" s="4">
        <f t="shared" si="71"/>
        <v>3.2379761424888676</v>
      </c>
      <c r="BJ299" s="4">
        <f t="shared" si="72"/>
        <v>5.2247093023255804</v>
      </c>
      <c r="BK299" s="4">
        <f t="shared" si="73"/>
        <v>7.8143478260869559</v>
      </c>
      <c r="BL299" s="4">
        <f t="shared" si="74"/>
        <v>4.4661296163682866</v>
      </c>
      <c r="BM299" s="4">
        <f t="shared" si="77"/>
        <v>3.2379761424888676</v>
      </c>
      <c r="BN299" s="4">
        <f t="shared" si="64"/>
        <v>16.849860065089157</v>
      </c>
      <c r="BO299" s="4"/>
      <c r="BP299" s="4">
        <v>5.3918999999999997</v>
      </c>
      <c r="BQ299" s="1"/>
      <c r="BR299" s="26">
        <v>1795</v>
      </c>
      <c r="BS299" s="6">
        <f t="shared" si="78"/>
        <v>37063.953488372092</v>
      </c>
      <c r="BT299" s="6">
        <f>BF299*271</f>
        <v>369.62656867007672</v>
      </c>
      <c r="BU299" s="6">
        <f t="shared" si="79"/>
        <v>59.382823881176719</v>
      </c>
      <c r="BV299" s="6">
        <f>BH299*5</f>
        <v>23.366432225063939</v>
      </c>
      <c r="BW299" s="6">
        <f>BI299*3</f>
        <v>9.7139284274666018</v>
      </c>
      <c r="BX299" s="6">
        <f>BJ299*3</f>
        <v>15.674127906976741</v>
      </c>
      <c r="BY299" s="6">
        <f>BK299*1.3</f>
        <v>10.158652173913042</v>
      </c>
      <c r="BZ299" s="6">
        <f>BL299*1.3</f>
        <v>5.8059685012787732</v>
      </c>
      <c r="CA299" s="6">
        <f>BM299*1.3</f>
        <v>4.2093689852355283</v>
      </c>
      <c r="CB299" s="6">
        <f>BN299*2</f>
        <v>33.699720130178314</v>
      </c>
      <c r="CD299" s="7">
        <f t="shared" si="75"/>
        <v>531.63759090136637</v>
      </c>
      <c r="CE299" s="7"/>
      <c r="CF299" s="8">
        <v>1795</v>
      </c>
      <c r="CG299" s="9">
        <f>BP299*250</f>
        <v>1347.9749999999999</v>
      </c>
      <c r="CH299" s="9">
        <f>CD299*4.2</f>
        <v>2232.8778817857387</v>
      </c>
      <c r="CJ299" s="10">
        <v>1795</v>
      </c>
      <c r="CK299" s="11">
        <f t="shared" si="76"/>
        <v>0.60369400897193726</v>
      </c>
    </row>
    <row r="300" spans="1:89" x14ac:dyDescent="0.2">
      <c r="A300" s="13">
        <v>1796</v>
      </c>
      <c r="G300" s="34">
        <f>60.22*34</f>
        <v>2047.48</v>
      </c>
      <c r="H300" s="63">
        <f t="shared" si="65"/>
        <v>2047.48</v>
      </c>
      <c r="J300" s="1">
        <v>80.13</v>
      </c>
      <c r="L300" s="1">
        <f t="shared" si="80"/>
        <v>80.13</v>
      </c>
      <c r="N300" s="1">
        <v>3247</v>
      </c>
      <c r="P300" s="1">
        <v>3101.8928571428573</v>
      </c>
      <c r="R300" s="1">
        <v>3174.4464285714284</v>
      </c>
      <c r="S300" s="1">
        <v>128</v>
      </c>
      <c r="W300" s="1">
        <v>151.54</v>
      </c>
      <c r="X300" s="1">
        <v>128</v>
      </c>
      <c r="Y300" s="36">
        <v>1424.9</v>
      </c>
      <c r="Z300" s="36"/>
      <c r="AA300" s="36">
        <v>1424.9</v>
      </c>
      <c r="AC300" s="1">
        <v>107.6</v>
      </c>
      <c r="AE300" s="1">
        <v>107.6</v>
      </c>
      <c r="AF300" s="1">
        <v>1583.3</v>
      </c>
      <c r="AG300" s="1">
        <v>147.69</v>
      </c>
      <c r="AJ300" s="66">
        <v>5</v>
      </c>
      <c r="AN300" s="17">
        <v>1796</v>
      </c>
      <c r="AO300" s="3">
        <v>21.393053016453383</v>
      </c>
      <c r="AP300" s="3">
        <v>37.431078610603286</v>
      </c>
      <c r="AQ300" s="3">
        <v>46.471014492753625</v>
      </c>
      <c r="AR300" s="3">
        <v>74.402250704810115</v>
      </c>
      <c r="AS300" s="3">
        <v>139.13043478260869</v>
      </c>
      <c r="AT300" s="3">
        <v>113.53784860557769</v>
      </c>
      <c r="AU300" s="3">
        <v>156.51162790697674</v>
      </c>
      <c r="AV300" s="3">
        <v>233.91304347826085</v>
      </c>
      <c r="AW300" s="3">
        <v>137.67826086956521</v>
      </c>
      <c r="AX300" s="3">
        <v>12.842608695652174</v>
      </c>
      <c r="AZ300" s="3">
        <v>5</v>
      </c>
      <c r="BA300" s="1"/>
      <c r="BB300" s="14">
        <v>1796</v>
      </c>
      <c r="BC300" s="4">
        <v>1.1981999999999999</v>
      </c>
      <c r="BD300" s="4">
        <f t="shared" si="66"/>
        <v>0.75391635659748368</v>
      </c>
      <c r="BE300" s="4">
        <f t="shared" si="67"/>
        <v>1.3191152468007312</v>
      </c>
      <c r="BF300" s="4">
        <f t="shared" si="68"/>
        <v>1.6376932225063938</v>
      </c>
      <c r="BG300" s="4">
        <f t="shared" si="69"/>
        <v>2.6220228468971611</v>
      </c>
      <c r="BH300" s="4">
        <f t="shared" si="70"/>
        <v>4.9031202046035798</v>
      </c>
      <c r="BI300" s="4">
        <f t="shared" si="71"/>
        <v>4.0012073588000936</v>
      </c>
      <c r="BJ300" s="4">
        <f t="shared" si="72"/>
        <v>5.5156538987688091</v>
      </c>
      <c r="BK300" s="4">
        <f t="shared" si="73"/>
        <v>8.2433708439897675</v>
      </c>
      <c r="BL300" s="4">
        <f t="shared" si="74"/>
        <v>4.8519438874680292</v>
      </c>
      <c r="BM300" s="4">
        <f t="shared" si="77"/>
        <v>4.0012073588000936</v>
      </c>
      <c r="BN300" s="4">
        <f t="shared" si="64"/>
        <v>16.426111108996817</v>
      </c>
      <c r="BO300" s="4"/>
      <c r="BP300" s="4">
        <v>5.9909999999999997</v>
      </c>
      <c r="BQ300" s="1"/>
      <c r="BR300" s="26">
        <v>1796</v>
      </c>
      <c r="BS300" s="6">
        <f t="shared" si="78"/>
        <v>39127.906976744183</v>
      </c>
      <c r="BT300" s="6">
        <f>BF300*271</f>
        <v>443.81486329923274</v>
      </c>
      <c r="BU300" s="6">
        <f t="shared" si="79"/>
        <v>49.818434091046065</v>
      </c>
      <c r="BV300" s="6">
        <f>BH300*5</f>
        <v>24.515601023017901</v>
      </c>
      <c r="BW300" s="6">
        <f>BI300*3</f>
        <v>12.00362207640028</v>
      </c>
      <c r="BX300" s="6">
        <f>BJ300*3</f>
        <v>16.546961696306425</v>
      </c>
      <c r="BY300" s="6">
        <f>BK300*1.3</f>
        <v>10.716382097186699</v>
      </c>
      <c r="BZ300" s="6">
        <f>BL300*1.3</f>
        <v>6.307527053708438</v>
      </c>
      <c r="CA300" s="6">
        <f>BM300*1.3</f>
        <v>5.2015695664401216</v>
      </c>
      <c r="CB300" s="6">
        <f>BN300*2</f>
        <v>32.852222217993635</v>
      </c>
      <c r="CD300" s="7">
        <f t="shared" si="75"/>
        <v>601.7771831213322</v>
      </c>
      <c r="CE300" s="7"/>
      <c r="CF300" s="8">
        <v>1796</v>
      </c>
      <c r="CG300" s="9">
        <f>BP300*250</f>
        <v>1497.75</v>
      </c>
      <c r="CH300" s="9">
        <f>CD300*4.2</f>
        <v>2527.4641691095953</v>
      </c>
      <c r="CJ300" s="10">
        <v>1796</v>
      </c>
      <c r="CK300" s="11">
        <f t="shared" si="76"/>
        <v>0.59259000317604693</v>
      </c>
    </row>
    <row r="301" spans="1:89" x14ac:dyDescent="0.2">
      <c r="A301" s="13">
        <v>1797</v>
      </c>
      <c r="J301" s="1">
        <v>89.24</v>
      </c>
      <c r="L301" s="1">
        <f t="shared" si="80"/>
        <v>89.24</v>
      </c>
      <c r="N301" s="1">
        <v>3298</v>
      </c>
      <c r="P301" s="1">
        <v>3628.1777777777779</v>
      </c>
      <c r="R301" s="1">
        <v>3463.088888888889</v>
      </c>
      <c r="S301" s="1">
        <v>137</v>
      </c>
      <c r="W301" s="1">
        <v>142.46</v>
      </c>
      <c r="X301" s="1">
        <v>137</v>
      </c>
      <c r="Y301" s="36">
        <v>2433.9</v>
      </c>
      <c r="Z301" s="36"/>
      <c r="AA301" s="36">
        <v>2433.9</v>
      </c>
      <c r="AC301" s="1">
        <v>129</v>
      </c>
      <c r="AE301" s="1">
        <v>129</v>
      </c>
      <c r="AF301" s="1">
        <v>2040.8</v>
      </c>
      <c r="AG301" s="1">
        <v>170.3</v>
      </c>
      <c r="AJ301" s="66">
        <v>5</v>
      </c>
      <c r="AN301" s="17">
        <v>1797</v>
      </c>
      <c r="AO301" s="3">
        <v>32.572212065813531</v>
      </c>
      <c r="AP301" s="3">
        <v>36.150065986454784</v>
      </c>
      <c r="AQ301" s="3">
        <v>53.072463768115945</v>
      </c>
      <c r="AR301" s="3">
        <v>81.16741407417824</v>
      </c>
      <c r="AS301" s="3">
        <v>148.91304347826087</v>
      </c>
      <c r="AT301" s="3">
        <v>193.93625498007967</v>
      </c>
      <c r="AU301" s="3">
        <v>172.09302325581396</v>
      </c>
      <c r="AV301" s="3">
        <v>280.43478260869563</v>
      </c>
      <c r="AW301" s="3">
        <v>177.46086956521739</v>
      </c>
      <c r="AX301" s="3">
        <v>14.808695652173913</v>
      </c>
      <c r="AZ301" s="3">
        <v>5</v>
      </c>
      <c r="BA301" s="1"/>
      <c r="BB301" s="14">
        <v>1797</v>
      </c>
      <c r="BC301" s="4">
        <v>1.1981999999999999</v>
      </c>
      <c r="BD301" s="4">
        <f t="shared" si="66"/>
        <v>1.147883073448758</v>
      </c>
      <c r="BE301" s="4">
        <f t="shared" si="67"/>
        <v>1.2739708548520623</v>
      </c>
      <c r="BF301" s="4">
        <f t="shared" si="68"/>
        <v>1.8703360613810742</v>
      </c>
      <c r="BG301" s="4">
        <f t="shared" si="69"/>
        <v>2.8604351630494222</v>
      </c>
      <c r="BH301" s="4">
        <f t="shared" si="70"/>
        <v>5.2478708439897694</v>
      </c>
      <c r="BI301" s="4">
        <f t="shared" si="71"/>
        <v>6.8345417857979838</v>
      </c>
      <c r="BJ301" s="4">
        <f t="shared" si="72"/>
        <v>6.064760601915185</v>
      </c>
      <c r="BK301" s="4">
        <f t="shared" si="73"/>
        <v>9.8828516624040912</v>
      </c>
      <c r="BL301" s="4">
        <f t="shared" si="74"/>
        <v>6.2539298209718668</v>
      </c>
      <c r="BM301" s="4">
        <f t="shared" si="77"/>
        <v>6.8345417857979838</v>
      </c>
      <c r="BN301" s="4">
        <f t="shared" si="64"/>
        <v>18.940799795938503</v>
      </c>
      <c r="BO301" s="4"/>
      <c r="BP301" s="4">
        <v>5.9909999999999997</v>
      </c>
      <c r="BQ301" s="1"/>
      <c r="BR301" s="26">
        <v>1797</v>
      </c>
      <c r="BS301" s="6">
        <f t="shared" si="78"/>
        <v>43023.255813953489</v>
      </c>
      <c r="BT301" s="6">
        <f>BF301*271</f>
        <v>506.86107263427112</v>
      </c>
      <c r="BU301" s="6">
        <f t="shared" si="79"/>
        <v>54.34826809793902</v>
      </c>
      <c r="BV301" s="6">
        <f>BH301*5</f>
        <v>26.239354219948847</v>
      </c>
      <c r="BW301" s="6">
        <f>BI301*3</f>
        <v>20.50362535739395</v>
      </c>
      <c r="BX301" s="6">
        <f>BJ301*3</f>
        <v>18.194281805745554</v>
      </c>
      <c r="BY301" s="6">
        <f>BK301*1.3</f>
        <v>12.847707161125319</v>
      </c>
      <c r="BZ301" s="6">
        <f>BL301*1.3</f>
        <v>8.1301087672634278</v>
      </c>
      <c r="CA301" s="6">
        <f>BM301*1.3</f>
        <v>8.8849043215373786</v>
      </c>
      <c r="CB301" s="6">
        <f>BN301*2</f>
        <v>37.881599591877006</v>
      </c>
      <c r="CD301" s="7">
        <f t="shared" si="75"/>
        <v>693.89092195710168</v>
      </c>
      <c r="CE301" s="7"/>
      <c r="CF301" s="8">
        <v>1797</v>
      </c>
      <c r="CG301" s="9">
        <f>BP301*250</f>
        <v>1497.75</v>
      </c>
      <c r="CH301" s="9">
        <f>CD301*4.2</f>
        <v>2914.3418722198271</v>
      </c>
      <c r="CJ301" s="10">
        <v>1797</v>
      </c>
      <c r="CK301" s="11">
        <f t="shared" si="76"/>
        <v>0.51392392027747169</v>
      </c>
    </row>
    <row r="302" spans="1:89" x14ac:dyDescent="0.2">
      <c r="A302" s="13">
        <v>1798</v>
      </c>
      <c r="J302" s="1">
        <v>85.4</v>
      </c>
      <c r="L302" s="1">
        <f t="shared" si="80"/>
        <v>85.4</v>
      </c>
      <c r="N302" s="1">
        <v>2405.5</v>
      </c>
      <c r="P302" s="1">
        <v>2241.5272727272727</v>
      </c>
      <c r="R302" s="1">
        <v>2323.5136363636366</v>
      </c>
      <c r="S302" s="1">
        <v>134</v>
      </c>
      <c r="W302" s="1">
        <v>142.75</v>
      </c>
      <c r="X302" s="1">
        <v>134</v>
      </c>
      <c r="Y302" s="36">
        <v>2580.1999999999998</v>
      </c>
      <c r="Z302" s="36"/>
      <c r="AA302" s="36">
        <v>2580.1999999999998</v>
      </c>
      <c r="AC302" s="1">
        <v>139.30000000000001</v>
      </c>
      <c r="AE302" s="1">
        <v>139.30000000000001</v>
      </c>
      <c r="AF302" s="1">
        <v>2101.6</v>
      </c>
      <c r="AG302" s="1">
        <v>161.6</v>
      </c>
      <c r="AJ302" s="66">
        <v>5.5</v>
      </c>
      <c r="AN302" s="17">
        <v>1798</v>
      </c>
      <c r="AO302" s="3">
        <v>24.862888482632538</v>
      </c>
      <c r="AP302" s="3">
        <v>34.869053362306282</v>
      </c>
      <c r="AQ302" s="3">
        <v>50.289855072463773</v>
      </c>
      <c r="AR302" s="3">
        <v>54.458201761675255</v>
      </c>
      <c r="AS302" s="3">
        <v>145.65217391304347</v>
      </c>
      <c r="AT302" s="3">
        <v>205.59362549800795</v>
      </c>
      <c r="AU302" s="3">
        <v>172.96511627906978</v>
      </c>
      <c r="AV302" s="3">
        <v>302.82608695652175</v>
      </c>
      <c r="AW302" s="3">
        <v>182.74782608695651</v>
      </c>
      <c r="AX302" s="3">
        <v>14.052173913043477</v>
      </c>
      <c r="AZ302" s="3">
        <v>5.5</v>
      </c>
      <c r="BA302" s="1"/>
      <c r="BB302" s="14">
        <v>1798</v>
      </c>
      <c r="BC302" s="4">
        <v>1.1981999999999999</v>
      </c>
      <c r="BD302" s="4">
        <f t="shared" si="66"/>
        <v>0.87619744058500892</v>
      </c>
      <c r="BE302" s="4">
        <f t="shared" si="67"/>
        <v>1.2288264629033936</v>
      </c>
      <c r="BF302" s="4">
        <f t="shared" si="68"/>
        <v>1.7722736572890025</v>
      </c>
      <c r="BG302" s="4">
        <f t="shared" si="69"/>
        <v>1.9191710985540968</v>
      </c>
      <c r="BH302" s="4">
        <f t="shared" si="70"/>
        <v>5.1329539641943729</v>
      </c>
      <c r="BI302" s="4">
        <f t="shared" si="71"/>
        <v>7.2453612374033272</v>
      </c>
      <c r="BJ302" s="4">
        <f t="shared" si="72"/>
        <v>6.0954941860465119</v>
      </c>
      <c r="BK302" s="4">
        <f t="shared" si="73"/>
        <v>10.671947570332479</v>
      </c>
      <c r="BL302" s="4">
        <f t="shared" si="74"/>
        <v>6.4402483887468023</v>
      </c>
      <c r="BM302" s="4">
        <f t="shared" si="77"/>
        <v>7.2453612374033272</v>
      </c>
      <c r="BN302" s="4">
        <f t="shared" si="64"/>
        <v>17.973184069428431</v>
      </c>
      <c r="BO302" s="4"/>
      <c r="BP302" s="4">
        <v>6.5900999999999996</v>
      </c>
      <c r="BQ302" s="1"/>
      <c r="BR302" s="26">
        <v>1798</v>
      </c>
      <c r="BS302" s="6">
        <f t="shared" si="78"/>
        <v>43241.279069767443</v>
      </c>
      <c r="BT302" s="6">
        <f>BF302*271</f>
        <v>480.28616112531967</v>
      </c>
      <c r="BU302" s="6">
        <f t="shared" si="79"/>
        <v>36.464250872527842</v>
      </c>
      <c r="BV302" s="6">
        <f>BH302*5</f>
        <v>25.664769820971863</v>
      </c>
      <c r="BW302" s="6">
        <f>BI302*3</f>
        <v>21.736083712209982</v>
      </c>
      <c r="BX302" s="6">
        <f>BJ302*3</f>
        <v>18.286482558139536</v>
      </c>
      <c r="BY302" s="6">
        <f>BK302*1.3</f>
        <v>13.873531841432223</v>
      </c>
      <c r="BZ302" s="6">
        <f>BL302*1.3</f>
        <v>8.3723229053708437</v>
      </c>
      <c r="CA302" s="6">
        <f>BM302*1.3</f>
        <v>9.4189696086243249</v>
      </c>
      <c r="CB302" s="6">
        <f>BN302*2</f>
        <v>35.946368138856862</v>
      </c>
      <c r="CD302" s="7">
        <f t="shared" si="75"/>
        <v>650.04894058345315</v>
      </c>
      <c r="CE302" s="7"/>
      <c r="CF302" s="8">
        <v>1798</v>
      </c>
      <c r="CG302" s="9">
        <f>BP302*250</f>
        <v>1647.5249999999999</v>
      </c>
      <c r="CH302" s="9">
        <f>CD302*4.2</f>
        <v>2730.2055504505033</v>
      </c>
      <c r="CJ302" s="10">
        <v>1798</v>
      </c>
      <c r="CK302" s="11">
        <f t="shared" si="76"/>
        <v>0.60344357578796459</v>
      </c>
    </row>
    <row r="303" spans="1:89" x14ac:dyDescent="0.2">
      <c r="A303" s="13">
        <v>1799</v>
      </c>
      <c r="F303" s="1">
        <v>1870</v>
      </c>
      <c r="G303" s="34">
        <f>(31234.32/588.5)*34</f>
        <v>1804.5316567544605</v>
      </c>
      <c r="H303" s="63">
        <f t="shared" si="65"/>
        <v>1837.2658283772303</v>
      </c>
      <c r="J303" s="1">
        <v>69.53</v>
      </c>
      <c r="L303" s="1">
        <f t="shared" si="80"/>
        <v>69.53</v>
      </c>
      <c r="N303" s="1">
        <v>3060</v>
      </c>
      <c r="P303" s="1">
        <v>2652</v>
      </c>
      <c r="R303" s="1">
        <v>2856</v>
      </c>
      <c r="S303" s="1">
        <v>138.5</v>
      </c>
      <c r="W303" s="1">
        <v>148.16999999999999</v>
      </c>
      <c r="X303" s="1">
        <v>138.5</v>
      </c>
      <c r="Y303" s="36">
        <v>1260.2</v>
      </c>
      <c r="Z303" s="36"/>
      <c r="AA303" s="36">
        <v>1260.2</v>
      </c>
      <c r="AC303" s="1">
        <v>136.5</v>
      </c>
      <c r="AE303" s="1">
        <v>136.5</v>
      </c>
      <c r="AF303" s="1">
        <v>1504.7</v>
      </c>
      <c r="AG303" s="1">
        <v>202.3</v>
      </c>
      <c r="AJ303" s="66">
        <v>5</v>
      </c>
      <c r="AN303" s="17">
        <v>1799</v>
      </c>
      <c r="AO303" s="3">
        <v>17.153564899451553</v>
      </c>
      <c r="AP303" s="3">
        <v>33.588040738157773</v>
      </c>
      <c r="AQ303" s="3">
        <v>38.789855072463773</v>
      </c>
      <c r="AR303" s="3">
        <v>66.938545914779908</v>
      </c>
      <c r="AS303" s="3">
        <v>150.54347826086956</v>
      </c>
      <c r="AT303" s="3">
        <v>100.41434262948206</v>
      </c>
      <c r="AU303" s="3">
        <v>158.13953488372093</v>
      </c>
      <c r="AV303" s="3">
        <v>296.73913043478262</v>
      </c>
      <c r="AW303" s="3">
        <v>130.84347826086957</v>
      </c>
      <c r="AX303" s="3">
        <v>17.591304347826089</v>
      </c>
      <c r="AZ303" s="3">
        <v>5</v>
      </c>
      <c r="BA303" s="1"/>
      <c r="BB303" s="14">
        <v>1799</v>
      </c>
      <c r="BC303" s="4">
        <v>1.1981999999999999</v>
      </c>
      <c r="BD303" s="4">
        <f t="shared" si="66"/>
        <v>0.60451180772126023</v>
      </c>
      <c r="BE303" s="4">
        <f t="shared" si="67"/>
        <v>1.1836820709547247</v>
      </c>
      <c r="BF303" s="4">
        <f t="shared" si="68"/>
        <v>1.3670001278772379</v>
      </c>
      <c r="BG303" s="4">
        <f t="shared" si="69"/>
        <v>2.358993109267332</v>
      </c>
      <c r="BH303" s="4">
        <f t="shared" si="70"/>
        <v>5.3053292838874668</v>
      </c>
      <c r="BI303" s="4">
        <f t="shared" si="71"/>
        <v>3.5387195687836881</v>
      </c>
      <c r="BJ303" s="4">
        <f t="shared" si="72"/>
        <v>5.5730232558139532</v>
      </c>
      <c r="BK303" s="4">
        <f t="shared" si="73"/>
        <v>10.457436061381074</v>
      </c>
      <c r="BL303" s="4">
        <f t="shared" si="74"/>
        <v>4.6110781074168798</v>
      </c>
      <c r="BM303" s="4">
        <f t="shared" si="77"/>
        <v>3.5387195687836881</v>
      </c>
      <c r="BN303" s="4">
        <f t="shared" si="64"/>
        <v>22.499846146320372</v>
      </c>
      <c r="BO303" s="4"/>
      <c r="BP303" s="4">
        <v>5.9909999999999997</v>
      </c>
      <c r="BQ303" s="1"/>
      <c r="BR303" s="26">
        <v>1799</v>
      </c>
      <c r="BS303" s="6">
        <f t="shared" si="78"/>
        <v>39534.883720930229</v>
      </c>
      <c r="BT303" s="6">
        <f>BF303*271</f>
        <v>370.45703465473144</v>
      </c>
      <c r="BU303" s="6">
        <f t="shared" si="79"/>
        <v>44.820869076079305</v>
      </c>
      <c r="BV303" s="6">
        <f>BH303*5</f>
        <v>26.526646419437334</v>
      </c>
      <c r="BW303" s="6">
        <f>BI303*3</f>
        <v>10.616158706351065</v>
      </c>
      <c r="BX303" s="6">
        <f>BJ303*3</f>
        <v>16.719069767441859</v>
      </c>
      <c r="BY303" s="6">
        <f>BK303*1.3</f>
        <v>13.594666879795396</v>
      </c>
      <c r="BZ303" s="6">
        <f>BL303*1.3</f>
        <v>5.9944015396419443</v>
      </c>
      <c r="CA303" s="6">
        <f>BM303*1.3</f>
        <v>4.600335439418795</v>
      </c>
      <c r="CB303" s="6">
        <f>BN303*2</f>
        <v>44.999692292640745</v>
      </c>
      <c r="CD303" s="7">
        <f t="shared" si="75"/>
        <v>538.32887477553788</v>
      </c>
      <c r="CE303" s="7"/>
      <c r="CF303" s="8">
        <v>1799</v>
      </c>
      <c r="CG303" s="9">
        <f>BP303*250</f>
        <v>1497.75</v>
      </c>
      <c r="CH303" s="9">
        <f>CD303*4.2</f>
        <v>2260.9812740572593</v>
      </c>
      <c r="CJ303" s="10">
        <v>1799</v>
      </c>
      <c r="CK303" s="11">
        <f t="shared" si="76"/>
        <v>0.66243361552143021</v>
      </c>
    </row>
    <row r="304" spans="1:89" x14ac:dyDescent="0.2">
      <c r="A304" s="13">
        <v>1800</v>
      </c>
      <c r="F304" s="1">
        <v>2550</v>
      </c>
      <c r="H304" s="63">
        <f t="shared" si="65"/>
        <v>2550</v>
      </c>
      <c r="K304" s="1">
        <v>97</v>
      </c>
      <c r="L304" s="1">
        <f>AVERAGE(I304:K304)</f>
        <v>97</v>
      </c>
      <c r="N304" s="1">
        <v>3282.813333333333</v>
      </c>
      <c r="P304" s="1">
        <v>3116.6666666666665</v>
      </c>
      <c r="R304" s="1">
        <v>3199.74</v>
      </c>
      <c r="S304" s="1">
        <v>141.5</v>
      </c>
      <c r="X304" s="1">
        <v>141.5</v>
      </c>
      <c r="Y304" s="36">
        <v>1284.9000000000001</v>
      </c>
      <c r="Z304" s="36"/>
      <c r="AA304" s="36">
        <v>1284.9000000000001</v>
      </c>
      <c r="AC304" s="1">
        <v>141.1</v>
      </c>
      <c r="AE304" s="1">
        <v>141.1</v>
      </c>
      <c r="AF304" s="1">
        <v>1515.9</v>
      </c>
      <c r="AG304" s="1">
        <v>192.3</v>
      </c>
      <c r="AJ304" s="66">
        <v>6</v>
      </c>
      <c r="AN304" s="17">
        <v>1800</v>
      </c>
      <c r="AO304" s="3">
        <v>25.729433272394882</v>
      </c>
      <c r="AP304" s="3">
        <v>46.617915904936012</v>
      </c>
      <c r="AQ304" s="3">
        <v>58.695652173913047</v>
      </c>
      <c r="AR304" s="3">
        <v>74.995078048094484</v>
      </c>
      <c r="AS304" s="3">
        <v>153.80434782608694</v>
      </c>
      <c r="AT304" s="3">
        <v>102.38247011952191</v>
      </c>
      <c r="AU304" s="3">
        <v>158.13953488372093</v>
      </c>
      <c r="AV304" s="3">
        <v>306.73913043478257</v>
      </c>
      <c r="AW304" s="3">
        <v>131.81739130434784</v>
      </c>
      <c r="AX304" s="3">
        <v>16.721739130434784</v>
      </c>
      <c r="AZ304" s="3">
        <v>6</v>
      </c>
      <c r="BA304" s="1"/>
      <c r="BB304" s="14">
        <v>1800</v>
      </c>
      <c r="BC304" s="4">
        <v>1.1981999999999999</v>
      </c>
      <c r="BD304" s="4">
        <f t="shared" si="66"/>
        <v>0.90673549844069257</v>
      </c>
      <c r="BE304" s="4">
        <f t="shared" si="67"/>
        <v>1.6428702010968919</v>
      </c>
      <c r="BF304" s="4">
        <f t="shared" si="68"/>
        <v>2.0685038363171353</v>
      </c>
      <c r="BG304" s="4">
        <f t="shared" si="69"/>
        <v>2.6429147799184358</v>
      </c>
      <c r="BH304" s="4">
        <f t="shared" si="70"/>
        <v>5.4202461636828634</v>
      </c>
      <c r="BI304" s="4">
        <f t="shared" si="71"/>
        <v>3.6080786969767984</v>
      </c>
      <c r="BJ304" s="4">
        <f t="shared" si="72"/>
        <v>5.5730232558139532</v>
      </c>
      <c r="BK304" s="4">
        <f t="shared" si="73"/>
        <v>10.809847826086955</v>
      </c>
      <c r="BL304" s="4">
        <f t="shared" si="74"/>
        <v>4.6453999488491053</v>
      </c>
      <c r="BM304" s="4">
        <f t="shared" si="77"/>
        <v>3.6080786969767984</v>
      </c>
      <c r="BN304" s="4">
        <f t="shared" si="64"/>
        <v>21.387644161826039</v>
      </c>
      <c r="BO304" s="4"/>
      <c r="BP304" s="4">
        <v>7.1891999999999996</v>
      </c>
      <c r="BQ304" s="1"/>
      <c r="BR304" s="26">
        <v>1800</v>
      </c>
      <c r="BS304" s="6">
        <f t="shared" si="78"/>
        <v>39534.883720930229</v>
      </c>
      <c r="BT304" s="6">
        <f>BF304*271</f>
        <v>560.56453964194361</v>
      </c>
      <c r="BU304" s="6">
        <f t="shared" si="79"/>
        <v>50.215380818450278</v>
      </c>
      <c r="BV304" s="6">
        <f>BH304*5</f>
        <v>27.101230818414315</v>
      </c>
      <c r="BW304" s="6">
        <f>BI304*3</f>
        <v>10.824236090930395</v>
      </c>
      <c r="BX304" s="6">
        <f>BJ304*3</f>
        <v>16.719069767441859</v>
      </c>
      <c r="BY304" s="6">
        <f>BK304*1.3</f>
        <v>14.052802173913042</v>
      </c>
      <c r="BZ304" s="6">
        <f>BL304*1.3</f>
        <v>6.0390199335038375</v>
      </c>
      <c r="CA304" s="6">
        <f>BM304*1.3</f>
        <v>4.6905023060698383</v>
      </c>
      <c r="CB304" s="6">
        <f>BN304*2</f>
        <v>42.775288323652077</v>
      </c>
      <c r="CD304" s="7">
        <f t="shared" si="75"/>
        <v>732.98206987431922</v>
      </c>
      <c r="CE304" s="7"/>
      <c r="CF304" s="8">
        <v>1800</v>
      </c>
      <c r="CG304" s="9">
        <f>BP304*250</f>
        <v>1797.3</v>
      </c>
      <c r="CH304" s="9">
        <f>CD304*4.2</f>
        <v>3078.5246934721408</v>
      </c>
      <c r="CJ304" s="10">
        <v>1800</v>
      </c>
      <c r="CK304" s="11">
        <f t="shared" si="76"/>
        <v>0.58381860759833615</v>
      </c>
    </row>
  </sheetData>
  <phoneticPr fontId="29" type="noConversion"/>
  <pageMargins left="0.7" right="0.7" top="0.75" bottom="0.75" header="0.3" footer="0.3"/>
  <pageSetup paperSize="9" scale="95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/>
  <dimension ref="A1:EA304"/>
  <sheetViews>
    <sheetView tabSelected="1" zoomScale="95" zoomScaleNormal="95" zoomScalePageLayoutView="84" workbookViewId="0">
      <pane xSplit="1" ySplit="4" topLeftCell="BW5" activePane="bottomRight" state="frozen"/>
      <selection pane="topRight" activeCell="B1" sqref="B1"/>
      <selection pane="bottomLeft" activeCell="A5" sqref="A5"/>
      <selection pane="bottomRight" activeCell="CV5" sqref="CV5:CV304"/>
    </sheetView>
  </sheetViews>
  <sheetFormatPr baseColWidth="10" defaultColWidth="20.83203125" defaultRowHeight="15" x14ac:dyDescent="0.2"/>
  <cols>
    <col min="1" max="1" width="18.33203125" style="13" customWidth="1"/>
    <col min="2" max="6" width="25" style="1" customWidth="1"/>
    <col min="7" max="7" width="25.5" customWidth="1"/>
    <col min="8" max="8" width="25.1640625" customWidth="1"/>
    <col min="9" max="9" width="31.5" style="1" customWidth="1"/>
    <col min="10" max="10" width="30.33203125" style="1" customWidth="1"/>
    <col min="11" max="11" width="36" style="1" customWidth="1"/>
    <col min="12" max="12" width="31.5" style="1" customWidth="1"/>
    <col min="13" max="13" width="18.6640625" style="1" customWidth="1"/>
    <col min="14" max="19" width="31.5" style="1" customWidth="1"/>
    <col min="20" max="20" width="34.83203125" style="1" customWidth="1"/>
    <col min="21" max="21" width="35" style="1" customWidth="1"/>
    <col min="22" max="22" width="31.5" style="13" customWidth="1"/>
    <col min="23" max="23" width="31.5" style="1" customWidth="1"/>
    <col min="24" max="26" width="31.5" style="13" customWidth="1"/>
    <col min="27" max="27" width="20.83203125" style="13" customWidth="1"/>
    <col min="28" max="28" width="31.5" style="13" customWidth="1"/>
    <col min="29" max="29" width="36" style="13" customWidth="1"/>
    <col min="30" max="35" width="31.5" style="13" customWidth="1"/>
    <col min="36" max="37" width="35.33203125" style="13" customWidth="1"/>
    <col min="38" max="39" width="35.1640625" style="13" customWidth="1"/>
    <col min="40" max="40" width="31.5" style="13" customWidth="1"/>
    <col min="41" max="41" width="37.33203125" style="13" customWidth="1"/>
    <col min="42" max="42" width="9.83203125" style="13" customWidth="1"/>
    <col min="43" max="43" width="23.5" style="13" customWidth="1"/>
    <col min="44" max="44" width="31.5" style="13" customWidth="1"/>
    <col min="45" max="45" width="27.1640625" style="13" customWidth="1"/>
    <col min="46" max="46" width="24.33203125" style="13" customWidth="1"/>
    <col min="47" max="48" width="22" style="13" customWidth="1"/>
    <col min="49" max="49" width="7.33203125" style="13" customWidth="1"/>
    <col min="50" max="50" width="20.83203125" customWidth="1"/>
    <col min="51" max="51" width="20.83203125" style="12" customWidth="1"/>
    <col min="52" max="52" width="20.83203125" style="3" customWidth="1"/>
    <col min="53" max="60" width="20.83203125" customWidth="1"/>
    <col min="61" max="61" width="6.5" customWidth="1"/>
    <col min="62" max="62" width="30.33203125" customWidth="1"/>
    <col min="63" max="63" width="7.33203125" customWidth="1"/>
    <col min="64" max="64" width="20.83203125" customWidth="1"/>
    <col min="65" max="65" width="34.5" customWidth="1"/>
    <col min="66" max="66" width="22.5" customWidth="1"/>
    <col min="67" max="76" width="34.5" customWidth="1"/>
    <col min="77" max="77" width="7" customWidth="1"/>
    <col min="78" max="78" width="30.33203125" customWidth="1"/>
    <col min="79" max="80" width="6.33203125" customWidth="1"/>
    <col min="81" max="81" width="19.1640625" style="26" customWidth="1"/>
    <col min="82" max="91" width="20.6640625" style="6" customWidth="1"/>
    <col min="92" max="92" width="10.1640625" style="6" customWidth="1"/>
    <col min="93" max="93" width="20.5" style="7" customWidth="1"/>
    <col min="94" max="94" width="13.1640625" style="7" customWidth="1"/>
    <col min="95" max="95" width="19.33203125" style="8" customWidth="1"/>
    <col min="96" max="97" width="24" style="9" customWidth="1"/>
    <col min="98" max="98" width="8.6640625" style="9" customWidth="1"/>
    <col min="99" max="99" width="20.83203125" style="24" customWidth="1"/>
    <col min="100" max="100" width="20.83203125" style="11" customWidth="1"/>
  </cols>
  <sheetData>
    <row r="1" spans="1:131" s="18" customFormat="1" x14ac:dyDescent="0.2">
      <c r="A1" s="8"/>
      <c r="B1" s="9" t="s">
        <v>144</v>
      </c>
      <c r="C1" s="9" t="s">
        <v>228</v>
      </c>
      <c r="D1" s="9" t="s">
        <v>241</v>
      </c>
      <c r="E1" s="9" t="s">
        <v>229</v>
      </c>
      <c r="F1" s="9" t="s">
        <v>230</v>
      </c>
      <c r="G1" s="9" t="s">
        <v>93</v>
      </c>
      <c r="H1" s="9" t="s">
        <v>242</v>
      </c>
      <c r="I1" s="9" t="s">
        <v>231</v>
      </c>
      <c r="J1" s="9" t="s">
        <v>232</v>
      </c>
      <c r="K1" s="9" t="s">
        <v>233</v>
      </c>
      <c r="L1" s="9" t="s">
        <v>233</v>
      </c>
      <c r="M1" s="9" t="s">
        <v>235</v>
      </c>
      <c r="N1" s="9" t="s">
        <v>231</v>
      </c>
      <c r="O1" s="9" t="s">
        <v>233</v>
      </c>
      <c r="P1" s="9" t="s">
        <v>230</v>
      </c>
      <c r="Q1" s="9" t="s">
        <v>232</v>
      </c>
      <c r="R1" s="9" t="s">
        <v>234</v>
      </c>
      <c r="S1" s="9" t="s">
        <v>93</v>
      </c>
      <c r="T1" s="9" t="s">
        <v>124</v>
      </c>
      <c r="U1" s="9" t="s">
        <v>124</v>
      </c>
      <c r="V1" s="9" t="s">
        <v>230</v>
      </c>
      <c r="W1" s="9" t="s">
        <v>230</v>
      </c>
      <c r="X1" s="9" t="s">
        <v>233</v>
      </c>
      <c r="Y1" s="9" t="s">
        <v>231</v>
      </c>
      <c r="Z1" s="9" t="s">
        <v>232</v>
      </c>
      <c r="AA1" s="9" t="s">
        <v>93</v>
      </c>
      <c r="AB1" s="9" t="s">
        <v>93</v>
      </c>
      <c r="AC1" s="9" t="s">
        <v>236</v>
      </c>
      <c r="AD1" s="9" t="s">
        <v>231</v>
      </c>
      <c r="AE1" s="9" t="s">
        <v>233</v>
      </c>
      <c r="AF1" s="9" t="s">
        <v>230</v>
      </c>
      <c r="AG1" s="9" t="s">
        <v>232</v>
      </c>
      <c r="AH1" s="9" t="s">
        <v>234</v>
      </c>
      <c r="AI1" s="9" t="s">
        <v>93</v>
      </c>
      <c r="AJ1" s="9" t="s">
        <v>236</v>
      </c>
      <c r="AK1" s="9" t="s">
        <v>124</v>
      </c>
      <c r="AL1" s="9" t="s">
        <v>124</v>
      </c>
      <c r="AM1" s="9" t="s">
        <v>124</v>
      </c>
      <c r="AN1" s="9" t="s">
        <v>231</v>
      </c>
      <c r="AO1" s="9" t="s">
        <v>236</v>
      </c>
      <c r="AP1" s="9"/>
      <c r="AQ1" s="9" t="s">
        <v>0</v>
      </c>
      <c r="AR1" s="9" t="s">
        <v>0</v>
      </c>
      <c r="AS1" s="9"/>
      <c r="AT1" s="9" t="s">
        <v>240</v>
      </c>
      <c r="AU1" s="9" t="s">
        <v>238</v>
      </c>
      <c r="AV1" s="9" t="s">
        <v>239</v>
      </c>
      <c r="AX1" s="11"/>
      <c r="AY1" s="11"/>
      <c r="AZ1" s="11"/>
      <c r="BA1" s="11"/>
      <c r="BB1" s="11"/>
      <c r="BC1" s="11"/>
      <c r="BD1" s="11"/>
      <c r="BE1" s="11"/>
      <c r="BF1" s="11"/>
      <c r="BI1" s="11"/>
      <c r="BJ1" s="11" t="s">
        <v>0</v>
      </c>
      <c r="BK1" s="37"/>
      <c r="BL1" s="37"/>
      <c r="BM1" s="21"/>
      <c r="BN1" s="20"/>
      <c r="BO1" s="20"/>
      <c r="BP1" s="21"/>
      <c r="BQ1" s="14"/>
      <c r="BR1" s="20"/>
      <c r="BS1" s="21"/>
      <c r="BT1" s="21"/>
      <c r="BU1" s="20"/>
      <c r="BV1" s="20"/>
      <c r="BW1" s="20"/>
      <c r="BX1" s="20"/>
      <c r="BZ1" s="22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58"/>
      <c r="CO1" s="59"/>
      <c r="CP1" s="59"/>
      <c r="CQ1" s="9"/>
      <c r="CR1" s="55"/>
      <c r="CS1" s="55"/>
      <c r="CT1" s="55"/>
      <c r="CU1" s="24"/>
      <c r="CV1" s="11"/>
      <c r="CW1" s="11"/>
      <c r="CX1" s="55"/>
      <c r="CZ1" s="62"/>
      <c r="DA1" s="11"/>
      <c r="DB1" s="11"/>
      <c r="DG1" s="30"/>
      <c r="DO1" s="8"/>
      <c r="DP1" s="60">
        <f t="shared" ref="DP1:DY1" si="0">AVERAGE(BL5:BL304)</f>
        <v>1650.5</v>
      </c>
      <c r="DQ1" s="60">
        <f t="shared" si="0"/>
        <v>2.2293884000000026</v>
      </c>
      <c r="DR1" s="60">
        <f t="shared" si="0"/>
        <v>0.32482379452481919</v>
      </c>
      <c r="DS1" s="60">
        <f t="shared" si="0"/>
        <v>0.68433521268878728</v>
      </c>
      <c r="DT1" s="60">
        <f t="shared" si="0"/>
        <v>0.87509751294680427</v>
      </c>
      <c r="DU1" s="60">
        <f t="shared" si="0"/>
        <v>1.582942289094259</v>
      </c>
      <c r="DV1" s="60">
        <f t="shared" si="0"/>
        <v>3.2108146621729681</v>
      </c>
      <c r="DW1" s="60">
        <f t="shared" si="0"/>
        <v>3.9341616134983792</v>
      </c>
      <c r="DX1" s="60">
        <f t="shared" si="0"/>
        <v>5.7616957109363129</v>
      </c>
      <c r="DY1" s="60">
        <f t="shared" si="0"/>
        <v>5.1998631341517463</v>
      </c>
      <c r="DZ1" s="60">
        <f>AVERAGE(BW5:BW304)</f>
        <v>3.9341616134983792</v>
      </c>
      <c r="EA1" s="60">
        <f>AVERAGE(BX5:BX304)</f>
        <v>10.09971671823766</v>
      </c>
    </row>
    <row r="2" spans="1:131" s="18" customFormat="1" x14ac:dyDescent="0.2">
      <c r="A2" s="8"/>
      <c r="B2" s="9" t="s">
        <v>125</v>
      </c>
      <c r="C2" s="9" t="s">
        <v>125</v>
      </c>
      <c r="D2" s="9" t="s">
        <v>125</v>
      </c>
      <c r="E2" s="9" t="s">
        <v>125</v>
      </c>
      <c r="F2" s="9" t="s">
        <v>125</v>
      </c>
      <c r="G2" s="9" t="s">
        <v>125</v>
      </c>
      <c r="H2" s="9" t="s">
        <v>125</v>
      </c>
      <c r="I2" s="9" t="s">
        <v>102</v>
      </c>
      <c r="J2" s="9" t="s">
        <v>102</v>
      </c>
      <c r="K2" s="9" t="s">
        <v>102</v>
      </c>
      <c r="L2" s="9" t="s">
        <v>102</v>
      </c>
      <c r="M2" s="9" t="s">
        <v>103</v>
      </c>
      <c r="N2" s="9" t="s">
        <v>102</v>
      </c>
      <c r="O2" s="9" t="s">
        <v>103</v>
      </c>
      <c r="P2" s="9" t="s">
        <v>103</v>
      </c>
      <c r="Q2" s="9" t="s">
        <v>103</v>
      </c>
      <c r="R2" s="9" t="s">
        <v>103</v>
      </c>
      <c r="S2" s="9" t="s">
        <v>103</v>
      </c>
      <c r="T2" s="9" t="s">
        <v>103</v>
      </c>
      <c r="U2" s="9" t="s">
        <v>102</v>
      </c>
      <c r="V2" s="9" t="s">
        <v>102</v>
      </c>
      <c r="W2" s="9" t="s">
        <v>102</v>
      </c>
      <c r="X2" s="9" t="s">
        <v>102</v>
      </c>
      <c r="Y2" s="9" t="s">
        <v>102</v>
      </c>
      <c r="Z2" s="9" t="s">
        <v>102</v>
      </c>
      <c r="AA2" s="8" t="s">
        <v>102</v>
      </c>
      <c r="AB2" s="8" t="s">
        <v>102</v>
      </c>
      <c r="AC2" s="9" t="s">
        <v>102</v>
      </c>
      <c r="AD2" s="9" t="s">
        <v>100</v>
      </c>
      <c r="AE2" s="9" t="s">
        <v>100</v>
      </c>
      <c r="AF2" s="9" t="s">
        <v>100</v>
      </c>
      <c r="AG2" s="9" t="s">
        <v>100</v>
      </c>
      <c r="AH2" s="9" t="s">
        <v>100</v>
      </c>
      <c r="AI2" s="9" t="s">
        <v>100</v>
      </c>
      <c r="AJ2" s="9" t="s">
        <v>126</v>
      </c>
      <c r="AK2" s="9" t="s">
        <v>103</v>
      </c>
      <c r="AL2" s="9" t="s">
        <v>102</v>
      </c>
      <c r="AM2" s="9" t="s">
        <v>103</v>
      </c>
      <c r="AN2" s="9" t="s">
        <v>103</v>
      </c>
      <c r="AO2" s="9" t="s">
        <v>103</v>
      </c>
      <c r="AP2" s="9"/>
      <c r="AQ2" s="9" t="s">
        <v>124</v>
      </c>
      <c r="AR2" s="9" t="s">
        <v>127</v>
      </c>
      <c r="AS2" s="9" t="s">
        <v>128</v>
      </c>
      <c r="AT2" s="9" t="s">
        <v>129</v>
      </c>
      <c r="AU2" s="9" t="s">
        <v>237</v>
      </c>
      <c r="AV2" s="9" t="s">
        <v>221</v>
      </c>
      <c r="AW2" s="9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 t="s">
        <v>1</v>
      </c>
      <c r="BK2" s="11"/>
      <c r="BL2" s="14"/>
      <c r="BM2" s="33" t="s">
        <v>130</v>
      </c>
      <c r="BN2" s="33"/>
      <c r="BO2" s="33"/>
      <c r="BP2" s="38"/>
      <c r="BQ2" s="38"/>
      <c r="BR2" s="38"/>
      <c r="BS2" s="38"/>
      <c r="BT2" s="38"/>
      <c r="BU2" s="38"/>
      <c r="BV2" s="38"/>
      <c r="BW2" s="38"/>
      <c r="BX2" s="20" t="s">
        <v>2</v>
      </c>
      <c r="BY2" s="20"/>
      <c r="BZ2" s="20" t="s">
        <v>0</v>
      </c>
      <c r="CC2" s="22"/>
      <c r="CD2" s="7">
        <v>178</v>
      </c>
      <c r="CE2" s="7" t="s">
        <v>131</v>
      </c>
      <c r="CF2" s="7" t="s">
        <v>108</v>
      </c>
      <c r="CG2" s="7" t="s">
        <v>4</v>
      </c>
      <c r="CH2" s="7" t="s">
        <v>5</v>
      </c>
      <c r="CI2" s="7" t="s">
        <v>46</v>
      </c>
      <c r="CJ2" s="7" t="s">
        <v>7</v>
      </c>
      <c r="CK2" s="7" t="s">
        <v>7</v>
      </c>
      <c r="CL2" s="7" t="s">
        <v>8</v>
      </c>
      <c r="CM2" s="7" t="s">
        <v>9</v>
      </c>
      <c r="CN2" s="7"/>
      <c r="CO2" s="7" t="s">
        <v>49</v>
      </c>
      <c r="CP2" s="7"/>
      <c r="CQ2" s="8"/>
      <c r="CR2" s="9" t="s">
        <v>47</v>
      </c>
      <c r="CS2" s="9"/>
      <c r="CT2" s="9"/>
      <c r="CU2" s="24"/>
      <c r="CV2" s="11"/>
    </row>
    <row r="3" spans="1:131" s="18" customFormat="1" x14ac:dyDescent="0.2">
      <c r="A3" s="8"/>
      <c r="B3" s="9" t="s">
        <v>169</v>
      </c>
      <c r="C3" s="9" t="s">
        <v>10</v>
      </c>
      <c r="D3" s="9" t="s">
        <v>10</v>
      </c>
      <c r="E3" s="9" t="s">
        <v>10</v>
      </c>
      <c r="F3" s="9" t="s">
        <v>10</v>
      </c>
      <c r="G3" s="9" t="s">
        <v>10</v>
      </c>
      <c r="H3" s="9" t="s">
        <v>10</v>
      </c>
      <c r="I3" s="9" t="s">
        <v>132</v>
      </c>
      <c r="J3" s="9" t="s">
        <v>132</v>
      </c>
      <c r="K3" s="9" t="s">
        <v>132</v>
      </c>
      <c r="L3" s="9" t="s">
        <v>132</v>
      </c>
      <c r="M3" s="9" t="s">
        <v>133</v>
      </c>
      <c r="N3" s="9" t="s">
        <v>132</v>
      </c>
      <c r="O3" s="9" t="s">
        <v>133</v>
      </c>
      <c r="P3" s="9" t="s">
        <v>133</v>
      </c>
      <c r="Q3" s="9" t="s">
        <v>133</v>
      </c>
      <c r="R3" s="9" t="s">
        <v>133</v>
      </c>
      <c r="S3" s="9" t="s">
        <v>133</v>
      </c>
      <c r="T3" s="9" t="s">
        <v>133</v>
      </c>
      <c r="U3" s="9" t="s">
        <v>11</v>
      </c>
      <c r="V3" s="9" t="s">
        <v>11</v>
      </c>
      <c r="W3" s="9" t="s">
        <v>11</v>
      </c>
      <c r="X3" s="9" t="s">
        <v>11</v>
      </c>
      <c r="Y3" s="9" t="s">
        <v>11</v>
      </c>
      <c r="Z3" s="9" t="s">
        <v>11</v>
      </c>
      <c r="AA3" s="8" t="s">
        <v>11</v>
      </c>
      <c r="AB3" s="8" t="s">
        <v>11</v>
      </c>
      <c r="AC3" s="8" t="s">
        <v>11</v>
      </c>
      <c r="AD3" s="9" t="s">
        <v>12</v>
      </c>
      <c r="AE3" s="9" t="s">
        <v>12</v>
      </c>
      <c r="AF3" s="9" t="s">
        <v>12</v>
      </c>
      <c r="AG3" s="9" t="s">
        <v>12</v>
      </c>
      <c r="AH3" s="9" t="s">
        <v>12</v>
      </c>
      <c r="AI3" s="9" t="s">
        <v>12</v>
      </c>
      <c r="AJ3" s="9" t="s">
        <v>134</v>
      </c>
      <c r="AK3" s="9" t="s">
        <v>12</v>
      </c>
      <c r="AL3" s="9" t="s">
        <v>11</v>
      </c>
      <c r="AM3" s="9" t="s">
        <v>12</v>
      </c>
      <c r="AN3" s="9" t="s">
        <v>12</v>
      </c>
      <c r="AO3" s="9" t="s">
        <v>12</v>
      </c>
      <c r="AP3" s="9"/>
      <c r="AQ3" s="9" t="s">
        <v>135</v>
      </c>
      <c r="AR3" s="9" t="s">
        <v>135</v>
      </c>
      <c r="AS3" s="9" t="s">
        <v>135</v>
      </c>
      <c r="AT3" s="9" t="s">
        <v>135</v>
      </c>
      <c r="AU3" s="9" t="s">
        <v>135</v>
      </c>
      <c r="AV3" s="9" t="s">
        <v>135</v>
      </c>
      <c r="AW3" s="9"/>
      <c r="AX3" s="11"/>
      <c r="AY3" s="11" t="s">
        <v>13</v>
      </c>
      <c r="AZ3" s="11" t="s">
        <v>13</v>
      </c>
      <c r="BA3" s="11" t="s">
        <v>14</v>
      </c>
      <c r="BB3" s="11" t="s">
        <v>15</v>
      </c>
      <c r="BC3" s="11" t="s">
        <v>15</v>
      </c>
      <c r="BD3" s="11" t="s">
        <v>13</v>
      </c>
      <c r="BE3" s="11" t="s">
        <v>16</v>
      </c>
      <c r="BF3" s="11" t="s">
        <v>14</v>
      </c>
      <c r="BG3" s="11" t="s">
        <v>15</v>
      </c>
      <c r="BH3" s="11" t="s">
        <v>15</v>
      </c>
      <c r="BI3" s="11"/>
      <c r="BJ3" s="11" t="s">
        <v>17</v>
      </c>
      <c r="BK3" s="11"/>
      <c r="BL3" s="14"/>
      <c r="BM3" s="33" t="s">
        <v>18</v>
      </c>
      <c r="BN3" s="20" t="s">
        <v>19</v>
      </c>
      <c r="BO3" s="20" t="s">
        <v>19</v>
      </c>
      <c r="BP3" s="20" t="s">
        <v>20</v>
      </c>
      <c r="BQ3" s="20" t="s">
        <v>21</v>
      </c>
      <c r="BR3" s="20" t="s">
        <v>20</v>
      </c>
      <c r="BS3" s="20" t="s">
        <v>22</v>
      </c>
      <c r="BT3" s="20" t="s">
        <v>23</v>
      </c>
      <c r="BU3" s="20" t="s">
        <v>20</v>
      </c>
      <c r="BV3" s="20" t="s">
        <v>20</v>
      </c>
      <c r="BW3" s="20" t="s">
        <v>22</v>
      </c>
      <c r="BX3" s="20" t="s">
        <v>24</v>
      </c>
      <c r="BY3" s="20"/>
      <c r="BZ3" s="20" t="s">
        <v>48</v>
      </c>
      <c r="CC3" s="22"/>
      <c r="CD3" s="7" t="s">
        <v>26</v>
      </c>
      <c r="CE3" s="7" t="s">
        <v>26</v>
      </c>
      <c r="CF3" s="7" t="s">
        <v>26</v>
      </c>
      <c r="CG3" s="7" t="s">
        <v>26</v>
      </c>
      <c r="CH3" s="7" t="s">
        <v>26</v>
      </c>
      <c r="CI3" s="7" t="s">
        <v>26</v>
      </c>
      <c r="CJ3" s="7" t="s">
        <v>26</v>
      </c>
      <c r="CK3" s="7" t="s">
        <v>26</v>
      </c>
      <c r="CL3" s="7" t="s">
        <v>26</v>
      </c>
      <c r="CM3" s="7" t="s">
        <v>26</v>
      </c>
      <c r="CN3" s="7"/>
      <c r="CO3" s="7" t="s">
        <v>26</v>
      </c>
      <c r="CP3" s="7"/>
      <c r="CQ3" s="8"/>
      <c r="CR3" s="9" t="s">
        <v>26</v>
      </c>
      <c r="CS3" s="9" t="s">
        <v>26</v>
      </c>
      <c r="CT3" s="9"/>
      <c r="CU3" s="24"/>
      <c r="CV3" s="11" t="s">
        <v>29</v>
      </c>
    </row>
    <row r="4" spans="1:131" s="8" customFormat="1" x14ac:dyDescent="0.2">
      <c r="B4" s="9" t="s">
        <v>30</v>
      </c>
      <c r="C4" s="9" t="s">
        <v>30</v>
      </c>
      <c r="D4" s="9" t="s">
        <v>30</v>
      </c>
      <c r="E4" s="9" t="s">
        <v>30</v>
      </c>
      <c r="F4" s="9" t="s">
        <v>30</v>
      </c>
      <c r="G4" s="9" t="s">
        <v>30</v>
      </c>
      <c r="H4" s="9" t="s">
        <v>209</v>
      </c>
      <c r="I4" s="9" t="s">
        <v>136</v>
      </c>
      <c r="J4" s="9" t="s">
        <v>136</v>
      </c>
      <c r="K4" s="9" t="s">
        <v>137</v>
      </c>
      <c r="L4" s="9" t="s">
        <v>117</v>
      </c>
      <c r="M4" s="9" t="s">
        <v>118</v>
      </c>
      <c r="N4" s="9" t="s">
        <v>138</v>
      </c>
      <c r="O4" s="9" t="s">
        <v>138</v>
      </c>
      <c r="P4" s="9" t="s">
        <v>139</v>
      </c>
      <c r="Q4" s="9" t="s">
        <v>118</v>
      </c>
      <c r="R4" s="9" t="s">
        <v>118</v>
      </c>
      <c r="S4" s="9" t="s">
        <v>118</v>
      </c>
      <c r="T4" s="9" t="s">
        <v>32</v>
      </c>
      <c r="U4" s="9" t="s">
        <v>50</v>
      </c>
      <c r="V4" s="9" t="s">
        <v>32</v>
      </c>
      <c r="W4" s="9" t="s">
        <v>50</v>
      </c>
      <c r="X4" s="9" t="s">
        <v>50</v>
      </c>
      <c r="Y4" s="9" t="s">
        <v>50</v>
      </c>
      <c r="Z4" s="9" t="s">
        <v>50</v>
      </c>
      <c r="AA4" s="8" t="s">
        <v>50</v>
      </c>
      <c r="AB4" s="8" t="s">
        <v>32</v>
      </c>
      <c r="AC4" s="9" t="s">
        <v>140</v>
      </c>
      <c r="AD4" s="9" t="s">
        <v>140</v>
      </c>
      <c r="AE4" s="9" t="s">
        <v>33</v>
      </c>
      <c r="AF4" s="9" t="s">
        <v>33</v>
      </c>
      <c r="AG4" s="9" t="s">
        <v>33</v>
      </c>
      <c r="AH4" s="9" t="s">
        <v>33</v>
      </c>
      <c r="AI4" s="9" t="s">
        <v>33</v>
      </c>
      <c r="AJ4" s="9" t="s">
        <v>39</v>
      </c>
      <c r="AK4" s="9" t="s">
        <v>34</v>
      </c>
      <c r="AL4" s="9" t="s">
        <v>34</v>
      </c>
      <c r="AM4" s="9" t="s">
        <v>35</v>
      </c>
      <c r="AN4" s="9" t="s">
        <v>35</v>
      </c>
      <c r="AO4" s="9" t="s">
        <v>36</v>
      </c>
      <c r="AP4" s="9"/>
      <c r="AQ4" s="9" t="s">
        <v>38</v>
      </c>
      <c r="AR4" s="9" t="s">
        <v>38</v>
      </c>
      <c r="AS4" s="9" t="s">
        <v>38</v>
      </c>
      <c r="AT4" s="9" t="s">
        <v>38</v>
      </c>
      <c r="AU4" s="9" t="s">
        <v>38</v>
      </c>
      <c r="AV4" s="9" t="s">
        <v>38</v>
      </c>
      <c r="AW4" s="9"/>
      <c r="AX4" s="11"/>
      <c r="AY4" s="11" t="s">
        <v>211</v>
      </c>
      <c r="AZ4" s="11" t="s">
        <v>141</v>
      </c>
      <c r="BA4" s="11" t="s">
        <v>49</v>
      </c>
      <c r="BB4" s="11" t="s">
        <v>118</v>
      </c>
      <c r="BC4" s="11" t="s">
        <v>32</v>
      </c>
      <c r="BD4" s="11" t="s">
        <v>33</v>
      </c>
      <c r="BE4" s="11" t="s">
        <v>39</v>
      </c>
      <c r="BF4" s="11" t="s">
        <v>34</v>
      </c>
      <c r="BG4" s="11" t="s">
        <v>35</v>
      </c>
      <c r="BH4" s="11" t="s">
        <v>36</v>
      </c>
      <c r="BI4" s="11"/>
      <c r="BJ4" s="11" t="s">
        <v>44</v>
      </c>
      <c r="BK4" s="11"/>
      <c r="BL4" s="14"/>
      <c r="BM4" s="33" t="s">
        <v>142</v>
      </c>
      <c r="BN4" s="33" t="s">
        <v>209</v>
      </c>
      <c r="BO4" s="33" t="s">
        <v>30</v>
      </c>
      <c r="BP4" s="20" t="s">
        <v>49</v>
      </c>
      <c r="BQ4" s="20" t="s">
        <v>123</v>
      </c>
      <c r="BR4" s="20" t="s">
        <v>32</v>
      </c>
      <c r="BS4" s="20" t="s">
        <v>33</v>
      </c>
      <c r="BT4" s="20" t="s">
        <v>39</v>
      </c>
      <c r="BU4" s="20" t="s">
        <v>40</v>
      </c>
      <c r="BV4" s="20" t="s">
        <v>35</v>
      </c>
      <c r="BW4" s="20" t="s">
        <v>41</v>
      </c>
      <c r="BX4" s="20" t="s">
        <v>36</v>
      </c>
      <c r="BY4" s="20"/>
      <c r="BZ4" s="20" t="s">
        <v>44</v>
      </c>
      <c r="CC4" s="22"/>
      <c r="CD4" s="7" t="s">
        <v>208</v>
      </c>
      <c r="CE4" s="7" t="s">
        <v>49</v>
      </c>
      <c r="CF4" s="7" t="s">
        <v>123</v>
      </c>
      <c r="CG4" s="7" t="s">
        <v>32</v>
      </c>
      <c r="CH4" s="7" t="s">
        <v>33</v>
      </c>
      <c r="CI4" s="7" t="s">
        <v>39</v>
      </c>
      <c r="CJ4" s="7" t="s">
        <v>42</v>
      </c>
      <c r="CK4" s="7" t="s">
        <v>35</v>
      </c>
      <c r="CL4" s="7" t="s">
        <v>41</v>
      </c>
      <c r="CM4" s="7" t="s">
        <v>36</v>
      </c>
      <c r="CN4" s="7"/>
      <c r="CO4" s="7" t="s">
        <v>52</v>
      </c>
      <c r="CP4" s="7"/>
      <c r="CR4" s="9" t="s">
        <v>44</v>
      </c>
      <c r="CS4" s="9" t="s">
        <v>53</v>
      </c>
      <c r="CT4" s="9"/>
      <c r="CU4" s="24"/>
      <c r="CV4" s="11" t="s">
        <v>44</v>
      </c>
    </row>
    <row r="5" spans="1:131" x14ac:dyDescent="0.2">
      <c r="A5" s="13">
        <v>1501</v>
      </c>
      <c r="B5" s="1">
        <v>87.9</v>
      </c>
      <c r="G5" s="1">
        <v>87.9</v>
      </c>
      <c r="H5" s="1"/>
      <c r="T5" s="1">
        <v>3</v>
      </c>
      <c r="V5" s="1"/>
      <c r="X5" s="1"/>
      <c r="Y5" s="1"/>
      <c r="Z5" s="1"/>
      <c r="AA5" s="1"/>
      <c r="AB5" s="1">
        <v>3</v>
      </c>
      <c r="AC5" s="1">
        <v>155</v>
      </c>
      <c r="AD5" s="1"/>
      <c r="AE5" s="1"/>
      <c r="AF5" s="1"/>
      <c r="AG5" s="1"/>
      <c r="AH5" s="1"/>
      <c r="AI5" s="1">
        <v>155</v>
      </c>
      <c r="AJ5" s="1"/>
      <c r="AK5" s="1"/>
      <c r="AL5" s="1"/>
      <c r="AM5" s="1"/>
      <c r="AN5" s="1"/>
      <c r="AO5" s="39"/>
      <c r="AP5" s="39"/>
      <c r="AQ5" s="1"/>
      <c r="AR5" s="1"/>
      <c r="AS5" s="1"/>
      <c r="AT5" s="1"/>
      <c r="AU5" s="1"/>
      <c r="AV5" s="1"/>
      <c r="AW5" s="1"/>
      <c r="AX5" s="17">
        <v>1501</v>
      </c>
      <c r="AY5" s="3">
        <v>0.79189189189189191</v>
      </c>
      <c r="AZ5" s="3">
        <f t="shared" ref="AZ5:AZ68" si="1">G5/55.5</f>
        <v>1.5837837837837838</v>
      </c>
      <c r="BA5" s="3">
        <v>2.1075767263427108</v>
      </c>
      <c r="BB5" s="3">
        <v>2.5340540540540544</v>
      </c>
      <c r="BC5" s="3">
        <v>6.5217391304347823</v>
      </c>
      <c r="BD5" s="3">
        <v>12.350597609561753</v>
      </c>
      <c r="BE5" s="3">
        <v>22.790697674418606</v>
      </c>
      <c r="BF5" s="3">
        <v>23.913043478260867</v>
      </c>
      <c r="BG5" s="3">
        <v>12.350597609561753</v>
      </c>
      <c r="BH5" s="40">
        <f t="shared" ref="BH5:BH54" si="2">AZ5*0.5</f>
        <v>0.79189189189189191</v>
      </c>
      <c r="BI5" s="40"/>
      <c r="BJ5" s="3">
        <v>0.76029411764705879</v>
      </c>
      <c r="BK5" s="3"/>
      <c r="BL5" s="14">
        <v>1501</v>
      </c>
      <c r="BM5" s="15">
        <v>3.1951999999999998</v>
      </c>
      <c r="BN5" s="15">
        <f t="shared" ref="BN5:BN68" si="3">BM5*(AY5/34)</f>
        <v>7.4419205087440377E-2</v>
      </c>
      <c r="BO5" s="15">
        <f t="shared" ref="BO5:BO68" si="4">BM5*(AZ5/34)</f>
        <v>0.14883841017488075</v>
      </c>
      <c r="BP5" s="15">
        <f t="shared" ref="BP5:BP68" si="5">$BM5*(BA5/34)</f>
        <v>0.19806262223559498</v>
      </c>
      <c r="BQ5" s="4">
        <f t="shared" ref="BQ5:BQ68" si="6">$BM5*(BB5/34)</f>
        <v>0.23814145627980926</v>
      </c>
      <c r="BR5" s="4">
        <f t="shared" ref="BR5:BR68" si="7">$BM5*(BC5/34)</f>
        <v>0.61289002557544758</v>
      </c>
      <c r="BS5" s="4">
        <f t="shared" ref="BS5:BS68" si="8">$BM5*(BD5/34)</f>
        <v>1.1606655730021092</v>
      </c>
      <c r="BT5" s="4">
        <f t="shared" ref="BT5:BT68" si="9">$BM5*(BE5/34)</f>
        <v>2.1417893296853627</v>
      </c>
      <c r="BU5" s="4">
        <f t="shared" ref="BU5:BU68" si="10">$BM5*(BF5/34)</f>
        <v>2.2472634271099738</v>
      </c>
      <c r="BV5" s="4">
        <f t="shared" ref="BV5:BV68" si="11">$BM5*(BG5/34)</f>
        <v>1.1606655730021092</v>
      </c>
      <c r="BW5" s="4">
        <f t="shared" ref="BW5:BW68" si="12">BS5</f>
        <v>1.1606655730021092</v>
      </c>
      <c r="BX5" s="4">
        <f t="shared" ref="BX5:BX68" si="13">(((BH5/34)*1000000)/27553)*BM5</f>
        <v>2.7009474499125461</v>
      </c>
      <c r="BY5" s="4"/>
      <c r="BZ5" s="4">
        <f t="shared" ref="BZ5:BZ68" si="14">BJ5*BM5</f>
        <v>2.4292917647058823</v>
      </c>
      <c r="CA5" s="4"/>
      <c r="CB5" s="4"/>
      <c r="CC5" s="26">
        <v>1501</v>
      </c>
      <c r="CD5" s="6">
        <f t="shared" ref="CD5:CD68" si="15">(BO5/0.78)*195</f>
        <v>37.209602543720187</v>
      </c>
      <c r="CE5" s="6">
        <f t="shared" ref="CE5:CE68" si="16">BP5*271</f>
        <v>53.674970625846242</v>
      </c>
      <c r="CF5" s="6">
        <f t="shared" ref="CF5:CF68" si="17">BQ5*19</f>
        <v>4.5246876693163758</v>
      </c>
      <c r="CG5" s="6">
        <f t="shared" ref="CG5:CG68" si="18">BR5*5</f>
        <v>3.064450127877238</v>
      </c>
      <c r="CH5" s="6">
        <f t="shared" ref="CH5:CH68" si="19">BS5*3</f>
        <v>3.4819967190063275</v>
      </c>
      <c r="CI5" s="6">
        <f t="shared" ref="CI5:CI68" si="20">BT5*3</f>
        <v>6.4253679890560882</v>
      </c>
      <c r="CJ5" s="6">
        <f t="shared" ref="CJ5:CJ68" si="21">BU5*1.3</f>
        <v>2.9214424552429663</v>
      </c>
      <c r="CK5" s="6">
        <f t="shared" ref="CK5:CK68" si="22">BV5*1.3</f>
        <v>1.508865244902742</v>
      </c>
      <c r="CL5" s="6">
        <f t="shared" ref="CL5:CL68" si="23">BW5*1.3</f>
        <v>1.508865244902742</v>
      </c>
      <c r="CM5" s="6">
        <f>(BX5)*2</f>
        <v>5.4018948998250922</v>
      </c>
      <c r="CO5" s="7">
        <f t="shared" ref="CO5:CO68" si="24">SUM(CE5:CM5)</f>
        <v>82.51254097597581</v>
      </c>
      <c r="CQ5" s="8">
        <v>1501</v>
      </c>
      <c r="CR5" s="9">
        <f t="shared" ref="CR5:CR68" si="25">BZ5*250</f>
        <v>607.32294117647052</v>
      </c>
      <c r="CS5" s="9">
        <f t="shared" ref="CS5:CS68" si="26">CO5*4.2</f>
        <v>346.5526720990984</v>
      </c>
      <c r="CU5" s="24">
        <v>1501</v>
      </c>
      <c r="CV5" s="11">
        <f t="shared" ref="CV5:CV68" si="27">CR5/CS5</f>
        <v>1.7524693648958609</v>
      </c>
    </row>
    <row r="6" spans="1:131" x14ac:dyDescent="0.2">
      <c r="A6" s="13">
        <v>1502</v>
      </c>
      <c r="B6" s="1">
        <v>128</v>
      </c>
      <c r="G6" s="1">
        <v>128</v>
      </c>
      <c r="H6" s="1"/>
      <c r="T6" s="1">
        <v>3</v>
      </c>
      <c r="V6" s="1"/>
      <c r="X6" s="1"/>
      <c r="Y6" s="1"/>
      <c r="Z6" s="1"/>
      <c r="AA6" s="1"/>
      <c r="AB6" s="1">
        <v>3</v>
      </c>
      <c r="AC6" s="1">
        <v>155</v>
      </c>
      <c r="AD6" s="1"/>
      <c r="AE6" s="1"/>
      <c r="AF6" s="1"/>
      <c r="AG6" s="1"/>
      <c r="AH6" s="1"/>
      <c r="AI6" s="1">
        <v>155</v>
      </c>
      <c r="AJ6" s="1">
        <v>19.600000000000001</v>
      </c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7">
        <v>1502</v>
      </c>
      <c r="AY6" s="3">
        <v>1.1531531531531531</v>
      </c>
      <c r="AZ6" s="3">
        <f t="shared" si="1"/>
        <v>2.3063063063063063</v>
      </c>
      <c r="BA6" s="3">
        <v>3.0690537084398972</v>
      </c>
      <c r="BB6" s="3">
        <v>3.6900900900900901</v>
      </c>
      <c r="BC6" s="3">
        <v>6.5217391304347823</v>
      </c>
      <c r="BD6" s="3">
        <v>12.350597609561753</v>
      </c>
      <c r="BE6" s="3">
        <v>22.790697674418606</v>
      </c>
      <c r="BF6" s="3">
        <v>23.913043478260867</v>
      </c>
      <c r="BG6" s="3">
        <v>12.350597609561753</v>
      </c>
      <c r="BH6" s="40">
        <f t="shared" si="2"/>
        <v>1.1531531531531531</v>
      </c>
      <c r="BI6" s="40"/>
      <c r="BJ6" s="3">
        <v>0.76029411764705879</v>
      </c>
      <c r="BK6" s="3"/>
      <c r="BL6" s="14">
        <v>1502</v>
      </c>
      <c r="BM6" s="15">
        <v>3.1951999999999998</v>
      </c>
      <c r="BN6" s="15">
        <f t="shared" si="3"/>
        <v>0.10836926338102809</v>
      </c>
      <c r="BO6" s="15">
        <f t="shared" si="4"/>
        <v>0.21673852676205618</v>
      </c>
      <c r="BP6" s="15">
        <f t="shared" si="5"/>
        <v>0.28841883556491643</v>
      </c>
      <c r="BQ6" s="4">
        <f t="shared" si="6"/>
        <v>0.34678164281928986</v>
      </c>
      <c r="BR6" s="4">
        <f t="shared" si="7"/>
        <v>0.61289002557544758</v>
      </c>
      <c r="BS6" s="4">
        <f t="shared" si="8"/>
        <v>1.1606655730021092</v>
      </c>
      <c r="BT6" s="4">
        <f t="shared" si="9"/>
        <v>2.1417893296853627</v>
      </c>
      <c r="BU6" s="4">
        <f t="shared" si="10"/>
        <v>2.2472634271099738</v>
      </c>
      <c r="BV6" s="4">
        <f t="shared" si="11"/>
        <v>1.1606655730021092</v>
      </c>
      <c r="BW6" s="4">
        <f t="shared" si="12"/>
        <v>1.1606655730021092</v>
      </c>
      <c r="BX6" s="4">
        <f t="shared" si="13"/>
        <v>3.933120291112695</v>
      </c>
      <c r="BY6" s="4"/>
      <c r="BZ6" s="4">
        <f t="shared" si="14"/>
        <v>2.4292917647058823</v>
      </c>
      <c r="CA6" s="4"/>
      <c r="CB6" s="4"/>
      <c r="CC6" s="26">
        <v>1502</v>
      </c>
      <c r="CD6" s="6">
        <f t="shared" si="15"/>
        <v>54.184631690514045</v>
      </c>
      <c r="CE6" s="6">
        <f t="shared" si="16"/>
        <v>78.161504438092351</v>
      </c>
      <c r="CF6" s="6">
        <f t="shared" si="17"/>
        <v>6.5888512135665076</v>
      </c>
      <c r="CG6" s="6">
        <f t="shared" si="18"/>
        <v>3.064450127877238</v>
      </c>
      <c r="CH6" s="6">
        <f t="shared" si="19"/>
        <v>3.4819967190063275</v>
      </c>
      <c r="CI6" s="6">
        <f t="shared" si="20"/>
        <v>6.4253679890560882</v>
      </c>
      <c r="CJ6" s="6">
        <f t="shared" si="21"/>
        <v>2.9214424552429663</v>
      </c>
      <c r="CK6" s="6">
        <f t="shared" si="22"/>
        <v>1.508865244902742</v>
      </c>
      <c r="CL6" s="6">
        <f t="shared" si="23"/>
        <v>1.508865244902742</v>
      </c>
      <c r="CM6" s="6">
        <f t="shared" ref="CM6:CM69" si="28">(BX6)*2</f>
        <v>7.86624058222539</v>
      </c>
      <c r="CO6" s="7">
        <f t="shared" si="24"/>
        <v>111.52758401487235</v>
      </c>
      <c r="CQ6" s="8">
        <v>1502</v>
      </c>
      <c r="CR6" s="9">
        <f t="shared" si="25"/>
        <v>607.32294117647052</v>
      </c>
      <c r="CS6" s="9">
        <f t="shared" si="26"/>
        <v>468.41585286246385</v>
      </c>
      <c r="CU6" s="24">
        <v>1502</v>
      </c>
      <c r="CV6" s="11">
        <f t="shared" si="27"/>
        <v>1.2965465140967221</v>
      </c>
    </row>
    <row r="7" spans="1:131" x14ac:dyDescent="0.2">
      <c r="A7" s="13">
        <v>1503</v>
      </c>
      <c r="B7" s="1">
        <v>104.7</v>
      </c>
      <c r="G7" s="1">
        <v>104.7</v>
      </c>
      <c r="H7" s="1"/>
      <c r="T7" s="1">
        <v>3</v>
      </c>
      <c r="U7" s="1">
        <v>5.2</v>
      </c>
      <c r="V7" s="1"/>
      <c r="X7" s="1"/>
      <c r="Y7" s="1"/>
      <c r="Z7" s="1"/>
      <c r="AA7" s="1">
        <v>5.2</v>
      </c>
      <c r="AB7" s="1">
        <v>3</v>
      </c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7">
        <v>1503</v>
      </c>
      <c r="AY7" s="3">
        <v>0.94324324324324327</v>
      </c>
      <c r="AZ7" s="3">
        <f t="shared" si="1"/>
        <v>1.8864864864864865</v>
      </c>
      <c r="BA7" s="3">
        <v>2.5103900255754477</v>
      </c>
      <c r="BB7" s="3">
        <v>3.0183783783783786</v>
      </c>
      <c r="BC7" s="3">
        <v>6.5217391304347823</v>
      </c>
      <c r="BD7" s="3">
        <v>14.243027888446214</v>
      </c>
      <c r="BE7" s="3">
        <v>23.488372093023258</v>
      </c>
      <c r="BF7" s="3">
        <v>24.782608695652172</v>
      </c>
      <c r="BG7" s="3">
        <v>14.243027888446214</v>
      </c>
      <c r="BH7" s="40">
        <f t="shared" si="2"/>
        <v>0.94324324324324327</v>
      </c>
      <c r="BI7" s="40"/>
      <c r="BJ7" s="3">
        <v>0.76029411764705879</v>
      </c>
      <c r="BK7" s="3"/>
      <c r="BL7" s="14">
        <v>1503</v>
      </c>
      <c r="BM7" s="15">
        <v>3.1951999999999998</v>
      </c>
      <c r="BN7" s="15">
        <f t="shared" si="3"/>
        <v>8.8642670906200316E-2</v>
      </c>
      <c r="BO7" s="15">
        <f t="shared" si="4"/>
        <v>0.17728534181240063</v>
      </c>
      <c r="BP7" s="15">
        <f t="shared" si="5"/>
        <v>0.2359175944034903</v>
      </c>
      <c r="BQ7" s="4">
        <f t="shared" si="6"/>
        <v>0.28365654689984104</v>
      </c>
      <c r="BR7" s="4">
        <f t="shared" si="7"/>
        <v>0.61289002557544758</v>
      </c>
      <c r="BS7" s="4">
        <f t="shared" si="8"/>
        <v>1.3385094914459805</v>
      </c>
      <c r="BT7" s="4">
        <f t="shared" si="9"/>
        <v>2.2073543091655266</v>
      </c>
      <c r="BU7" s="4">
        <f t="shared" si="10"/>
        <v>2.3289820971867008</v>
      </c>
      <c r="BV7" s="4">
        <f t="shared" si="11"/>
        <v>1.3385094914459805</v>
      </c>
      <c r="BW7" s="4">
        <f t="shared" si="12"/>
        <v>1.3385094914459805</v>
      </c>
      <c r="BX7" s="4">
        <f t="shared" si="13"/>
        <v>3.2171694881210873</v>
      </c>
      <c r="BY7" s="4"/>
      <c r="BZ7" s="4">
        <f t="shared" si="14"/>
        <v>2.4292917647058823</v>
      </c>
      <c r="CA7" s="4"/>
      <c r="CB7" s="4"/>
      <c r="CC7" s="26">
        <v>1503</v>
      </c>
      <c r="CD7" s="6">
        <f t="shared" si="15"/>
        <v>44.321335453100161</v>
      </c>
      <c r="CE7" s="6">
        <f t="shared" si="16"/>
        <v>63.933668083345871</v>
      </c>
      <c r="CF7" s="6">
        <f t="shared" si="17"/>
        <v>5.3894743910969796</v>
      </c>
      <c r="CG7" s="6">
        <f t="shared" si="18"/>
        <v>3.064450127877238</v>
      </c>
      <c r="CH7" s="6">
        <f t="shared" si="19"/>
        <v>4.0155284743379411</v>
      </c>
      <c r="CI7" s="6">
        <f t="shared" si="20"/>
        <v>6.6220629274965797</v>
      </c>
      <c r="CJ7" s="6">
        <f t="shared" si="21"/>
        <v>3.0276767263427113</v>
      </c>
      <c r="CK7" s="6">
        <f t="shared" si="22"/>
        <v>1.7400623388797747</v>
      </c>
      <c r="CL7" s="6">
        <f t="shared" si="23"/>
        <v>1.7400623388797747</v>
      </c>
      <c r="CM7" s="6">
        <f t="shared" si="28"/>
        <v>6.4343389762421745</v>
      </c>
      <c r="CO7" s="7">
        <f t="shared" si="24"/>
        <v>95.967324384499051</v>
      </c>
      <c r="CQ7" s="8">
        <v>1503</v>
      </c>
      <c r="CR7" s="9">
        <f t="shared" si="25"/>
        <v>607.32294117647052</v>
      </c>
      <c r="CS7" s="9">
        <f t="shared" si="26"/>
        <v>403.06276241489604</v>
      </c>
      <c r="CU7" s="24">
        <v>1503</v>
      </c>
      <c r="CV7" s="11">
        <f t="shared" si="27"/>
        <v>1.5067701554412449</v>
      </c>
    </row>
    <row r="8" spans="1:131" x14ac:dyDescent="0.2">
      <c r="A8" s="13">
        <v>1504</v>
      </c>
      <c r="B8" s="1">
        <v>131.6</v>
      </c>
      <c r="G8" s="1">
        <v>131.6</v>
      </c>
      <c r="H8" s="1"/>
      <c r="T8" s="1">
        <v>3</v>
      </c>
      <c r="V8" s="1"/>
      <c r="X8" s="1"/>
      <c r="Y8" s="1"/>
      <c r="Z8" s="1"/>
      <c r="AA8" s="1"/>
      <c r="AB8" s="1">
        <v>3</v>
      </c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7">
        <v>1504</v>
      </c>
      <c r="AY8" s="3">
        <v>1.1927927927927928</v>
      </c>
      <c r="AZ8" s="3">
        <f t="shared" si="1"/>
        <v>2.3711711711711709</v>
      </c>
      <c r="BA8" s="3">
        <v>3.1553708439897696</v>
      </c>
      <c r="BB8" s="3">
        <v>3.7938738738738738</v>
      </c>
      <c r="BC8" s="3">
        <v>6.5217391304347823</v>
      </c>
      <c r="BD8" s="3">
        <v>16.135458167330675</v>
      </c>
      <c r="BE8" s="3">
        <v>24.186046511627911</v>
      </c>
      <c r="BF8" s="3">
        <v>26.159420289855071</v>
      </c>
      <c r="BG8" s="3">
        <v>16.135458167330675</v>
      </c>
      <c r="BH8" s="40">
        <f t="shared" si="2"/>
        <v>1.1855855855855855</v>
      </c>
      <c r="BI8" s="40"/>
      <c r="BJ8" s="3">
        <v>0.76029411764705879</v>
      </c>
      <c r="BK8" s="3"/>
      <c r="BL8" s="14">
        <v>1504</v>
      </c>
      <c r="BM8" s="15">
        <v>3.1951999999999998</v>
      </c>
      <c r="BN8" s="15">
        <f t="shared" si="3"/>
        <v>0.11209445680975093</v>
      </c>
      <c r="BO8" s="15">
        <f t="shared" si="4"/>
        <v>0.22283429782723896</v>
      </c>
      <c r="BP8" s="15">
        <f t="shared" si="5"/>
        <v>0.29653061531517971</v>
      </c>
      <c r="BQ8" s="4">
        <f t="shared" si="6"/>
        <v>0.35653487652358234</v>
      </c>
      <c r="BR8" s="4">
        <f t="shared" si="7"/>
        <v>0.61289002557544758</v>
      </c>
      <c r="BS8" s="4">
        <f t="shared" si="8"/>
        <v>1.5163534098898521</v>
      </c>
      <c r="BT8" s="4">
        <f t="shared" si="9"/>
        <v>2.2729192886456908</v>
      </c>
      <c r="BU8" s="4">
        <f t="shared" si="10"/>
        <v>2.4583699914748505</v>
      </c>
      <c r="BV8" s="4">
        <f t="shared" si="11"/>
        <v>1.5163534098898521</v>
      </c>
      <c r="BW8" s="4">
        <f t="shared" si="12"/>
        <v>1.5163534098898521</v>
      </c>
      <c r="BX8" s="4">
        <f t="shared" si="13"/>
        <v>4.0437392993002383</v>
      </c>
      <c r="BY8" s="4"/>
      <c r="BZ8" s="4">
        <f t="shared" si="14"/>
        <v>2.4292917647058823</v>
      </c>
      <c r="CA8" s="4"/>
      <c r="CB8" s="4"/>
      <c r="CC8" s="26">
        <v>1504</v>
      </c>
      <c r="CD8" s="6">
        <f t="shared" si="15"/>
        <v>55.708574456809743</v>
      </c>
      <c r="CE8" s="6">
        <f t="shared" si="16"/>
        <v>80.359796750413707</v>
      </c>
      <c r="CF8" s="6">
        <f t="shared" si="17"/>
        <v>6.7741626539480642</v>
      </c>
      <c r="CG8" s="6">
        <f t="shared" si="18"/>
        <v>3.064450127877238</v>
      </c>
      <c r="CH8" s="6">
        <f t="shared" si="19"/>
        <v>4.5490602296695561</v>
      </c>
      <c r="CI8" s="6">
        <f t="shared" si="20"/>
        <v>6.8187578659370729</v>
      </c>
      <c r="CJ8" s="6">
        <f t="shared" si="21"/>
        <v>3.1958809889173057</v>
      </c>
      <c r="CK8" s="6">
        <f t="shared" si="22"/>
        <v>1.9712594328568078</v>
      </c>
      <c r="CL8" s="6">
        <f t="shared" si="23"/>
        <v>1.9712594328568078</v>
      </c>
      <c r="CM8" s="6">
        <f t="shared" si="28"/>
        <v>8.0874785986004767</v>
      </c>
      <c r="CO8" s="7">
        <f t="shared" si="24"/>
        <v>116.79210608107704</v>
      </c>
      <c r="CQ8" s="8">
        <v>1504</v>
      </c>
      <c r="CR8" s="9">
        <f t="shared" si="25"/>
        <v>607.32294117647052</v>
      </c>
      <c r="CS8" s="9">
        <f t="shared" si="26"/>
        <v>490.5268455405236</v>
      </c>
      <c r="CU8" s="24">
        <v>1504</v>
      </c>
      <c r="CV8" s="11">
        <f t="shared" si="27"/>
        <v>1.238103371299172</v>
      </c>
    </row>
    <row r="9" spans="1:131" x14ac:dyDescent="0.2">
      <c r="A9" s="13">
        <v>1505</v>
      </c>
      <c r="B9" s="1">
        <v>179.4</v>
      </c>
      <c r="G9" s="1">
        <v>179.4</v>
      </c>
      <c r="H9" s="1"/>
      <c r="U9" s="1">
        <v>5.5</v>
      </c>
      <c r="V9" s="1"/>
      <c r="X9" s="1"/>
      <c r="Y9" s="1"/>
      <c r="Z9" s="1"/>
      <c r="AA9" s="1">
        <v>5.5</v>
      </c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7">
        <v>1505</v>
      </c>
      <c r="AY9" s="3">
        <v>1.1927927927927928</v>
      </c>
      <c r="AZ9" s="3">
        <f t="shared" si="1"/>
        <v>3.2324324324324327</v>
      </c>
      <c r="BA9" s="3">
        <v>4.3014705882352935</v>
      </c>
      <c r="BB9" s="3">
        <v>5.1718918918918924</v>
      </c>
      <c r="BC9" s="3">
        <v>6.6711956521739131</v>
      </c>
      <c r="BD9" s="3">
        <v>18.027888446215137</v>
      </c>
      <c r="BE9" s="3">
        <v>24.883720930232567</v>
      </c>
      <c r="BF9" s="3">
        <v>27.536231884057969</v>
      </c>
      <c r="BG9" s="3">
        <v>18.027888446215137</v>
      </c>
      <c r="BH9" s="40">
        <f t="shared" si="2"/>
        <v>1.6162162162162164</v>
      </c>
      <c r="BI9" s="40"/>
      <c r="BJ9" s="3">
        <v>0.76029411764705879</v>
      </c>
      <c r="BK9" s="3"/>
      <c r="BL9" s="14">
        <v>1505</v>
      </c>
      <c r="BM9" s="15">
        <v>3.1951999999999998</v>
      </c>
      <c r="BN9" s="15">
        <f t="shared" si="3"/>
        <v>0.11209445680975093</v>
      </c>
      <c r="BO9" s="15">
        <f t="shared" si="4"/>
        <v>0.30377259141494439</v>
      </c>
      <c r="BP9" s="15">
        <f t="shared" si="5"/>
        <v>0.40423702422145319</v>
      </c>
      <c r="BQ9" s="4">
        <f t="shared" si="6"/>
        <v>0.48603614626391095</v>
      </c>
      <c r="BR9" s="4">
        <f t="shared" si="7"/>
        <v>0.62693542199488494</v>
      </c>
      <c r="BS9" s="4">
        <f t="shared" si="8"/>
        <v>1.6941973283337235</v>
      </c>
      <c r="BT9" s="4">
        <f t="shared" si="9"/>
        <v>2.338484268125856</v>
      </c>
      <c r="BU9" s="4">
        <f t="shared" si="10"/>
        <v>2.5877578857630006</v>
      </c>
      <c r="BV9" s="4">
        <f t="shared" si="11"/>
        <v>1.6941973283337235</v>
      </c>
      <c r="BW9" s="4">
        <f t="shared" si="12"/>
        <v>1.6941973283337235</v>
      </c>
      <c r="BX9" s="4">
        <f t="shared" si="13"/>
        <v>5.5125139080126369</v>
      </c>
      <c r="BY9" s="4"/>
      <c r="BZ9" s="4">
        <f t="shared" si="14"/>
        <v>2.4292917647058823</v>
      </c>
      <c r="CA9" s="4"/>
      <c r="CB9" s="4"/>
      <c r="CC9" s="26">
        <v>1505</v>
      </c>
      <c r="CD9" s="6">
        <f t="shared" si="15"/>
        <v>75.943147853736093</v>
      </c>
      <c r="CE9" s="6">
        <f t="shared" si="16"/>
        <v>109.54823356401381</v>
      </c>
      <c r="CF9" s="6">
        <f t="shared" si="17"/>
        <v>9.2346867790143072</v>
      </c>
      <c r="CG9" s="6">
        <f t="shared" si="18"/>
        <v>3.1346771099744246</v>
      </c>
      <c r="CH9" s="6">
        <f t="shared" si="19"/>
        <v>5.0825919850011703</v>
      </c>
      <c r="CI9" s="6">
        <f t="shared" si="20"/>
        <v>7.0154528043775679</v>
      </c>
      <c r="CJ9" s="6">
        <f t="shared" si="21"/>
        <v>3.3640852514919009</v>
      </c>
      <c r="CK9" s="6">
        <f t="shared" si="22"/>
        <v>2.2024565268338407</v>
      </c>
      <c r="CL9" s="6">
        <f t="shared" si="23"/>
        <v>2.2024565268338407</v>
      </c>
      <c r="CM9" s="6">
        <f t="shared" si="28"/>
        <v>11.025027816025274</v>
      </c>
      <c r="CO9" s="7">
        <f t="shared" si="24"/>
        <v>152.80966836356612</v>
      </c>
      <c r="CQ9" s="8">
        <v>1505</v>
      </c>
      <c r="CR9" s="9">
        <f t="shared" si="25"/>
        <v>607.32294117647052</v>
      </c>
      <c r="CS9" s="9">
        <f t="shared" si="26"/>
        <v>641.80060712697775</v>
      </c>
      <c r="CU9" s="24">
        <v>1505</v>
      </c>
      <c r="CV9" s="11">
        <f t="shared" si="27"/>
        <v>0.94627978601508866</v>
      </c>
    </row>
    <row r="10" spans="1:131" x14ac:dyDescent="0.2">
      <c r="A10" s="13">
        <v>1506</v>
      </c>
      <c r="B10" s="1">
        <v>247.6</v>
      </c>
      <c r="G10" s="1">
        <v>247.6</v>
      </c>
      <c r="H10" s="1"/>
      <c r="V10" s="1"/>
      <c r="X10" s="1"/>
      <c r="Y10" s="1"/>
      <c r="Z10" s="1"/>
      <c r="AA10" s="1"/>
      <c r="AB10" s="1"/>
      <c r="AC10" s="1">
        <v>250</v>
      </c>
      <c r="AD10" s="1"/>
      <c r="AE10" s="1"/>
      <c r="AF10" s="1"/>
      <c r="AG10" s="1"/>
      <c r="AH10" s="1"/>
      <c r="AI10" s="1">
        <v>250</v>
      </c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7">
        <v>1506</v>
      </c>
      <c r="AY10" s="3">
        <v>2.5333333333333332</v>
      </c>
      <c r="AZ10" s="3">
        <f t="shared" si="1"/>
        <v>4.461261261261261</v>
      </c>
      <c r="BA10" s="3">
        <v>5.9367007672634271</v>
      </c>
      <c r="BB10" s="3">
        <v>7.1380180180180179</v>
      </c>
      <c r="BC10" s="3">
        <v>6.8206521739130439</v>
      </c>
      <c r="BD10" s="3">
        <v>19.920318725099602</v>
      </c>
      <c r="BE10" s="3">
        <v>25.581395348837219</v>
      </c>
      <c r="BF10" s="3">
        <v>28.913043478260871</v>
      </c>
      <c r="BG10" s="3">
        <v>19.920318725099602</v>
      </c>
      <c r="BH10" s="40">
        <f t="shared" si="2"/>
        <v>2.2306306306306305</v>
      </c>
      <c r="BI10" s="40"/>
      <c r="BJ10" s="3">
        <v>0.76029411764705879</v>
      </c>
      <c r="BK10" s="3"/>
      <c r="BL10" s="14">
        <v>1506</v>
      </c>
      <c r="BM10" s="15">
        <v>3.1951999999999998</v>
      </c>
      <c r="BN10" s="15">
        <f t="shared" si="3"/>
        <v>0.23807372549019606</v>
      </c>
      <c r="BO10" s="15">
        <f t="shared" si="4"/>
        <v>0.41925358770535237</v>
      </c>
      <c r="BP10" s="15">
        <f t="shared" si="5"/>
        <v>0.5579101850458853</v>
      </c>
      <c r="BQ10" s="4">
        <f t="shared" si="6"/>
        <v>0.67080574032856377</v>
      </c>
      <c r="BR10" s="4">
        <f t="shared" si="7"/>
        <v>0.64098081841432231</v>
      </c>
      <c r="BS10" s="4">
        <f t="shared" si="8"/>
        <v>1.8720412467775953</v>
      </c>
      <c r="BT10" s="4">
        <f t="shared" si="9"/>
        <v>2.4040492476060198</v>
      </c>
      <c r="BU10" s="4">
        <f t="shared" si="10"/>
        <v>2.7171457800511507</v>
      </c>
      <c r="BV10" s="4">
        <f t="shared" si="11"/>
        <v>1.8720412467775953</v>
      </c>
      <c r="BW10" s="4">
        <f t="shared" si="12"/>
        <v>1.8720412467775953</v>
      </c>
      <c r="BX10" s="4">
        <f t="shared" si="13"/>
        <v>7.6081295631211194</v>
      </c>
      <c r="BY10" s="4"/>
      <c r="BZ10" s="4">
        <f t="shared" si="14"/>
        <v>2.4292917647058823</v>
      </c>
      <c r="CA10" s="4"/>
      <c r="CB10" s="4"/>
      <c r="CC10" s="26">
        <v>1506</v>
      </c>
      <c r="CD10" s="6">
        <f t="shared" si="15"/>
        <v>104.81339692633809</v>
      </c>
      <c r="CE10" s="6">
        <f t="shared" si="16"/>
        <v>151.19366014743491</v>
      </c>
      <c r="CF10" s="6">
        <f t="shared" si="17"/>
        <v>12.745309066242712</v>
      </c>
      <c r="CG10" s="6">
        <f t="shared" si="18"/>
        <v>3.2049040920716116</v>
      </c>
      <c r="CH10" s="6">
        <f t="shared" si="19"/>
        <v>5.6161237403327862</v>
      </c>
      <c r="CI10" s="6">
        <f t="shared" si="20"/>
        <v>7.2121477428180594</v>
      </c>
      <c r="CJ10" s="6">
        <f t="shared" si="21"/>
        <v>3.5322895140664961</v>
      </c>
      <c r="CK10" s="6">
        <f t="shared" si="22"/>
        <v>2.4336536208108739</v>
      </c>
      <c r="CL10" s="6">
        <f t="shared" si="23"/>
        <v>2.4336536208108739</v>
      </c>
      <c r="CM10" s="6">
        <f t="shared" si="28"/>
        <v>15.216259126242239</v>
      </c>
      <c r="CO10" s="7">
        <f t="shared" si="24"/>
        <v>203.58800067083058</v>
      </c>
      <c r="CQ10" s="8">
        <v>1506</v>
      </c>
      <c r="CR10" s="9">
        <f t="shared" si="25"/>
        <v>607.32294117647052</v>
      </c>
      <c r="CS10" s="9">
        <f t="shared" si="26"/>
        <v>855.06960281748843</v>
      </c>
      <c r="CU10" s="24">
        <v>1506</v>
      </c>
      <c r="CV10" s="11">
        <f t="shared" si="27"/>
        <v>0.710261409334769</v>
      </c>
    </row>
    <row r="11" spans="1:131" x14ac:dyDescent="0.2">
      <c r="A11" s="13">
        <v>1507</v>
      </c>
      <c r="B11" s="1">
        <v>244</v>
      </c>
      <c r="G11" s="1">
        <v>244</v>
      </c>
      <c r="H11" s="1"/>
      <c r="V11" s="1"/>
      <c r="X11" s="1"/>
      <c r="Y11" s="1"/>
      <c r="Z11" s="1"/>
      <c r="AA11" s="1"/>
      <c r="AB11" s="1"/>
      <c r="AC11" s="1">
        <v>310</v>
      </c>
      <c r="AD11" s="1"/>
      <c r="AE11" s="1"/>
      <c r="AF11" s="1"/>
      <c r="AG11" s="1"/>
      <c r="AH11" s="1"/>
      <c r="AI11" s="1">
        <v>310</v>
      </c>
      <c r="AJ11" s="1">
        <v>22.6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7">
        <v>1507</v>
      </c>
      <c r="AY11" s="3">
        <v>2.0468468468468468</v>
      </c>
      <c r="AZ11" s="3">
        <f t="shared" si="1"/>
        <v>4.3963963963963968</v>
      </c>
      <c r="BA11" s="3">
        <v>5.8503836317135551</v>
      </c>
      <c r="BB11" s="3">
        <v>7.0342342342342352</v>
      </c>
      <c r="BC11" s="3">
        <v>6.9701086956521738</v>
      </c>
      <c r="BD11" s="3">
        <v>24.701195219123505</v>
      </c>
      <c r="BE11" s="3">
        <v>26.279069767441861</v>
      </c>
      <c r="BF11" s="3">
        <v>27.826086956521738</v>
      </c>
      <c r="BG11" s="3">
        <v>24.701195219123505</v>
      </c>
      <c r="BH11" s="40">
        <f t="shared" si="2"/>
        <v>2.1981981981981984</v>
      </c>
      <c r="BI11" s="40"/>
      <c r="BJ11" s="3">
        <v>0.76029411764705879</v>
      </c>
      <c r="BK11" s="3"/>
      <c r="BL11" s="14">
        <v>1507</v>
      </c>
      <c r="BM11" s="15">
        <v>3.1951999999999998</v>
      </c>
      <c r="BN11" s="15">
        <f t="shared" si="3"/>
        <v>0.19235544250132483</v>
      </c>
      <c r="BO11" s="15">
        <f t="shared" si="4"/>
        <v>0.41315781664016965</v>
      </c>
      <c r="BP11" s="15">
        <f t="shared" si="5"/>
        <v>0.54979840529562207</v>
      </c>
      <c r="BQ11" s="4">
        <f t="shared" si="6"/>
        <v>0.6610525066242714</v>
      </c>
      <c r="BR11" s="4">
        <f t="shared" si="7"/>
        <v>0.65502621483375956</v>
      </c>
      <c r="BS11" s="4">
        <f t="shared" si="8"/>
        <v>2.3213311460042183</v>
      </c>
      <c r="BT11" s="4">
        <f t="shared" si="9"/>
        <v>2.4696142270861832</v>
      </c>
      <c r="BU11" s="4">
        <f t="shared" si="10"/>
        <v>2.6149974424552429</v>
      </c>
      <c r="BV11" s="4">
        <f t="shared" si="11"/>
        <v>2.3213311460042183</v>
      </c>
      <c r="BW11" s="4">
        <f t="shared" si="12"/>
        <v>2.3213311460042183</v>
      </c>
      <c r="BX11" s="4">
        <f t="shared" si="13"/>
        <v>7.4975105549335757</v>
      </c>
      <c r="BY11" s="4"/>
      <c r="BZ11" s="4">
        <f t="shared" si="14"/>
        <v>2.4292917647058823</v>
      </c>
      <c r="CA11" s="4"/>
      <c r="CB11" s="4"/>
      <c r="CC11" s="26">
        <v>1507</v>
      </c>
      <c r="CD11" s="6">
        <f t="shared" si="15"/>
        <v>103.28945416004241</v>
      </c>
      <c r="CE11" s="6">
        <f t="shared" si="16"/>
        <v>148.99536783511357</v>
      </c>
      <c r="CF11" s="6">
        <f t="shared" si="17"/>
        <v>12.559997625861156</v>
      </c>
      <c r="CG11" s="6">
        <f t="shared" si="18"/>
        <v>3.2751310741687978</v>
      </c>
      <c r="CH11" s="6">
        <f t="shared" si="19"/>
        <v>6.9639934380126549</v>
      </c>
      <c r="CI11" s="6">
        <f t="shared" si="20"/>
        <v>7.4088426812585499</v>
      </c>
      <c r="CJ11" s="6">
        <f t="shared" si="21"/>
        <v>3.3994966751918159</v>
      </c>
      <c r="CK11" s="6">
        <f t="shared" si="22"/>
        <v>3.017730489805484</v>
      </c>
      <c r="CL11" s="6">
        <f t="shared" si="23"/>
        <v>3.017730489805484</v>
      </c>
      <c r="CM11" s="6">
        <f t="shared" si="28"/>
        <v>14.995021109867151</v>
      </c>
      <c r="CO11" s="7">
        <f t="shared" si="24"/>
        <v>203.63331141908463</v>
      </c>
      <c r="CQ11" s="8">
        <v>1507</v>
      </c>
      <c r="CR11" s="9">
        <f t="shared" si="25"/>
        <v>607.32294117647052</v>
      </c>
      <c r="CS11" s="9">
        <f t="shared" si="26"/>
        <v>855.25990796015549</v>
      </c>
      <c r="CU11" s="24">
        <v>1507</v>
      </c>
      <c r="CV11" s="11">
        <f t="shared" si="27"/>
        <v>0.7101033680217409</v>
      </c>
    </row>
    <row r="12" spans="1:131" x14ac:dyDescent="0.2">
      <c r="A12" s="13">
        <v>1508</v>
      </c>
      <c r="B12" s="1">
        <v>165.4</v>
      </c>
      <c r="G12" s="1">
        <v>165.4</v>
      </c>
      <c r="H12" s="1"/>
      <c r="V12" s="1"/>
      <c r="X12" s="1"/>
      <c r="Y12" s="1"/>
      <c r="Z12" s="1"/>
      <c r="AA12" s="1"/>
      <c r="AB12" s="1"/>
      <c r="AC12" s="1">
        <v>328</v>
      </c>
      <c r="AD12" s="1"/>
      <c r="AE12" s="1"/>
      <c r="AF12" s="1"/>
      <c r="AG12" s="1"/>
      <c r="AH12" s="1"/>
      <c r="AI12" s="1">
        <v>328</v>
      </c>
      <c r="AJ12" s="1">
        <v>18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7">
        <v>1508</v>
      </c>
      <c r="AY12" s="3">
        <v>1.390990990990991</v>
      </c>
      <c r="AZ12" s="3">
        <f t="shared" si="1"/>
        <v>2.9801801801801804</v>
      </c>
      <c r="BA12" s="3">
        <v>3.9657928388746804</v>
      </c>
      <c r="BB12" s="3">
        <v>4.7682882882882884</v>
      </c>
      <c r="BC12" s="3">
        <v>7.1195652173913047</v>
      </c>
      <c r="BD12" s="3">
        <v>26.135458167330675</v>
      </c>
      <c r="BE12" s="3">
        <v>20.930232558139537</v>
      </c>
      <c r="BF12" s="3">
        <v>26.739130434782609</v>
      </c>
      <c r="BG12" s="3">
        <v>26.135458167330675</v>
      </c>
      <c r="BH12" s="40">
        <f t="shared" si="2"/>
        <v>1.4900900900900902</v>
      </c>
      <c r="BI12" s="40"/>
      <c r="BJ12" s="3">
        <v>0.76029411764705879</v>
      </c>
      <c r="BK12" s="3"/>
      <c r="BL12" s="14">
        <v>1508</v>
      </c>
      <c r="BM12" s="15">
        <v>3.1951999999999998</v>
      </c>
      <c r="BN12" s="15">
        <f t="shared" si="3"/>
        <v>0.13072042395336511</v>
      </c>
      <c r="BO12" s="15">
        <f t="shared" si="4"/>
        <v>0.28006681505034448</v>
      </c>
      <c r="BP12" s="15">
        <f t="shared" si="5"/>
        <v>0.37269121408154054</v>
      </c>
      <c r="BQ12" s="4">
        <f t="shared" si="6"/>
        <v>0.44810690408055109</v>
      </c>
      <c r="BR12" s="4">
        <f t="shared" si="7"/>
        <v>0.66907161125319692</v>
      </c>
      <c r="BS12" s="4">
        <f t="shared" si="8"/>
        <v>2.4561181157722052</v>
      </c>
      <c r="BT12" s="4">
        <f t="shared" si="9"/>
        <v>1.9669493844049248</v>
      </c>
      <c r="BU12" s="4">
        <f t="shared" si="10"/>
        <v>2.5128491048593351</v>
      </c>
      <c r="BV12" s="4">
        <f t="shared" si="11"/>
        <v>2.4561181157722052</v>
      </c>
      <c r="BW12" s="4">
        <f t="shared" si="12"/>
        <v>2.4561181157722052</v>
      </c>
      <c r="BX12" s="4">
        <f t="shared" si="13"/>
        <v>5.0823288761721859</v>
      </c>
      <c r="BY12" s="4"/>
      <c r="BZ12" s="4">
        <f t="shared" si="14"/>
        <v>2.4292917647058823</v>
      </c>
      <c r="CA12" s="4"/>
      <c r="CB12" s="4"/>
      <c r="CC12" s="26">
        <v>1508</v>
      </c>
      <c r="CD12" s="6">
        <f t="shared" si="15"/>
        <v>70.016703762586118</v>
      </c>
      <c r="CE12" s="6">
        <f t="shared" si="16"/>
        <v>100.99931901609749</v>
      </c>
      <c r="CF12" s="6">
        <f t="shared" si="17"/>
        <v>8.5140311775304713</v>
      </c>
      <c r="CG12" s="6">
        <f t="shared" si="18"/>
        <v>3.3453580562659848</v>
      </c>
      <c r="CH12" s="6">
        <f t="shared" si="19"/>
        <v>7.3683543473166155</v>
      </c>
      <c r="CI12" s="6">
        <f t="shared" si="20"/>
        <v>5.9008481532147741</v>
      </c>
      <c r="CJ12" s="6">
        <f t="shared" si="21"/>
        <v>3.2667038363171357</v>
      </c>
      <c r="CK12" s="6">
        <f t="shared" si="22"/>
        <v>3.1929535505038666</v>
      </c>
      <c r="CL12" s="6">
        <f t="shared" si="23"/>
        <v>3.1929535505038666</v>
      </c>
      <c r="CM12" s="6">
        <f t="shared" si="28"/>
        <v>10.164657752344372</v>
      </c>
      <c r="CO12" s="7">
        <f t="shared" si="24"/>
        <v>145.94517944009453</v>
      </c>
      <c r="CQ12" s="8">
        <v>1508</v>
      </c>
      <c r="CR12" s="9">
        <f t="shared" si="25"/>
        <v>607.32294117647052</v>
      </c>
      <c r="CS12" s="9">
        <f t="shared" si="26"/>
        <v>612.96975364839705</v>
      </c>
      <c r="CU12" s="24">
        <v>1508</v>
      </c>
      <c r="CV12" s="11">
        <f t="shared" si="27"/>
        <v>0.9907877795954585</v>
      </c>
    </row>
    <row r="13" spans="1:131" x14ac:dyDescent="0.2">
      <c r="A13" s="13">
        <v>1509</v>
      </c>
      <c r="B13" s="1">
        <v>71.8</v>
      </c>
      <c r="G13" s="1">
        <v>71.8</v>
      </c>
      <c r="H13" s="1"/>
      <c r="V13" s="1"/>
      <c r="X13" s="1"/>
      <c r="Y13" s="1"/>
      <c r="Z13" s="1"/>
      <c r="AA13" s="1"/>
      <c r="AB13" s="1"/>
      <c r="AC13" s="1">
        <v>203.5</v>
      </c>
      <c r="AD13" s="1"/>
      <c r="AE13" s="1"/>
      <c r="AF13" s="1"/>
      <c r="AG13" s="1"/>
      <c r="AH13" s="1"/>
      <c r="AI13" s="1">
        <v>203.5</v>
      </c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7">
        <v>1509</v>
      </c>
      <c r="AY13" s="3">
        <v>0.73513513513513506</v>
      </c>
      <c r="AZ13" s="3">
        <f t="shared" si="1"/>
        <v>1.2936936936936936</v>
      </c>
      <c r="BA13" s="3">
        <v>1.7215473145780051</v>
      </c>
      <c r="BB13" s="3">
        <v>2.0699099099099096</v>
      </c>
      <c r="BC13" s="3">
        <v>7.2690217391304355</v>
      </c>
      <c r="BD13" s="3">
        <v>16.215139442231074</v>
      </c>
      <c r="BE13" s="3">
        <v>24.593023255813954</v>
      </c>
      <c r="BF13" s="3">
        <v>28.695652173913043</v>
      </c>
      <c r="BG13" s="3">
        <v>16.215139442231074</v>
      </c>
      <c r="BH13" s="40">
        <f t="shared" si="2"/>
        <v>0.64684684684684679</v>
      </c>
      <c r="BI13" s="40"/>
      <c r="BJ13" s="3">
        <v>0.76029411764705879</v>
      </c>
      <c r="BK13" s="3"/>
      <c r="BL13" s="14">
        <v>1509</v>
      </c>
      <c r="BM13" s="15">
        <v>3.1951999999999998</v>
      </c>
      <c r="BN13" s="15">
        <f t="shared" si="3"/>
        <v>6.9085405405405392E-2</v>
      </c>
      <c r="BO13" s="15">
        <f t="shared" si="4"/>
        <v>0.12157676735559086</v>
      </c>
      <c r="BP13" s="15">
        <f t="shared" si="5"/>
        <v>0.16178494057469534</v>
      </c>
      <c r="BQ13" s="4">
        <f t="shared" si="6"/>
        <v>0.19452282776894539</v>
      </c>
      <c r="BR13" s="4">
        <f t="shared" si="7"/>
        <v>0.68311700767263428</v>
      </c>
      <c r="BS13" s="4">
        <f t="shared" si="8"/>
        <v>1.5238415748769625</v>
      </c>
      <c r="BT13" s="4">
        <f t="shared" si="9"/>
        <v>2.3111655266757865</v>
      </c>
      <c r="BU13" s="4">
        <f t="shared" si="10"/>
        <v>2.696716112531969</v>
      </c>
      <c r="BV13" s="4">
        <f t="shared" si="11"/>
        <v>1.5238415748769625</v>
      </c>
      <c r="BW13" s="4">
        <f t="shared" si="12"/>
        <v>1.5238415748769625</v>
      </c>
      <c r="BX13" s="4">
        <f t="shared" si="13"/>
        <v>2.2062346632960272</v>
      </c>
      <c r="BY13" s="4"/>
      <c r="BZ13" s="4">
        <f t="shared" si="14"/>
        <v>2.4292917647058823</v>
      </c>
      <c r="CA13" s="4"/>
      <c r="CB13" s="4"/>
      <c r="CC13" s="26">
        <v>1509</v>
      </c>
      <c r="CD13" s="6">
        <f t="shared" si="15"/>
        <v>30.394191838897715</v>
      </c>
      <c r="CE13" s="6">
        <f t="shared" si="16"/>
        <v>43.843718895742434</v>
      </c>
      <c r="CF13" s="6">
        <f t="shared" si="17"/>
        <v>3.6959337276099622</v>
      </c>
      <c r="CG13" s="6">
        <f t="shared" si="18"/>
        <v>3.4155850383631714</v>
      </c>
      <c r="CH13" s="6">
        <f t="shared" si="19"/>
        <v>4.571524724630887</v>
      </c>
      <c r="CI13" s="6">
        <f t="shared" si="20"/>
        <v>6.9334965800273594</v>
      </c>
      <c r="CJ13" s="6">
        <f t="shared" si="21"/>
        <v>3.5057309462915596</v>
      </c>
      <c r="CK13" s="6">
        <f t="shared" si="22"/>
        <v>1.9809940473400514</v>
      </c>
      <c r="CL13" s="6">
        <f t="shared" si="23"/>
        <v>1.9809940473400514</v>
      </c>
      <c r="CM13" s="6">
        <f t="shared" si="28"/>
        <v>4.4124693265920545</v>
      </c>
      <c r="CO13" s="7">
        <f t="shared" si="24"/>
        <v>74.340447333937519</v>
      </c>
      <c r="CQ13" s="8">
        <v>1509</v>
      </c>
      <c r="CR13" s="9">
        <f t="shared" si="25"/>
        <v>607.32294117647052</v>
      </c>
      <c r="CS13" s="9">
        <f t="shared" si="26"/>
        <v>312.2298788025376</v>
      </c>
      <c r="CU13" s="24">
        <v>1509</v>
      </c>
      <c r="CV13" s="11">
        <f t="shared" si="27"/>
        <v>1.9451147452821373</v>
      </c>
    </row>
    <row r="14" spans="1:131" x14ac:dyDescent="0.2">
      <c r="A14" s="13">
        <v>1510</v>
      </c>
      <c r="B14" s="1">
        <v>104.5</v>
      </c>
      <c r="G14" s="1">
        <v>104.5</v>
      </c>
      <c r="H14" s="1"/>
      <c r="V14" s="1"/>
      <c r="X14" s="1"/>
      <c r="Y14" s="1"/>
      <c r="Z14" s="1"/>
      <c r="AA14" s="1"/>
      <c r="AB14" s="1"/>
      <c r="AC14" s="1">
        <v>196.3</v>
      </c>
      <c r="AD14" s="1"/>
      <c r="AE14" s="1"/>
      <c r="AF14" s="1"/>
      <c r="AG14" s="1"/>
      <c r="AH14" s="1"/>
      <c r="AI14" s="1">
        <v>196.3</v>
      </c>
      <c r="AJ14" s="1">
        <v>24.3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7">
        <v>1510</v>
      </c>
      <c r="AY14" s="3">
        <v>1.1837837837837839</v>
      </c>
      <c r="AZ14" s="3">
        <f t="shared" si="1"/>
        <v>1.882882882882883</v>
      </c>
      <c r="BA14" s="3">
        <v>2.5055946291560103</v>
      </c>
      <c r="BB14" s="3">
        <v>3.0126126126126129</v>
      </c>
      <c r="BC14" s="3">
        <v>7.4184782608695663</v>
      </c>
      <c r="BD14" s="3">
        <v>15.641434262948207</v>
      </c>
      <c r="BE14" s="3">
        <v>28.255813953488374</v>
      </c>
      <c r="BF14" s="3">
        <v>30.65217391304348</v>
      </c>
      <c r="BG14" s="3">
        <v>15.641434262948207</v>
      </c>
      <c r="BH14" s="40">
        <f t="shared" si="2"/>
        <v>0.94144144144144148</v>
      </c>
      <c r="BI14" s="40"/>
      <c r="BJ14" s="3">
        <v>0.76029411764705879</v>
      </c>
      <c r="BK14" s="3"/>
      <c r="BL14" s="14">
        <v>1510</v>
      </c>
      <c r="BM14" s="15">
        <v>3.1951999999999998</v>
      </c>
      <c r="BN14" s="15">
        <f t="shared" si="3"/>
        <v>0.11124782193958666</v>
      </c>
      <c r="BO14" s="15">
        <f t="shared" si="4"/>
        <v>0.17694668786433493</v>
      </c>
      <c r="BP14" s="15">
        <f t="shared" si="5"/>
        <v>0.23546693997292012</v>
      </c>
      <c r="BQ14" s="4">
        <f t="shared" si="6"/>
        <v>0.28311470058293586</v>
      </c>
      <c r="BR14" s="4">
        <f t="shared" si="7"/>
        <v>0.69716240409207164</v>
      </c>
      <c r="BS14" s="4">
        <f t="shared" si="8"/>
        <v>1.4699267869697679</v>
      </c>
      <c r="BT14" s="4">
        <f t="shared" si="9"/>
        <v>2.6553816689466485</v>
      </c>
      <c r="BU14" s="4">
        <f t="shared" si="10"/>
        <v>2.8805831202046037</v>
      </c>
      <c r="BV14" s="4">
        <f t="shared" si="11"/>
        <v>1.4699267869697679</v>
      </c>
      <c r="BW14" s="4">
        <f t="shared" si="12"/>
        <v>1.4699267869697679</v>
      </c>
      <c r="BX14" s="4">
        <f t="shared" si="13"/>
        <v>3.2110239876662239</v>
      </c>
      <c r="BY14" s="4"/>
      <c r="BZ14" s="4">
        <f t="shared" si="14"/>
        <v>2.4292917647058823</v>
      </c>
      <c r="CA14" s="4"/>
      <c r="CB14" s="4"/>
      <c r="CC14" s="26">
        <v>1510</v>
      </c>
      <c r="CD14" s="6">
        <f t="shared" si="15"/>
        <v>44.236671966083726</v>
      </c>
      <c r="CE14" s="6">
        <f t="shared" si="16"/>
        <v>63.811540732661349</v>
      </c>
      <c r="CF14" s="6">
        <f t="shared" si="17"/>
        <v>5.3791793110757817</v>
      </c>
      <c r="CG14" s="6">
        <f t="shared" si="18"/>
        <v>3.485812020460358</v>
      </c>
      <c r="CH14" s="6">
        <f t="shared" si="19"/>
        <v>4.4097803609093038</v>
      </c>
      <c r="CI14" s="6">
        <f t="shared" si="20"/>
        <v>7.9661450068399455</v>
      </c>
      <c r="CJ14" s="6">
        <f t="shared" si="21"/>
        <v>3.7447580562659848</v>
      </c>
      <c r="CK14" s="6">
        <f t="shared" si="22"/>
        <v>1.9109048230606982</v>
      </c>
      <c r="CL14" s="6">
        <f t="shared" si="23"/>
        <v>1.9109048230606982</v>
      </c>
      <c r="CM14" s="6">
        <f t="shared" si="28"/>
        <v>6.4220479753324478</v>
      </c>
      <c r="CO14" s="7">
        <f t="shared" si="24"/>
        <v>99.041073109666584</v>
      </c>
      <c r="CQ14" s="8">
        <v>1510</v>
      </c>
      <c r="CR14" s="9">
        <f t="shared" si="25"/>
        <v>607.32294117647052</v>
      </c>
      <c r="CS14" s="9">
        <f t="shared" si="26"/>
        <v>415.9725070605997</v>
      </c>
      <c r="CU14" s="24">
        <v>1510</v>
      </c>
      <c r="CV14" s="11">
        <f t="shared" si="27"/>
        <v>1.4600074064221618</v>
      </c>
    </row>
    <row r="15" spans="1:131" x14ac:dyDescent="0.2">
      <c r="A15" s="13">
        <v>1511</v>
      </c>
      <c r="B15" s="1">
        <v>100.5</v>
      </c>
      <c r="G15" s="1">
        <v>100.5</v>
      </c>
      <c r="H15" s="1"/>
      <c r="V15" s="1"/>
      <c r="X15" s="1"/>
      <c r="Y15" s="1"/>
      <c r="Z15" s="1"/>
      <c r="AA15" s="1"/>
      <c r="AB15" s="1"/>
      <c r="AC15" s="1">
        <v>220</v>
      </c>
      <c r="AD15" s="1"/>
      <c r="AE15" s="1"/>
      <c r="AF15" s="1"/>
      <c r="AG15" s="1"/>
      <c r="AH15" s="1"/>
      <c r="AI15" s="1">
        <v>220</v>
      </c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7">
        <v>1511</v>
      </c>
      <c r="AY15" s="3">
        <v>1.2324324324324325</v>
      </c>
      <c r="AZ15" s="3">
        <f t="shared" si="1"/>
        <v>1.8108108108108107</v>
      </c>
      <c r="BA15" s="3">
        <v>2.4096867007672631</v>
      </c>
      <c r="BB15" s="3">
        <v>2.8972972972972975</v>
      </c>
      <c r="BC15" s="3">
        <v>7.5679347826086962</v>
      </c>
      <c r="BD15" s="3">
        <v>17.529880478087648</v>
      </c>
      <c r="BE15" s="3">
        <v>27.790697674418603</v>
      </c>
      <c r="BF15" s="3">
        <v>32.608695652173914</v>
      </c>
      <c r="BG15" s="3">
        <v>17.529880478087648</v>
      </c>
      <c r="BH15" s="40">
        <f t="shared" si="2"/>
        <v>0.90540540540540537</v>
      </c>
      <c r="BI15" s="40"/>
      <c r="BJ15" s="3">
        <v>0.84411764705882353</v>
      </c>
      <c r="BK15" s="3"/>
      <c r="BL15" s="14">
        <v>1511</v>
      </c>
      <c r="BM15" s="15">
        <v>3.1951999999999998</v>
      </c>
      <c r="BN15" s="15">
        <f t="shared" si="3"/>
        <v>0.11581965023847375</v>
      </c>
      <c r="BO15" s="15">
        <f t="shared" si="4"/>
        <v>0.17017360890302066</v>
      </c>
      <c r="BP15" s="15">
        <f t="shared" si="5"/>
        <v>0.22645385136151644</v>
      </c>
      <c r="BQ15" s="4">
        <f t="shared" si="6"/>
        <v>0.27227777424483307</v>
      </c>
      <c r="BR15" s="4">
        <f t="shared" si="7"/>
        <v>0.71120780051150889</v>
      </c>
      <c r="BS15" s="4">
        <f t="shared" si="8"/>
        <v>1.6473962971642837</v>
      </c>
      <c r="BT15" s="4">
        <f t="shared" si="9"/>
        <v>2.6116716826265383</v>
      </c>
      <c r="BU15" s="4">
        <f t="shared" si="10"/>
        <v>3.064450127877238</v>
      </c>
      <c r="BV15" s="4">
        <f t="shared" si="11"/>
        <v>1.6473962971642837</v>
      </c>
      <c r="BW15" s="4">
        <f t="shared" si="12"/>
        <v>1.6473962971642837</v>
      </c>
      <c r="BX15" s="4">
        <f t="shared" si="13"/>
        <v>3.088113978568952</v>
      </c>
      <c r="BY15" s="4"/>
      <c r="BZ15" s="4">
        <f t="shared" si="14"/>
        <v>2.6971247058823526</v>
      </c>
      <c r="CA15" s="4"/>
      <c r="CB15" s="4"/>
      <c r="CC15" s="26">
        <v>1511</v>
      </c>
      <c r="CD15" s="6">
        <f t="shared" si="15"/>
        <v>42.543402225755159</v>
      </c>
      <c r="CE15" s="6">
        <f t="shared" si="16"/>
        <v>61.368993718970955</v>
      </c>
      <c r="CF15" s="6">
        <f t="shared" si="17"/>
        <v>5.1732777106518286</v>
      </c>
      <c r="CG15" s="6">
        <f t="shared" si="18"/>
        <v>3.5560390025575446</v>
      </c>
      <c r="CH15" s="6">
        <f t="shared" si="19"/>
        <v>4.9421888914928509</v>
      </c>
      <c r="CI15" s="6">
        <f t="shared" si="20"/>
        <v>7.8350150478796152</v>
      </c>
      <c r="CJ15" s="6">
        <f t="shared" si="21"/>
        <v>3.9837851662404096</v>
      </c>
      <c r="CK15" s="6">
        <f t="shared" si="22"/>
        <v>2.1416151863135688</v>
      </c>
      <c r="CL15" s="6">
        <f t="shared" si="23"/>
        <v>2.1416151863135688</v>
      </c>
      <c r="CM15" s="6">
        <f t="shared" si="28"/>
        <v>6.176227957137904</v>
      </c>
      <c r="CO15" s="7">
        <f t="shared" si="24"/>
        <v>97.318757867558247</v>
      </c>
      <c r="CQ15" s="8">
        <v>1511</v>
      </c>
      <c r="CR15" s="9">
        <f t="shared" si="25"/>
        <v>674.28117647058821</v>
      </c>
      <c r="CS15" s="9">
        <f t="shared" si="26"/>
        <v>408.73878304374466</v>
      </c>
      <c r="CU15" s="24">
        <v>1511</v>
      </c>
      <c r="CV15" s="11">
        <f t="shared" si="27"/>
        <v>1.6496628273183078</v>
      </c>
    </row>
    <row r="16" spans="1:131" x14ac:dyDescent="0.2">
      <c r="A16" s="13">
        <v>1512</v>
      </c>
      <c r="B16" s="1">
        <v>83.7</v>
      </c>
      <c r="G16" s="1">
        <v>83.7</v>
      </c>
      <c r="H16" s="1"/>
      <c r="V16" s="1"/>
      <c r="X16" s="1"/>
      <c r="Y16" s="1"/>
      <c r="Z16" s="1"/>
      <c r="AA16" s="1"/>
      <c r="AB16" s="1"/>
      <c r="AC16" s="1">
        <v>217</v>
      </c>
      <c r="AD16" s="1"/>
      <c r="AE16" s="1"/>
      <c r="AF16" s="1"/>
      <c r="AG16" s="1"/>
      <c r="AH16" s="1"/>
      <c r="AI16" s="1">
        <v>217</v>
      </c>
      <c r="AJ16" s="1">
        <v>23.5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7">
        <v>1512</v>
      </c>
      <c r="AY16" s="3">
        <v>0.79459459459459458</v>
      </c>
      <c r="AZ16" s="3">
        <f t="shared" si="1"/>
        <v>1.5081081081081082</v>
      </c>
      <c r="BA16" s="3">
        <v>2.0068734015345271</v>
      </c>
      <c r="BB16" s="3">
        <v>2.4129729729729732</v>
      </c>
      <c r="BC16" s="3">
        <v>7.7173913043478271</v>
      </c>
      <c r="BD16" s="3">
        <v>17.290836653386453</v>
      </c>
      <c r="BE16" s="3">
        <v>27.325581395348838</v>
      </c>
      <c r="BF16" s="3">
        <v>28.260869565217391</v>
      </c>
      <c r="BG16" s="3">
        <v>17.290836653386453</v>
      </c>
      <c r="BH16" s="40">
        <f t="shared" si="2"/>
        <v>0.75405405405405412</v>
      </c>
      <c r="BI16" s="40"/>
      <c r="BJ16" s="3">
        <v>0.84411764705882353</v>
      </c>
      <c r="BK16" s="3"/>
      <c r="BL16" s="14">
        <v>1512</v>
      </c>
      <c r="BM16" s="15">
        <v>3.1951999999999998</v>
      </c>
      <c r="BN16" s="15">
        <f t="shared" si="3"/>
        <v>7.4673195548489654E-2</v>
      </c>
      <c r="BO16" s="15">
        <f t="shared" si="4"/>
        <v>0.14172667726550081</v>
      </c>
      <c r="BP16" s="15">
        <f t="shared" si="5"/>
        <v>0.18859887919362117</v>
      </c>
      <c r="BQ16" s="4">
        <f t="shared" si="6"/>
        <v>0.22676268362480129</v>
      </c>
      <c r="BR16" s="4">
        <f t="shared" si="7"/>
        <v>0.72525319693094636</v>
      </c>
      <c r="BS16" s="4">
        <f t="shared" si="8"/>
        <v>1.6249318022029526</v>
      </c>
      <c r="BT16" s="4">
        <f t="shared" si="9"/>
        <v>2.5679616963064293</v>
      </c>
      <c r="BU16" s="4">
        <f t="shared" si="10"/>
        <v>2.6558567774936059</v>
      </c>
      <c r="BV16" s="4">
        <f t="shared" si="11"/>
        <v>1.6249318022029526</v>
      </c>
      <c r="BW16" s="4">
        <f t="shared" si="12"/>
        <v>1.6249318022029526</v>
      </c>
      <c r="BX16" s="4">
        <f t="shared" si="13"/>
        <v>2.5718919403604112</v>
      </c>
      <c r="BY16" s="4"/>
      <c r="BZ16" s="4">
        <f t="shared" si="14"/>
        <v>2.6971247058823526</v>
      </c>
      <c r="CA16" s="4"/>
      <c r="CB16" s="4"/>
      <c r="CC16" s="26">
        <v>1512</v>
      </c>
      <c r="CD16" s="6">
        <f t="shared" si="15"/>
        <v>35.431669316375199</v>
      </c>
      <c r="CE16" s="6">
        <f t="shared" si="16"/>
        <v>51.110296261471341</v>
      </c>
      <c r="CF16" s="6">
        <f t="shared" si="17"/>
        <v>4.3084909888712248</v>
      </c>
      <c r="CG16" s="6">
        <f t="shared" si="18"/>
        <v>3.626265984654732</v>
      </c>
      <c r="CH16" s="6">
        <f t="shared" si="19"/>
        <v>4.8747954066088575</v>
      </c>
      <c r="CI16" s="6">
        <f t="shared" si="20"/>
        <v>7.7038850889192876</v>
      </c>
      <c r="CJ16" s="6">
        <f t="shared" si="21"/>
        <v>3.4526138107416879</v>
      </c>
      <c r="CK16" s="6">
        <f t="shared" si="22"/>
        <v>2.1124113428638385</v>
      </c>
      <c r="CL16" s="6">
        <f t="shared" si="23"/>
        <v>2.1124113428638385</v>
      </c>
      <c r="CM16" s="6">
        <f t="shared" si="28"/>
        <v>5.1437838807208225</v>
      </c>
      <c r="CO16" s="7">
        <f t="shared" si="24"/>
        <v>84.444954107715617</v>
      </c>
      <c r="CQ16" s="8">
        <v>1512</v>
      </c>
      <c r="CR16" s="9">
        <f t="shared" si="25"/>
        <v>674.28117647058821</v>
      </c>
      <c r="CS16" s="9">
        <f t="shared" si="26"/>
        <v>354.6688072524056</v>
      </c>
      <c r="CU16" s="24">
        <v>1512</v>
      </c>
      <c r="CV16" s="11">
        <f t="shared" si="27"/>
        <v>1.9011572562419494</v>
      </c>
    </row>
    <row r="17" spans="1:100" x14ac:dyDescent="0.2">
      <c r="A17" s="13">
        <v>1513</v>
      </c>
      <c r="B17" s="1">
        <v>134</v>
      </c>
      <c r="G17" s="1">
        <v>134</v>
      </c>
      <c r="H17" s="1"/>
      <c r="V17" s="1"/>
      <c r="X17" s="1"/>
      <c r="Y17" s="1"/>
      <c r="Z17" s="1"/>
      <c r="AA17" s="1"/>
      <c r="AB17" s="1"/>
      <c r="AC17" s="1">
        <v>187.5</v>
      </c>
      <c r="AD17" s="1"/>
      <c r="AE17" s="1"/>
      <c r="AF17" s="1"/>
      <c r="AG17" s="1"/>
      <c r="AH17" s="1"/>
      <c r="AI17" s="1">
        <v>187.5</v>
      </c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7">
        <v>1513</v>
      </c>
      <c r="AY17" s="3">
        <v>1.4414414414414414</v>
      </c>
      <c r="AZ17" s="3">
        <f t="shared" si="1"/>
        <v>2.4144144144144146</v>
      </c>
      <c r="BA17" s="3">
        <v>3.2129156010230178</v>
      </c>
      <c r="BB17" s="3">
        <v>3.8630630630630636</v>
      </c>
      <c r="BC17" s="3">
        <v>7.8668478260869579</v>
      </c>
      <c r="BD17" s="3">
        <v>14.9402390438247</v>
      </c>
      <c r="BE17" s="3">
        <v>26.899224806201552</v>
      </c>
      <c r="BF17" s="3">
        <v>27.826086956521738</v>
      </c>
      <c r="BG17" s="3">
        <v>14.9402390438247</v>
      </c>
      <c r="BH17" s="40">
        <f t="shared" si="2"/>
        <v>1.2072072072072073</v>
      </c>
      <c r="BI17" s="40"/>
      <c r="BJ17" s="3">
        <v>0.84411764705882353</v>
      </c>
      <c r="BK17" s="3"/>
      <c r="BL17" s="14">
        <v>1513</v>
      </c>
      <c r="BM17" s="15">
        <v>3.1951999999999998</v>
      </c>
      <c r="BN17" s="15">
        <f t="shared" si="3"/>
        <v>0.1354615792262851</v>
      </c>
      <c r="BO17" s="15">
        <f t="shared" si="4"/>
        <v>0.22689814520402757</v>
      </c>
      <c r="BP17" s="15">
        <f t="shared" si="5"/>
        <v>0.30193846848202194</v>
      </c>
      <c r="BQ17" s="4">
        <f t="shared" si="6"/>
        <v>0.36303703232644408</v>
      </c>
      <c r="BR17" s="4">
        <f t="shared" si="7"/>
        <v>0.73929859335038373</v>
      </c>
      <c r="BS17" s="4">
        <f t="shared" si="8"/>
        <v>1.4040309350831965</v>
      </c>
      <c r="BT17" s="4">
        <f t="shared" si="9"/>
        <v>2.5278942088463294</v>
      </c>
      <c r="BU17" s="4">
        <f t="shared" si="10"/>
        <v>2.6149974424552429</v>
      </c>
      <c r="BV17" s="4">
        <f t="shared" si="11"/>
        <v>1.4040309350831965</v>
      </c>
      <c r="BW17" s="4">
        <f t="shared" si="12"/>
        <v>1.4040309350831965</v>
      </c>
      <c r="BX17" s="4">
        <f t="shared" si="13"/>
        <v>4.1174853047586026</v>
      </c>
      <c r="BY17" s="4"/>
      <c r="BZ17" s="4">
        <f t="shared" si="14"/>
        <v>2.6971247058823526</v>
      </c>
      <c r="CA17" s="4"/>
      <c r="CB17" s="4"/>
      <c r="CC17" s="26">
        <v>1513</v>
      </c>
      <c r="CD17" s="6">
        <f t="shared" si="15"/>
        <v>56.724536301006893</v>
      </c>
      <c r="CE17" s="6">
        <f t="shared" si="16"/>
        <v>81.825324958627945</v>
      </c>
      <c r="CF17" s="6">
        <f t="shared" si="17"/>
        <v>6.8977036142024373</v>
      </c>
      <c r="CG17" s="6">
        <f t="shared" si="18"/>
        <v>3.6964929667519186</v>
      </c>
      <c r="CH17" s="6">
        <f t="shared" si="19"/>
        <v>4.2120928052495898</v>
      </c>
      <c r="CI17" s="6">
        <f t="shared" si="20"/>
        <v>7.5836826265389883</v>
      </c>
      <c r="CJ17" s="6">
        <f t="shared" si="21"/>
        <v>3.3994966751918159</v>
      </c>
      <c r="CK17" s="6">
        <f t="shared" si="22"/>
        <v>1.8252402156081555</v>
      </c>
      <c r="CL17" s="6">
        <f t="shared" si="23"/>
        <v>1.8252402156081555</v>
      </c>
      <c r="CM17" s="6">
        <f t="shared" si="28"/>
        <v>8.2349706095172053</v>
      </c>
      <c r="CO17" s="7">
        <f t="shared" si="24"/>
        <v>119.50024468729622</v>
      </c>
      <c r="CQ17" s="8">
        <v>1513</v>
      </c>
      <c r="CR17" s="9">
        <f t="shared" si="25"/>
        <v>674.28117647058821</v>
      </c>
      <c r="CS17" s="9">
        <f t="shared" si="26"/>
        <v>501.90102768664411</v>
      </c>
      <c r="CU17" s="24">
        <v>1513</v>
      </c>
      <c r="CV17" s="11">
        <f t="shared" si="27"/>
        <v>1.3434544646749909</v>
      </c>
    </row>
    <row r="18" spans="1:100" x14ac:dyDescent="0.2">
      <c r="A18" s="13">
        <v>1514</v>
      </c>
      <c r="B18" s="1">
        <v>133.19999999999999</v>
      </c>
      <c r="G18" s="1">
        <v>133.19999999999999</v>
      </c>
      <c r="H18" s="1"/>
      <c r="V18" s="1"/>
      <c r="X18" s="1"/>
      <c r="Y18" s="1"/>
      <c r="Z18" s="1"/>
      <c r="AA18" s="1"/>
      <c r="AB18" s="1"/>
      <c r="AC18" s="1">
        <v>263</v>
      </c>
      <c r="AD18" s="1"/>
      <c r="AE18" s="1"/>
      <c r="AF18" s="1"/>
      <c r="AG18" s="1"/>
      <c r="AH18" s="1"/>
      <c r="AI18" s="1">
        <v>263</v>
      </c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7">
        <v>1514</v>
      </c>
      <c r="AY18" s="3">
        <v>1.2324324324324325</v>
      </c>
      <c r="AZ18" s="3">
        <f t="shared" si="1"/>
        <v>2.4</v>
      </c>
      <c r="BA18" s="3">
        <v>3.1937340153452682</v>
      </c>
      <c r="BB18" s="3">
        <v>3.84</v>
      </c>
      <c r="BC18" s="3">
        <v>8.0163043478260878</v>
      </c>
      <c r="BD18" s="3">
        <v>20.95617529880478</v>
      </c>
      <c r="BE18" s="3">
        <v>26.472868217054263</v>
      </c>
      <c r="BF18" s="3">
        <v>28.434782608695652</v>
      </c>
      <c r="BG18" s="3">
        <v>20.95617529880478</v>
      </c>
      <c r="BH18" s="40">
        <f t="shared" si="2"/>
        <v>1.2</v>
      </c>
      <c r="BI18" s="40"/>
      <c r="BJ18" s="3">
        <v>0.84411764705882353</v>
      </c>
      <c r="BK18" s="3"/>
      <c r="BL18" s="14">
        <v>1514</v>
      </c>
      <c r="BM18" s="15">
        <v>3.1951999999999998</v>
      </c>
      <c r="BN18" s="15">
        <f t="shared" si="3"/>
        <v>0.11581965023847375</v>
      </c>
      <c r="BO18" s="15">
        <f t="shared" si="4"/>
        <v>0.2255435294117647</v>
      </c>
      <c r="BP18" s="15">
        <f t="shared" si="5"/>
        <v>0.3001358507597412</v>
      </c>
      <c r="BQ18" s="4">
        <f t="shared" si="6"/>
        <v>0.36086964705882346</v>
      </c>
      <c r="BR18" s="4">
        <f t="shared" si="7"/>
        <v>0.75334398976982098</v>
      </c>
      <c r="BS18" s="4">
        <f t="shared" si="8"/>
        <v>1.9693873916100302</v>
      </c>
      <c r="BT18" s="4">
        <f t="shared" si="9"/>
        <v>2.4878267213862286</v>
      </c>
      <c r="BU18" s="4">
        <f t="shared" si="10"/>
        <v>2.6722005115089513</v>
      </c>
      <c r="BV18" s="4">
        <f t="shared" si="11"/>
        <v>1.9693873916100302</v>
      </c>
      <c r="BW18" s="4">
        <f t="shared" si="12"/>
        <v>1.9693873916100302</v>
      </c>
      <c r="BX18" s="4">
        <f t="shared" si="13"/>
        <v>4.0929033029391482</v>
      </c>
      <c r="BY18" s="4"/>
      <c r="BZ18" s="4">
        <f t="shared" si="14"/>
        <v>2.6971247058823526</v>
      </c>
      <c r="CA18" s="4"/>
      <c r="CB18" s="4"/>
      <c r="CC18" s="26">
        <v>1514</v>
      </c>
      <c r="CD18" s="6">
        <f t="shared" si="15"/>
        <v>56.385882352941167</v>
      </c>
      <c r="CE18" s="6">
        <f t="shared" si="16"/>
        <v>81.336815555889871</v>
      </c>
      <c r="CF18" s="6">
        <f t="shared" si="17"/>
        <v>6.8565232941176459</v>
      </c>
      <c r="CG18" s="6">
        <f t="shared" si="18"/>
        <v>3.7667199488491048</v>
      </c>
      <c r="CH18" s="6">
        <f t="shared" si="19"/>
        <v>5.9081621748300908</v>
      </c>
      <c r="CI18" s="6">
        <f t="shared" si="20"/>
        <v>7.4634801641586854</v>
      </c>
      <c r="CJ18" s="6">
        <f t="shared" si="21"/>
        <v>3.473860664961637</v>
      </c>
      <c r="CK18" s="6">
        <f t="shared" si="22"/>
        <v>2.5602036090930391</v>
      </c>
      <c r="CL18" s="6">
        <f t="shared" si="23"/>
        <v>2.5602036090930391</v>
      </c>
      <c r="CM18" s="6">
        <f t="shared" si="28"/>
        <v>8.1858066058782963</v>
      </c>
      <c r="CO18" s="7">
        <f t="shared" si="24"/>
        <v>122.11177562687141</v>
      </c>
      <c r="CQ18" s="8">
        <v>1514</v>
      </c>
      <c r="CR18" s="9">
        <f t="shared" si="25"/>
        <v>674.28117647058821</v>
      </c>
      <c r="CS18" s="9">
        <f t="shared" si="26"/>
        <v>512.86945763285996</v>
      </c>
      <c r="CU18" s="24">
        <v>1514</v>
      </c>
      <c r="CV18" s="11">
        <f t="shared" si="27"/>
        <v>1.3147228138378939</v>
      </c>
    </row>
    <row r="19" spans="1:100" x14ac:dyDescent="0.2">
      <c r="A19" s="13">
        <v>1515</v>
      </c>
      <c r="B19" s="1">
        <v>179.4</v>
      </c>
      <c r="G19" s="1">
        <v>179.4</v>
      </c>
      <c r="H19" s="1"/>
      <c r="V19" s="1"/>
      <c r="X19" s="1"/>
      <c r="Y19" s="1"/>
      <c r="Z19" s="1"/>
      <c r="AA19" s="1"/>
      <c r="AB19" s="1"/>
      <c r="AC19" s="1">
        <v>268</v>
      </c>
      <c r="AD19" s="1"/>
      <c r="AE19" s="1"/>
      <c r="AF19" s="1"/>
      <c r="AG19" s="1"/>
      <c r="AH19" s="1"/>
      <c r="AI19" s="1">
        <v>268</v>
      </c>
      <c r="AJ19" s="1">
        <v>22.4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7">
        <v>1515</v>
      </c>
      <c r="AY19" s="3">
        <v>1.3009009009009009</v>
      </c>
      <c r="AZ19" s="3">
        <f t="shared" si="1"/>
        <v>3.2324324324324327</v>
      </c>
      <c r="BA19" s="3">
        <v>4.3014705882352935</v>
      </c>
      <c r="BB19" s="3">
        <v>5.1718918918918924</v>
      </c>
      <c r="BC19" s="3">
        <v>8.1657608695652186</v>
      </c>
      <c r="BD19" s="3">
        <v>21.354581673306772</v>
      </c>
      <c r="BE19" s="3">
        <v>26.046511627906977</v>
      </c>
      <c r="BF19" s="3">
        <v>29.043478260869563</v>
      </c>
      <c r="BG19" s="3">
        <v>21.354581673306772</v>
      </c>
      <c r="BH19" s="40">
        <f t="shared" si="2"/>
        <v>1.6162162162162164</v>
      </c>
      <c r="BI19" s="40"/>
      <c r="BJ19" s="3">
        <v>0.84411764705882353</v>
      </c>
      <c r="BK19" s="3"/>
      <c r="BL19" s="14">
        <v>1515</v>
      </c>
      <c r="BM19" s="15">
        <v>3.1951999999999998</v>
      </c>
      <c r="BN19" s="15">
        <f t="shared" si="3"/>
        <v>0.1222540752517223</v>
      </c>
      <c r="BO19" s="15">
        <f t="shared" si="4"/>
        <v>0.30377259141494439</v>
      </c>
      <c r="BP19" s="15">
        <f t="shared" si="5"/>
        <v>0.40423702422145319</v>
      </c>
      <c r="BQ19" s="4">
        <f t="shared" si="6"/>
        <v>0.48603614626391095</v>
      </c>
      <c r="BR19" s="4">
        <f t="shared" si="7"/>
        <v>0.76738938618925845</v>
      </c>
      <c r="BS19" s="4">
        <f t="shared" si="8"/>
        <v>2.0068282165455824</v>
      </c>
      <c r="BT19" s="4">
        <f t="shared" si="9"/>
        <v>2.4477592339261283</v>
      </c>
      <c r="BU19" s="4">
        <f t="shared" si="10"/>
        <v>2.7294035805626593</v>
      </c>
      <c r="BV19" s="4">
        <f t="shared" si="11"/>
        <v>2.0068282165455824</v>
      </c>
      <c r="BW19" s="4">
        <f t="shared" si="12"/>
        <v>2.0068282165455824</v>
      </c>
      <c r="BX19" s="4">
        <f t="shared" si="13"/>
        <v>5.5125139080126369</v>
      </c>
      <c r="BY19" s="4"/>
      <c r="BZ19" s="4">
        <f t="shared" si="14"/>
        <v>2.6971247058823526</v>
      </c>
      <c r="CA19" s="4"/>
      <c r="CB19" s="4"/>
      <c r="CC19" s="26">
        <v>1515</v>
      </c>
      <c r="CD19" s="6">
        <f t="shared" si="15"/>
        <v>75.943147853736093</v>
      </c>
      <c r="CE19" s="6">
        <f t="shared" si="16"/>
        <v>109.54823356401381</v>
      </c>
      <c r="CF19" s="6">
        <f t="shared" si="17"/>
        <v>9.2346867790143072</v>
      </c>
      <c r="CG19" s="6">
        <f t="shared" si="18"/>
        <v>3.8369469309462922</v>
      </c>
      <c r="CH19" s="6">
        <f t="shared" si="19"/>
        <v>6.0204846496367477</v>
      </c>
      <c r="CI19" s="6">
        <f t="shared" si="20"/>
        <v>7.3432777017783852</v>
      </c>
      <c r="CJ19" s="6">
        <f t="shared" si="21"/>
        <v>3.5482246547314573</v>
      </c>
      <c r="CK19" s="6">
        <f t="shared" si="22"/>
        <v>2.6088766815092574</v>
      </c>
      <c r="CL19" s="6">
        <f t="shared" si="23"/>
        <v>2.6088766815092574</v>
      </c>
      <c r="CM19" s="6">
        <f t="shared" si="28"/>
        <v>11.025027816025274</v>
      </c>
      <c r="CO19" s="7">
        <f t="shared" si="24"/>
        <v>155.77463545916481</v>
      </c>
      <c r="CQ19" s="8">
        <v>1515</v>
      </c>
      <c r="CR19" s="9">
        <f t="shared" si="25"/>
        <v>674.28117647058821</v>
      </c>
      <c r="CS19" s="9">
        <f t="shared" si="26"/>
        <v>654.25346892849223</v>
      </c>
      <c r="CU19" s="24">
        <v>1515</v>
      </c>
      <c r="CV19" s="11">
        <f t="shared" si="27"/>
        <v>1.0306115419990001</v>
      </c>
    </row>
    <row r="20" spans="1:100" x14ac:dyDescent="0.2">
      <c r="A20" s="13">
        <v>1516</v>
      </c>
      <c r="B20" s="1">
        <v>129.5</v>
      </c>
      <c r="G20" s="1">
        <v>129.5</v>
      </c>
      <c r="H20" s="1"/>
      <c r="V20" s="1"/>
      <c r="X20" s="1"/>
      <c r="Y20" s="1"/>
      <c r="Z20" s="1"/>
      <c r="AA20" s="1"/>
      <c r="AB20" s="1"/>
      <c r="AC20" s="1">
        <v>255</v>
      </c>
      <c r="AD20" s="1"/>
      <c r="AE20" s="1"/>
      <c r="AF20" s="1"/>
      <c r="AG20" s="1"/>
      <c r="AH20" s="1"/>
      <c r="AI20" s="1">
        <v>255</v>
      </c>
      <c r="AJ20" s="1">
        <v>26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7">
        <v>1516</v>
      </c>
      <c r="AY20" s="3">
        <v>1.218018018018018</v>
      </c>
      <c r="AZ20" s="3">
        <f t="shared" si="1"/>
        <v>2.3333333333333335</v>
      </c>
      <c r="BA20" s="3">
        <v>3.1050191815856776</v>
      </c>
      <c r="BB20" s="3">
        <v>3.7333333333333338</v>
      </c>
      <c r="BC20" s="3">
        <v>8.3152173913043494</v>
      </c>
      <c r="BD20" s="3">
        <v>20.318725099601593</v>
      </c>
      <c r="BE20" s="3">
        <v>30.232558139534884</v>
      </c>
      <c r="BF20" s="3">
        <v>29.652173913043473</v>
      </c>
      <c r="BG20" s="3">
        <v>20.318725099601593</v>
      </c>
      <c r="BH20" s="40">
        <f t="shared" si="2"/>
        <v>1.1666666666666667</v>
      </c>
      <c r="BI20" s="40"/>
      <c r="BJ20" s="3">
        <v>0.84411764705882353</v>
      </c>
      <c r="BK20" s="3"/>
      <c r="BL20" s="14">
        <v>1516</v>
      </c>
      <c r="BM20" s="15">
        <v>3.1951999999999998</v>
      </c>
      <c r="BN20" s="15">
        <f t="shared" si="3"/>
        <v>0.11446503444621091</v>
      </c>
      <c r="BO20" s="15">
        <f t="shared" si="4"/>
        <v>0.21927843137254902</v>
      </c>
      <c r="BP20" s="15">
        <f t="shared" si="5"/>
        <v>0.29179874379419285</v>
      </c>
      <c r="BQ20" s="4">
        <f t="shared" si="6"/>
        <v>0.35084549019607847</v>
      </c>
      <c r="BR20" s="4">
        <f t="shared" si="7"/>
        <v>0.78143478260869581</v>
      </c>
      <c r="BS20" s="4">
        <f t="shared" si="8"/>
        <v>1.9094820717131473</v>
      </c>
      <c r="BT20" s="4">
        <f t="shared" si="9"/>
        <v>2.8411491108071134</v>
      </c>
      <c r="BU20" s="4">
        <f t="shared" si="10"/>
        <v>2.7866066496163673</v>
      </c>
      <c r="BV20" s="4">
        <f t="shared" si="11"/>
        <v>1.9094820717131473</v>
      </c>
      <c r="BW20" s="4">
        <f t="shared" si="12"/>
        <v>1.9094820717131473</v>
      </c>
      <c r="BX20" s="4">
        <f t="shared" si="13"/>
        <v>3.9792115445241727</v>
      </c>
      <c r="BY20" s="4"/>
      <c r="BZ20" s="4">
        <f t="shared" si="14"/>
        <v>2.6971247058823526</v>
      </c>
      <c r="CA20" s="4"/>
      <c r="CB20" s="4"/>
      <c r="CC20" s="26">
        <v>1516</v>
      </c>
      <c r="CD20" s="6">
        <f t="shared" si="15"/>
        <v>54.819607843137256</v>
      </c>
      <c r="CE20" s="6">
        <f t="shared" si="16"/>
        <v>79.07745956822626</v>
      </c>
      <c r="CF20" s="6">
        <f t="shared" si="17"/>
        <v>6.6660643137254905</v>
      </c>
      <c r="CG20" s="6">
        <f t="shared" si="18"/>
        <v>3.9071739130434793</v>
      </c>
      <c r="CH20" s="6">
        <f t="shared" si="19"/>
        <v>5.7284462151394422</v>
      </c>
      <c r="CI20" s="6">
        <f t="shared" si="20"/>
        <v>8.5234473324213411</v>
      </c>
      <c r="CJ20" s="6">
        <f t="shared" si="21"/>
        <v>3.6225886445012776</v>
      </c>
      <c r="CK20" s="6">
        <f t="shared" si="22"/>
        <v>2.4823266932270918</v>
      </c>
      <c r="CL20" s="6">
        <f t="shared" si="23"/>
        <v>2.4823266932270918</v>
      </c>
      <c r="CM20" s="6">
        <f t="shared" si="28"/>
        <v>7.9584230890483454</v>
      </c>
      <c r="CO20" s="7">
        <f t="shared" si="24"/>
        <v>120.44825646255981</v>
      </c>
      <c r="CQ20" s="8">
        <v>1516</v>
      </c>
      <c r="CR20" s="9">
        <f t="shared" si="25"/>
        <v>674.28117647058821</v>
      </c>
      <c r="CS20" s="9">
        <f t="shared" si="26"/>
        <v>505.88267714275122</v>
      </c>
      <c r="CU20" s="24">
        <v>1516</v>
      </c>
      <c r="CV20" s="11">
        <f t="shared" si="27"/>
        <v>1.3328805411542446</v>
      </c>
    </row>
    <row r="21" spans="1:100" x14ac:dyDescent="0.2">
      <c r="A21" s="13">
        <v>1517</v>
      </c>
      <c r="B21" s="1">
        <v>92.7</v>
      </c>
      <c r="G21" s="1">
        <v>92.7</v>
      </c>
      <c r="H21" s="1"/>
      <c r="U21" s="1">
        <v>7.5</v>
      </c>
      <c r="V21" s="1"/>
      <c r="X21" s="1"/>
      <c r="Y21" s="1"/>
      <c r="Z21" s="1"/>
      <c r="AA21" s="1">
        <v>7.5</v>
      </c>
      <c r="AB21" s="1"/>
      <c r="AC21" s="1">
        <v>204</v>
      </c>
      <c r="AD21" s="1"/>
      <c r="AE21" s="1"/>
      <c r="AF21" s="1"/>
      <c r="AG21" s="1"/>
      <c r="AH21" s="1"/>
      <c r="AI21" s="1">
        <v>204</v>
      </c>
      <c r="AJ21" s="1">
        <v>18.5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7">
        <v>1517</v>
      </c>
      <c r="AY21" s="3">
        <v>1.0342342342342341</v>
      </c>
      <c r="AZ21" s="3">
        <f t="shared" si="1"/>
        <v>1.6702702702702703</v>
      </c>
      <c r="BA21" s="3">
        <v>2.222666240409207</v>
      </c>
      <c r="BB21" s="3">
        <v>2.6724324324324327</v>
      </c>
      <c r="BC21" s="3">
        <v>8.4646739130434803</v>
      </c>
      <c r="BD21" s="3">
        <v>16.254980079681275</v>
      </c>
      <c r="BE21" s="3">
        <v>21.511627906976745</v>
      </c>
      <c r="BF21" s="3">
        <v>30.260869565217387</v>
      </c>
      <c r="BG21" s="3">
        <v>16.254980079681275</v>
      </c>
      <c r="BH21" s="40">
        <f t="shared" si="2"/>
        <v>0.83513513513513515</v>
      </c>
      <c r="BI21" s="40"/>
      <c r="BJ21" s="3">
        <v>0.84411764705882353</v>
      </c>
      <c r="BK21" s="3"/>
      <c r="BL21" s="14">
        <v>1517</v>
      </c>
      <c r="BM21" s="15">
        <v>3.1951999999999998</v>
      </c>
      <c r="BN21" s="15">
        <f t="shared" si="3"/>
        <v>9.7193683094859554E-2</v>
      </c>
      <c r="BO21" s="15">
        <f t="shared" si="4"/>
        <v>0.15696610492845786</v>
      </c>
      <c r="BP21" s="15">
        <f t="shared" si="5"/>
        <v>0.20887832856927938</v>
      </c>
      <c r="BQ21" s="4">
        <f t="shared" si="6"/>
        <v>0.25114576788553261</v>
      </c>
      <c r="BR21" s="4">
        <f t="shared" si="7"/>
        <v>0.79548017902813317</v>
      </c>
      <c r="BS21" s="4">
        <f t="shared" si="8"/>
        <v>1.527585657370518</v>
      </c>
      <c r="BT21" s="4">
        <f t="shared" si="9"/>
        <v>2.0215868673050617</v>
      </c>
      <c r="BU21" s="4">
        <f t="shared" si="10"/>
        <v>2.8438097186700761</v>
      </c>
      <c r="BV21" s="4">
        <f t="shared" si="11"/>
        <v>1.527585657370518</v>
      </c>
      <c r="BW21" s="4">
        <f t="shared" si="12"/>
        <v>1.527585657370518</v>
      </c>
      <c r="BX21" s="4">
        <f t="shared" si="13"/>
        <v>2.848439460829272</v>
      </c>
      <c r="BY21" s="4"/>
      <c r="BZ21" s="4">
        <f t="shared" si="14"/>
        <v>2.6971247058823526</v>
      </c>
      <c r="CA21" s="4"/>
      <c r="CB21" s="4"/>
      <c r="CC21" s="26">
        <v>1517</v>
      </c>
      <c r="CD21" s="6">
        <f t="shared" si="15"/>
        <v>39.241526232114467</v>
      </c>
      <c r="CE21" s="6">
        <f t="shared" si="16"/>
        <v>56.606027042274711</v>
      </c>
      <c r="CF21" s="6">
        <f t="shared" si="17"/>
        <v>4.7717695898251193</v>
      </c>
      <c r="CG21" s="6">
        <f t="shared" si="18"/>
        <v>3.9774008951406659</v>
      </c>
      <c r="CH21" s="6">
        <f t="shared" si="19"/>
        <v>4.5827569721115538</v>
      </c>
      <c r="CI21" s="6">
        <f t="shared" si="20"/>
        <v>6.064760601915185</v>
      </c>
      <c r="CJ21" s="6">
        <f t="shared" si="21"/>
        <v>3.6969526342710992</v>
      </c>
      <c r="CK21" s="6">
        <f t="shared" si="22"/>
        <v>1.9858613545816735</v>
      </c>
      <c r="CL21" s="6">
        <f t="shared" si="23"/>
        <v>1.9858613545816735</v>
      </c>
      <c r="CM21" s="6">
        <f t="shared" si="28"/>
        <v>5.696878921658544</v>
      </c>
      <c r="CO21" s="7">
        <f t="shared" si="24"/>
        <v>89.368269366360209</v>
      </c>
      <c r="CQ21" s="8">
        <v>1517</v>
      </c>
      <c r="CR21" s="9">
        <f t="shared" si="25"/>
        <v>674.28117647058821</v>
      </c>
      <c r="CS21" s="9">
        <f t="shared" si="26"/>
        <v>375.34673133871291</v>
      </c>
      <c r="CU21" s="24">
        <v>1517</v>
      </c>
      <c r="CV21" s="11">
        <f t="shared" si="27"/>
        <v>1.7964221349835516</v>
      </c>
    </row>
    <row r="22" spans="1:100" x14ac:dyDescent="0.2">
      <c r="A22" s="13">
        <v>1518</v>
      </c>
      <c r="G22" s="1">
        <v>111.35</v>
      </c>
      <c r="H22" s="1"/>
      <c r="V22" s="1"/>
      <c r="X22" s="1"/>
      <c r="Y22" s="1"/>
      <c r="Z22" s="1"/>
      <c r="AA22" s="1"/>
      <c r="AB22" s="1"/>
      <c r="AC22" s="1">
        <v>272</v>
      </c>
      <c r="AD22" s="1"/>
      <c r="AE22" s="1"/>
      <c r="AF22" s="1"/>
      <c r="AG22" s="1"/>
      <c r="AH22" s="1"/>
      <c r="AI22" s="1">
        <v>272</v>
      </c>
      <c r="AJ22" s="1">
        <v>20.399999999999999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7">
        <v>1518</v>
      </c>
      <c r="AY22" s="3">
        <v>1.3315315315315317</v>
      </c>
      <c r="AZ22" s="3">
        <f t="shared" si="1"/>
        <v>2.006306306306306</v>
      </c>
      <c r="BA22" s="3">
        <v>2.6698369565217388</v>
      </c>
      <c r="BB22" s="3">
        <v>3.2100900900900906</v>
      </c>
      <c r="BC22" s="3">
        <v>8.6141304347826111</v>
      </c>
      <c r="BD22" s="3">
        <v>21.673306772908365</v>
      </c>
      <c r="BE22" s="3">
        <v>23.720930232558139</v>
      </c>
      <c r="BF22" s="3">
        <v>30.869565217391301</v>
      </c>
      <c r="BG22" s="3">
        <v>21.673306772908365</v>
      </c>
      <c r="BH22" s="40">
        <f t="shared" si="2"/>
        <v>1.003153153153153</v>
      </c>
      <c r="BI22" s="40"/>
      <c r="BJ22" s="3">
        <v>0.84411764705882353</v>
      </c>
      <c r="BK22" s="3"/>
      <c r="BL22" s="14">
        <v>1518</v>
      </c>
      <c r="BM22" s="15">
        <v>3.1951999999999998</v>
      </c>
      <c r="BN22" s="15">
        <f t="shared" si="3"/>
        <v>0.12513263381028089</v>
      </c>
      <c r="BO22" s="15">
        <f t="shared" si="4"/>
        <v>0.18854558558558557</v>
      </c>
      <c r="BP22" s="15">
        <f t="shared" si="5"/>
        <v>0.25090185421994882</v>
      </c>
      <c r="BQ22" s="4">
        <f t="shared" si="6"/>
        <v>0.30167293693693698</v>
      </c>
      <c r="BR22" s="4">
        <f t="shared" si="7"/>
        <v>0.80952557544757042</v>
      </c>
      <c r="BS22" s="4">
        <f t="shared" si="8"/>
        <v>2.0367808764940238</v>
      </c>
      <c r="BT22" s="4">
        <f t="shared" si="9"/>
        <v>2.2292093023255815</v>
      </c>
      <c r="BU22" s="4">
        <f t="shared" si="10"/>
        <v>2.9010127877237846</v>
      </c>
      <c r="BV22" s="4">
        <f t="shared" si="11"/>
        <v>2.0367808764940238</v>
      </c>
      <c r="BW22" s="4">
        <f t="shared" si="12"/>
        <v>2.0367808764940238</v>
      </c>
      <c r="BX22" s="4">
        <f t="shared" si="13"/>
        <v>3.4215073782453009</v>
      </c>
      <c r="BY22" s="4"/>
      <c r="BZ22" s="4">
        <f t="shared" si="14"/>
        <v>2.6971247058823526</v>
      </c>
      <c r="CA22" s="4"/>
      <c r="CB22" s="4"/>
      <c r="CC22" s="26">
        <v>1518</v>
      </c>
      <c r="CD22" s="6">
        <f t="shared" si="15"/>
        <v>47.136396396396393</v>
      </c>
      <c r="CE22" s="6">
        <f t="shared" si="16"/>
        <v>67.994402493606131</v>
      </c>
      <c r="CF22" s="6">
        <f t="shared" si="17"/>
        <v>5.7317858018018022</v>
      </c>
      <c r="CG22" s="6">
        <f t="shared" si="18"/>
        <v>4.0476278772378524</v>
      </c>
      <c r="CH22" s="6">
        <f t="shared" si="19"/>
        <v>6.1103426294820711</v>
      </c>
      <c r="CI22" s="6">
        <f t="shared" si="20"/>
        <v>6.6876279069767444</v>
      </c>
      <c r="CJ22" s="6">
        <f t="shared" si="21"/>
        <v>3.7713166240409199</v>
      </c>
      <c r="CK22" s="6">
        <f t="shared" si="22"/>
        <v>2.6478151394422311</v>
      </c>
      <c r="CL22" s="6">
        <f t="shared" si="23"/>
        <v>2.6478151394422311</v>
      </c>
      <c r="CM22" s="6">
        <f t="shared" si="28"/>
        <v>6.8430147564906019</v>
      </c>
      <c r="CO22" s="7">
        <f t="shared" si="24"/>
        <v>106.4817483685206</v>
      </c>
      <c r="CQ22" s="8">
        <v>1518</v>
      </c>
      <c r="CR22" s="9">
        <f t="shared" si="25"/>
        <v>674.28117647058821</v>
      </c>
      <c r="CS22" s="9">
        <f t="shared" si="26"/>
        <v>447.22334314778652</v>
      </c>
      <c r="CU22" s="24">
        <v>1518</v>
      </c>
      <c r="CV22" s="11">
        <f t="shared" si="27"/>
        <v>1.5077056839758243</v>
      </c>
    </row>
    <row r="23" spans="1:100" x14ac:dyDescent="0.2">
      <c r="A23" s="13">
        <v>1519</v>
      </c>
      <c r="B23" s="1">
        <v>130</v>
      </c>
      <c r="G23" s="1">
        <v>130</v>
      </c>
      <c r="H23" s="1"/>
      <c r="U23" s="1">
        <v>6.6</v>
      </c>
      <c r="V23" s="1"/>
      <c r="X23" s="1"/>
      <c r="Y23" s="1"/>
      <c r="Z23" s="1"/>
      <c r="AA23" s="1">
        <v>6.6</v>
      </c>
      <c r="AB23" s="1"/>
      <c r="AC23" s="1"/>
      <c r="AD23" s="1"/>
      <c r="AE23" s="1"/>
      <c r="AF23" s="1"/>
      <c r="AG23" s="1"/>
      <c r="AH23" s="1"/>
      <c r="AI23" s="1"/>
      <c r="AJ23" s="1">
        <v>22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7">
        <v>1519</v>
      </c>
      <c r="AY23" s="3">
        <v>1.3513513513513513</v>
      </c>
      <c r="AZ23" s="3">
        <f t="shared" si="1"/>
        <v>2.3423423423423424</v>
      </c>
      <c r="BA23" s="3">
        <v>3.117007672634271</v>
      </c>
      <c r="BB23" s="3">
        <v>3.7477477477477481</v>
      </c>
      <c r="BC23" s="3">
        <v>8.7635869565217401</v>
      </c>
      <c r="BD23" s="3">
        <v>21.266932270916332</v>
      </c>
      <c r="BE23" s="3">
        <v>25.581395348837209</v>
      </c>
      <c r="BF23" s="3">
        <v>29.130434782608695</v>
      </c>
      <c r="BG23" s="3">
        <v>21.266932270916332</v>
      </c>
      <c r="BH23" s="40">
        <f t="shared" si="2"/>
        <v>1.1711711711711712</v>
      </c>
      <c r="BI23" s="40"/>
      <c r="BJ23" s="3">
        <v>0.84411764705882353</v>
      </c>
      <c r="BK23" s="3"/>
      <c r="BL23" s="14">
        <v>1519</v>
      </c>
      <c r="BM23" s="15">
        <v>3.1951999999999998</v>
      </c>
      <c r="BN23" s="15">
        <f t="shared" si="3"/>
        <v>0.12699523052464229</v>
      </c>
      <c r="BO23" s="15">
        <f t="shared" si="4"/>
        <v>0.2201250662427133</v>
      </c>
      <c r="BP23" s="15">
        <f t="shared" si="5"/>
        <v>0.29292537987061829</v>
      </c>
      <c r="BQ23" s="4">
        <f t="shared" si="6"/>
        <v>0.35220010598834128</v>
      </c>
      <c r="BR23" s="4">
        <f t="shared" si="7"/>
        <v>0.82357097186700778</v>
      </c>
      <c r="BS23" s="4">
        <f t="shared" si="8"/>
        <v>1.9985912350597606</v>
      </c>
      <c r="BT23" s="4">
        <f t="shared" si="9"/>
        <v>2.4040492476060189</v>
      </c>
      <c r="BU23" s="4">
        <f t="shared" si="10"/>
        <v>2.7375754475703324</v>
      </c>
      <c r="BV23" s="4">
        <f t="shared" si="11"/>
        <v>1.9985912350597606</v>
      </c>
      <c r="BW23" s="4">
        <f t="shared" si="12"/>
        <v>1.9985912350597606</v>
      </c>
      <c r="BX23" s="4">
        <f t="shared" si="13"/>
        <v>3.9945752956613312</v>
      </c>
      <c r="BY23" s="4"/>
      <c r="BZ23" s="4">
        <f t="shared" si="14"/>
        <v>2.6971247058823526</v>
      </c>
      <c r="CA23" s="4"/>
      <c r="CB23" s="4"/>
      <c r="CC23" s="26">
        <v>1519</v>
      </c>
      <c r="CD23" s="6">
        <f t="shared" si="15"/>
        <v>55.031266560678326</v>
      </c>
      <c r="CE23" s="6">
        <f t="shared" si="16"/>
        <v>79.382777944937558</v>
      </c>
      <c r="CF23" s="6">
        <f t="shared" si="17"/>
        <v>6.6918020137784842</v>
      </c>
      <c r="CG23" s="6">
        <f t="shared" si="18"/>
        <v>4.117854859335039</v>
      </c>
      <c r="CH23" s="6">
        <f t="shared" si="19"/>
        <v>5.9957737051792819</v>
      </c>
      <c r="CI23" s="6">
        <f t="shared" si="20"/>
        <v>7.2121477428180567</v>
      </c>
      <c r="CJ23" s="6">
        <f t="shared" si="21"/>
        <v>3.5588480818414321</v>
      </c>
      <c r="CK23" s="6">
        <f t="shared" si="22"/>
        <v>2.5981686055776887</v>
      </c>
      <c r="CL23" s="6">
        <f t="shared" si="23"/>
        <v>2.5981686055776887</v>
      </c>
      <c r="CM23" s="6">
        <f t="shared" si="28"/>
        <v>7.9891505913226624</v>
      </c>
      <c r="CO23" s="7">
        <f t="shared" si="24"/>
        <v>120.14469215036789</v>
      </c>
      <c r="CQ23" s="8">
        <v>1519</v>
      </c>
      <c r="CR23" s="9">
        <f t="shared" si="25"/>
        <v>674.28117647058821</v>
      </c>
      <c r="CS23" s="9">
        <f t="shared" si="26"/>
        <v>504.60770703154515</v>
      </c>
      <c r="CU23" s="24">
        <v>1519</v>
      </c>
      <c r="CV23" s="11">
        <f t="shared" si="27"/>
        <v>1.3362482718252182</v>
      </c>
    </row>
    <row r="24" spans="1:100" x14ac:dyDescent="0.2">
      <c r="A24" s="13">
        <v>1520</v>
      </c>
      <c r="B24" s="1">
        <v>108.5</v>
      </c>
      <c r="G24" s="1">
        <v>108.5</v>
      </c>
      <c r="H24" s="1"/>
      <c r="T24" s="1">
        <v>4.0999999999999996</v>
      </c>
      <c r="U24" s="1">
        <v>6.6</v>
      </c>
      <c r="V24" s="1"/>
      <c r="X24" s="1"/>
      <c r="Y24" s="1"/>
      <c r="Z24" s="1"/>
      <c r="AA24" s="1">
        <v>6.6</v>
      </c>
      <c r="AB24" s="1">
        <v>4.0999999999999996</v>
      </c>
      <c r="AC24" s="1"/>
      <c r="AD24" s="1"/>
      <c r="AE24" s="1"/>
      <c r="AF24" s="1"/>
      <c r="AG24" s="1"/>
      <c r="AH24" s="1"/>
      <c r="AI24" s="1"/>
      <c r="AJ24" s="1">
        <v>22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7">
        <v>1520</v>
      </c>
      <c r="AY24" s="3">
        <v>1.0972972972972972</v>
      </c>
      <c r="AZ24" s="3">
        <f t="shared" si="1"/>
        <v>1.954954954954955</v>
      </c>
      <c r="BA24" s="3">
        <v>2.601502557544757</v>
      </c>
      <c r="BB24" s="3">
        <v>3.127927927927928</v>
      </c>
      <c r="BC24" s="3">
        <v>8.9130434782608692</v>
      </c>
      <c r="BD24" s="3">
        <v>20.860557768924298</v>
      </c>
      <c r="BE24" s="3">
        <v>25.581395348837209</v>
      </c>
      <c r="BF24" s="3">
        <v>28.695652173913039</v>
      </c>
      <c r="BG24" s="3">
        <v>20.860557768924298</v>
      </c>
      <c r="BH24" s="40">
        <f t="shared" si="2"/>
        <v>0.97747747747747749</v>
      </c>
      <c r="BI24" s="40"/>
      <c r="BJ24" s="3">
        <v>0.84411764705882353</v>
      </c>
      <c r="BK24" s="3"/>
      <c r="BL24" s="14">
        <v>1520</v>
      </c>
      <c r="BM24" s="15">
        <v>3.1951999999999998</v>
      </c>
      <c r="BN24" s="15">
        <f t="shared" si="3"/>
        <v>0.10312012718600952</v>
      </c>
      <c r="BO24" s="15">
        <f t="shared" si="4"/>
        <v>0.18371976682564917</v>
      </c>
      <c r="BP24" s="15">
        <f t="shared" si="5"/>
        <v>0.24448002858432374</v>
      </c>
      <c r="BQ24" s="4">
        <f t="shared" si="6"/>
        <v>0.29395162692103866</v>
      </c>
      <c r="BR24" s="4">
        <f t="shared" si="7"/>
        <v>0.83761636828644503</v>
      </c>
      <c r="BS24" s="4">
        <f t="shared" si="8"/>
        <v>1.9604015936254975</v>
      </c>
      <c r="BT24" s="4">
        <f t="shared" si="9"/>
        <v>2.4040492476060189</v>
      </c>
      <c r="BU24" s="4">
        <f t="shared" si="10"/>
        <v>2.6967161125319685</v>
      </c>
      <c r="BV24" s="4">
        <f t="shared" si="11"/>
        <v>1.9604015936254975</v>
      </c>
      <c r="BW24" s="4">
        <f t="shared" si="12"/>
        <v>1.9604015936254975</v>
      </c>
      <c r="BX24" s="4">
        <f t="shared" si="13"/>
        <v>3.3339339967634949</v>
      </c>
      <c r="BY24" s="4"/>
      <c r="BZ24" s="4">
        <f t="shared" si="14"/>
        <v>2.6971247058823526</v>
      </c>
      <c r="CA24" s="4"/>
      <c r="CB24" s="4"/>
      <c r="CC24" s="26">
        <v>1520</v>
      </c>
      <c r="CD24" s="6">
        <f t="shared" si="15"/>
        <v>45.929941706412286</v>
      </c>
      <c r="CE24" s="6">
        <f t="shared" si="16"/>
        <v>66.254087746351729</v>
      </c>
      <c r="CF24" s="6">
        <f t="shared" si="17"/>
        <v>5.5850809114997348</v>
      </c>
      <c r="CG24" s="6">
        <f t="shared" si="18"/>
        <v>4.1880818414322256</v>
      </c>
      <c r="CH24" s="6">
        <f t="shared" si="19"/>
        <v>5.8812047808764927</v>
      </c>
      <c r="CI24" s="6">
        <f t="shared" si="20"/>
        <v>7.2121477428180567</v>
      </c>
      <c r="CJ24" s="6">
        <f t="shared" si="21"/>
        <v>3.5057309462915591</v>
      </c>
      <c r="CK24" s="6">
        <f t="shared" si="22"/>
        <v>2.5485220717131467</v>
      </c>
      <c r="CL24" s="6">
        <f t="shared" si="23"/>
        <v>2.5485220717131467</v>
      </c>
      <c r="CM24" s="6">
        <f t="shared" si="28"/>
        <v>6.6678679935269898</v>
      </c>
      <c r="CO24" s="7">
        <f t="shared" si="24"/>
        <v>104.39124610622309</v>
      </c>
      <c r="CQ24" s="8">
        <v>1520</v>
      </c>
      <c r="CR24" s="9">
        <f t="shared" si="25"/>
        <v>674.28117647058821</v>
      </c>
      <c r="CS24" s="9">
        <f t="shared" si="26"/>
        <v>438.443233646137</v>
      </c>
      <c r="CU24" s="24">
        <v>1520</v>
      </c>
      <c r="CV24" s="11">
        <f t="shared" si="27"/>
        <v>1.5378984660413155</v>
      </c>
    </row>
    <row r="25" spans="1:100" x14ac:dyDescent="0.2">
      <c r="A25" s="13">
        <v>1521</v>
      </c>
      <c r="B25" s="1">
        <v>164</v>
      </c>
      <c r="G25" s="1">
        <v>164</v>
      </c>
      <c r="H25" s="1"/>
      <c r="T25" s="1">
        <v>4.0999999999999996</v>
      </c>
      <c r="U25" s="1">
        <v>6.6</v>
      </c>
      <c r="V25" s="1"/>
      <c r="X25" s="1"/>
      <c r="Y25" s="1"/>
      <c r="Z25" s="1"/>
      <c r="AA25" s="1">
        <v>6.6</v>
      </c>
      <c r="AB25" s="1">
        <v>4.0999999999999996</v>
      </c>
      <c r="AC25" s="1"/>
      <c r="AD25" s="1"/>
      <c r="AE25" s="1"/>
      <c r="AF25" s="1"/>
      <c r="AG25" s="1"/>
      <c r="AH25" s="1"/>
      <c r="AI25" s="1"/>
      <c r="AJ25" s="1">
        <v>22</v>
      </c>
      <c r="AK25" s="1"/>
      <c r="AL25" s="1"/>
      <c r="AM25" s="1"/>
      <c r="AN25" s="1"/>
      <c r="AO25" s="1"/>
      <c r="AP25" s="1"/>
      <c r="AQ25" s="1"/>
      <c r="AR25" s="1"/>
      <c r="AS25" s="1">
        <v>1</v>
      </c>
      <c r="AT25" s="1"/>
      <c r="AU25" s="1"/>
      <c r="AV25" s="1"/>
      <c r="AW25" s="1"/>
      <c r="AX25" s="17">
        <v>1521</v>
      </c>
      <c r="AY25" s="3">
        <v>1.1255255255255254</v>
      </c>
      <c r="AZ25" s="3">
        <f t="shared" si="1"/>
        <v>2.954954954954955</v>
      </c>
      <c r="BA25" s="3">
        <v>3.9322250639386183</v>
      </c>
      <c r="BB25" s="3">
        <v>4.7279279279279285</v>
      </c>
      <c r="BC25" s="3">
        <v>8.9130434782608692</v>
      </c>
      <c r="BD25" s="3">
        <v>20.454183266932265</v>
      </c>
      <c r="BE25" s="3">
        <v>25.581395348837209</v>
      </c>
      <c r="BF25" s="3">
        <v>30.434782608695652</v>
      </c>
      <c r="BG25" s="3">
        <v>20.454183266932265</v>
      </c>
      <c r="BH25" s="40">
        <f t="shared" si="2"/>
        <v>1.4774774774774775</v>
      </c>
      <c r="BI25" s="40"/>
      <c r="BJ25" s="3">
        <v>1</v>
      </c>
      <c r="BK25" s="3"/>
      <c r="BL25" s="14">
        <v>1521</v>
      </c>
      <c r="BM25" s="15">
        <v>3.1951999999999998</v>
      </c>
      <c r="BN25" s="15">
        <f t="shared" si="3"/>
        <v>0.10577291644585761</v>
      </c>
      <c r="BO25" s="15">
        <f t="shared" si="4"/>
        <v>0.27769623741388444</v>
      </c>
      <c r="BP25" s="15">
        <f t="shared" si="5"/>
        <v>0.36953663306754919</v>
      </c>
      <c r="BQ25" s="4">
        <f t="shared" si="6"/>
        <v>0.44431397986221521</v>
      </c>
      <c r="BR25" s="4">
        <f t="shared" si="7"/>
        <v>0.83761636828644503</v>
      </c>
      <c r="BS25" s="4">
        <f t="shared" si="8"/>
        <v>1.9222119521912342</v>
      </c>
      <c r="BT25" s="4">
        <f t="shared" si="9"/>
        <v>2.4040492476060189</v>
      </c>
      <c r="BU25" s="4">
        <f t="shared" si="10"/>
        <v>2.8601534526854215</v>
      </c>
      <c r="BV25" s="4">
        <f t="shared" si="11"/>
        <v>1.9222119521912342</v>
      </c>
      <c r="BW25" s="4">
        <f t="shared" si="12"/>
        <v>1.9222119521912342</v>
      </c>
      <c r="BX25" s="4">
        <f t="shared" si="13"/>
        <v>5.0393103729881403</v>
      </c>
      <c r="BY25" s="4"/>
      <c r="BZ25" s="4">
        <f t="shared" si="14"/>
        <v>3.1951999999999998</v>
      </c>
      <c r="CA25" s="4"/>
      <c r="CB25" s="4"/>
      <c r="CC25" s="26">
        <v>1521</v>
      </c>
      <c r="CD25" s="6">
        <f t="shared" si="15"/>
        <v>69.424059353471108</v>
      </c>
      <c r="CE25" s="6">
        <f t="shared" si="16"/>
        <v>100.14442756130583</v>
      </c>
      <c r="CF25" s="6">
        <f t="shared" si="17"/>
        <v>8.4419656173820883</v>
      </c>
      <c r="CG25" s="6">
        <f t="shared" si="18"/>
        <v>4.1880818414322256</v>
      </c>
      <c r="CH25" s="6">
        <f t="shared" si="19"/>
        <v>5.7666358565737026</v>
      </c>
      <c r="CI25" s="6">
        <f t="shared" si="20"/>
        <v>7.2121477428180567</v>
      </c>
      <c r="CJ25" s="6">
        <f t="shared" si="21"/>
        <v>3.7181994884910483</v>
      </c>
      <c r="CK25" s="6">
        <f t="shared" si="22"/>
        <v>2.4988755378486047</v>
      </c>
      <c r="CL25" s="6">
        <f t="shared" si="23"/>
        <v>2.4988755378486047</v>
      </c>
      <c r="CM25" s="6">
        <f t="shared" si="28"/>
        <v>10.078620745976281</v>
      </c>
      <c r="CO25" s="7">
        <f t="shared" si="24"/>
        <v>144.54782992967645</v>
      </c>
      <c r="CQ25" s="8">
        <v>1521</v>
      </c>
      <c r="CR25" s="9">
        <f t="shared" si="25"/>
        <v>798.8</v>
      </c>
      <c r="CS25" s="9">
        <f t="shared" si="26"/>
        <v>607.10088570464109</v>
      </c>
      <c r="CU25" s="24">
        <v>1521</v>
      </c>
      <c r="CV25" s="11">
        <f t="shared" si="27"/>
        <v>1.3157615460778982</v>
      </c>
    </row>
    <row r="26" spans="1:100" x14ac:dyDescent="0.2">
      <c r="A26" s="13">
        <v>1522</v>
      </c>
      <c r="B26" s="1">
        <v>240.3</v>
      </c>
      <c r="G26" s="1">
        <v>240.3</v>
      </c>
      <c r="H26" s="1"/>
      <c r="T26" s="1">
        <v>4.0999999999999996</v>
      </c>
      <c r="U26" s="1">
        <v>7.5</v>
      </c>
      <c r="V26" s="1"/>
      <c r="X26" s="1"/>
      <c r="Y26" s="1"/>
      <c r="Z26" s="1"/>
      <c r="AA26" s="1">
        <v>7.5</v>
      </c>
      <c r="AB26" s="1">
        <v>4.0999999999999996</v>
      </c>
      <c r="AC26" s="1"/>
      <c r="AD26" s="1"/>
      <c r="AE26" s="1"/>
      <c r="AF26" s="1"/>
      <c r="AG26" s="1"/>
      <c r="AH26" s="1"/>
      <c r="AI26" s="1"/>
      <c r="AJ26" s="1">
        <v>22</v>
      </c>
      <c r="AK26" s="1"/>
      <c r="AL26" s="1"/>
      <c r="AM26" s="1"/>
      <c r="AN26" s="1"/>
      <c r="AO26" s="1"/>
      <c r="AP26" s="1"/>
      <c r="AQ26" s="1"/>
      <c r="AR26" s="1"/>
      <c r="AS26" s="1">
        <v>1</v>
      </c>
      <c r="AT26" s="1"/>
      <c r="AU26" s="1"/>
      <c r="AV26" s="1"/>
      <c r="AW26" s="1"/>
      <c r="AX26" s="17">
        <v>1522</v>
      </c>
      <c r="AY26" s="3">
        <v>1.1537537537537537</v>
      </c>
      <c r="AZ26" s="3">
        <f t="shared" si="1"/>
        <v>4.3297297297297304</v>
      </c>
      <c r="BA26" s="3">
        <v>5.7616687979539636</v>
      </c>
      <c r="BB26" s="3">
        <v>6.9275675675675688</v>
      </c>
      <c r="BC26" s="3">
        <v>8.9130434782608692</v>
      </c>
      <c r="BD26" s="3">
        <v>20.047808764940232</v>
      </c>
      <c r="BE26" s="3">
        <v>25.581395348837209</v>
      </c>
      <c r="BF26" s="3">
        <v>28.478260869565215</v>
      </c>
      <c r="BG26" s="3">
        <v>20.047808764940232</v>
      </c>
      <c r="BH26" s="40">
        <f t="shared" si="2"/>
        <v>2.1648648648648652</v>
      </c>
      <c r="BI26" s="40"/>
      <c r="BJ26" s="3">
        <v>1</v>
      </c>
      <c r="BK26" s="3"/>
      <c r="BL26" s="14">
        <v>1522</v>
      </c>
      <c r="BM26" s="15">
        <v>3.1951999999999998</v>
      </c>
      <c r="BN26" s="15">
        <f t="shared" si="3"/>
        <v>0.10842570570570569</v>
      </c>
      <c r="BO26" s="15">
        <f t="shared" si="4"/>
        <v>0.40689271860095394</v>
      </c>
      <c r="BP26" s="15">
        <f t="shared" si="5"/>
        <v>0.54146129833007361</v>
      </c>
      <c r="BQ26" s="4">
        <f t="shared" si="6"/>
        <v>0.65102834976152635</v>
      </c>
      <c r="BR26" s="4">
        <f t="shared" si="7"/>
        <v>0.83761636828644503</v>
      </c>
      <c r="BS26" s="4">
        <f t="shared" si="8"/>
        <v>1.8840223107569714</v>
      </c>
      <c r="BT26" s="4">
        <f t="shared" si="9"/>
        <v>2.4040492476060189</v>
      </c>
      <c r="BU26" s="4">
        <f t="shared" si="10"/>
        <v>2.6762864450127872</v>
      </c>
      <c r="BV26" s="4">
        <f t="shared" si="11"/>
        <v>1.8840223107569714</v>
      </c>
      <c r="BW26" s="4">
        <f t="shared" si="12"/>
        <v>1.8840223107569714</v>
      </c>
      <c r="BX26" s="4">
        <f t="shared" si="13"/>
        <v>7.3838187965185993</v>
      </c>
      <c r="BY26" s="4"/>
      <c r="BZ26" s="4">
        <f t="shared" si="14"/>
        <v>3.1951999999999998</v>
      </c>
      <c r="CA26" s="4"/>
      <c r="CB26" s="4"/>
      <c r="CC26" s="26">
        <v>1522</v>
      </c>
      <c r="CD26" s="6">
        <f t="shared" si="15"/>
        <v>101.72317965023848</v>
      </c>
      <c r="CE26" s="6">
        <f t="shared" si="16"/>
        <v>146.73601184744996</v>
      </c>
      <c r="CF26" s="6">
        <f t="shared" si="17"/>
        <v>12.369538645469001</v>
      </c>
      <c r="CG26" s="6">
        <f t="shared" si="18"/>
        <v>4.1880818414322256</v>
      </c>
      <c r="CH26" s="6">
        <f t="shared" si="19"/>
        <v>5.6520669322709143</v>
      </c>
      <c r="CI26" s="6">
        <f t="shared" si="20"/>
        <v>7.2121477428180567</v>
      </c>
      <c r="CJ26" s="6">
        <f t="shared" si="21"/>
        <v>3.4791723785166235</v>
      </c>
      <c r="CK26" s="6">
        <f t="shared" si="22"/>
        <v>2.4492290039840627</v>
      </c>
      <c r="CL26" s="6">
        <f t="shared" si="23"/>
        <v>2.4492290039840627</v>
      </c>
      <c r="CM26" s="6">
        <f t="shared" si="28"/>
        <v>14.767637593037199</v>
      </c>
      <c r="CO26" s="7">
        <f t="shared" si="24"/>
        <v>199.30311498896211</v>
      </c>
      <c r="CQ26" s="8">
        <v>1522</v>
      </c>
      <c r="CR26" s="9">
        <f t="shared" si="25"/>
        <v>798.8</v>
      </c>
      <c r="CS26" s="9">
        <f t="shared" si="26"/>
        <v>837.07308295364089</v>
      </c>
      <c r="CU26" s="24">
        <v>1522</v>
      </c>
      <c r="CV26" s="11">
        <f t="shared" si="27"/>
        <v>0.95427748934586087</v>
      </c>
    </row>
    <row r="27" spans="1:100" x14ac:dyDescent="0.2">
      <c r="A27" s="13">
        <v>1523</v>
      </c>
      <c r="B27" s="1">
        <v>187</v>
      </c>
      <c r="G27" s="1">
        <v>187</v>
      </c>
      <c r="H27" s="1"/>
      <c r="T27" s="1">
        <v>4.3</v>
      </c>
      <c r="U27" s="1">
        <v>7.1</v>
      </c>
      <c r="V27" s="1"/>
      <c r="X27" s="1"/>
      <c r="Y27" s="1"/>
      <c r="Z27" s="1"/>
      <c r="AA27" s="1">
        <v>7.1</v>
      </c>
      <c r="AB27" s="1">
        <v>4.3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>
        <v>1</v>
      </c>
      <c r="AT27" s="1"/>
      <c r="AU27" s="1"/>
      <c r="AV27" s="1"/>
      <c r="AW27" s="1"/>
      <c r="AX27" s="17">
        <v>1523</v>
      </c>
      <c r="AY27" s="3">
        <v>1.1819819819819819</v>
      </c>
      <c r="AZ27" s="3">
        <f t="shared" si="1"/>
        <v>3.3693693693693691</v>
      </c>
      <c r="BA27" s="3">
        <v>4.4836956521739131</v>
      </c>
      <c r="BB27" s="3">
        <v>5.390990990990991</v>
      </c>
      <c r="BC27" s="3">
        <v>9.3478260869565215</v>
      </c>
      <c r="BD27" s="3">
        <v>19.641434262948202</v>
      </c>
      <c r="BE27" s="3">
        <v>26.598837209302324</v>
      </c>
      <c r="BF27" s="3">
        <v>32.608695652173914</v>
      </c>
      <c r="BG27" s="3">
        <v>19.641434262948202</v>
      </c>
      <c r="BH27" s="40">
        <f t="shared" si="2"/>
        <v>1.6846846846846846</v>
      </c>
      <c r="BI27" s="40"/>
      <c r="BJ27" s="3">
        <v>1</v>
      </c>
      <c r="BK27" s="3"/>
      <c r="BL27" s="14">
        <v>1523</v>
      </c>
      <c r="BM27" s="15">
        <v>3.1951999999999998</v>
      </c>
      <c r="BN27" s="15">
        <f t="shared" si="3"/>
        <v>0.11107849496555378</v>
      </c>
      <c r="BO27" s="15">
        <f t="shared" si="4"/>
        <v>0.31664144144144141</v>
      </c>
      <c r="BP27" s="15">
        <f t="shared" si="5"/>
        <v>0.42136189258312023</v>
      </c>
      <c r="BQ27" s="4">
        <f t="shared" si="6"/>
        <v>0.50662630630630623</v>
      </c>
      <c r="BR27" s="4">
        <f t="shared" si="7"/>
        <v>0.87847570332480818</v>
      </c>
      <c r="BS27" s="4">
        <f t="shared" si="8"/>
        <v>1.8458326693227085</v>
      </c>
      <c r="BT27" s="4">
        <f t="shared" si="9"/>
        <v>2.4996648426812587</v>
      </c>
      <c r="BU27" s="4">
        <f t="shared" si="10"/>
        <v>3.064450127877238</v>
      </c>
      <c r="BV27" s="4">
        <f t="shared" si="11"/>
        <v>1.8458326693227085</v>
      </c>
      <c r="BW27" s="4">
        <f t="shared" si="12"/>
        <v>1.8458326693227085</v>
      </c>
      <c r="BX27" s="4">
        <f t="shared" si="13"/>
        <v>5.7460429252974512</v>
      </c>
      <c r="BY27" s="4"/>
      <c r="BZ27" s="4">
        <f t="shared" si="14"/>
        <v>3.1951999999999998</v>
      </c>
      <c r="CA27" s="4"/>
      <c r="CB27" s="4"/>
      <c r="CC27" s="26">
        <v>1523</v>
      </c>
      <c r="CD27" s="6">
        <f t="shared" si="15"/>
        <v>79.160360360360343</v>
      </c>
      <c r="CE27" s="6">
        <f t="shared" si="16"/>
        <v>114.18907289002559</v>
      </c>
      <c r="CF27" s="6">
        <f t="shared" si="17"/>
        <v>9.6258998198198178</v>
      </c>
      <c r="CG27" s="6">
        <f t="shared" si="18"/>
        <v>4.3923785166240412</v>
      </c>
      <c r="CH27" s="6">
        <f t="shared" si="19"/>
        <v>5.5374980079681251</v>
      </c>
      <c r="CI27" s="6">
        <f t="shared" si="20"/>
        <v>7.4989945280437755</v>
      </c>
      <c r="CJ27" s="6">
        <f t="shared" si="21"/>
        <v>3.9837851662404096</v>
      </c>
      <c r="CK27" s="6">
        <f t="shared" si="22"/>
        <v>2.3995824701195212</v>
      </c>
      <c r="CL27" s="6">
        <f t="shared" si="23"/>
        <v>2.3995824701195212</v>
      </c>
      <c r="CM27" s="6">
        <f t="shared" si="28"/>
        <v>11.492085850594902</v>
      </c>
      <c r="CO27" s="7">
        <f t="shared" si="24"/>
        <v>161.51887971955571</v>
      </c>
      <c r="CQ27" s="8">
        <v>1523</v>
      </c>
      <c r="CR27" s="9">
        <f t="shared" si="25"/>
        <v>798.8</v>
      </c>
      <c r="CS27" s="9">
        <f t="shared" si="26"/>
        <v>678.37929482213406</v>
      </c>
      <c r="CU27" s="24">
        <v>1523</v>
      </c>
      <c r="CV27" s="11">
        <f t="shared" si="27"/>
        <v>1.1775123534827803</v>
      </c>
    </row>
    <row r="28" spans="1:100" x14ac:dyDescent="0.2">
      <c r="A28" s="13">
        <v>1524</v>
      </c>
      <c r="B28" s="1">
        <v>153</v>
      </c>
      <c r="G28" s="1">
        <v>153</v>
      </c>
      <c r="H28" s="1"/>
      <c r="T28" s="1">
        <v>4.3</v>
      </c>
      <c r="U28" s="1">
        <v>6.9</v>
      </c>
      <c r="V28" s="1"/>
      <c r="X28" s="1"/>
      <c r="Y28" s="1"/>
      <c r="Z28" s="1"/>
      <c r="AA28" s="1">
        <v>6.9</v>
      </c>
      <c r="AB28" s="1">
        <v>4.3</v>
      </c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>
        <v>1</v>
      </c>
      <c r="AT28" s="1"/>
      <c r="AU28" s="1"/>
      <c r="AV28" s="1"/>
      <c r="AW28" s="1"/>
      <c r="AX28" s="17">
        <v>1524</v>
      </c>
      <c r="AY28" s="3">
        <v>1.70990990990991</v>
      </c>
      <c r="AZ28" s="3">
        <f t="shared" si="1"/>
        <v>2.7567567567567566</v>
      </c>
      <c r="BA28" s="3">
        <v>3.668478260869565</v>
      </c>
      <c r="BB28" s="3">
        <v>4.4108108108108111</v>
      </c>
      <c r="BC28" s="3">
        <v>9.3478260869565215</v>
      </c>
      <c r="BD28" s="3">
        <v>19.235059760956169</v>
      </c>
      <c r="BE28" s="3">
        <v>27.616279069767444</v>
      </c>
      <c r="BF28" s="3">
        <v>31.521739130434781</v>
      </c>
      <c r="BG28" s="3">
        <v>19.235059760956169</v>
      </c>
      <c r="BH28" s="40">
        <f t="shared" si="2"/>
        <v>1.3783783783783783</v>
      </c>
      <c r="BI28" s="40"/>
      <c r="BJ28" s="3">
        <v>1</v>
      </c>
      <c r="BK28" s="3"/>
      <c r="BL28" s="14">
        <v>1524</v>
      </c>
      <c r="BM28" s="15">
        <v>3.1951999999999998</v>
      </c>
      <c r="BN28" s="15">
        <f t="shared" si="3"/>
        <v>0.16069129835718071</v>
      </c>
      <c r="BO28" s="15">
        <f t="shared" si="4"/>
        <v>0.25907027027027024</v>
      </c>
      <c r="BP28" s="15">
        <f t="shared" si="5"/>
        <v>0.34475063938618922</v>
      </c>
      <c r="BQ28" s="4">
        <f t="shared" si="6"/>
        <v>0.41451243243243241</v>
      </c>
      <c r="BR28" s="4">
        <f t="shared" si="7"/>
        <v>0.87847570332480818</v>
      </c>
      <c r="BS28" s="4">
        <f t="shared" si="8"/>
        <v>1.8076430278884457</v>
      </c>
      <c r="BT28" s="4">
        <f t="shared" si="9"/>
        <v>2.595280437756498</v>
      </c>
      <c r="BU28" s="4">
        <f t="shared" si="10"/>
        <v>2.9623017902813293</v>
      </c>
      <c r="BV28" s="4">
        <f t="shared" si="11"/>
        <v>1.8076430278884457</v>
      </c>
      <c r="BW28" s="4">
        <f t="shared" si="12"/>
        <v>1.8076430278884457</v>
      </c>
      <c r="BX28" s="4">
        <f t="shared" si="13"/>
        <v>4.7013078479706421</v>
      </c>
      <c r="BY28" s="4"/>
      <c r="BZ28" s="4">
        <f t="shared" si="14"/>
        <v>3.1951999999999998</v>
      </c>
      <c r="CA28" s="4"/>
      <c r="CB28" s="4"/>
      <c r="CC28" s="26">
        <v>1524</v>
      </c>
      <c r="CD28" s="6">
        <f t="shared" si="15"/>
        <v>64.767567567567554</v>
      </c>
      <c r="CE28" s="6">
        <f t="shared" si="16"/>
        <v>93.427423273657283</v>
      </c>
      <c r="CF28" s="6">
        <f t="shared" si="17"/>
        <v>7.8757362162162154</v>
      </c>
      <c r="CG28" s="6">
        <f t="shared" si="18"/>
        <v>4.3923785166240412</v>
      </c>
      <c r="CH28" s="6">
        <f t="shared" si="19"/>
        <v>5.4229290836653368</v>
      </c>
      <c r="CI28" s="6">
        <f t="shared" si="20"/>
        <v>7.7858413132694935</v>
      </c>
      <c r="CJ28" s="6">
        <f t="shared" si="21"/>
        <v>3.8509923273657281</v>
      </c>
      <c r="CK28" s="6">
        <f t="shared" si="22"/>
        <v>2.3499359362549797</v>
      </c>
      <c r="CL28" s="6">
        <f t="shared" si="23"/>
        <v>2.3499359362549797</v>
      </c>
      <c r="CM28" s="6">
        <f t="shared" si="28"/>
        <v>9.4026156959412841</v>
      </c>
      <c r="CO28" s="7">
        <f t="shared" si="24"/>
        <v>136.85778829924934</v>
      </c>
      <c r="CQ28" s="8">
        <v>1524</v>
      </c>
      <c r="CR28" s="9">
        <f t="shared" si="25"/>
        <v>798.8</v>
      </c>
      <c r="CS28" s="9">
        <f t="shared" si="26"/>
        <v>574.80271085684728</v>
      </c>
      <c r="CU28" s="24">
        <v>1524</v>
      </c>
      <c r="CV28" s="11">
        <f t="shared" si="27"/>
        <v>1.3896942114438608</v>
      </c>
    </row>
    <row r="29" spans="1:100" x14ac:dyDescent="0.2">
      <c r="A29" s="13">
        <v>1525</v>
      </c>
      <c r="B29" s="1">
        <v>187</v>
      </c>
      <c r="G29" s="1">
        <v>187</v>
      </c>
      <c r="H29" s="1"/>
      <c r="T29" s="1">
        <v>4.5</v>
      </c>
      <c r="U29" s="1">
        <v>8.5</v>
      </c>
      <c r="V29" s="1"/>
      <c r="X29" s="1"/>
      <c r="Y29" s="1"/>
      <c r="Z29" s="1"/>
      <c r="AA29" s="1">
        <v>8.5</v>
      </c>
      <c r="AB29" s="1">
        <v>4.5</v>
      </c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>
        <v>1</v>
      </c>
      <c r="AT29" s="1"/>
      <c r="AU29" s="1"/>
      <c r="AV29" s="1"/>
      <c r="AW29" s="1"/>
      <c r="AX29" s="17">
        <v>1525</v>
      </c>
      <c r="AY29" s="3">
        <v>1.8981981981981981</v>
      </c>
      <c r="AZ29" s="3">
        <f t="shared" si="1"/>
        <v>3.3693693693693691</v>
      </c>
      <c r="BA29" s="3">
        <v>4.4836956521739131</v>
      </c>
      <c r="BB29" s="3">
        <v>5.390990990990991</v>
      </c>
      <c r="BC29" s="3">
        <v>9.7826086956521738</v>
      </c>
      <c r="BD29" s="3">
        <v>18.828685258964139</v>
      </c>
      <c r="BE29" s="3">
        <v>28.63372093023256</v>
      </c>
      <c r="BF29" s="3">
        <v>30.434782608695652</v>
      </c>
      <c r="BG29" s="3">
        <v>18.828685258964139</v>
      </c>
      <c r="BH29" s="40">
        <f t="shared" si="2"/>
        <v>1.6846846846846846</v>
      </c>
      <c r="BI29" s="40"/>
      <c r="BJ29" s="3">
        <v>1</v>
      </c>
      <c r="BK29" s="3"/>
      <c r="BL29" s="14">
        <v>1525</v>
      </c>
      <c r="BM29" s="15">
        <v>3.1951999999999998</v>
      </c>
      <c r="BN29" s="15">
        <f t="shared" si="3"/>
        <v>0.17838596714361418</v>
      </c>
      <c r="BO29" s="15">
        <f t="shared" si="4"/>
        <v>0.31664144144144141</v>
      </c>
      <c r="BP29" s="15">
        <f t="shared" si="5"/>
        <v>0.42136189258312023</v>
      </c>
      <c r="BQ29" s="4">
        <f t="shared" si="6"/>
        <v>0.50662630630630623</v>
      </c>
      <c r="BR29" s="4">
        <f t="shared" si="7"/>
        <v>0.91933503836317132</v>
      </c>
      <c r="BS29" s="4">
        <f t="shared" si="8"/>
        <v>1.7694533864541826</v>
      </c>
      <c r="BT29" s="4">
        <f t="shared" si="9"/>
        <v>2.6908960328317373</v>
      </c>
      <c r="BU29" s="4">
        <f t="shared" si="10"/>
        <v>2.8601534526854215</v>
      </c>
      <c r="BV29" s="4">
        <f t="shared" si="11"/>
        <v>1.7694533864541826</v>
      </c>
      <c r="BW29" s="4">
        <f t="shared" si="12"/>
        <v>1.7694533864541826</v>
      </c>
      <c r="BX29" s="4">
        <f t="shared" si="13"/>
        <v>5.7460429252974512</v>
      </c>
      <c r="BY29" s="4"/>
      <c r="BZ29" s="4">
        <f t="shared" si="14"/>
        <v>3.1951999999999998</v>
      </c>
      <c r="CA29" s="4"/>
      <c r="CB29" s="4"/>
      <c r="CC29" s="26">
        <v>1525</v>
      </c>
      <c r="CD29" s="6">
        <f t="shared" si="15"/>
        <v>79.160360360360343</v>
      </c>
      <c r="CE29" s="6">
        <f t="shared" si="16"/>
        <v>114.18907289002559</v>
      </c>
      <c r="CF29" s="6">
        <f t="shared" si="17"/>
        <v>9.6258998198198178</v>
      </c>
      <c r="CG29" s="6">
        <f t="shared" si="18"/>
        <v>4.5966751918158568</v>
      </c>
      <c r="CH29" s="6">
        <f t="shared" si="19"/>
        <v>5.3083601593625476</v>
      </c>
      <c r="CI29" s="6">
        <f t="shared" si="20"/>
        <v>8.0726880984952114</v>
      </c>
      <c r="CJ29" s="6">
        <f t="shared" si="21"/>
        <v>3.7181994884910483</v>
      </c>
      <c r="CK29" s="6">
        <f t="shared" si="22"/>
        <v>2.3002894023904377</v>
      </c>
      <c r="CL29" s="6">
        <f t="shared" si="23"/>
        <v>2.3002894023904377</v>
      </c>
      <c r="CM29" s="6">
        <f t="shared" si="28"/>
        <v>11.492085850594902</v>
      </c>
      <c r="CO29" s="7">
        <f t="shared" si="24"/>
        <v>161.60356030338582</v>
      </c>
      <c r="CQ29" s="8">
        <v>1525</v>
      </c>
      <c r="CR29" s="9">
        <f t="shared" si="25"/>
        <v>798.8</v>
      </c>
      <c r="CS29" s="9">
        <f t="shared" si="26"/>
        <v>678.73495327422052</v>
      </c>
      <c r="CU29" s="24">
        <v>1525</v>
      </c>
      <c r="CV29" s="11">
        <f t="shared" si="27"/>
        <v>1.1768953346907878</v>
      </c>
    </row>
    <row r="30" spans="1:100" x14ac:dyDescent="0.2">
      <c r="A30" s="13">
        <v>1526</v>
      </c>
      <c r="B30" s="1">
        <v>184</v>
      </c>
      <c r="G30" s="1">
        <v>184</v>
      </c>
      <c r="H30" s="1"/>
      <c r="T30" s="1">
        <v>4.3</v>
      </c>
      <c r="U30" s="1">
        <v>8.3000000000000007</v>
      </c>
      <c r="V30" s="1"/>
      <c r="X30" s="1"/>
      <c r="Y30" s="1"/>
      <c r="Z30" s="1"/>
      <c r="AA30" s="1">
        <v>8.3000000000000007</v>
      </c>
      <c r="AB30" s="1">
        <v>4.3</v>
      </c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>
        <v>1</v>
      </c>
      <c r="AT30" s="1"/>
      <c r="AU30" s="1"/>
      <c r="AV30" s="1"/>
      <c r="AW30" s="1"/>
      <c r="AX30" s="17">
        <v>1526</v>
      </c>
      <c r="AY30" s="3">
        <v>2.0864864864864865</v>
      </c>
      <c r="AZ30" s="3">
        <f t="shared" si="1"/>
        <v>3.3153153153153152</v>
      </c>
      <c r="BA30" s="3">
        <v>4.4117647058823524</v>
      </c>
      <c r="BB30" s="3">
        <v>5.3045045045045045</v>
      </c>
      <c r="BC30" s="3">
        <v>9.3478260869565215</v>
      </c>
      <c r="BD30" s="3">
        <v>18.422310756972106</v>
      </c>
      <c r="BE30" s="3">
        <v>29.651162790697676</v>
      </c>
      <c r="BF30" s="3">
        <v>34.782608695652172</v>
      </c>
      <c r="BG30" s="3">
        <v>18.422310756972106</v>
      </c>
      <c r="BH30" s="40">
        <f t="shared" si="2"/>
        <v>1.6576576576576576</v>
      </c>
      <c r="BI30" s="40"/>
      <c r="BJ30" s="3">
        <v>1</v>
      </c>
      <c r="BK30" s="3"/>
      <c r="BL30" s="14">
        <v>1526</v>
      </c>
      <c r="BM30" s="15">
        <v>3.1951999999999998</v>
      </c>
      <c r="BN30" s="15">
        <f t="shared" si="3"/>
        <v>0.19608063593004768</v>
      </c>
      <c r="BO30" s="15">
        <f t="shared" si="4"/>
        <v>0.31156163222045574</v>
      </c>
      <c r="BP30" s="15">
        <f t="shared" si="5"/>
        <v>0.4146020761245674</v>
      </c>
      <c r="BQ30" s="4">
        <f t="shared" si="6"/>
        <v>0.49849861155272918</v>
      </c>
      <c r="BR30" s="4">
        <f t="shared" si="7"/>
        <v>0.87847570332480818</v>
      </c>
      <c r="BS30" s="4">
        <f t="shared" si="8"/>
        <v>1.7312637450199198</v>
      </c>
      <c r="BT30" s="4">
        <f t="shared" si="9"/>
        <v>2.7865116279069766</v>
      </c>
      <c r="BU30" s="4">
        <f t="shared" si="10"/>
        <v>3.2687468030690532</v>
      </c>
      <c r="BV30" s="4">
        <f t="shared" si="11"/>
        <v>1.7312637450199198</v>
      </c>
      <c r="BW30" s="4">
        <f t="shared" si="12"/>
        <v>1.7312637450199198</v>
      </c>
      <c r="BX30" s="4">
        <f t="shared" si="13"/>
        <v>5.6538604184744985</v>
      </c>
      <c r="BY30" s="4"/>
      <c r="BZ30" s="4">
        <f t="shared" si="14"/>
        <v>3.1951999999999998</v>
      </c>
      <c r="CA30" s="4"/>
      <c r="CB30" s="4"/>
      <c r="CC30" s="26">
        <v>1526</v>
      </c>
      <c r="CD30" s="6">
        <f t="shared" si="15"/>
        <v>77.890408055113937</v>
      </c>
      <c r="CE30" s="6">
        <f t="shared" si="16"/>
        <v>112.35716262975777</v>
      </c>
      <c r="CF30" s="6">
        <f t="shared" si="17"/>
        <v>9.4714736195018538</v>
      </c>
      <c r="CG30" s="6">
        <f t="shared" si="18"/>
        <v>4.3923785166240412</v>
      </c>
      <c r="CH30" s="6">
        <f t="shared" si="19"/>
        <v>5.1937912350597593</v>
      </c>
      <c r="CI30" s="6">
        <f t="shared" si="20"/>
        <v>8.3595348837209293</v>
      </c>
      <c r="CJ30" s="6">
        <f t="shared" si="21"/>
        <v>4.2493708439897695</v>
      </c>
      <c r="CK30" s="6">
        <f t="shared" si="22"/>
        <v>2.2506428685258957</v>
      </c>
      <c r="CL30" s="6">
        <f t="shared" si="23"/>
        <v>2.2506428685258957</v>
      </c>
      <c r="CM30" s="6">
        <f t="shared" si="28"/>
        <v>11.307720836948997</v>
      </c>
      <c r="CO30" s="7">
        <f t="shared" si="24"/>
        <v>159.83271830265485</v>
      </c>
      <c r="CQ30" s="8">
        <v>1526</v>
      </c>
      <c r="CR30" s="9">
        <f t="shared" si="25"/>
        <v>798.8</v>
      </c>
      <c r="CS30" s="9">
        <f t="shared" si="26"/>
        <v>671.2974168711504</v>
      </c>
      <c r="CU30" s="24">
        <v>1526</v>
      </c>
      <c r="CV30" s="11">
        <f t="shared" si="27"/>
        <v>1.1899345654019142</v>
      </c>
    </row>
    <row r="31" spans="1:100" x14ac:dyDescent="0.2">
      <c r="A31" s="13">
        <v>1527</v>
      </c>
      <c r="B31" s="1">
        <v>190.2</v>
      </c>
      <c r="G31" s="1">
        <v>190.2</v>
      </c>
      <c r="H31" s="1"/>
      <c r="T31" s="1">
        <v>6</v>
      </c>
      <c r="U31" s="1">
        <v>7.2</v>
      </c>
      <c r="V31" s="1"/>
      <c r="X31" s="1"/>
      <c r="Y31" s="1"/>
      <c r="Z31" s="1"/>
      <c r="AA31" s="1">
        <v>7.2</v>
      </c>
      <c r="AB31" s="1">
        <v>6</v>
      </c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>
        <v>1</v>
      </c>
      <c r="AT31" s="1"/>
      <c r="AU31" s="1"/>
      <c r="AV31" s="1"/>
      <c r="AW31" s="1"/>
      <c r="AX31" s="17">
        <v>1527</v>
      </c>
      <c r="AY31" s="3">
        <v>1.9275675675675676</v>
      </c>
      <c r="AZ31" s="3">
        <f t="shared" si="1"/>
        <v>3.4270270270270267</v>
      </c>
      <c r="BA31" s="3">
        <v>4.5604219948849103</v>
      </c>
      <c r="BB31" s="3">
        <v>5.4832432432432432</v>
      </c>
      <c r="BC31" s="3">
        <v>13.043478260869565</v>
      </c>
      <c r="BD31" s="3">
        <v>18.015936254980076</v>
      </c>
      <c r="BE31" s="3">
        <v>30.668604651162791</v>
      </c>
      <c r="BF31" s="3">
        <v>32.608695652173914</v>
      </c>
      <c r="BG31" s="3">
        <v>18.015936254980076</v>
      </c>
      <c r="BH31" s="40">
        <f t="shared" si="2"/>
        <v>1.7135135135135133</v>
      </c>
      <c r="BI31" s="40"/>
      <c r="BJ31" s="3">
        <v>1</v>
      </c>
      <c r="BK31" s="3"/>
      <c r="BL31" s="14">
        <v>1527</v>
      </c>
      <c r="BM31" s="15">
        <v>3.1951999999999998</v>
      </c>
      <c r="BN31" s="15">
        <f t="shared" si="3"/>
        <v>0.18114599682034976</v>
      </c>
      <c r="BO31" s="15">
        <f t="shared" si="4"/>
        <v>0.32205990461049283</v>
      </c>
      <c r="BP31" s="15">
        <f t="shared" si="5"/>
        <v>0.42857236347224303</v>
      </c>
      <c r="BQ31" s="4">
        <f t="shared" si="6"/>
        <v>0.51529584737678857</v>
      </c>
      <c r="BR31" s="4">
        <f t="shared" si="7"/>
        <v>1.2257800511508952</v>
      </c>
      <c r="BS31" s="4">
        <f t="shared" si="8"/>
        <v>1.6930741035856569</v>
      </c>
      <c r="BT31" s="4">
        <f t="shared" si="9"/>
        <v>2.8821272229822159</v>
      </c>
      <c r="BU31" s="4">
        <f t="shared" si="10"/>
        <v>3.064450127877238</v>
      </c>
      <c r="BV31" s="4">
        <f t="shared" si="11"/>
        <v>1.6930741035856569</v>
      </c>
      <c r="BW31" s="4">
        <f t="shared" si="12"/>
        <v>1.6930741035856569</v>
      </c>
      <c r="BX31" s="4">
        <f t="shared" si="13"/>
        <v>5.8443709325752691</v>
      </c>
      <c r="BY31" s="4"/>
      <c r="BZ31" s="4">
        <f t="shared" si="14"/>
        <v>3.1951999999999998</v>
      </c>
      <c r="CA31" s="4"/>
      <c r="CB31" s="4"/>
      <c r="CC31" s="26">
        <v>1527</v>
      </c>
      <c r="CD31" s="6">
        <f t="shared" si="15"/>
        <v>80.514976152623206</v>
      </c>
      <c r="CE31" s="6">
        <f t="shared" si="16"/>
        <v>116.14311050097787</v>
      </c>
      <c r="CF31" s="6">
        <f t="shared" si="17"/>
        <v>9.7906211001589831</v>
      </c>
      <c r="CG31" s="6">
        <f t="shared" si="18"/>
        <v>6.1289002557544761</v>
      </c>
      <c r="CH31" s="6">
        <f t="shared" si="19"/>
        <v>5.0792223107569709</v>
      </c>
      <c r="CI31" s="6">
        <f t="shared" si="20"/>
        <v>8.6463816689466473</v>
      </c>
      <c r="CJ31" s="6">
        <f t="shared" si="21"/>
        <v>3.9837851662404096</v>
      </c>
      <c r="CK31" s="6">
        <f t="shared" si="22"/>
        <v>2.2009963346613541</v>
      </c>
      <c r="CL31" s="6">
        <f t="shared" si="23"/>
        <v>2.2009963346613541</v>
      </c>
      <c r="CM31" s="6">
        <f t="shared" si="28"/>
        <v>11.688741865150538</v>
      </c>
      <c r="CO31" s="7">
        <f t="shared" si="24"/>
        <v>165.86275553730857</v>
      </c>
      <c r="CQ31" s="8">
        <v>1527</v>
      </c>
      <c r="CR31" s="9">
        <f t="shared" si="25"/>
        <v>798.8</v>
      </c>
      <c r="CS31" s="9">
        <f t="shared" si="26"/>
        <v>696.62357325669609</v>
      </c>
      <c r="CU31" s="24">
        <v>1527</v>
      </c>
      <c r="CV31" s="11">
        <f t="shared" si="27"/>
        <v>1.1466738001208197</v>
      </c>
    </row>
    <row r="32" spans="1:100" x14ac:dyDescent="0.2">
      <c r="A32" s="13">
        <v>1528</v>
      </c>
      <c r="B32" s="1">
        <v>144.5</v>
      </c>
      <c r="G32" s="1">
        <v>144.5</v>
      </c>
      <c r="H32" s="1"/>
      <c r="T32" s="1">
        <v>4.7</v>
      </c>
      <c r="U32" s="1">
        <v>9</v>
      </c>
      <c r="V32" s="1"/>
      <c r="X32" s="1"/>
      <c r="Y32" s="1"/>
      <c r="Z32" s="1"/>
      <c r="AA32" s="1">
        <v>9</v>
      </c>
      <c r="AB32" s="1">
        <v>4.7</v>
      </c>
      <c r="AC32" s="1">
        <v>221</v>
      </c>
      <c r="AD32" s="1"/>
      <c r="AE32" s="1"/>
      <c r="AF32" s="1"/>
      <c r="AG32" s="1"/>
      <c r="AH32" s="1"/>
      <c r="AI32" s="1">
        <v>221</v>
      </c>
      <c r="AJ32" s="1"/>
      <c r="AK32" s="1"/>
      <c r="AL32" s="1"/>
      <c r="AM32" s="1"/>
      <c r="AN32" s="1"/>
      <c r="AO32" s="1"/>
      <c r="AP32" s="1"/>
      <c r="AQ32" s="1"/>
      <c r="AR32" s="1"/>
      <c r="AS32" s="1">
        <v>1</v>
      </c>
      <c r="AT32" s="1"/>
      <c r="AU32" s="1"/>
      <c r="AV32" s="1"/>
      <c r="AW32" s="1"/>
      <c r="AX32" s="17">
        <v>1528</v>
      </c>
      <c r="AY32" s="3">
        <v>1.7686486486486488</v>
      </c>
      <c r="AZ32" s="3">
        <f t="shared" si="1"/>
        <v>2.6036036036036037</v>
      </c>
      <c r="BA32" s="3">
        <v>3.464673913043478</v>
      </c>
      <c r="BB32" s="3">
        <v>4.1657657657657658</v>
      </c>
      <c r="BC32" s="3">
        <v>10.217391304347826</v>
      </c>
      <c r="BD32" s="3">
        <v>17.609561752988046</v>
      </c>
      <c r="BE32" s="3">
        <v>31.686046511627907</v>
      </c>
      <c r="BF32" s="3">
        <v>33.043478260869563</v>
      </c>
      <c r="BG32" s="3">
        <v>17.609561752988046</v>
      </c>
      <c r="BH32" s="40">
        <f t="shared" si="2"/>
        <v>1.3018018018018018</v>
      </c>
      <c r="BI32" s="40"/>
      <c r="BJ32" s="3">
        <v>1</v>
      </c>
      <c r="BK32" s="3"/>
      <c r="BL32" s="14">
        <v>1528</v>
      </c>
      <c r="BM32" s="15">
        <v>3.1951999999999998</v>
      </c>
      <c r="BN32" s="15">
        <f t="shared" si="3"/>
        <v>0.16621135771065182</v>
      </c>
      <c r="BO32" s="15">
        <f t="shared" si="4"/>
        <v>0.24467747747747745</v>
      </c>
      <c r="BP32" s="15">
        <f t="shared" si="5"/>
        <v>0.32559782608695648</v>
      </c>
      <c r="BQ32" s="4">
        <f t="shared" si="6"/>
        <v>0.39148396396396395</v>
      </c>
      <c r="BR32" s="4">
        <f t="shared" si="7"/>
        <v>0.96019437340153446</v>
      </c>
      <c r="BS32" s="4">
        <f t="shared" si="8"/>
        <v>1.6548844621513943</v>
      </c>
      <c r="BT32" s="4">
        <f t="shared" si="9"/>
        <v>2.9777428180574552</v>
      </c>
      <c r="BU32" s="4">
        <f t="shared" si="10"/>
        <v>3.1053094629156006</v>
      </c>
      <c r="BV32" s="4">
        <f t="shared" si="11"/>
        <v>1.6548844621513943</v>
      </c>
      <c r="BW32" s="4">
        <f t="shared" si="12"/>
        <v>1.6548844621513943</v>
      </c>
      <c r="BX32" s="4">
        <f t="shared" si="13"/>
        <v>4.4401240786389398</v>
      </c>
      <c r="BY32" s="4"/>
      <c r="BZ32" s="4">
        <f t="shared" si="14"/>
        <v>3.1951999999999998</v>
      </c>
      <c r="CA32" s="4"/>
      <c r="CB32" s="4"/>
      <c r="CC32" s="26">
        <v>1528</v>
      </c>
      <c r="CD32" s="6">
        <f t="shared" si="15"/>
        <v>61.169369369369356</v>
      </c>
      <c r="CE32" s="6">
        <f t="shared" si="16"/>
        <v>88.237010869565211</v>
      </c>
      <c r="CF32" s="6">
        <f t="shared" si="17"/>
        <v>7.4381953153153155</v>
      </c>
      <c r="CG32" s="6">
        <f t="shared" si="18"/>
        <v>4.8009718670076724</v>
      </c>
      <c r="CH32" s="6">
        <f t="shared" si="19"/>
        <v>4.9646533864541826</v>
      </c>
      <c r="CI32" s="6">
        <f t="shared" si="20"/>
        <v>8.9332284541723652</v>
      </c>
      <c r="CJ32" s="6">
        <f t="shared" si="21"/>
        <v>4.0369023017902812</v>
      </c>
      <c r="CK32" s="6">
        <f t="shared" si="22"/>
        <v>2.1513498007968126</v>
      </c>
      <c r="CL32" s="6">
        <f t="shared" si="23"/>
        <v>2.1513498007968126</v>
      </c>
      <c r="CM32" s="6">
        <f t="shared" si="28"/>
        <v>8.8802481572778795</v>
      </c>
      <c r="CO32" s="7">
        <f t="shared" si="24"/>
        <v>131.59390995317654</v>
      </c>
      <c r="CQ32" s="8">
        <v>1528</v>
      </c>
      <c r="CR32" s="9">
        <f t="shared" si="25"/>
        <v>798.8</v>
      </c>
      <c r="CS32" s="9">
        <f t="shared" si="26"/>
        <v>552.69442180334147</v>
      </c>
      <c r="CU32" s="24">
        <v>1528</v>
      </c>
      <c r="CV32" s="11">
        <f t="shared" si="27"/>
        <v>1.4452832677298619</v>
      </c>
    </row>
    <row r="33" spans="1:100" x14ac:dyDescent="0.2">
      <c r="A33" s="13">
        <v>1529</v>
      </c>
      <c r="B33" s="1">
        <v>200.5</v>
      </c>
      <c r="G33" s="1">
        <v>200.5</v>
      </c>
      <c r="H33" s="1"/>
      <c r="T33" s="1">
        <v>5.3</v>
      </c>
      <c r="U33" s="1">
        <v>8.5</v>
      </c>
      <c r="V33" s="1"/>
      <c r="X33" s="1"/>
      <c r="Y33" s="1"/>
      <c r="Z33" s="1"/>
      <c r="AA33" s="1">
        <v>8.5</v>
      </c>
      <c r="AB33" s="1">
        <v>5.3</v>
      </c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>
        <v>1</v>
      </c>
      <c r="AT33" s="1"/>
      <c r="AU33" s="1"/>
      <c r="AV33" s="1"/>
      <c r="AW33" s="1"/>
      <c r="AX33" s="17">
        <v>1529</v>
      </c>
      <c r="AY33" s="3">
        <v>1.6097297297297299</v>
      </c>
      <c r="AZ33" s="3">
        <f t="shared" si="1"/>
        <v>3.6126126126126126</v>
      </c>
      <c r="BA33" s="3">
        <v>4.8073849104859336</v>
      </c>
      <c r="BB33" s="3">
        <v>5.7801801801801806</v>
      </c>
      <c r="BC33" s="3">
        <v>11.521739130434781</v>
      </c>
      <c r="BD33" s="3">
        <v>18.738379814077025</v>
      </c>
      <c r="BE33" s="3">
        <v>32.703488372093027</v>
      </c>
      <c r="BF33" s="3">
        <v>27.173913043478258</v>
      </c>
      <c r="BG33" s="3">
        <v>18.738379814077025</v>
      </c>
      <c r="BH33" s="40">
        <f t="shared" si="2"/>
        <v>1.8063063063063063</v>
      </c>
      <c r="BI33" s="40"/>
      <c r="BJ33" s="3">
        <v>1</v>
      </c>
      <c r="BK33" s="3"/>
      <c r="BL33" s="14">
        <v>1529</v>
      </c>
      <c r="BM33" s="15">
        <v>3.1951999999999998</v>
      </c>
      <c r="BN33" s="15">
        <f t="shared" si="3"/>
        <v>0.1512767186009539</v>
      </c>
      <c r="BO33" s="15">
        <f t="shared" si="4"/>
        <v>0.33950058293587704</v>
      </c>
      <c r="BP33" s="15">
        <f t="shared" si="5"/>
        <v>0.4517810666466075</v>
      </c>
      <c r="BQ33" s="4">
        <f t="shared" si="6"/>
        <v>0.54320093269740333</v>
      </c>
      <c r="BR33" s="4">
        <f t="shared" si="7"/>
        <v>1.0827723785166239</v>
      </c>
      <c r="BS33" s="4">
        <f t="shared" si="8"/>
        <v>1.7609667994687912</v>
      </c>
      <c r="BT33" s="4">
        <f t="shared" si="9"/>
        <v>3.073358413132695</v>
      </c>
      <c r="BU33" s="4">
        <f t="shared" si="10"/>
        <v>2.5537084398976977</v>
      </c>
      <c r="BV33" s="4">
        <f t="shared" si="11"/>
        <v>1.7609667994687912</v>
      </c>
      <c r="BW33" s="4">
        <f t="shared" si="12"/>
        <v>1.7609667994687912</v>
      </c>
      <c r="BX33" s="4">
        <f t="shared" si="13"/>
        <v>6.1608642060007446</v>
      </c>
      <c r="BY33" s="4"/>
      <c r="BZ33" s="4">
        <f t="shared" si="14"/>
        <v>3.1951999999999998</v>
      </c>
      <c r="CA33" s="4"/>
      <c r="CB33" s="4"/>
      <c r="CC33" s="26">
        <v>1529</v>
      </c>
      <c r="CD33" s="6">
        <f t="shared" si="15"/>
        <v>84.875145733969262</v>
      </c>
      <c r="CE33" s="6">
        <f t="shared" si="16"/>
        <v>122.43266906123063</v>
      </c>
      <c r="CF33" s="6">
        <f t="shared" si="17"/>
        <v>10.320817721250663</v>
      </c>
      <c r="CG33" s="6">
        <f t="shared" si="18"/>
        <v>5.4138618925831192</v>
      </c>
      <c r="CH33" s="6">
        <f t="shared" si="19"/>
        <v>5.2829003984063734</v>
      </c>
      <c r="CI33" s="6">
        <f t="shared" si="20"/>
        <v>9.2200752393980849</v>
      </c>
      <c r="CJ33" s="6">
        <f t="shared" si="21"/>
        <v>3.3198209718670073</v>
      </c>
      <c r="CK33" s="6">
        <f t="shared" si="22"/>
        <v>2.2892568393094286</v>
      </c>
      <c r="CL33" s="6">
        <f t="shared" si="23"/>
        <v>2.2892568393094286</v>
      </c>
      <c r="CM33" s="6">
        <f t="shared" si="28"/>
        <v>12.321728412001489</v>
      </c>
      <c r="CO33" s="7">
        <f t="shared" si="24"/>
        <v>172.8903873753562</v>
      </c>
      <c r="CQ33" s="8">
        <v>1529</v>
      </c>
      <c r="CR33" s="9">
        <f t="shared" si="25"/>
        <v>798.8</v>
      </c>
      <c r="CS33" s="9">
        <f t="shared" si="26"/>
        <v>726.13962697649606</v>
      </c>
      <c r="CU33" s="24">
        <v>1529</v>
      </c>
      <c r="CV33" s="11">
        <f t="shared" si="27"/>
        <v>1.1000639137765384</v>
      </c>
    </row>
    <row r="34" spans="1:100" x14ac:dyDescent="0.2">
      <c r="A34" s="13">
        <v>1530</v>
      </c>
      <c r="B34" s="1">
        <v>297.5</v>
      </c>
      <c r="G34" s="1">
        <v>297.5</v>
      </c>
      <c r="H34" s="1"/>
      <c r="T34" s="1">
        <v>4.9000000000000004</v>
      </c>
      <c r="U34" s="1">
        <v>7.5</v>
      </c>
      <c r="V34" s="1"/>
      <c r="X34" s="1"/>
      <c r="Y34" s="1"/>
      <c r="Z34" s="1"/>
      <c r="AA34" s="1">
        <v>7.5</v>
      </c>
      <c r="AB34" s="1">
        <v>4.9000000000000004</v>
      </c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>
        <v>1</v>
      </c>
      <c r="AT34" s="1"/>
      <c r="AU34" s="1"/>
      <c r="AV34" s="1"/>
      <c r="AW34" s="1"/>
      <c r="AX34" s="17">
        <v>1530</v>
      </c>
      <c r="AY34" s="3">
        <v>1.4508108108108113</v>
      </c>
      <c r="AZ34" s="3">
        <f t="shared" si="1"/>
        <v>5.3603603603603602</v>
      </c>
      <c r="BA34" s="3">
        <v>7.133152173913043</v>
      </c>
      <c r="BB34" s="3">
        <v>8.576576576576576</v>
      </c>
      <c r="BC34" s="3">
        <v>10.652173913043478</v>
      </c>
      <c r="BD34" s="3">
        <v>19.867197875165999</v>
      </c>
      <c r="BE34" s="3">
        <v>33.720930232558139</v>
      </c>
      <c r="BF34" s="3">
        <v>28.260869565217391</v>
      </c>
      <c r="BG34" s="3">
        <v>19.867197875165999</v>
      </c>
      <c r="BH34" s="40">
        <f t="shared" si="2"/>
        <v>2.6801801801801801</v>
      </c>
      <c r="BI34" s="40"/>
      <c r="BJ34" s="3">
        <v>1</v>
      </c>
      <c r="BK34" s="3"/>
      <c r="BL34" s="14">
        <v>1530</v>
      </c>
      <c r="BM34" s="15">
        <v>3.1951999999999998</v>
      </c>
      <c r="BN34" s="15">
        <f t="shared" si="3"/>
        <v>0.13634207949125599</v>
      </c>
      <c r="BO34" s="15">
        <f t="shared" si="4"/>
        <v>0.50374774774774767</v>
      </c>
      <c r="BP34" s="15">
        <f t="shared" si="5"/>
        <v>0.67034846547314564</v>
      </c>
      <c r="BQ34" s="4">
        <f t="shared" si="6"/>
        <v>0.80599639639639631</v>
      </c>
      <c r="BR34" s="4">
        <f t="shared" si="7"/>
        <v>1.0010537084398976</v>
      </c>
      <c r="BS34" s="4">
        <f t="shared" si="8"/>
        <v>1.8670491367861883</v>
      </c>
      <c r="BT34" s="4">
        <f t="shared" si="9"/>
        <v>3.1689740082079343</v>
      </c>
      <c r="BU34" s="4">
        <f t="shared" si="10"/>
        <v>2.6558567774936059</v>
      </c>
      <c r="BV34" s="4">
        <f t="shared" si="11"/>
        <v>1.8670491367861883</v>
      </c>
      <c r="BW34" s="4">
        <f t="shared" si="12"/>
        <v>1.8670491367861883</v>
      </c>
      <c r="BX34" s="4">
        <f t="shared" si="13"/>
        <v>9.1414319266095827</v>
      </c>
      <c r="BY34" s="4"/>
      <c r="BZ34" s="4">
        <f t="shared" si="14"/>
        <v>3.1951999999999998</v>
      </c>
      <c r="CA34" s="4"/>
      <c r="CB34" s="4"/>
      <c r="CC34" s="26">
        <v>1530</v>
      </c>
      <c r="CD34" s="6">
        <f t="shared" si="15"/>
        <v>125.9369369369369</v>
      </c>
      <c r="CE34" s="6">
        <f t="shared" si="16"/>
        <v>181.66443414322248</v>
      </c>
      <c r="CF34" s="6">
        <f t="shared" si="17"/>
        <v>15.31393153153153</v>
      </c>
      <c r="CG34" s="6">
        <f t="shared" si="18"/>
        <v>5.005268542199488</v>
      </c>
      <c r="CH34" s="6">
        <f t="shared" si="19"/>
        <v>5.601147410358565</v>
      </c>
      <c r="CI34" s="6">
        <f t="shared" si="20"/>
        <v>9.5069220246238029</v>
      </c>
      <c r="CJ34" s="6">
        <f t="shared" si="21"/>
        <v>3.4526138107416879</v>
      </c>
      <c r="CK34" s="6">
        <f t="shared" si="22"/>
        <v>2.427163877822045</v>
      </c>
      <c r="CL34" s="6">
        <f t="shared" si="23"/>
        <v>2.427163877822045</v>
      </c>
      <c r="CM34" s="6">
        <f t="shared" si="28"/>
        <v>18.282863853219165</v>
      </c>
      <c r="CO34" s="7">
        <f t="shared" si="24"/>
        <v>243.6815090715408</v>
      </c>
      <c r="CQ34" s="8">
        <v>1530</v>
      </c>
      <c r="CR34" s="9">
        <f t="shared" si="25"/>
        <v>798.8</v>
      </c>
      <c r="CS34" s="9">
        <f t="shared" si="26"/>
        <v>1023.4623381004714</v>
      </c>
      <c r="CU34" s="24">
        <v>1530</v>
      </c>
      <c r="CV34" s="11">
        <f t="shared" si="27"/>
        <v>0.78048792834190572</v>
      </c>
    </row>
    <row r="35" spans="1:100" x14ac:dyDescent="0.2">
      <c r="A35" s="13">
        <v>1531</v>
      </c>
      <c r="B35" s="1">
        <v>238</v>
      </c>
      <c r="G35" s="1">
        <v>238</v>
      </c>
      <c r="H35" s="1"/>
      <c r="T35" s="1">
        <v>4.3</v>
      </c>
      <c r="U35" s="1">
        <v>7.6</v>
      </c>
      <c r="V35" s="1"/>
      <c r="X35" s="1"/>
      <c r="Y35" s="1"/>
      <c r="Z35" s="1"/>
      <c r="AA35" s="1">
        <v>7.6</v>
      </c>
      <c r="AB35" s="1">
        <v>4.3</v>
      </c>
      <c r="AC35" s="1">
        <v>263.5</v>
      </c>
      <c r="AD35" s="1"/>
      <c r="AE35" s="1"/>
      <c r="AF35" s="1"/>
      <c r="AG35" s="1"/>
      <c r="AH35" s="1"/>
      <c r="AI35" s="1">
        <v>263.5</v>
      </c>
      <c r="AJ35" s="1"/>
      <c r="AK35" s="1"/>
      <c r="AL35" s="1"/>
      <c r="AM35" s="1"/>
      <c r="AN35" s="1"/>
      <c r="AO35" s="1"/>
      <c r="AP35" s="1"/>
      <c r="AQ35" s="1"/>
      <c r="AR35" s="1"/>
      <c r="AS35" s="1">
        <v>1</v>
      </c>
      <c r="AT35" s="1"/>
      <c r="AU35" s="1"/>
      <c r="AV35" s="1"/>
      <c r="AW35" s="1"/>
      <c r="AX35" s="17">
        <v>1531</v>
      </c>
      <c r="AY35" s="3">
        <v>1.291891891891892</v>
      </c>
      <c r="AZ35" s="3">
        <f t="shared" si="1"/>
        <v>4.288288288288288</v>
      </c>
      <c r="BA35" s="3">
        <v>5.7065217391304346</v>
      </c>
      <c r="BB35" s="3">
        <v>6.8612612612612613</v>
      </c>
      <c r="BC35" s="3">
        <v>9.3478260869565215</v>
      </c>
      <c r="BD35" s="3">
        <v>20.996015936254977</v>
      </c>
      <c r="BE35" s="3">
        <v>34.738372093023258</v>
      </c>
      <c r="BF35" s="3">
        <v>30.724637681159418</v>
      </c>
      <c r="BG35" s="3">
        <v>20.996015936254977</v>
      </c>
      <c r="BH35" s="40">
        <f t="shared" si="2"/>
        <v>2.144144144144144</v>
      </c>
      <c r="BI35" s="40"/>
      <c r="BJ35" s="3">
        <v>1</v>
      </c>
      <c r="BK35" s="3"/>
      <c r="BL35" s="14">
        <v>1531</v>
      </c>
      <c r="BM35" s="15">
        <v>3.1951999999999998</v>
      </c>
      <c r="BN35" s="15">
        <f t="shared" si="3"/>
        <v>0.12140744038155804</v>
      </c>
      <c r="BO35" s="15">
        <f t="shared" si="4"/>
        <v>0.40299819819819815</v>
      </c>
      <c r="BP35" s="15">
        <f t="shared" si="5"/>
        <v>0.53627877237851651</v>
      </c>
      <c r="BQ35" s="4">
        <f t="shared" si="6"/>
        <v>0.64479711711711707</v>
      </c>
      <c r="BR35" s="4">
        <f t="shared" si="7"/>
        <v>0.87847570332480818</v>
      </c>
      <c r="BS35" s="4">
        <f t="shared" si="8"/>
        <v>1.9731314741035852</v>
      </c>
      <c r="BT35" s="4">
        <f t="shared" si="9"/>
        <v>3.2645896032831736</v>
      </c>
      <c r="BU35" s="4">
        <f t="shared" si="10"/>
        <v>2.8873930093776639</v>
      </c>
      <c r="BV35" s="4">
        <f t="shared" si="11"/>
        <v>1.9731314741035852</v>
      </c>
      <c r="BW35" s="4">
        <f t="shared" si="12"/>
        <v>1.9731314741035852</v>
      </c>
      <c r="BX35" s="4">
        <f t="shared" si="13"/>
        <v>7.3131455412876658</v>
      </c>
      <c r="BY35" s="4"/>
      <c r="BZ35" s="4">
        <f t="shared" si="14"/>
        <v>3.1951999999999998</v>
      </c>
      <c r="CA35" s="4"/>
      <c r="CB35" s="4"/>
      <c r="CC35" s="26">
        <v>1531</v>
      </c>
      <c r="CD35" s="6">
        <f t="shared" si="15"/>
        <v>100.74954954954954</v>
      </c>
      <c r="CE35" s="6">
        <f t="shared" si="16"/>
        <v>145.33154731457796</v>
      </c>
      <c r="CF35" s="6">
        <f t="shared" si="17"/>
        <v>12.251145225225224</v>
      </c>
      <c r="CG35" s="6">
        <f t="shared" si="18"/>
        <v>4.3923785166240412</v>
      </c>
      <c r="CH35" s="6">
        <f t="shared" si="19"/>
        <v>5.9193944223107557</v>
      </c>
      <c r="CI35" s="6">
        <f t="shared" si="20"/>
        <v>9.7937688098495208</v>
      </c>
      <c r="CJ35" s="6">
        <f t="shared" si="21"/>
        <v>3.7536109121909633</v>
      </c>
      <c r="CK35" s="6">
        <f t="shared" si="22"/>
        <v>2.565070916334661</v>
      </c>
      <c r="CL35" s="6">
        <f t="shared" si="23"/>
        <v>2.565070916334661</v>
      </c>
      <c r="CM35" s="6">
        <f t="shared" si="28"/>
        <v>14.626291082575332</v>
      </c>
      <c r="CO35" s="7">
        <f t="shared" si="24"/>
        <v>201.19827811602312</v>
      </c>
      <c r="CQ35" s="8">
        <v>1531</v>
      </c>
      <c r="CR35" s="9">
        <f t="shared" si="25"/>
        <v>798.8</v>
      </c>
      <c r="CS35" s="9">
        <f t="shared" si="26"/>
        <v>845.03276808729709</v>
      </c>
      <c r="CU35" s="24">
        <v>1531</v>
      </c>
      <c r="CV35" s="11">
        <f t="shared" si="27"/>
        <v>0.94528878662073257</v>
      </c>
    </row>
    <row r="36" spans="1:100" x14ac:dyDescent="0.2">
      <c r="A36" s="13">
        <v>1532</v>
      </c>
      <c r="B36" s="1">
        <v>135.5</v>
      </c>
      <c r="G36" s="1">
        <v>135.5</v>
      </c>
      <c r="H36" s="1"/>
      <c r="T36" s="1">
        <v>4.5</v>
      </c>
      <c r="U36" s="1">
        <v>8.6</v>
      </c>
      <c r="V36" s="1"/>
      <c r="X36" s="1"/>
      <c r="Y36" s="1"/>
      <c r="Z36" s="1"/>
      <c r="AA36" s="1">
        <v>8.6</v>
      </c>
      <c r="AB36" s="1">
        <v>4.5</v>
      </c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>
        <v>1</v>
      </c>
      <c r="AT36" s="1"/>
      <c r="AU36" s="1"/>
      <c r="AV36" s="1"/>
      <c r="AW36" s="1"/>
      <c r="AX36" s="17">
        <v>1532</v>
      </c>
      <c r="AY36" s="3">
        <v>1.4900900900900902</v>
      </c>
      <c r="AZ36" s="3">
        <f t="shared" si="1"/>
        <v>2.4414414414414414</v>
      </c>
      <c r="BA36" s="3">
        <v>3.2488810741687981</v>
      </c>
      <c r="BB36" s="3">
        <v>3.9063063063063064</v>
      </c>
      <c r="BC36" s="3">
        <v>9.7826086956521738</v>
      </c>
      <c r="BD36" s="3">
        <v>21.334661354581673</v>
      </c>
      <c r="BE36" s="3">
        <v>35.755813953488371</v>
      </c>
      <c r="BF36" s="3">
        <v>33.188405797101446</v>
      </c>
      <c r="BG36" s="3">
        <v>21.334661354581673</v>
      </c>
      <c r="BH36" s="40">
        <f t="shared" si="2"/>
        <v>1.2207207207207207</v>
      </c>
      <c r="BI36" s="40"/>
      <c r="BJ36" s="3">
        <v>1</v>
      </c>
      <c r="BK36" s="3"/>
      <c r="BL36" s="14">
        <v>1532</v>
      </c>
      <c r="BM36" s="15">
        <v>3.1951999999999998</v>
      </c>
      <c r="BN36" s="15">
        <f t="shared" si="3"/>
        <v>0.14003340752517224</v>
      </c>
      <c r="BO36" s="15">
        <f t="shared" si="4"/>
        <v>0.22943804981452037</v>
      </c>
      <c r="BP36" s="15">
        <f t="shared" si="5"/>
        <v>0.3053183767112983</v>
      </c>
      <c r="BQ36" s="4">
        <f t="shared" si="6"/>
        <v>0.36710087970323263</v>
      </c>
      <c r="BR36" s="4">
        <f t="shared" si="7"/>
        <v>0.91933503836317132</v>
      </c>
      <c r="BS36" s="4">
        <f t="shared" si="8"/>
        <v>2.0049561752988048</v>
      </c>
      <c r="BT36" s="4">
        <f t="shared" si="9"/>
        <v>3.3602051983584129</v>
      </c>
      <c r="BU36" s="4">
        <f t="shared" si="10"/>
        <v>3.1189292412617213</v>
      </c>
      <c r="BV36" s="4">
        <f t="shared" si="11"/>
        <v>2.0049561752988048</v>
      </c>
      <c r="BW36" s="4">
        <f t="shared" si="12"/>
        <v>2.0049561752988048</v>
      </c>
      <c r="BX36" s="4">
        <f t="shared" si="13"/>
        <v>4.163576558170079</v>
      </c>
      <c r="BY36" s="4"/>
      <c r="BZ36" s="4">
        <f t="shared" si="14"/>
        <v>3.1951999999999998</v>
      </c>
      <c r="CA36" s="4"/>
      <c r="CB36" s="4"/>
      <c r="CC36" s="26">
        <v>1532</v>
      </c>
      <c r="CD36" s="6">
        <f t="shared" si="15"/>
        <v>57.359512453630089</v>
      </c>
      <c r="CE36" s="6">
        <f t="shared" si="16"/>
        <v>82.74128008876184</v>
      </c>
      <c r="CF36" s="6">
        <f t="shared" si="17"/>
        <v>6.9749167143614201</v>
      </c>
      <c r="CG36" s="6">
        <f t="shared" si="18"/>
        <v>4.5966751918158568</v>
      </c>
      <c r="CH36" s="6">
        <f t="shared" si="19"/>
        <v>6.0148685258964143</v>
      </c>
      <c r="CI36" s="6">
        <f t="shared" si="20"/>
        <v>10.080615595075239</v>
      </c>
      <c r="CJ36" s="6">
        <f t="shared" si="21"/>
        <v>4.0546080136402383</v>
      </c>
      <c r="CK36" s="6">
        <f t="shared" si="22"/>
        <v>2.6064430278884463</v>
      </c>
      <c r="CL36" s="6">
        <f t="shared" si="23"/>
        <v>2.6064430278884463</v>
      </c>
      <c r="CM36" s="6">
        <f t="shared" si="28"/>
        <v>8.327153116340158</v>
      </c>
      <c r="CO36" s="7">
        <f t="shared" si="24"/>
        <v>128.00300330166809</v>
      </c>
      <c r="CQ36" s="8">
        <v>1532</v>
      </c>
      <c r="CR36" s="9">
        <f t="shared" si="25"/>
        <v>798.8</v>
      </c>
      <c r="CS36" s="9">
        <f t="shared" si="26"/>
        <v>537.61261386700596</v>
      </c>
      <c r="CU36" s="24">
        <v>1532</v>
      </c>
      <c r="CV36" s="11">
        <f t="shared" si="27"/>
        <v>1.4858282328130163</v>
      </c>
    </row>
    <row r="37" spans="1:100" x14ac:dyDescent="0.2">
      <c r="A37" s="13">
        <v>1533</v>
      </c>
      <c r="B37" s="1">
        <v>139.19999999999999</v>
      </c>
      <c r="G37" s="1">
        <v>139.19999999999999</v>
      </c>
      <c r="H37" s="1"/>
      <c r="U37" s="1">
        <v>7.4</v>
      </c>
      <c r="V37" s="1"/>
      <c r="X37" s="1"/>
      <c r="Y37" s="1"/>
      <c r="Z37" s="1"/>
      <c r="AA37" s="1">
        <v>7.4</v>
      </c>
      <c r="AB37" s="1"/>
      <c r="AC37" s="1">
        <v>272</v>
      </c>
      <c r="AD37" s="1"/>
      <c r="AE37" s="1"/>
      <c r="AF37" s="1"/>
      <c r="AG37" s="1"/>
      <c r="AH37" s="1"/>
      <c r="AI37" s="1">
        <v>272</v>
      </c>
      <c r="AJ37" s="1"/>
      <c r="AK37" s="1"/>
      <c r="AL37" s="1"/>
      <c r="AM37" s="1"/>
      <c r="AN37" s="1"/>
      <c r="AO37" s="1"/>
      <c r="AP37" s="1"/>
      <c r="AQ37" s="1"/>
      <c r="AR37" s="1"/>
      <c r="AS37" s="1">
        <v>1</v>
      </c>
      <c r="AT37" s="1"/>
      <c r="AU37" s="1"/>
      <c r="AV37" s="1"/>
      <c r="AW37" s="1"/>
      <c r="AX37" s="17">
        <v>1533</v>
      </c>
      <c r="AY37" s="3">
        <v>1.6693693693693694</v>
      </c>
      <c r="AZ37" s="3">
        <f t="shared" si="1"/>
        <v>2.5081081081081078</v>
      </c>
      <c r="BA37" s="3">
        <v>3.3375959079283883</v>
      </c>
      <c r="BB37" s="3">
        <v>4.0129729729729728</v>
      </c>
      <c r="BC37" s="3">
        <v>9.8757763975155264</v>
      </c>
      <c r="BD37" s="3">
        <v>21.673306772908365</v>
      </c>
      <c r="BE37" s="3">
        <v>36.77325581395349</v>
      </c>
      <c r="BF37" s="3">
        <v>35.652173913043477</v>
      </c>
      <c r="BG37" s="3">
        <v>21.673306772908365</v>
      </c>
      <c r="BH37" s="40">
        <f t="shared" si="2"/>
        <v>1.2540540540540539</v>
      </c>
      <c r="BI37" s="40"/>
      <c r="BJ37" s="3">
        <v>1</v>
      </c>
      <c r="BK37" s="3"/>
      <c r="BL37" s="14">
        <v>1533</v>
      </c>
      <c r="BM37" s="15">
        <v>3.1951999999999998</v>
      </c>
      <c r="BN37" s="15">
        <f t="shared" si="3"/>
        <v>0.15688144144144142</v>
      </c>
      <c r="BO37" s="15">
        <f t="shared" si="4"/>
        <v>0.23570314785373606</v>
      </c>
      <c r="BP37" s="15">
        <f t="shared" si="5"/>
        <v>0.31365548367684665</v>
      </c>
      <c r="BQ37" s="4">
        <f t="shared" si="6"/>
        <v>0.37712503656597768</v>
      </c>
      <c r="BR37" s="4">
        <f t="shared" si="7"/>
        <v>0.92809061015710603</v>
      </c>
      <c r="BS37" s="4">
        <f t="shared" si="8"/>
        <v>2.0367808764940238</v>
      </c>
      <c r="BT37" s="4">
        <f t="shared" si="9"/>
        <v>3.4558207934336527</v>
      </c>
      <c r="BU37" s="4">
        <f t="shared" si="10"/>
        <v>3.3504654731457801</v>
      </c>
      <c r="BV37" s="4">
        <f t="shared" si="11"/>
        <v>2.0367808764940238</v>
      </c>
      <c r="BW37" s="4">
        <f t="shared" si="12"/>
        <v>2.0367808764940238</v>
      </c>
      <c r="BX37" s="4">
        <f t="shared" si="13"/>
        <v>4.2772683165850545</v>
      </c>
      <c r="BY37" s="4"/>
      <c r="BZ37" s="4">
        <f t="shared" si="14"/>
        <v>3.1951999999999998</v>
      </c>
      <c r="CA37" s="4"/>
      <c r="CB37" s="4"/>
      <c r="CC37" s="26">
        <v>1533</v>
      </c>
      <c r="CD37" s="6">
        <f t="shared" si="15"/>
        <v>58.925786963434014</v>
      </c>
      <c r="CE37" s="6">
        <f t="shared" si="16"/>
        <v>85.000636076425437</v>
      </c>
      <c r="CF37" s="6">
        <f t="shared" si="17"/>
        <v>7.1653756947535756</v>
      </c>
      <c r="CG37" s="6">
        <f t="shared" si="18"/>
        <v>4.6404530507855304</v>
      </c>
      <c r="CH37" s="6">
        <f t="shared" si="19"/>
        <v>6.1103426294820711</v>
      </c>
      <c r="CI37" s="6">
        <f t="shared" si="20"/>
        <v>10.367462380300958</v>
      </c>
      <c r="CJ37" s="6">
        <f t="shared" si="21"/>
        <v>4.3556051150895145</v>
      </c>
      <c r="CK37" s="6">
        <f t="shared" si="22"/>
        <v>2.6478151394422311</v>
      </c>
      <c r="CL37" s="6">
        <f t="shared" si="23"/>
        <v>2.6478151394422311</v>
      </c>
      <c r="CM37" s="6">
        <f t="shared" si="28"/>
        <v>8.5545366331701089</v>
      </c>
      <c r="CO37" s="7">
        <f t="shared" si="24"/>
        <v>131.49004185889166</v>
      </c>
      <c r="CQ37" s="8">
        <v>1533</v>
      </c>
      <c r="CR37" s="9">
        <f t="shared" si="25"/>
        <v>798.8</v>
      </c>
      <c r="CS37" s="9">
        <f t="shared" si="26"/>
        <v>552.25817580734497</v>
      </c>
      <c r="CU37" s="24">
        <v>1533</v>
      </c>
      <c r="CV37" s="11">
        <f t="shared" si="27"/>
        <v>1.4464249421608582</v>
      </c>
    </row>
    <row r="38" spans="1:100" x14ac:dyDescent="0.2">
      <c r="A38" s="13">
        <v>1534</v>
      </c>
      <c r="B38" s="1">
        <v>244</v>
      </c>
      <c r="G38" s="1">
        <v>244</v>
      </c>
      <c r="H38" s="1"/>
      <c r="V38" s="1"/>
      <c r="X38" s="1"/>
      <c r="Y38" s="1"/>
      <c r="Z38" s="1"/>
      <c r="AA38" s="1"/>
      <c r="AB38" s="1"/>
      <c r="AC38" s="1">
        <v>255</v>
      </c>
      <c r="AD38" s="1"/>
      <c r="AE38" s="1"/>
      <c r="AF38" s="1"/>
      <c r="AG38" s="1"/>
      <c r="AH38" s="1"/>
      <c r="AI38" s="1">
        <v>255</v>
      </c>
      <c r="AJ38" s="1"/>
      <c r="AK38" s="1"/>
      <c r="AL38" s="1"/>
      <c r="AM38" s="1"/>
      <c r="AN38" s="1"/>
      <c r="AO38" s="1"/>
      <c r="AP38" s="1"/>
      <c r="AQ38" s="1"/>
      <c r="AR38" s="1"/>
      <c r="AS38" s="1">
        <v>1</v>
      </c>
      <c r="AT38" s="1"/>
      <c r="AU38" s="1"/>
      <c r="AV38" s="1"/>
      <c r="AW38" s="1"/>
      <c r="AX38" s="17">
        <v>1534</v>
      </c>
      <c r="AY38" s="3">
        <v>1.8486486486486486</v>
      </c>
      <c r="AZ38" s="3">
        <f t="shared" si="1"/>
        <v>4.3963963963963968</v>
      </c>
      <c r="BA38" s="3">
        <v>5.8503836317135551</v>
      </c>
      <c r="BB38" s="3">
        <v>7.0342342342342352</v>
      </c>
      <c r="BC38" s="3">
        <v>9.9689440993788807</v>
      </c>
      <c r="BD38" s="3">
        <v>20.318725099601593</v>
      </c>
      <c r="BE38" s="3">
        <v>37.790697674418603</v>
      </c>
      <c r="BF38" s="3">
        <v>24.782608695652172</v>
      </c>
      <c r="BG38" s="3">
        <v>20.318725099601593</v>
      </c>
      <c r="BH38" s="40">
        <f t="shared" si="2"/>
        <v>2.1981981981981984</v>
      </c>
      <c r="BI38" s="40"/>
      <c r="BJ38" s="3">
        <v>1</v>
      </c>
      <c r="BK38" s="3"/>
      <c r="BL38" s="14">
        <v>1534</v>
      </c>
      <c r="BM38" s="15">
        <v>3.1951999999999998</v>
      </c>
      <c r="BN38" s="15">
        <f t="shared" si="3"/>
        <v>0.17372947535771063</v>
      </c>
      <c r="BO38" s="15">
        <f t="shared" si="4"/>
        <v>0.41315781664016965</v>
      </c>
      <c r="BP38" s="15">
        <f t="shared" si="5"/>
        <v>0.54979840529562207</v>
      </c>
      <c r="BQ38" s="4">
        <f t="shared" si="6"/>
        <v>0.6610525066242714</v>
      </c>
      <c r="BR38" s="4">
        <f t="shared" si="7"/>
        <v>0.93684618195104108</v>
      </c>
      <c r="BS38" s="4">
        <f t="shared" si="8"/>
        <v>1.9094820717131473</v>
      </c>
      <c r="BT38" s="4">
        <f t="shared" si="9"/>
        <v>3.5514363885088915</v>
      </c>
      <c r="BU38" s="4">
        <f t="shared" si="10"/>
        <v>2.3289820971867008</v>
      </c>
      <c r="BV38" s="4">
        <f t="shared" si="11"/>
        <v>1.9094820717131473</v>
      </c>
      <c r="BW38" s="4">
        <f t="shared" si="12"/>
        <v>1.9094820717131473</v>
      </c>
      <c r="BX38" s="4">
        <f t="shared" si="13"/>
        <v>7.4975105549335757</v>
      </c>
      <c r="BY38" s="4"/>
      <c r="BZ38" s="4">
        <f t="shared" si="14"/>
        <v>3.1951999999999998</v>
      </c>
      <c r="CA38" s="4"/>
      <c r="CB38" s="4"/>
      <c r="CC38" s="26">
        <v>1534</v>
      </c>
      <c r="CD38" s="6">
        <f t="shared" si="15"/>
        <v>103.28945416004241</v>
      </c>
      <c r="CE38" s="6">
        <f t="shared" si="16"/>
        <v>148.99536783511357</v>
      </c>
      <c r="CF38" s="6">
        <f t="shared" si="17"/>
        <v>12.559997625861156</v>
      </c>
      <c r="CG38" s="6">
        <f t="shared" si="18"/>
        <v>4.6842309097552057</v>
      </c>
      <c r="CH38" s="6">
        <f t="shared" si="19"/>
        <v>5.7284462151394422</v>
      </c>
      <c r="CI38" s="6">
        <f t="shared" si="20"/>
        <v>10.654309165526675</v>
      </c>
      <c r="CJ38" s="6">
        <f t="shared" si="21"/>
        <v>3.0276767263427113</v>
      </c>
      <c r="CK38" s="6">
        <f t="shared" si="22"/>
        <v>2.4823266932270918</v>
      </c>
      <c r="CL38" s="6">
        <f t="shared" si="23"/>
        <v>2.4823266932270918</v>
      </c>
      <c r="CM38" s="6">
        <f t="shared" si="28"/>
        <v>14.995021109867151</v>
      </c>
      <c r="CO38" s="7">
        <f t="shared" si="24"/>
        <v>205.60970297406007</v>
      </c>
      <c r="CQ38" s="8">
        <v>1534</v>
      </c>
      <c r="CR38" s="9">
        <f t="shared" si="25"/>
        <v>798.8</v>
      </c>
      <c r="CS38" s="9">
        <f t="shared" si="26"/>
        <v>863.56075249105231</v>
      </c>
      <c r="CU38" s="24">
        <v>1534</v>
      </c>
      <c r="CV38" s="11">
        <f t="shared" si="27"/>
        <v>0.92500729994474429</v>
      </c>
    </row>
    <row r="39" spans="1:100" x14ac:dyDescent="0.2">
      <c r="A39" s="13">
        <v>1535</v>
      </c>
      <c r="B39" s="1">
        <v>162.69999999999999</v>
      </c>
      <c r="G39" s="1">
        <v>162.69999999999999</v>
      </c>
      <c r="H39" s="1"/>
      <c r="V39" s="1"/>
      <c r="X39" s="1"/>
      <c r="Y39" s="1"/>
      <c r="Z39" s="1"/>
      <c r="AA39" s="1"/>
      <c r="AB39" s="1"/>
      <c r="AC39" s="1">
        <v>238</v>
      </c>
      <c r="AD39" s="1"/>
      <c r="AE39" s="1"/>
      <c r="AF39" s="1"/>
      <c r="AG39" s="1"/>
      <c r="AH39" s="1"/>
      <c r="AI39" s="1">
        <v>238</v>
      </c>
      <c r="AJ39" s="1"/>
      <c r="AK39" s="1"/>
      <c r="AL39" s="1"/>
      <c r="AM39" s="1"/>
      <c r="AN39" s="1"/>
      <c r="AO39" s="1"/>
      <c r="AP39" s="1"/>
      <c r="AQ39" s="1"/>
      <c r="AR39" s="1"/>
      <c r="AS39" s="1">
        <v>1</v>
      </c>
      <c r="AT39" s="1"/>
      <c r="AU39" s="1"/>
      <c r="AV39" s="1"/>
      <c r="AW39" s="1"/>
      <c r="AX39" s="17">
        <v>1535</v>
      </c>
      <c r="AY39" s="3">
        <v>1.1927927927927928</v>
      </c>
      <c r="AZ39" s="3">
        <f t="shared" si="1"/>
        <v>2.9315315315315313</v>
      </c>
      <c r="BA39" s="3">
        <v>3.9010549872122757</v>
      </c>
      <c r="BB39" s="3">
        <v>4.6904504504504505</v>
      </c>
      <c r="BC39" s="3">
        <v>10.062111801242235</v>
      </c>
      <c r="BD39" s="3">
        <v>18.964143426294818</v>
      </c>
      <c r="BE39" s="3">
        <v>38.808139534883722</v>
      </c>
      <c r="BF39" s="3">
        <v>34.782608695652172</v>
      </c>
      <c r="BG39" s="3">
        <v>18.964143426294818</v>
      </c>
      <c r="BH39" s="40">
        <f t="shared" si="2"/>
        <v>1.4657657657657657</v>
      </c>
      <c r="BI39" s="40"/>
      <c r="BJ39" s="3">
        <v>1</v>
      </c>
      <c r="BK39" s="3"/>
      <c r="BL39" s="14">
        <v>1535</v>
      </c>
      <c r="BM39" s="15">
        <v>3.1951999999999998</v>
      </c>
      <c r="BN39" s="15">
        <f t="shared" si="3"/>
        <v>0.11209445680975093</v>
      </c>
      <c r="BO39" s="15">
        <f t="shared" si="4"/>
        <v>0.27549498675145728</v>
      </c>
      <c r="BP39" s="15">
        <f t="shared" si="5"/>
        <v>0.36660737926884301</v>
      </c>
      <c r="BQ39" s="4">
        <f t="shared" si="6"/>
        <v>0.44079197880233167</v>
      </c>
      <c r="BR39" s="4">
        <f t="shared" si="7"/>
        <v>0.94560175374497613</v>
      </c>
      <c r="BS39" s="4">
        <f t="shared" si="8"/>
        <v>1.7821832669322706</v>
      </c>
      <c r="BT39" s="4">
        <f t="shared" si="9"/>
        <v>3.6470519835841313</v>
      </c>
      <c r="BU39" s="4">
        <f t="shared" si="10"/>
        <v>3.2687468030690532</v>
      </c>
      <c r="BV39" s="4">
        <f t="shared" si="11"/>
        <v>1.7821832669322706</v>
      </c>
      <c r="BW39" s="4">
        <f t="shared" si="12"/>
        <v>1.7821832669322706</v>
      </c>
      <c r="BX39" s="4">
        <f t="shared" si="13"/>
        <v>4.9993646200315265</v>
      </c>
      <c r="BY39" s="4"/>
      <c r="BZ39" s="4">
        <f t="shared" si="14"/>
        <v>3.1951999999999998</v>
      </c>
      <c r="CA39" s="4"/>
      <c r="CB39" s="4"/>
      <c r="CC39" s="26">
        <v>1535</v>
      </c>
      <c r="CD39" s="6">
        <f t="shared" si="15"/>
        <v>68.873746687864326</v>
      </c>
      <c r="CE39" s="6">
        <f t="shared" si="16"/>
        <v>99.350599781856459</v>
      </c>
      <c r="CF39" s="6">
        <f t="shared" si="17"/>
        <v>8.3750475972443024</v>
      </c>
      <c r="CG39" s="6">
        <f t="shared" si="18"/>
        <v>4.7280087687248802</v>
      </c>
      <c r="CH39" s="6">
        <f t="shared" si="19"/>
        <v>5.3465498007968115</v>
      </c>
      <c r="CI39" s="6">
        <f t="shared" si="20"/>
        <v>10.941155950752394</v>
      </c>
      <c r="CJ39" s="6">
        <f t="shared" si="21"/>
        <v>4.2493708439897695</v>
      </c>
      <c r="CK39" s="6">
        <f t="shared" si="22"/>
        <v>2.316838247011952</v>
      </c>
      <c r="CL39" s="6">
        <f t="shared" si="23"/>
        <v>2.316838247011952</v>
      </c>
      <c r="CM39" s="6">
        <f t="shared" si="28"/>
        <v>9.998729240063053</v>
      </c>
      <c r="CO39" s="7">
        <f t="shared" si="24"/>
        <v>147.62313847745159</v>
      </c>
      <c r="CQ39" s="8">
        <v>1535</v>
      </c>
      <c r="CR39" s="9">
        <f t="shared" si="25"/>
        <v>798.8</v>
      </c>
      <c r="CS39" s="9">
        <f t="shared" si="26"/>
        <v>620.01718160529674</v>
      </c>
      <c r="CU39" s="24">
        <v>1535</v>
      </c>
      <c r="CV39" s="11">
        <f t="shared" si="27"/>
        <v>1.2883513936368887</v>
      </c>
    </row>
    <row r="40" spans="1:100" x14ac:dyDescent="0.2">
      <c r="A40" s="13">
        <v>1536</v>
      </c>
      <c r="B40" s="1">
        <v>175.5</v>
      </c>
      <c r="G40" s="1">
        <v>175.5</v>
      </c>
      <c r="H40" s="1"/>
      <c r="V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>
        <v>1</v>
      </c>
      <c r="AT40" s="1"/>
      <c r="AU40" s="1"/>
      <c r="AV40" s="1"/>
      <c r="AW40" s="1"/>
      <c r="AX40" s="17">
        <v>1536</v>
      </c>
      <c r="AY40" s="3">
        <v>1.6900900900900901</v>
      </c>
      <c r="AZ40" s="3">
        <f t="shared" si="1"/>
        <v>3.1621621621621623</v>
      </c>
      <c r="BA40" s="3">
        <v>4.2079603580562663</v>
      </c>
      <c r="BB40" s="3">
        <v>5.0594594594594602</v>
      </c>
      <c r="BC40" s="3">
        <v>10.155279503105588</v>
      </c>
      <c r="BD40" s="3">
        <v>18.167330677290835</v>
      </c>
      <c r="BE40" s="3">
        <v>39.825581395348841</v>
      </c>
      <c r="BF40" s="3">
        <v>35.217391304347821</v>
      </c>
      <c r="BG40" s="3">
        <v>18.167330677290835</v>
      </c>
      <c r="BH40" s="40">
        <f t="shared" si="2"/>
        <v>1.5810810810810811</v>
      </c>
      <c r="BI40" s="40"/>
      <c r="BJ40" s="3">
        <v>1</v>
      </c>
      <c r="BK40" s="3"/>
      <c r="BL40" s="14">
        <v>1536</v>
      </c>
      <c r="BM40" s="15">
        <v>3.1951999999999998</v>
      </c>
      <c r="BN40" s="15">
        <f t="shared" si="3"/>
        <v>0.15882870164281929</v>
      </c>
      <c r="BO40" s="15">
        <f t="shared" si="4"/>
        <v>0.29716883942766292</v>
      </c>
      <c r="BP40" s="15">
        <f t="shared" si="5"/>
        <v>0.39544926282533471</v>
      </c>
      <c r="BQ40" s="4">
        <f t="shared" si="6"/>
        <v>0.47547014308426078</v>
      </c>
      <c r="BR40" s="4">
        <f t="shared" si="7"/>
        <v>0.95435732553891084</v>
      </c>
      <c r="BS40" s="4">
        <f t="shared" si="8"/>
        <v>1.7073016170611668</v>
      </c>
      <c r="BT40" s="4">
        <f t="shared" si="9"/>
        <v>3.7426675786593711</v>
      </c>
      <c r="BU40" s="4">
        <f t="shared" si="10"/>
        <v>3.3096061381074167</v>
      </c>
      <c r="BV40" s="4">
        <f t="shared" si="11"/>
        <v>1.7073016170611668</v>
      </c>
      <c r="BW40" s="4">
        <f t="shared" si="12"/>
        <v>1.7073016170611668</v>
      </c>
      <c r="BX40" s="4">
        <f t="shared" si="13"/>
        <v>5.3926766491427962</v>
      </c>
      <c r="BY40" s="4"/>
      <c r="BZ40" s="4">
        <f t="shared" si="14"/>
        <v>3.1951999999999998</v>
      </c>
      <c r="CA40" s="4"/>
      <c r="CB40" s="4"/>
      <c r="CC40" s="26">
        <v>1536</v>
      </c>
      <c r="CD40" s="6">
        <f t="shared" si="15"/>
        <v>74.292209856915733</v>
      </c>
      <c r="CE40" s="6">
        <f t="shared" si="16"/>
        <v>107.16675022566571</v>
      </c>
      <c r="CF40" s="6">
        <f t="shared" si="17"/>
        <v>9.0339327186009548</v>
      </c>
      <c r="CG40" s="6">
        <f t="shared" si="18"/>
        <v>4.7717866276945546</v>
      </c>
      <c r="CH40" s="6">
        <f t="shared" si="19"/>
        <v>5.1219048511835004</v>
      </c>
      <c r="CI40" s="6">
        <f t="shared" si="20"/>
        <v>11.228002735978112</v>
      </c>
      <c r="CJ40" s="6">
        <f t="shared" si="21"/>
        <v>4.3024879795396416</v>
      </c>
      <c r="CK40" s="6">
        <f t="shared" si="22"/>
        <v>2.2194921021795171</v>
      </c>
      <c r="CL40" s="6">
        <f t="shared" si="23"/>
        <v>2.2194921021795171</v>
      </c>
      <c r="CM40" s="6">
        <f t="shared" si="28"/>
        <v>10.785353298285592</v>
      </c>
      <c r="CO40" s="7">
        <f t="shared" si="24"/>
        <v>156.8492026413071</v>
      </c>
      <c r="CQ40" s="8">
        <v>1536</v>
      </c>
      <c r="CR40" s="9">
        <f t="shared" si="25"/>
        <v>798.8</v>
      </c>
      <c r="CS40" s="9">
        <f t="shared" si="26"/>
        <v>658.76665109348983</v>
      </c>
      <c r="CU40" s="24">
        <v>1536</v>
      </c>
      <c r="CV40" s="11">
        <f t="shared" si="27"/>
        <v>1.2125689706272595</v>
      </c>
    </row>
    <row r="41" spans="1:100" x14ac:dyDescent="0.2">
      <c r="A41" s="13">
        <v>1537</v>
      </c>
      <c r="B41" s="1">
        <v>113.6</v>
      </c>
      <c r="G41" s="1">
        <v>113.6</v>
      </c>
      <c r="H41" s="1"/>
      <c r="V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>
        <v>1</v>
      </c>
      <c r="AT41" s="1"/>
      <c r="AU41" s="1"/>
      <c r="AV41" s="1"/>
      <c r="AW41" s="1"/>
      <c r="AX41" s="17">
        <v>1537</v>
      </c>
      <c r="AY41" s="3">
        <v>1.0144144144144143</v>
      </c>
      <c r="AZ41" s="3">
        <f t="shared" si="1"/>
        <v>2.0468468468468468</v>
      </c>
      <c r="BA41" s="3">
        <v>2.7237851662404089</v>
      </c>
      <c r="BB41" s="3">
        <v>3.2749549549549553</v>
      </c>
      <c r="BC41" s="3">
        <v>10.248447204968942</v>
      </c>
      <c r="BD41" s="3">
        <v>17.370517928286851</v>
      </c>
      <c r="BE41" s="3">
        <v>40.843023255813954</v>
      </c>
      <c r="BF41" s="3">
        <v>38.043478260869563</v>
      </c>
      <c r="BG41" s="3">
        <v>17.370517928286851</v>
      </c>
      <c r="BH41" s="40">
        <f t="shared" si="2"/>
        <v>1.0234234234234234</v>
      </c>
      <c r="BI41" s="40"/>
      <c r="BJ41" s="3">
        <v>1</v>
      </c>
      <c r="BK41" s="3"/>
      <c r="BL41" s="14">
        <v>1537</v>
      </c>
      <c r="BM41" s="15">
        <v>3.1951999999999998</v>
      </c>
      <c r="BN41" s="15">
        <f t="shared" si="3"/>
        <v>9.5331086380498115E-2</v>
      </c>
      <c r="BO41" s="15">
        <f t="shared" si="4"/>
        <v>0.19235544250132483</v>
      </c>
      <c r="BP41" s="15">
        <f t="shared" si="5"/>
        <v>0.25597171656386336</v>
      </c>
      <c r="BQ41" s="4">
        <f t="shared" si="6"/>
        <v>0.30776870800211975</v>
      </c>
      <c r="BR41" s="4">
        <f t="shared" si="7"/>
        <v>0.963112897332846</v>
      </c>
      <c r="BS41" s="4">
        <f t="shared" si="8"/>
        <v>1.632419967190063</v>
      </c>
      <c r="BT41" s="4">
        <f t="shared" si="9"/>
        <v>3.8382831737346099</v>
      </c>
      <c r="BU41" s="4">
        <f t="shared" si="10"/>
        <v>3.5751918158567775</v>
      </c>
      <c r="BV41" s="4">
        <f t="shared" si="11"/>
        <v>1.632419967190063</v>
      </c>
      <c r="BW41" s="4">
        <f t="shared" si="12"/>
        <v>1.632419967190063</v>
      </c>
      <c r="BX41" s="4">
        <f t="shared" si="13"/>
        <v>3.4906442583625168</v>
      </c>
      <c r="BY41" s="4"/>
      <c r="BZ41" s="4">
        <f t="shared" si="14"/>
        <v>3.1951999999999998</v>
      </c>
      <c r="CA41" s="4"/>
      <c r="CB41" s="4"/>
      <c r="CC41" s="26">
        <v>1537</v>
      </c>
      <c r="CD41" s="6">
        <f t="shared" si="15"/>
        <v>48.088860625331208</v>
      </c>
      <c r="CE41" s="6">
        <f t="shared" si="16"/>
        <v>69.368335188806967</v>
      </c>
      <c r="CF41" s="6">
        <f t="shared" si="17"/>
        <v>5.8476054520402752</v>
      </c>
      <c r="CG41" s="6">
        <f t="shared" si="18"/>
        <v>4.81556448666423</v>
      </c>
      <c r="CH41" s="6">
        <f t="shared" si="19"/>
        <v>4.8972599015701892</v>
      </c>
      <c r="CI41" s="6">
        <f t="shared" si="20"/>
        <v>11.51484952120383</v>
      </c>
      <c r="CJ41" s="6">
        <f t="shared" si="21"/>
        <v>4.6477493606138109</v>
      </c>
      <c r="CK41" s="6">
        <f t="shared" si="22"/>
        <v>2.1221459573470818</v>
      </c>
      <c r="CL41" s="6">
        <f t="shared" si="23"/>
        <v>2.1221459573470818</v>
      </c>
      <c r="CM41" s="6">
        <f t="shared" si="28"/>
        <v>6.9812885167250336</v>
      </c>
      <c r="CO41" s="7">
        <f t="shared" si="24"/>
        <v>112.31694434231851</v>
      </c>
      <c r="CQ41" s="8">
        <v>1537</v>
      </c>
      <c r="CR41" s="9">
        <f t="shared" si="25"/>
        <v>798.8</v>
      </c>
      <c r="CS41" s="9">
        <f t="shared" si="26"/>
        <v>471.73116623773774</v>
      </c>
      <c r="CU41" s="24">
        <v>1537</v>
      </c>
      <c r="CV41" s="11">
        <f t="shared" si="27"/>
        <v>1.6933373437476671</v>
      </c>
    </row>
    <row r="42" spans="1:100" x14ac:dyDescent="0.2">
      <c r="A42" s="13">
        <v>1538</v>
      </c>
      <c r="B42" s="1">
        <v>113.6</v>
      </c>
      <c r="G42" s="1">
        <v>113.6</v>
      </c>
      <c r="H42" s="1"/>
      <c r="V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>
        <v>36</v>
      </c>
      <c r="AK42" s="1"/>
      <c r="AL42" s="1"/>
      <c r="AM42" s="1"/>
      <c r="AN42" s="1"/>
      <c r="AO42" s="1"/>
      <c r="AP42" s="1"/>
      <c r="AQ42" s="1"/>
      <c r="AR42" s="1"/>
      <c r="AS42" s="1">
        <v>1</v>
      </c>
      <c r="AT42" s="1"/>
      <c r="AU42" s="1"/>
      <c r="AV42" s="1"/>
      <c r="AW42" s="1"/>
      <c r="AX42" s="17">
        <v>1538</v>
      </c>
      <c r="AY42" s="3">
        <v>1.0144144144144143</v>
      </c>
      <c r="AZ42" s="3">
        <f t="shared" si="1"/>
        <v>2.0468468468468468</v>
      </c>
      <c r="BA42" s="3">
        <v>2.7237851662404089</v>
      </c>
      <c r="BB42" s="3">
        <v>3.2749549549549553</v>
      </c>
      <c r="BC42" s="3">
        <v>10.341614906832296</v>
      </c>
      <c r="BD42" s="3">
        <v>16.573705179282868</v>
      </c>
      <c r="BE42" s="3">
        <v>41.860465116279073</v>
      </c>
      <c r="BF42" s="3">
        <v>35.434782608695649</v>
      </c>
      <c r="BG42" s="3">
        <v>16.573705179282868</v>
      </c>
      <c r="BH42" s="40">
        <f t="shared" si="2"/>
        <v>1.0234234234234234</v>
      </c>
      <c r="BI42" s="40"/>
      <c r="BJ42" s="3">
        <v>1</v>
      </c>
      <c r="BK42" s="3"/>
      <c r="BL42" s="14">
        <v>1538</v>
      </c>
      <c r="BM42" s="15">
        <v>3.1951999999999998</v>
      </c>
      <c r="BN42" s="15">
        <f t="shared" si="3"/>
        <v>9.5331086380498115E-2</v>
      </c>
      <c r="BO42" s="15">
        <f t="shared" si="4"/>
        <v>0.19235544250132483</v>
      </c>
      <c r="BP42" s="15">
        <f t="shared" si="5"/>
        <v>0.25597171656386336</v>
      </c>
      <c r="BQ42" s="4">
        <f t="shared" si="6"/>
        <v>0.30776870800211975</v>
      </c>
      <c r="BR42" s="4">
        <f t="shared" si="7"/>
        <v>0.97186846912678082</v>
      </c>
      <c r="BS42" s="4">
        <f t="shared" si="8"/>
        <v>1.5575383173189592</v>
      </c>
      <c r="BT42" s="4">
        <f t="shared" si="9"/>
        <v>3.9338987688098497</v>
      </c>
      <c r="BU42" s="4">
        <f t="shared" si="10"/>
        <v>3.3300358056265984</v>
      </c>
      <c r="BV42" s="4">
        <f t="shared" si="11"/>
        <v>1.5575383173189592</v>
      </c>
      <c r="BW42" s="4">
        <f t="shared" si="12"/>
        <v>1.5575383173189592</v>
      </c>
      <c r="BX42" s="4">
        <f t="shared" si="13"/>
        <v>3.4906442583625168</v>
      </c>
      <c r="BY42" s="4"/>
      <c r="BZ42" s="4">
        <f t="shared" si="14"/>
        <v>3.1951999999999998</v>
      </c>
      <c r="CA42" s="4"/>
      <c r="CB42" s="4"/>
      <c r="CC42" s="26">
        <v>1538</v>
      </c>
      <c r="CD42" s="6">
        <f t="shared" si="15"/>
        <v>48.088860625331208</v>
      </c>
      <c r="CE42" s="6">
        <f t="shared" si="16"/>
        <v>69.368335188806967</v>
      </c>
      <c r="CF42" s="6">
        <f t="shared" si="17"/>
        <v>5.8476054520402752</v>
      </c>
      <c r="CG42" s="6">
        <f t="shared" si="18"/>
        <v>4.8593423456339044</v>
      </c>
      <c r="CH42" s="6">
        <f t="shared" si="19"/>
        <v>4.6726149519568771</v>
      </c>
      <c r="CI42" s="6">
        <f t="shared" si="20"/>
        <v>11.801696306429548</v>
      </c>
      <c r="CJ42" s="6">
        <f t="shared" si="21"/>
        <v>4.3290465473145785</v>
      </c>
      <c r="CK42" s="6">
        <f t="shared" si="22"/>
        <v>2.0247998125146469</v>
      </c>
      <c r="CL42" s="6">
        <f t="shared" si="23"/>
        <v>2.0247998125146469</v>
      </c>
      <c r="CM42" s="6">
        <f t="shared" si="28"/>
        <v>6.9812885167250336</v>
      </c>
      <c r="CO42" s="7">
        <f t="shared" si="24"/>
        <v>111.90952893393646</v>
      </c>
      <c r="CQ42" s="8">
        <v>1538</v>
      </c>
      <c r="CR42" s="9">
        <f t="shared" si="25"/>
        <v>798.8</v>
      </c>
      <c r="CS42" s="9">
        <f t="shared" si="26"/>
        <v>470.02002152253311</v>
      </c>
      <c r="CU42" s="24">
        <v>1538</v>
      </c>
      <c r="CV42" s="11">
        <f t="shared" si="27"/>
        <v>1.6995020710233828</v>
      </c>
    </row>
    <row r="43" spans="1:100" x14ac:dyDescent="0.2">
      <c r="A43" s="13">
        <v>1539</v>
      </c>
      <c r="B43" s="1">
        <v>212.3</v>
      </c>
      <c r="G43" s="1">
        <v>212.3</v>
      </c>
      <c r="H43" s="1"/>
      <c r="T43" s="1">
        <v>4.8</v>
      </c>
      <c r="U43" s="1">
        <v>8.3000000000000007</v>
      </c>
      <c r="V43" s="1"/>
      <c r="X43" s="1"/>
      <c r="Y43" s="1"/>
      <c r="Z43" s="1"/>
      <c r="AA43" s="1">
        <v>8.3000000000000007</v>
      </c>
      <c r="AB43" s="1">
        <v>4.8</v>
      </c>
      <c r="AC43" s="1"/>
      <c r="AD43" s="1"/>
      <c r="AE43" s="1"/>
      <c r="AF43" s="1"/>
      <c r="AG43" s="1"/>
      <c r="AH43" s="1"/>
      <c r="AI43" s="1"/>
      <c r="AJ43" s="1">
        <v>37.700000000000003</v>
      </c>
      <c r="AK43" s="1"/>
      <c r="AL43" s="1"/>
      <c r="AM43" s="1"/>
      <c r="AN43" s="1"/>
      <c r="AO43" s="1"/>
      <c r="AP43" s="1"/>
      <c r="AQ43" s="1"/>
      <c r="AR43" s="1"/>
      <c r="AS43" s="1">
        <v>1</v>
      </c>
      <c r="AT43" s="1"/>
      <c r="AU43" s="1"/>
      <c r="AV43" s="1"/>
      <c r="AW43" s="1"/>
      <c r="AX43" s="17">
        <v>1539</v>
      </c>
      <c r="AY43" s="3">
        <v>1.6900900900900901</v>
      </c>
      <c r="AZ43" s="3">
        <f t="shared" si="1"/>
        <v>3.8252252252252252</v>
      </c>
      <c r="BA43" s="3">
        <v>5.0903132992327365</v>
      </c>
      <c r="BB43" s="3">
        <v>6.1203603603603609</v>
      </c>
      <c r="BC43" s="3">
        <v>10.434782608695651</v>
      </c>
      <c r="BD43" s="3">
        <v>15.776892430278883</v>
      </c>
      <c r="BE43" s="3">
        <v>43.837209302325583</v>
      </c>
      <c r="BF43" s="3">
        <v>26.086956521739129</v>
      </c>
      <c r="BG43" s="3">
        <v>15.776892430278883</v>
      </c>
      <c r="BH43" s="40">
        <f t="shared" si="2"/>
        <v>1.9126126126126126</v>
      </c>
      <c r="BI43" s="40"/>
      <c r="BJ43" s="3">
        <v>1</v>
      </c>
      <c r="BK43" s="3"/>
      <c r="BL43" s="14">
        <v>1539</v>
      </c>
      <c r="BM43" s="15">
        <v>3.1951999999999998</v>
      </c>
      <c r="BN43" s="15">
        <f t="shared" si="3"/>
        <v>0.15882870164281929</v>
      </c>
      <c r="BO43" s="15">
        <f t="shared" si="4"/>
        <v>0.3594811658717541</v>
      </c>
      <c r="BP43" s="15">
        <f t="shared" si="5"/>
        <v>0.47836967805024821</v>
      </c>
      <c r="BQ43" s="4">
        <f t="shared" si="6"/>
        <v>0.57516986539480663</v>
      </c>
      <c r="BR43" s="4">
        <f t="shared" si="7"/>
        <v>0.98062404092071587</v>
      </c>
      <c r="BS43" s="4">
        <f t="shared" si="8"/>
        <v>1.4826566674478554</v>
      </c>
      <c r="BT43" s="4">
        <f t="shared" si="9"/>
        <v>4.1196662106703146</v>
      </c>
      <c r="BU43" s="4">
        <f t="shared" si="10"/>
        <v>2.4515601023017903</v>
      </c>
      <c r="BV43" s="4">
        <f t="shared" si="11"/>
        <v>1.4826566674478554</v>
      </c>
      <c r="BW43" s="4">
        <f t="shared" si="12"/>
        <v>1.4826566674478554</v>
      </c>
      <c r="BX43" s="4">
        <f t="shared" si="13"/>
        <v>6.5234487328376956</v>
      </c>
      <c r="BY43" s="4"/>
      <c r="BZ43" s="4">
        <f t="shared" si="14"/>
        <v>3.1951999999999998</v>
      </c>
      <c r="CA43" s="4"/>
      <c r="CB43" s="4"/>
      <c r="CC43" s="26">
        <v>1539</v>
      </c>
      <c r="CD43" s="6">
        <f t="shared" si="15"/>
        <v>89.870291467938515</v>
      </c>
      <c r="CE43" s="6">
        <f t="shared" si="16"/>
        <v>129.63818275161728</v>
      </c>
      <c r="CF43" s="6">
        <f t="shared" si="17"/>
        <v>10.928227442501326</v>
      </c>
      <c r="CG43" s="6">
        <f t="shared" si="18"/>
        <v>4.9031202046035798</v>
      </c>
      <c r="CH43" s="6">
        <f t="shared" si="19"/>
        <v>4.447970002343566</v>
      </c>
      <c r="CI43" s="6">
        <f t="shared" si="20"/>
        <v>12.358998632010945</v>
      </c>
      <c r="CJ43" s="6">
        <f t="shared" si="21"/>
        <v>3.1870281329923276</v>
      </c>
      <c r="CK43" s="6">
        <f t="shared" si="22"/>
        <v>1.927453667682212</v>
      </c>
      <c r="CL43" s="6">
        <f t="shared" si="23"/>
        <v>1.927453667682212</v>
      </c>
      <c r="CM43" s="6">
        <f t="shared" si="28"/>
        <v>13.046897465675391</v>
      </c>
      <c r="CO43" s="7">
        <f t="shared" si="24"/>
        <v>182.36533196710886</v>
      </c>
      <c r="CQ43" s="8">
        <v>1539</v>
      </c>
      <c r="CR43" s="9">
        <f t="shared" si="25"/>
        <v>798.8</v>
      </c>
      <c r="CS43" s="9">
        <f t="shared" si="26"/>
        <v>765.93439426185728</v>
      </c>
      <c r="CU43" s="24">
        <v>1539</v>
      </c>
      <c r="CV43" s="11">
        <f t="shared" si="27"/>
        <v>1.0429091655686984</v>
      </c>
    </row>
    <row r="44" spans="1:100" x14ac:dyDescent="0.2">
      <c r="A44" s="13">
        <v>1540</v>
      </c>
      <c r="G44" s="1">
        <v>207.8</v>
      </c>
      <c r="H44" s="1"/>
      <c r="T44" s="1">
        <v>5</v>
      </c>
      <c r="U44" s="1">
        <v>8</v>
      </c>
      <c r="V44" s="1"/>
      <c r="X44" s="1"/>
      <c r="Y44" s="1"/>
      <c r="Z44" s="1"/>
      <c r="AA44" s="1">
        <v>8</v>
      </c>
      <c r="AB44" s="1">
        <v>5</v>
      </c>
      <c r="AC44" s="1"/>
      <c r="AD44" s="1"/>
      <c r="AE44" s="1"/>
      <c r="AF44" s="1"/>
      <c r="AG44" s="1"/>
      <c r="AH44" s="1"/>
      <c r="AI44" s="1"/>
      <c r="AJ44" s="1">
        <v>38</v>
      </c>
      <c r="AK44" s="1"/>
      <c r="AL44" s="1"/>
      <c r="AM44" s="1"/>
      <c r="AN44" s="1"/>
      <c r="AO44" s="1"/>
      <c r="AP44" s="1"/>
      <c r="AQ44" s="1"/>
      <c r="AR44" s="1"/>
      <c r="AS44" s="1">
        <v>1</v>
      </c>
      <c r="AT44" s="1"/>
      <c r="AU44" s="1"/>
      <c r="AV44" s="1"/>
      <c r="AW44" s="1"/>
      <c r="AX44" s="17">
        <v>1540</v>
      </c>
      <c r="AY44" s="3">
        <v>1.6900900900900901</v>
      </c>
      <c r="AZ44" s="3">
        <f t="shared" si="1"/>
        <v>3.7441441441441445</v>
      </c>
      <c r="BA44" s="3">
        <v>4.9824168797953963</v>
      </c>
      <c r="BB44" s="3">
        <v>5.9906306306306307</v>
      </c>
      <c r="BC44" s="3">
        <v>10.869565217391305</v>
      </c>
      <c r="BD44" s="3">
        <v>14.9800796812749</v>
      </c>
      <c r="BE44" s="3">
        <v>44.186046511627907</v>
      </c>
      <c r="BF44" s="3">
        <v>29.565217391304344</v>
      </c>
      <c r="BG44" s="3">
        <v>14.9800796812749</v>
      </c>
      <c r="BH44" s="40">
        <f t="shared" si="2"/>
        <v>1.8720720720720723</v>
      </c>
      <c r="BI44" s="40"/>
      <c r="BJ44" s="3">
        <v>1</v>
      </c>
      <c r="BK44" s="3"/>
      <c r="BL44" s="14">
        <v>1540</v>
      </c>
      <c r="BM44" s="15">
        <v>3.1951999999999998</v>
      </c>
      <c r="BN44" s="15">
        <f t="shared" si="3"/>
        <v>0.15882870164281929</v>
      </c>
      <c r="BO44" s="15">
        <f t="shared" si="4"/>
        <v>0.35186145204027558</v>
      </c>
      <c r="BP44" s="15">
        <f t="shared" si="5"/>
        <v>0.46822995336241907</v>
      </c>
      <c r="BQ44" s="4">
        <f t="shared" si="6"/>
        <v>0.56297832326444086</v>
      </c>
      <c r="BR44" s="4">
        <f t="shared" si="7"/>
        <v>1.0214833759590793</v>
      </c>
      <c r="BS44" s="4">
        <f t="shared" si="8"/>
        <v>1.4077750175767518</v>
      </c>
      <c r="BT44" s="4">
        <f t="shared" si="9"/>
        <v>4.1524487004103969</v>
      </c>
      <c r="BU44" s="4">
        <f t="shared" si="10"/>
        <v>2.778434782608695</v>
      </c>
      <c r="BV44" s="4">
        <f t="shared" si="11"/>
        <v>1.4077750175767518</v>
      </c>
      <c r="BW44" s="4">
        <f t="shared" si="12"/>
        <v>1.4077750175767518</v>
      </c>
      <c r="BX44" s="4">
        <f t="shared" si="13"/>
        <v>6.3851749726032665</v>
      </c>
      <c r="BY44" s="4"/>
      <c r="BZ44" s="4">
        <f t="shared" si="14"/>
        <v>3.1951999999999998</v>
      </c>
      <c r="CA44" s="4"/>
      <c r="CB44" s="4"/>
      <c r="CC44" s="26">
        <v>1540</v>
      </c>
      <c r="CD44" s="6">
        <f t="shared" si="15"/>
        <v>87.965363010068884</v>
      </c>
      <c r="CE44" s="6">
        <f t="shared" si="16"/>
        <v>126.89031736121557</v>
      </c>
      <c r="CF44" s="6">
        <f t="shared" si="17"/>
        <v>10.696588142024376</v>
      </c>
      <c r="CG44" s="6">
        <f t="shared" si="18"/>
        <v>5.1074168797953963</v>
      </c>
      <c r="CH44" s="6">
        <f t="shared" si="19"/>
        <v>4.2233250527302557</v>
      </c>
      <c r="CI44" s="6">
        <f t="shared" si="20"/>
        <v>12.457346101231192</v>
      </c>
      <c r="CJ44" s="6">
        <f t="shared" si="21"/>
        <v>3.6119652173913037</v>
      </c>
      <c r="CK44" s="6">
        <f t="shared" si="22"/>
        <v>1.8301075228497774</v>
      </c>
      <c r="CL44" s="6">
        <f t="shared" si="23"/>
        <v>1.8301075228497774</v>
      </c>
      <c r="CM44" s="6">
        <f t="shared" si="28"/>
        <v>12.770349945206533</v>
      </c>
      <c r="CO44" s="7">
        <f t="shared" si="24"/>
        <v>179.41752374529418</v>
      </c>
      <c r="CQ44" s="8">
        <v>1540</v>
      </c>
      <c r="CR44" s="9">
        <f t="shared" si="25"/>
        <v>798.8</v>
      </c>
      <c r="CS44" s="9">
        <f t="shared" si="26"/>
        <v>753.55359973023553</v>
      </c>
      <c r="CU44" s="24">
        <v>1540</v>
      </c>
      <c r="CV44" s="11">
        <f t="shared" si="27"/>
        <v>1.0600440370611488</v>
      </c>
    </row>
    <row r="45" spans="1:100" x14ac:dyDescent="0.2">
      <c r="A45" s="13">
        <v>1541</v>
      </c>
      <c r="B45" s="1">
        <v>203.3</v>
      </c>
      <c r="G45" s="1">
        <v>203.3</v>
      </c>
      <c r="H45" s="1"/>
      <c r="T45" s="1">
        <v>4.7</v>
      </c>
      <c r="U45" s="1">
        <v>7.8</v>
      </c>
      <c r="V45" s="1"/>
      <c r="X45" s="1"/>
      <c r="Y45" s="1"/>
      <c r="Z45" s="1"/>
      <c r="AA45" s="1">
        <v>7.8</v>
      </c>
      <c r="AB45" s="1">
        <v>4.7</v>
      </c>
      <c r="AC45" s="1">
        <v>178</v>
      </c>
      <c r="AD45" s="1"/>
      <c r="AE45" s="1"/>
      <c r="AF45" s="1"/>
      <c r="AG45" s="1"/>
      <c r="AH45" s="1"/>
      <c r="AI45" s="1">
        <v>178</v>
      </c>
      <c r="AJ45" s="1">
        <v>39</v>
      </c>
      <c r="AK45" s="1"/>
      <c r="AL45" s="1"/>
      <c r="AM45" s="1"/>
      <c r="AN45" s="1"/>
      <c r="AO45" s="1"/>
      <c r="AP45" s="1"/>
      <c r="AQ45" s="1"/>
      <c r="AR45" s="1"/>
      <c r="AS45" s="1">
        <v>1</v>
      </c>
      <c r="AT45" s="1"/>
      <c r="AU45" s="1"/>
      <c r="AV45" s="1"/>
      <c r="AW45" s="1"/>
      <c r="AX45" s="17">
        <v>1541</v>
      </c>
      <c r="AY45" s="3">
        <v>1.6900900900900901</v>
      </c>
      <c r="AZ45" s="3">
        <f t="shared" si="1"/>
        <v>3.6630630630630634</v>
      </c>
      <c r="BA45" s="3">
        <v>4.8745204603580561</v>
      </c>
      <c r="BB45" s="3">
        <v>5.8609009009009014</v>
      </c>
      <c r="BC45" s="3">
        <v>10.217391304347826</v>
      </c>
      <c r="BD45" s="3">
        <v>14.183266932270916</v>
      </c>
      <c r="BE45" s="3">
        <v>45.348837209302324</v>
      </c>
      <c r="BF45" s="3">
        <v>35.978260869565219</v>
      </c>
      <c r="BG45" s="3">
        <v>14.183266932270916</v>
      </c>
      <c r="BH45" s="40">
        <f t="shared" si="2"/>
        <v>1.8315315315315317</v>
      </c>
      <c r="BI45" s="40"/>
      <c r="BJ45" s="3">
        <v>1</v>
      </c>
      <c r="BK45" s="3"/>
      <c r="BL45" s="14">
        <v>1541</v>
      </c>
      <c r="BM45" s="15">
        <v>3.1951999999999998</v>
      </c>
      <c r="BN45" s="15">
        <f t="shared" si="3"/>
        <v>0.15882870164281929</v>
      </c>
      <c r="BO45" s="15">
        <f t="shared" si="4"/>
        <v>0.34424173820879705</v>
      </c>
      <c r="BP45" s="15">
        <f t="shared" si="5"/>
        <v>0.45809022867458998</v>
      </c>
      <c r="BQ45" s="4">
        <f t="shared" si="6"/>
        <v>0.55078678113407531</v>
      </c>
      <c r="BR45" s="4">
        <f t="shared" si="7"/>
        <v>0.96019437340153446</v>
      </c>
      <c r="BS45" s="4">
        <f t="shared" si="8"/>
        <v>1.3328933677056478</v>
      </c>
      <c r="BT45" s="4">
        <f t="shared" si="9"/>
        <v>4.2617236662106697</v>
      </c>
      <c r="BU45" s="4">
        <f t="shared" si="10"/>
        <v>3.3811099744245525</v>
      </c>
      <c r="BV45" s="4">
        <f t="shared" si="11"/>
        <v>1.3328933677056478</v>
      </c>
      <c r="BW45" s="4">
        <f t="shared" si="12"/>
        <v>1.3328933677056478</v>
      </c>
      <c r="BX45" s="4">
        <f t="shared" si="13"/>
        <v>6.2469012123688357</v>
      </c>
      <c r="BY45" s="4"/>
      <c r="BZ45" s="4">
        <f t="shared" si="14"/>
        <v>3.1951999999999998</v>
      </c>
      <c r="CA45" s="4"/>
      <c r="CB45" s="4"/>
      <c r="CC45" s="26">
        <v>1541</v>
      </c>
      <c r="CD45" s="6">
        <f t="shared" si="15"/>
        <v>86.060434552199268</v>
      </c>
      <c r="CE45" s="6">
        <f t="shared" si="16"/>
        <v>124.14245197081388</v>
      </c>
      <c r="CF45" s="6">
        <f t="shared" si="17"/>
        <v>10.464948841547431</v>
      </c>
      <c r="CG45" s="6">
        <f t="shared" si="18"/>
        <v>4.8009718670076724</v>
      </c>
      <c r="CH45" s="6">
        <f t="shared" si="19"/>
        <v>3.9986801031169437</v>
      </c>
      <c r="CI45" s="6">
        <f t="shared" si="20"/>
        <v>12.785170998632008</v>
      </c>
      <c r="CJ45" s="6">
        <f t="shared" si="21"/>
        <v>4.3954429667519186</v>
      </c>
      <c r="CK45" s="6">
        <f t="shared" si="22"/>
        <v>1.7327613780173423</v>
      </c>
      <c r="CL45" s="6">
        <f t="shared" si="23"/>
        <v>1.7327613780173423</v>
      </c>
      <c r="CM45" s="6">
        <f t="shared" si="28"/>
        <v>12.493802424737671</v>
      </c>
      <c r="CO45" s="7">
        <f t="shared" si="24"/>
        <v>176.54699192864217</v>
      </c>
      <c r="CQ45" s="8">
        <v>1541</v>
      </c>
      <c r="CR45" s="9">
        <f t="shared" si="25"/>
        <v>798.8</v>
      </c>
      <c r="CS45" s="9">
        <f t="shared" si="26"/>
        <v>741.4973661002972</v>
      </c>
      <c r="CU45" s="24">
        <v>1541</v>
      </c>
      <c r="CV45" s="11">
        <f t="shared" si="27"/>
        <v>1.0772796189433151</v>
      </c>
    </row>
    <row r="46" spans="1:100" x14ac:dyDescent="0.2">
      <c r="A46" s="13">
        <v>1542</v>
      </c>
      <c r="B46" s="1">
        <v>255</v>
      </c>
      <c r="G46" s="1">
        <v>255</v>
      </c>
      <c r="H46" s="1"/>
      <c r="T46" s="1">
        <v>5.6</v>
      </c>
      <c r="U46" s="1">
        <v>9.1999999999999993</v>
      </c>
      <c r="V46" s="1"/>
      <c r="X46" s="1"/>
      <c r="Y46" s="1"/>
      <c r="Z46" s="1"/>
      <c r="AA46" s="1">
        <v>9.1999999999999993</v>
      </c>
      <c r="AB46" s="1">
        <v>5.6</v>
      </c>
      <c r="AC46" s="1">
        <v>304.60000000000002</v>
      </c>
      <c r="AD46" s="1"/>
      <c r="AE46" s="1"/>
      <c r="AF46" s="1"/>
      <c r="AG46" s="1"/>
      <c r="AH46" s="1"/>
      <c r="AI46" s="1">
        <v>304.60000000000002</v>
      </c>
      <c r="AJ46" s="1">
        <v>39</v>
      </c>
      <c r="AK46" s="1"/>
      <c r="AL46" s="1"/>
      <c r="AM46" s="1"/>
      <c r="AN46" s="1"/>
      <c r="AO46" s="1"/>
      <c r="AP46" s="1"/>
      <c r="AQ46" s="1"/>
      <c r="AR46" s="1"/>
      <c r="AS46" s="1">
        <v>1</v>
      </c>
      <c r="AT46" s="1"/>
      <c r="AU46" s="1"/>
      <c r="AV46" s="1"/>
      <c r="AW46" s="1"/>
      <c r="AX46" s="17">
        <v>1542</v>
      </c>
      <c r="AY46" s="3">
        <v>2.7027027027027026</v>
      </c>
      <c r="AZ46" s="3">
        <f t="shared" si="1"/>
        <v>4.5945945945945947</v>
      </c>
      <c r="BA46" s="3">
        <v>6.1141304347826084</v>
      </c>
      <c r="BB46" s="3">
        <v>7.3513513513513518</v>
      </c>
      <c r="BC46" s="3">
        <v>12.17391304347826</v>
      </c>
      <c r="BD46" s="3">
        <v>24.270916334661354</v>
      </c>
      <c r="BE46" s="3">
        <v>45.348837209302324</v>
      </c>
      <c r="BF46" s="3">
        <v>42.391304347826086</v>
      </c>
      <c r="BG46" s="3">
        <v>24.270916334661354</v>
      </c>
      <c r="BH46" s="40">
        <f t="shared" si="2"/>
        <v>2.2972972972972974</v>
      </c>
      <c r="BI46" s="40"/>
      <c r="BJ46" s="3">
        <v>1</v>
      </c>
      <c r="BK46" s="3"/>
      <c r="BL46" s="14">
        <v>1542</v>
      </c>
      <c r="BM46" s="15">
        <v>3.1951999999999998</v>
      </c>
      <c r="BN46" s="15">
        <f t="shared" si="3"/>
        <v>0.25399046104928458</v>
      </c>
      <c r="BO46" s="15">
        <f t="shared" si="4"/>
        <v>0.43178378378378379</v>
      </c>
      <c r="BP46" s="15">
        <f t="shared" si="5"/>
        <v>0.57458439897698199</v>
      </c>
      <c r="BQ46" s="4">
        <f t="shared" si="6"/>
        <v>0.69085405405405409</v>
      </c>
      <c r="BR46" s="4">
        <f t="shared" si="7"/>
        <v>1.1440613810741687</v>
      </c>
      <c r="BS46" s="4">
        <f t="shared" si="8"/>
        <v>2.2808950550738225</v>
      </c>
      <c r="BT46" s="4">
        <f t="shared" si="9"/>
        <v>4.2617236662106697</v>
      </c>
      <c r="BU46" s="4">
        <f t="shared" si="10"/>
        <v>3.9837851662404087</v>
      </c>
      <c r="BV46" s="4">
        <f t="shared" si="11"/>
        <v>2.2808950550738225</v>
      </c>
      <c r="BW46" s="4">
        <f t="shared" si="12"/>
        <v>2.2808950550738225</v>
      </c>
      <c r="BX46" s="4">
        <f t="shared" si="13"/>
        <v>7.835513079951073</v>
      </c>
      <c r="BY46" s="4"/>
      <c r="BZ46" s="4">
        <f t="shared" si="14"/>
        <v>3.1951999999999998</v>
      </c>
      <c r="CA46" s="4"/>
      <c r="CB46" s="4"/>
      <c r="CC46" s="26">
        <v>1542</v>
      </c>
      <c r="CD46" s="6">
        <f t="shared" si="15"/>
        <v>107.94594594594594</v>
      </c>
      <c r="CE46" s="6">
        <f t="shared" si="16"/>
        <v>155.71237212276213</v>
      </c>
      <c r="CF46" s="6">
        <f t="shared" si="17"/>
        <v>13.126227027027028</v>
      </c>
      <c r="CG46" s="6">
        <f t="shared" si="18"/>
        <v>5.7203069053708431</v>
      </c>
      <c r="CH46" s="6">
        <f t="shared" si="19"/>
        <v>6.842685165221468</v>
      </c>
      <c r="CI46" s="6">
        <f t="shared" si="20"/>
        <v>12.785170998632008</v>
      </c>
      <c r="CJ46" s="6">
        <f t="shared" si="21"/>
        <v>5.1789207161125317</v>
      </c>
      <c r="CK46" s="6">
        <f t="shared" si="22"/>
        <v>2.9651635715959692</v>
      </c>
      <c r="CL46" s="6">
        <f t="shared" si="23"/>
        <v>2.9651635715959692</v>
      </c>
      <c r="CM46" s="6">
        <f t="shared" si="28"/>
        <v>15.671026159902146</v>
      </c>
      <c r="CO46" s="7">
        <f t="shared" si="24"/>
        <v>220.96703623822012</v>
      </c>
      <c r="CQ46" s="8">
        <v>1542</v>
      </c>
      <c r="CR46" s="9">
        <f t="shared" si="25"/>
        <v>798.8</v>
      </c>
      <c r="CS46" s="9">
        <f t="shared" si="26"/>
        <v>928.06155220052449</v>
      </c>
      <c r="CU46" s="24">
        <v>1542</v>
      </c>
      <c r="CV46" s="11">
        <f t="shared" si="27"/>
        <v>0.86071877248439743</v>
      </c>
    </row>
    <row r="47" spans="1:100" x14ac:dyDescent="0.2">
      <c r="A47" s="13">
        <v>1543</v>
      </c>
      <c r="B47" s="1">
        <v>162.69999999999999</v>
      </c>
      <c r="G47" s="1">
        <v>162.69999999999999</v>
      </c>
      <c r="H47" s="1"/>
      <c r="T47" s="1">
        <v>6</v>
      </c>
      <c r="U47" s="1">
        <v>8.5</v>
      </c>
      <c r="V47" s="1"/>
      <c r="X47" s="1"/>
      <c r="Y47" s="1"/>
      <c r="Z47" s="1"/>
      <c r="AA47" s="1">
        <v>8.5</v>
      </c>
      <c r="AB47" s="1">
        <v>6</v>
      </c>
      <c r="AC47" s="1">
        <v>359</v>
      </c>
      <c r="AD47" s="1"/>
      <c r="AE47" s="1"/>
      <c r="AF47" s="1"/>
      <c r="AG47" s="1"/>
      <c r="AH47" s="1"/>
      <c r="AI47" s="1">
        <v>359</v>
      </c>
      <c r="AJ47" s="1">
        <v>38</v>
      </c>
      <c r="AK47" s="1"/>
      <c r="AL47" s="1"/>
      <c r="AM47" s="1"/>
      <c r="AN47" s="1"/>
      <c r="AO47" s="1"/>
      <c r="AP47" s="1"/>
      <c r="AQ47" s="1"/>
      <c r="AR47" s="1"/>
      <c r="AS47" s="1">
        <v>1</v>
      </c>
      <c r="AT47" s="1"/>
      <c r="AU47" s="1"/>
      <c r="AV47" s="1"/>
      <c r="AW47" s="1"/>
      <c r="AX47" s="17">
        <v>1543</v>
      </c>
      <c r="AY47" s="3">
        <v>1.7855855855855856</v>
      </c>
      <c r="AZ47" s="3">
        <f t="shared" si="1"/>
        <v>2.9315315315315313</v>
      </c>
      <c r="BA47" s="3">
        <v>3.9010549872122757</v>
      </c>
      <c r="BB47" s="3">
        <v>4.6904504504504505</v>
      </c>
      <c r="BC47" s="3">
        <v>13.043478260869565</v>
      </c>
      <c r="BD47" s="3">
        <v>28.605577689243027</v>
      </c>
      <c r="BE47" s="3">
        <v>44.186046511627907</v>
      </c>
      <c r="BF47" s="3">
        <v>36.95652173913043</v>
      </c>
      <c r="BG47" s="3">
        <v>28.605577689243027</v>
      </c>
      <c r="BH47" s="40">
        <f t="shared" si="2"/>
        <v>1.4657657657657657</v>
      </c>
      <c r="BI47" s="40"/>
      <c r="BJ47" s="3">
        <v>1</v>
      </c>
      <c r="BK47" s="3"/>
      <c r="BL47" s="14">
        <v>1543</v>
      </c>
      <c r="BM47" s="15">
        <v>3.1951999999999998</v>
      </c>
      <c r="BN47" s="15">
        <f t="shared" si="3"/>
        <v>0.16780303126656068</v>
      </c>
      <c r="BO47" s="15">
        <f t="shared" si="4"/>
        <v>0.27549498675145728</v>
      </c>
      <c r="BP47" s="15">
        <f t="shared" si="5"/>
        <v>0.36660737926884301</v>
      </c>
      <c r="BQ47" s="4">
        <f t="shared" si="6"/>
        <v>0.44079197880233167</v>
      </c>
      <c r="BR47" s="4">
        <f t="shared" si="7"/>
        <v>1.2257800511508952</v>
      </c>
      <c r="BS47" s="4">
        <f t="shared" si="8"/>
        <v>2.6882512303726269</v>
      </c>
      <c r="BT47" s="4">
        <f t="shared" si="9"/>
        <v>4.1524487004103969</v>
      </c>
      <c r="BU47" s="4">
        <f t="shared" si="10"/>
        <v>3.4730434782608692</v>
      </c>
      <c r="BV47" s="4">
        <f t="shared" si="11"/>
        <v>2.6882512303726269</v>
      </c>
      <c r="BW47" s="4">
        <f t="shared" si="12"/>
        <v>2.6882512303726269</v>
      </c>
      <c r="BX47" s="4">
        <f t="shared" si="13"/>
        <v>4.9993646200315265</v>
      </c>
      <c r="BY47" s="4"/>
      <c r="BZ47" s="4">
        <f t="shared" si="14"/>
        <v>3.1951999999999998</v>
      </c>
      <c r="CA47" s="4"/>
      <c r="CB47" s="4"/>
      <c r="CC47" s="26">
        <v>1543</v>
      </c>
      <c r="CD47" s="6">
        <f t="shared" si="15"/>
        <v>68.873746687864326</v>
      </c>
      <c r="CE47" s="6">
        <f t="shared" si="16"/>
        <v>99.350599781856459</v>
      </c>
      <c r="CF47" s="6">
        <f t="shared" si="17"/>
        <v>8.3750475972443024</v>
      </c>
      <c r="CG47" s="6">
        <f t="shared" si="18"/>
        <v>6.1289002557544761</v>
      </c>
      <c r="CH47" s="6">
        <f t="shared" si="19"/>
        <v>8.0647536911178808</v>
      </c>
      <c r="CI47" s="6">
        <f t="shared" si="20"/>
        <v>12.457346101231192</v>
      </c>
      <c r="CJ47" s="6">
        <f t="shared" si="21"/>
        <v>4.5149565217391299</v>
      </c>
      <c r="CK47" s="6">
        <f t="shared" si="22"/>
        <v>3.494726599484415</v>
      </c>
      <c r="CL47" s="6">
        <f t="shared" si="23"/>
        <v>3.494726599484415</v>
      </c>
      <c r="CM47" s="6">
        <f t="shared" si="28"/>
        <v>9.998729240063053</v>
      </c>
      <c r="CO47" s="7">
        <f t="shared" si="24"/>
        <v>155.87978638797532</v>
      </c>
      <c r="CQ47" s="8">
        <v>1543</v>
      </c>
      <c r="CR47" s="9">
        <f t="shared" si="25"/>
        <v>798.8</v>
      </c>
      <c r="CS47" s="9">
        <f t="shared" si="26"/>
        <v>654.69510282949636</v>
      </c>
      <c r="CU47" s="24">
        <v>1543</v>
      </c>
      <c r="CV47" s="11">
        <f t="shared" si="27"/>
        <v>1.2201099359804333</v>
      </c>
    </row>
    <row r="48" spans="1:100" x14ac:dyDescent="0.2">
      <c r="A48" s="13">
        <v>1544</v>
      </c>
      <c r="B48" s="1">
        <v>244</v>
      </c>
      <c r="G48" s="1">
        <v>244</v>
      </c>
      <c r="H48" s="1"/>
      <c r="U48" s="1">
        <v>9</v>
      </c>
      <c r="V48" s="1"/>
      <c r="X48" s="1"/>
      <c r="Y48" s="1"/>
      <c r="Z48" s="1"/>
      <c r="AA48" s="1">
        <v>9</v>
      </c>
      <c r="AB48" s="1"/>
      <c r="AC48" s="1"/>
      <c r="AD48" s="1"/>
      <c r="AE48" s="1"/>
      <c r="AF48" s="1"/>
      <c r="AG48" s="1"/>
      <c r="AH48" s="1"/>
      <c r="AI48" s="1"/>
      <c r="AJ48" s="1">
        <v>41</v>
      </c>
      <c r="AK48" s="1"/>
      <c r="AL48" s="1"/>
      <c r="AM48" s="1"/>
      <c r="AN48" s="1"/>
      <c r="AO48" s="1"/>
      <c r="AP48" s="1"/>
      <c r="AQ48" s="1"/>
      <c r="AR48" s="1"/>
      <c r="AS48" s="1">
        <v>1</v>
      </c>
      <c r="AT48" s="1"/>
      <c r="AU48" s="1"/>
      <c r="AV48" s="1"/>
      <c r="AW48" s="1"/>
      <c r="AX48" s="17">
        <v>1544</v>
      </c>
      <c r="AY48" s="3">
        <v>1.3513513513513513</v>
      </c>
      <c r="AZ48" s="3">
        <f t="shared" si="1"/>
        <v>4.3963963963963968</v>
      </c>
      <c r="BA48" s="3">
        <v>5.8503836317135551</v>
      </c>
      <c r="BB48" s="3">
        <v>7.0342342342342352</v>
      </c>
      <c r="BC48" s="3">
        <v>13.391304347826086</v>
      </c>
      <c r="BD48" s="3">
        <v>27.954183266932269</v>
      </c>
      <c r="BE48" s="3">
        <v>47.674418604651166</v>
      </c>
      <c r="BF48" s="3">
        <v>33.695652173913039</v>
      </c>
      <c r="BG48" s="3">
        <v>27.954183266932269</v>
      </c>
      <c r="BH48" s="40">
        <f t="shared" si="2"/>
        <v>2.1981981981981984</v>
      </c>
      <c r="BI48" s="40"/>
      <c r="BJ48" s="3">
        <v>1</v>
      </c>
      <c r="BK48" s="3"/>
      <c r="BL48" s="14">
        <v>1544</v>
      </c>
      <c r="BM48" s="15">
        <v>3.1951999999999998</v>
      </c>
      <c r="BN48" s="15">
        <f t="shared" si="3"/>
        <v>0.12699523052464229</v>
      </c>
      <c r="BO48" s="15">
        <f t="shared" si="4"/>
        <v>0.41315781664016965</v>
      </c>
      <c r="BP48" s="15">
        <f t="shared" si="5"/>
        <v>0.54979840529562207</v>
      </c>
      <c r="BQ48" s="4">
        <f t="shared" si="6"/>
        <v>0.6610525066242714</v>
      </c>
      <c r="BR48" s="4">
        <f t="shared" si="7"/>
        <v>1.2584675191815855</v>
      </c>
      <c r="BS48" s="4">
        <f t="shared" si="8"/>
        <v>2.6270354816029995</v>
      </c>
      <c r="BT48" s="4">
        <f t="shared" si="9"/>
        <v>4.4802735978112169</v>
      </c>
      <c r="BU48" s="4">
        <f t="shared" si="10"/>
        <v>3.1665984654731454</v>
      </c>
      <c r="BV48" s="4">
        <f t="shared" si="11"/>
        <v>2.6270354816029995</v>
      </c>
      <c r="BW48" s="4">
        <f t="shared" si="12"/>
        <v>2.6270354816029995</v>
      </c>
      <c r="BX48" s="4">
        <f t="shared" si="13"/>
        <v>7.4975105549335757</v>
      </c>
      <c r="BY48" s="4"/>
      <c r="BZ48" s="4">
        <f t="shared" si="14"/>
        <v>3.1951999999999998</v>
      </c>
      <c r="CA48" s="4"/>
      <c r="CB48" s="4"/>
      <c r="CC48" s="26">
        <v>1544</v>
      </c>
      <c r="CD48" s="6">
        <f t="shared" si="15"/>
        <v>103.28945416004241</v>
      </c>
      <c r="CE48" s="6">
        <f t="shared" si="16"/>
        <v>148.99536783511357</v>
      </c>
      <c r="CF48" s="6">
        <f t="shared" si="17"/>
        <v>12.559997625861156</v>
      </c>
      <c r="CG48" s="6">
        <f t="shared" si="18"/>
        <v>6.2923375959079273</v>
      </c>
      <c r="CH48" s="6">
        <f t="shared" si="19"/>
        <v>7.8811064448089985</v>
      </c>
      <c r="CI48" s="6">
        <f t="shared" si="20"/>
        <v>13.440820793433652</v>
      </c>
      <c r="CJ48" s="6">
        <f t="shared" si="21"/>
        <v>4.1165780051150893</v>
      </c>
      <c r="CK48" s="6">
        <f t="shared" si="22"/>
        <v>3.4151461260838993</v>
      </c>
      <c r="CL48" s="6">
        <f t="shared" si="23"/>
        <v>3.4151461260838993</v>
      </c>
      <c r="CM48" s="6">
        <f t="shared" si="28"/>
        <v>14.995021109867151</v>
      </c>
      <c r="CO48" s="7">
        <f t="shared" si="24"/>
        <v>215.11152166227532</v>
      </c>
      <c r="CQ48" s="8">
        <v>1544</v>
      </c>
      <c r="CR48" s="9">
        <f t="shared" si="25"/>
        <v>798.8</v>
      </c>
      <c r="CS48" s="9">
        <f t="shared" si="26"/>
        <v>903.46839098155635</v>
      </c>
      <c r="CU48" s="24">
        <v>1544</v>
      </c>
      <c r="CV48" s="11">
        <f t="shared" si="27"/>
        <v>0.88414825352346704</v>
      </c>
    </row>
    <row r="49" spans="1:100" x14ac:dyDescent="0.2">
      <c r="A49" s="13">
        <v>1545</v>
      </c>
      <c r="B49" s="1">
        <v>144.5</v>
      </c>
      <c r="G49" s="1">
        <v>144.5</v>
      </c>
      <c r="H49" s="1"/>
      <c r="V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>
        <v>39</v>
      </c>
      <c r="AK49" s="1"/>
      <c r="AL49" s="1"/>
      <c r="AM49" s="1"/>
      <c r="AN49" s="1"/>
      <c r="AO49" s="1"/>
      <c r="AP49" s="1"/>
      <c r="AQ49" s="1"/>
      <c r="AR49" s="1"/>
      <c r="AS49" s="1">
        <v>1</v>
      </c>
      <c r="AT49" s="1"/>
      <c r="AU49" s="1"/>
      <c r="AV49" s="1"/>
      <c r="AW49" s="1"/>
      <c r="AX49" s="17">
        <v>1545</v>
      </c>
      <c r="AY49" s="3">
        <v>1.7597597597597598</v>
      </c>
      <c r="AZ49" s="3">
        <f t="shared" si="1"/>
        <v>2.6036036036036037</v>
      </c>
      <c r="BA49" s="3">
        <v>3.464673913043478</v>
      </c>
      <c r="BB49" s="3">
        <v>4.1657657657657658</v>
      </c>
      <c r="BC49" s="3">
        <v>13.739130434782609</v>
      </c>
      <c r="BD49" s="3">
        <v>27.30278884462151</v>
      </c>
      <c r="BE49" s="3">
        <v>45.348837209302324</v>
      </c>
      <c r="BF49" s="3">
        <v>29.782608695652172</v>
      </c>
      <c r="BG49" s="3">
        <v>27.30278884462151</v>
      </c>
      <c r="BH49" s="40">
        <f t="shared" si="2"/>
        <v>1.3018018018018018</v>
      </c>
      <c r="BI49" s="40"/>
      <c r="BJ49" s="3">
        <v>1</v>
      </c>
      <c r="BK49" s="3"/>
      <c r="BL49" s="14">
        <v>1545</v>
      </c>
      <c r="BM49" s="15">
        <v>3.1951999999999998</v>
      </c>
      <c r="BN49" s="15">
        <f t="shared" si="3"/>
        <v>0.16537601130542307</v>
      </c>
      <c r="BO49" s="15">
        <f t="shared" si="4"/>
        <v>0.24467747747747745</v>
      </c>
      <c r="BP49" s="15">
        <f t="shared" si="5"/>
        <v>0.32559782608695648</v>
      </c>
      <c r="BQ49" s="4">
        <f t="shared" si="6"/>
        <v>0.39148396396396395</v>
      </c>
      <c r="BR49" s="4">
        <f t="shared" si="7"/>
        <v>1.2911549872122763</v>
      </c>
      <c r="BS49" s="4">
        <f t="shared" si="8"/>
        <v>2.5658197328333721</v>
      </c>
      <c r="BT49" s="4">
        <f t="shared" si="9"/>
        <v>4.2617236662106697</v>
      </c>
      <c r="BU49" s="4">
        <f t="shared" si="10"/>
        <v>2.7988644501278768</v>
      </c>
      <c r="BV49" s="4">
        <f t="shared" si="11"/>
        <v>2.5658197328333721</v>
      </c>
      <c r="BW49" s="4">
        <f t="shared" si="12"/>
        <v>2.5658197328333721</v>
      </c>
      <c r="BX49" s="4">
        <f t="shared" si="13"/>
        <v>4.4401240786389398</v>
      </c>
      <c r="BY49" s="4"/>
      <c r="BZ49" s="4">
        <f t="shared" si="14"/>
        <v>3.1951999999999998</v>
      </c>
      <c r="CA49" s="4"/>
      <c r="CB49" s="4"/>
      <c r="CC49" s="26">
        <v>1545</v>
      </c>
      <c r="CD49" s="6">
        <f t="shared" si="15"/>
        <v>61.169369369369356</v>
      </c>
      <c r="CE49" s="6">
        <f t="shared" si="16"/>
        <v>88.237010869565211</v>
      </c>
      <c r="CF49" s="6">
        <f t="shared" si="17"/>
        <v>7.4381953153153155</v>
      </c>
      <c r="CG49" s="6">
        <f t="shared" si="18"/>
        <v>6.4557749360613812</v>
      </c>
      <c r="CH49" s="6">
        <f t="shared" si="19"/>
        <v>7.6974591985001162</v>
      </c>
      <c r="CI49" s="6">
        <f t="shared" si="20"/>
        <v>12.785170998632008</v>
      </c>
      <c r="CJ49" s="6">
        <f t="shared" si="21"/>
        <v>3.6385237851662398</v>
      </c>
      <c r="CK49" s="6">
        <f t="shared" si="22"/>
        <v>3.3355656526833837</v>
      </c>
      <c r="CL49" s="6">
        <f t="shared" si="23"/>
        <v>3.3355656526833837</v>
      </c>
      <c r="CM49" s="6">
        <f t="shared" si="28"/>
        <v>8.8802481572778795</v>
      </c>
      <c r="CO49" s="7">
        <f t="shared" si="24"/>
        <v>141.80351456588491</v>
      </c>
      <c r="CQ49" s="8">
        <v>1545</v>
      </c>
      <c r="CR49" s="9">
        <f t="shared" si="25"/>
        <v>798.8</v>
      </c>
      <c r="CS49" s="9">
        <f t="shared" si="26"/>
        <v>595.57476117671661</v>
      </c>
      <c r="CU49" s="24">
        <v>1545</v>
      </c>
      <c r="CV49" s="11">
        <f t="shared" si="27"/>
        <v>1.3412254045516598</v>
      </c>
    </row>
    <row r="50" spans="1:100" x14ac:dyDescent="0.2">
      <c r="A50" s="13">
        <v>1546</v>
      </c>
      <c r="B50" s="1">
        <v>376.1</v>
      </c>
      <c r="G50" s="1">
        <v>376.1</v>
      </c>
      <c r="H50" s="1"/>
      <c r="V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>
        <v>36.5</v>
      </c>
      <c r="AK50" s="1"/>
      <c r="AL50" s="1"/>
      <c r="AM50" s="1"/>
      <c r="AN50" s="1"/>
      <c r="AO50" s="1"/>
      <c r="AP50" s="1"/>
      <c r="AQ50" s="1"/>
      <c r="AR50" s="1"/>
      <c r="AS50" s="1">
        <v>1</v>
      </c>
      <c r="AT50" s="1"/>
      <c r="AU50" s="1"/>
      <c r="AV50" s="1"/>
      <c r="AW50" s="1"/>
      <c r="AX50" s="17">
        <v>1546</v>
      </c>
      <c r="AY50" s="3">
        <v>2.1681681681681684</v>
      </c>
      <c r="AZ50" s="3">
        <f t="shared" si="1"/>
        <v>6.7765765765765771</v>
      </c>
      <c r="BA50" s="3">
        <v>9.0177429667519178</v>
      </c>
      <c r="BB50" s="3">
        <v>10.842522522522524</v>
      </c>
      <c r="BC50" s="3">
        <v>14.086956521739131</v>
      </c>
      <c r="BD50" s="3">
        <v>26.651394422310752</v>
      </c>
      <c r="BE50" s="3">
        <v>42.441860465116278</v>
      </c>
      <c r="BF50" s="3">
        <v>30.652173913043477</v>
      </c>
      <c r="BG50" s="3">
        <v>26.651394422310752</v>
      </c>
      <c r="BH50" s="40">
        <f t="shared" si="2"/>
        <v>3.3882882882882885</v>
      </c>
      <c r="BI50" s="40"/>
      <c r="BJ50" s="3">
        <v>1</v>
      </c>
      <c r="BK50" s="3"/>
      <c r="BL50" s="14">
        <v>1546</v>
      </c>
      <c r="BM50" s="15">
        <v>3.1951999999999998</v>
      </c>
      <c r="BN50" s="15">
        <f t="shared" si="3"/>
        <v>0.20375679208620384</v>
      </c>
      <c r="BO50" s="15">
        <f t="shared" si="4"/>
        <v>0.6368387493375729</v>
      </c>
      <c r="BP50" s="15">
        <f t="shared" si="5"/>
        <v>0.84745565668722722</v>
      </c>
      <c r="BQ50" s="4">
        <f t="shared" si="6"/>
        <v>1.0189419989401167</v>
      </c>
      <c r="BR50" s="4">
        <f t="shared" si="7"/>
        <v>1.3238424552429668</v>
      </c>
      <c r="BS50" s="4">
        <f t="shared" si="8"/>
        <v>2.5046039840637446</v>
      </c>
      <c r="BT50" s="4">
        <f t="shared" si="9"/>
        <v>3.9885362517099856</v>
      </c>
      <c r="BU50" s="4">
        <f t="shared" si="10"/>
        <v>2.8805831202046033</v>
      </c>
      <c r="BV50" s="4">
        <f t="shared" si="11"/>
        <v>2.5046039840637446</v>
      </c>
      <c r="BW50" s="4">
        <f t="shared" si="12"/>
        <v>2.5046039840637446</v>
      </c>
      <c r="BX50" s="4">
        <f t="shared" si="13"/>
        <v>11.556613605370975</v>
      </c>
      <c r="BY50" s="4"/>
      <c r="BZ50" s="4">
        <f t="shared" si="14"/>
        <v>3.1951999999999998</v>
      </c>
      <c r="CA50" s="4"/>
      <c r="CB50" s="4"/>
      <c r="CC50" s="26">
        <v>1546</v>
      </c>
      <c r="CD50" s="6">
        <f t="shared" si="15"/>
        <v>159.20968733439324</v>
      </c>
      <c r="CE50" s="6">
        <f t="shared" si="16"/>
        <v>229.66048296223858</v>
      </c>
      <c r="CF50" s="6">
        <f t="shared" si="17"/>
        <v>19.359897979862218</v>
      </c>
      <c r="CG50" s="6">
        <f t="shared" si="18"/>
        <v>6.6192122762148342</v>
      </c>
      <c r="CH50" s="6">
        <f t="shared" si="19"/>
        <v>7.5138119521912339</v>
      </c>
      <c r="CI50" s="6">
        <f t="shared" si="20"/>
        <v>11.965608755129956</v>
      </c>
      <c r="CJ50" s="6">
        <f t="shared" si="21"/>
        <v>3.7447580562659843</v>
      </c>
      <c r="CK50" s="6">
        <f t="shared" si="22"/>
        <v>3.255985179282868</v>
      </c>
      <c r="CL50" s="6">
        <f t="shared" si="23"/>
        <v>3.255985179282868</v>
      </c>
      <c r="CM50" s="6">
        <f t="shared" si="28"/>
        <v>23.11322721074195</v>
      </c>
      <c r="CO50" s="7">
        <f t="shared" si="24"/>
        <v>308.48896955121046</v>
      </c>
      <c r="CQ50" s="8">
        <v>1546</v>
      </c>
      <c r="CR50" s="9">
        <f t="shared" si="25"/>
        <v>798.8</v>
      </c>
      <c r="CS50" s="9">
        <f t="shared" si="26"/>
        <v>1295.653672115084</v>
      </c>
      <c r="CU50" s="24">
        <v>1546</v>
      </c>
      <c r="CV50" s="11">
        <f t="shared" si="27"/>
        <v>0.61652277702883562</v>
      </c>
    </row>
    <row r="51" spans="1:100" x14ac:dyDescent="0.2">
      <c r="A51" s="13">
        <v>1547</v>
      </c>
      <c r="B51" s="1">
        <v>373</v>
      </c>
      <c r="G51" s="1">
        <v>373</v>
      </c>
      <c r="H51" s="1"/>
      <c r="U51" s="1">
        <v>9.5</v>
      </c>
      <c r="V51" s="1"/>
      <c r="X51" s="1"/>
      <c r="Y51" s="1"/>
      <c r="Z51" s="1"/>
      <c r="AA51" s="1">
        <v>9.5</v>
      </c>
      <c r="AB51" s="1"/>
      <c r="AC51" s="1">
        <v>326.3</v>
      </c>
      <c r="AD51" s="1"/>
      <c r="AE51" s="1"/>
      <c r="AF51" s="1"/>
      <c r="AG51" s="1"/>
      <c r="AH51" s="1"/>
      <c r="AI51" s="1">
        <v>326.3</v>
      </c>
      <c r="AJ51" s="1">
        <v>36</v>
      </c>
      <c r="AK51" s="1"/>
      <c r="AL51" s="1"/>
      <c r="AM51" s="1"/>
      <c r="AN51" s="1"/>
      <c r="AO51" s="1"/>
      <c r="AP51" s="1"/>
      <c r="AQ51" s="1"/>
      <c r="AR51" s="1"/>
      <c r="AS51" s="1">
        <v>1</v>
      </c>
      <c r="AT51" s="1"/>
      <c r="AU51" s="1"/>
      <c r="AV51" s="1"/>
      <c r="AW51" s="1"/>
      <c r="AX51" s="17">
        <v>1547</v>
      </c>
      <c r="AY51" s="3">
        <v>2.5765765765765765</v>
      </c>
      <c r="AZ51" s="3">
        <f t="shared" si="1"/>
        <v>6.7207207207207205</v>
      </c>
      <c r="BA51" s="3">
        <v>8.9434143222506393</v>
      </c>
      <c r="BB51" s="3">
        <v>10.753153153153153</v>
      </c>
      <c r="BC51" s="3">
        <v>14.434782608695652</v>
      </c>
      <c r="BD51" s="3">
        <v>26</v>
      </c>
      <c r="BE51" s="3">
        <v>41.860465116279073</v>
      </c>
      <c r="BF51" s="3">
        <v>35.434782608695649</v>
      </c>
      <c r="BG51" s="3">
        <v>26</v>
      </c>
      <c r="BH51" s="40">
        <f t="shared" si="2"/>
        <v>3.3603603603603602</v>
      </c>
      <c r="BI51" s="40"/>
      <c r="BJ51" s="3">
        <v>1</v>
      </c>
      <c r="BK51" s="3"/>
      <c r="BL51" s="14">
        <v>1547</v>
      </c>
      <c r="BM51" s="15">
        <v>3.1951999999999998</v>
      </c>
      <c r="BN51" s="15">
        <f t="shared" si="3"/>
        <v>0.24213757286698459</v>
      </c>
      <c r="BO51" s="15">
        <f t="shared" si="4"/>
        <v>0.63158961314255424</v>
      </c>
      <c r="BP51" s="15">
        <f t="shared" si="5"/>
        <v>0.84047051301338938</v>
      </c>
      <c r="BQ51" s="4">
        <f t="shared" si="6"/>
        <v>1.0105433810280868</v>
      </c>
      <c r="BR51" s="4">
        <f t="shared" si="7"/>
        <v>1.3565299232736572</v>
      </c>
      <c r="BS51" s="4">
        <f t="shared" si="8"/>
        <v>2.4433882352941172</v>
      </c>
      <c r="BT51" s="4">
        <f t="shared" si="9"/>
        <v>3.9338987688098497</v>
      </c>
      <c r="BU51" s="4">
        <f t="shared" si="10"/>
        <v>3.3300358056265984</v>
      </c>
      <c r="BV51" s="4">
        <f t="shared" si="11"/>
        <v>2.4433882352941172</v>
      </c>
      <c r="BW51" s="4">
        <f t="shared" si="12"/>
        <v>2.4433882352941172</v>
      </c>
      <c r="BX51" s="4">
        <f t="shared" si="13"/>
        <v>11.461358348320587</v>
      </c>
      <c r="BY51" s="4"/>
      <c r="BZ51" s="4">
        <f t="shared" si="14"/>
        <v>3.1951999999999998</v>
      </c>
      <c r="CA51" s="4"/>
      <c r="CB51" s="4"/>
      <c r="CC51" s="26">
        <v>1547</v>
      </c>
      <c r="CD51" s="6">
        <f t="shared" si="15"/>
        <v>157.89740328563857</v>
      </c>
      <c r="CE51" s="6">
        <f t="shared" si="16"/>
        <v>227.76750902662852</v>
      </c>
      <c r="CF51" s="6">
        <f t="shared" si="17"/>
        <v>19.20032423953365</v>
      </c>
      <c r="CG51" s="6">
        <f t="shared" si="18"/>
        <v>6.7826496163682855</v>
      </c>
      <c r="CH51" s="6">
        <f t="shared" si="19"/>
        <v>7.3301647058823516</v>
      </c>
      <c r="CI51" s="6">
        <f t="shared" si="20"/>
        <v>11.801696306429548</v>
      </c>
      <c r="CJ51" s="6">
        <f t="shared" si="21"/>
        <v>4.3290465473145785</v>
      </c>
      <c r="CK51" s="6">
        <f t="shared" si="22"/>
        <v>3.1764047058823524</v>
      </c>
      <c r="CL51" s="6">
        <f t="shared" si="23"/>
        <v>3.1764047058823524</v>
      </c>
      <c r="CM51" s="6">
        <f t="shared" si="28"/>
        <v>22.922716696641174</v>
      </c>
      <c r="CO51" s="7">
        <f t="shared" si="24"/>
        <v>306.4869165505628</v>
      </c>
      <c r="CQ51" s="8">
        <v>1547</v>
      </c>
      <c r="CR51" s="9">
        <f t="shared" si="25"/>
        <v>798.8</v>
      </c>
      <c r="CS51" s="9">
        <f t="shared" si="26"/>
        <v>1287.2450495123637</v>
      </c>
      <c r="CU51" s="24">
        <v>1547</v>
      </c>
      <c r="CV51" s="11">
        <f t="shared" si="27"/>
        <v>0.62055006566356785</v>
      </c>
    </row>
    <row r="52" spans="1:100" x14ac:dyDescent="0.2">
      <c r="A52" s="13">
        <v>1548</v>
      </c>
      <c r="B52" s="1">
        <v>524.5</v>
      </c>
      <c r="G52" s="1">
        <v>524.5</v>
      </c>
      <c r="H52" s="1"/>
      <c r="T52" s="1">
        <v>6.8</v>
      </c>
      <c r="U52" s="1">
        <v>9.6</v>
      </c>
      <c r="V52" s="1"/>
      <c r="X52" s="1"/>
      <c r="Y52" s="1"/>
      <c r="Z52" s="1"/>
      <c r="AA52" s="1">
        <v>9.6</v>
      </c>
      <c r="AB52" s="1">
        <v>6.8</v>
      </c>
      <c r="AC52" s="1">
        <v>272</v>
      </c>
      <c r="AD52" s="1"/>
      <c r="AE52" s="1"/>
      <c r="AF52" s="1"/>
      <c r="AG52" s="1"/>
      <c r="AH52" s="1"/>
      <c r="AI52" s="1">
        <v>272</v>
      </c>
      <c r="AJ52" s="1"/>
      <c r="AK52" s="1"/>
      <c r="AL52" s="1"/>
      <c r="AM52" s="1"/>
      <c r="AN52" s="1"/>
      <c r="AO52" s="1"/>
      <c r="AP52" s="1"/>
      <c r="AQ52" s="1"/>
      <c r="AR52" s="1"/>
      <c r="AS52" s="1">
        <v>1</v>
      </c>
      <c r="AT52" s="1"/>
      <c r="AU52" s="1"/>
      <c r="AV52" s="1"/>
      <c r="AW52" s="1"/>
      <c r="AX52" s="17">
        <v>1548</v>
      </c>
      <c r="AY52" s="3">
        <v>1.7585585585585584</v>
      </c>
      <c r="AZ52" s="3">
        <f t="shared" si="1"/>
        <v>9.4504504504504503</v>
      </c>
      <c r="BA52" s="3">
        <v>12.575927109974424</v>
      </c>
      <c r="BB52" s="3">
        <v>15.120720720720721</v>
      </c>
      <c r="BC52" s="3">
        <v>14.782608695652172</v>
      </c>
      <c r="BD52" s="3">
        <v>21.673306772908365</v>
      </c>
      <c r="BE52" s="3">
        <v>40.406976744186046</v>
      </c>
      <c r="BF52" s="3">
        <v>56.95652173913043</v>
      </c>
      <c r="BG52" s="3">
        <v>21.673306772908365</v>
      </c>
      <c r="BH52" s="40">
        <f t="shared" si="2"/>
        <v>4.7252252252252251</v>
      </c>
      <c r="BI52" s="40"/>
      <c r="BJ52" s="3">
        <v>1</v>
      </c>
      <c r="BK52" s="3"/>
      <c r="BL52" s="14">
        <v>1548</v>
      </c>
      <c r="BM52" s="15">
        <v>3.1951999999999998</v>
      </c>
      <c r="BN52" s="15">
        <f t="shared" si="3"/>
        <v>0.16526312665606779</v>
      </c>
      <c r="BO52" s="15">
        <f t="shared" si="4"/>
        <v>0.88811997880233162</v>
      </c>
      <c r="BP52" s="15">
        <f t="shared" si="5"/>
        <v>1.1818412441703023</v>
      </c>
      <c r="BQ52" s="4">
        <f t="shared" si="6"/>
        <v>1.4209919660837307</v>
      </c>
      <c r="BR52" s="4">
        <f t="shared" si="7"/>
        <v>1.3892173913043475</v>
      </c>
      <c r="BS52" s="4">
        <f t="shared" si="8"/>
        <v>2.0367808764940238</v>
      </c>
      <c r="BT52" s="4">
        <f t="shared" si="9"/>
        <v>3.797305061559507</v>
      </c>
      <c r="BU52" s="4">
        <f t="shared" si="10"/>
        <v>5.3525728900255745</v>
      </c>
      <c r="BV52" s="4">
        <f t="shared" si="11"/>
        <v>2.0367808764940238</v>
      </c>
      <c r="BW52" s="4">
        <f t="shared" si="12"/>
        <v>2.0367808764940238</v>
      </c>
      <c r="BX52" s="4">
        <f t="shared" si="13"/>
        <v>16.116574942879751</v>
      </c>
      <c r="BY52" s="4"/>
      <c r="BZ52" s="4">
        <f t="shared" si="14"/>
        <v>3.1951999999999998</v>
      </c>
      <c r="CA52" s="4"/>
      <c r="CB52" s="4"/>
      <c r="CC52" s="26">
        <v>1548</v>
      </c>
      <c r="CD52" s="6">
        <f t="shared" si="15"/>
        <v>222.0299947005829</v>
      </c>
      <c r="CE52" s="6">
        <f t="shared" si="16"/>
        <v>320.27897717015196</v>
      </c>
      <c r="CF52" s="6">
        <f t="shared" si="17"/>
        <v>26.998847355590883</v>
      </c>
      <c r="CG52" s="6">
        <f t="shared" si="18"/>
        <v>6.9460869565217376</v>
      </c>
      <c r="CH52" s="6">
        <f t="shared" si="19"/>
        <v>6.1103426294820711</v>
      </c>
      <c r="CI52" s="6">
        <f t="shared" si="20"/>
        <v>11.39191518467852</v>
      </c>
      <c r="CJ52" s="6">
        <f t="shared" si="21"/>
        <v>6.9583447570332471</v>
      </c>
      <c r="CK52" s="6">
        <f t="shared" si="22"/>
        <v>2.6478151394422311</v>
      </c>
      <c r="CL52" s="6">
        <f t="shared" si="23"/>
        <v>2.6478151394422311</v>
      </c>
      <c r="CM52" s="6">
        <f t="shared" si="28"/>
        <v>32.233149885759502</v>
      </c>
      <c r="CO52" s="7">
        <f t="shared" si="24"/>
        <v>416.21329421810242</v>
      </c>
      <c r="CQ52" s="8">
        <v>1548</v>
      </c>
      <c r="CR52" s="9">
        <f t="shared" si="25"/>
        <v>798.8</v>
      </c>
      <c r="CS52" s="9">
        <f t="shared" si="26"/>
        <v>1748.0958357160303</v>
      </c>
      <c r="CU52" s="24">
        <v>1548</v>
      </c>
      <c r="CV52" s="11">
        <f t="shared" si="27"/>
        <v>0.45695435208951618</v>
      </c>
    </row>
    <row r="53" spans="1:100" x14ac:dyDescent="0.2">
      <c r="A53" s="13">
        <v>1549</v>
      </c>
      <c r="B53" s="1">
        <v>304</v>
      </c>
      <c r="G53" s="1">
        <v>304</v>
      </c>
      <c r="H53" s="1"/>
      <c r="T53" s="1">
        <v>7.5</v>
      </c>
      <c r="U53" s="1">
        <v>9.6</v>
      </c>
      <c r="V53" s="1"/>
      <c r="X53" s="1"/>
      <c r="Y53" s="1"/>
      <c r="Z53" s="1"/>
      <c r="AA53" s="1">
        <v>9.6</v>
      </c>
      <c r="AB53" s="1">
        <v>7.5</v>
      </c>
      <c r="AC53" s="1">
        <v>348.1</v>
      </c>
      <c r="AD53" s="1"/>
      <c r="AE53" s="1"/>
      <c r="AF53" s="1"/>
      <c r="AG53" s="1"/>
      <c r="AH53" s="1"/>
      <c r="AI53" s="1">
        <v>348.1</v>
      </c>
      <c r="AJ53" s="1">
        <v>33.5</v>
      </c>
      <c r="AK53" s="1"/>
      <c r="AL53" s="1"/>
      <c r="AM53" s="1"/>
      <c r="AN53" s="1"/>
      <c r="AO53" s="1"/>
      <c r="AP53" s="1"/>
      <c r="AQ53" s="1"/>
      <c r="AR53" s="1"/>
      <c r="AS53" s="1">
        <v>1</v>
      </c>
      <c r="AT53" s="1"/>
      <c r="AU53" s="1"/>
      <c r="AV53" s="1"/>
      <c r="AW53" s="1"/>
      <c r="AX53" s="17">
        <v>1549</v>
      </c>
      <c r="AY53" s="3">
        <v>1.9225225225225224</v>
      </c>
      <c r="AZ53" s="3">
        <f t="shared" si="1"/>
        <v>5.4774774774774775</v>
      </c>
      <c r="BA53" s="3">
        <v>7.289002557544757</v>
      </c>
      <c r="BB53" s="3">
        <v>8.763963963963965</v>
      </c>
      <c r="BC53" s="3">
        <v>16.304347826086957</v>
      </c>
      <c r="BD53" s="3">
        <v>27.737051792828687</v>
      </c>
      <c r="BE53" s="3">
        <v>38.953488372093027</v>
      </c>
      <c r="BF53" s="3">
        <v>43.478260869565219</v>
      </c>
      <c r="BG53" s="3">
        <v>27.737051792828687</v>
      </c>
      <c r="BH53" s="40">
        <f t="shared" si="2"/>
        <v>2.7387387387387387</v>
      </c>
      <c r="BI53" s="40"/>
      <c r="BJ53" s="3">
        <v>1</v>
      </c>
      <c r="BK53" s="3"/>
      <c r="BL53" s="14">
        <v>1549</v>
      </c>
      <c r="BM53" s="15">
        <v>3.1951999999999998</v>
      </c>
      <c r="BN53" s="15">
        <f t="shared" si="3"/>
        <v>0.18067188129305775</v>
      </c>
      <c r="BO53" s="15">
        <f t="shared" si="4"/>
        <v>0.51475400105988345</v>
      </c>
      <c r="BP53" s="15">
        <f t="shared" si="5"/>
        <v>0.68499473446667669</v>
      </c>
      <c r="BQ53" s="4">
        <f t="shared" si="6"/>
        <v>0.82360640169581345</v>
      </c>
      <c r="BR53" s="4">
        <f t="shared" si="7"/>
        <v>1.532225063938619</v>
      </c>
      <c r="BS53" s="4">
        <f t="shared" si="8"/>
        <v>2.6066302320131238</v>
      </c>
      <c r="BT53" s="4">
        <f t="shared" si="9"/>
        <v>3.6607113543091656</v>
      </c>
      <c r="BU53" s="4">
        <f t="shared" si="10"/>
        <v>4.0859335038363174</v>
      </c>
      <c r="BV53" s="4">
        <f t="shared" si="11"/>
        <v>2.6066302320131238</v>
      </c>
      <c r="BW53" s="4">
        <f t="shared" si="12"/>
        <v>2.6066302320131238</v>
      </c>
      <c r="BX53" s="4">
        <f t="shared" si="13"/>
        <v>9.3411606913926502</v>
      </c>
      <c r="BY53" s="4"/>
      <c r="BZ53" s="4">
        <f t="shared" si="14"/>
        <v>3.1951999999999998</v>
      </c>
      <c r="CA53" s="4"/>
      <c r="CB53" s="4"/>
      <c r="CC53" s="26">
        <v>1549</v>
      </c>
      <c r="CD53" s="6">
        <f t="shared" si="15"/>
        <v>128.68850026497086</v>
      </c>
      <c r="CE53" s="6">
        <f t="shared" si="16"/>
        <v>185.63357304046937</v>
      </c>
      <c r="CF53" s="6">
        <f t="shared" si="17"/>
        <v>15.648521632220456</v>
      </c>
      <c r="CG53" s="6">
        <f t="shared" si="18"/>
        <v>7.6611253196930953</v>
      </c>
      <c r="CH53" s="6">
        <f t="shared" si="19"/>
        <v>7.819890696039371</v>
      </c>
      <c r="CI53" s="6">
        <f t="shared" si="20"/>
        <v>10.982134062927496</v>
      </c>
      <c r="CJ53" s="6">
        <f t="shared" si="21"/>
        <v>5.3117135549872128</v>
      </c>
      <c r="CK53" s="6">
        <f t="shared" si="22"/>
        <v>3.3886193016170609</v>
      </c>
      <c r="CL53" s="6">
        <f t="shared" si="23"/>
        <v>3.3886193016170609</v>
      </c>
      <c r="CM53" s="6">
        <f t="shared" si="28"/>
        <v>18.6823213827853</v>
      </c>
      <c r="CO53" s="7">
        <f t="shared" si="24"/>
        <v>258.51651829235647</v>
      </c>
      <c r="CQ53" s="8">
        <v>1549</v>
      </c>
      <c r="CR53" s="9">
        <f t="shared" si="25"/>
        <v>798.8</v>
      </c>
      <c r="CS53" s="9">
        <f t="shared" si="26"/>
        <v>1085.7693768278973</v>
      </c>
      <c r="CU53" s="24">
        <v>1549</v>
      </c>
      <c r="CV53" s="11">
        <f t="shared" si="27"/>
        <v>0.73569951137663725</v>
      </c>
    </row>
    <row r="54" spans="1:100" x14ac:dyDescent="0.2">
      <c r="A54" s="13">
        <v>1550</v>
      </c>
      <c r="B54" s="1">
        <v>181.8</v>
      </c>
      <c r="G54" s="1">
        <v>181.8</v>
      </c>
      <c r="H54" s="1"/>
      <c r="T54" s="1">
        <v>7.9</v>
      </c>
      <c r="U54" s="1">
        <v>11</v>
      </c>
      <c r="V54" s="1"/>
      <c r="X54" s="1"/>
      <c r="Y54" s="1"/>
      <c r="Z54" s="1"/>
      <c r="AA54" s="1">
        <v>11</v>
      </c>
      <c r="AB54" s="1">
        <v>7.9</v>
      </c>
      <c r="AC54" s="1">
        <v>348.1</v>
      </c>
      <c r="AD54" s="1"/>
      <c r="AE54" s="1"/>
      <c r="AF54" s="1"/>
      <c r="AG54" s="1"/>
      <c r="AH54" s="1"/>
      <c r="AI54" s="1">
        <v>348.1</v>
      </c>
      <c r="AJ54" s="1">
        <v>39</v>
      </c>
      <c r="AK54" s="1"/>
      <c r="AL54" s="1"/>
      <c r="AM54" s="1"/>
      <c r="AN54" s="1"/>
      <c r="AO54" s="1"/>
      <c r="AP54" s="1"/>
      <c r="AQ54" s="1"/>
      <c r="AR54" s="1"/>
      <c r="AS54" s="1">
        <v>1</v>
      </c>
      <c r="AT54" s="1"/>
      <c r="AU54" s="1"/>
      <c r="AV54" s="1"/>
      <c r="AW54" s="1"/>
      <c r="AX54" s="17">
        <v>1550</v>
      </c>
      <c r="AY54" s="3">
        <v>2.0864864864864865</v>
      </c>
      <c r="AZ54" s="3">
        <f t="shared" si="1"/>
        <v>3.275675675675676</v>
      </c>
      <c r="BA54" s="3">
        <v>4.3590153452685421</v>
      </c>
      <c r="BB54" s="3">
        <v>5.2410810810810817</v>
      </c>
      <c r="BC54" s="3">
        <v>17.173913043478262</v>
      </c>
      <c r="BD54" s="3">
        <v>27.737051792828687</v>
      </c>
      <c r="BE54" s="3">
        <v>45.348837209302324</v>
      </c>
      <c r="BF54" s="3">
        <v>51.304347826086961</v>
      </c>
      <c r="BG54" s="3">
        <v>27.737051792828687</v>
      </c>
      <c r="BH54" s="40">
        <f t="shared" si="2"/>
        <v>1.637837837837838</v>
      </c>
      <c r="BI54" s="40"/>
      <c r="BJ54" s="3">
        <v>1</v>
      </c>
      <c r="BK54" s="3"/>
      <c r="BL54" s="14">
        <v>1550</v>
      </c>
      <c r="BM54" s="15">
        <v>3.1951999999999998</v>
      </c>
      <c r="BN54" s="15">
        <f t="shared" si="3"/>
        <v>0.19608063593004768</v>
      </c>
      <c r="BO54" s="15">
        <f t="shared" si="4"/>
        <v>0.30783643879173289</v>
      </c>
      <c r="BP54" s="15">
        <f t="shared" si="5"/>
        <v>0.40964487738829541</v>
      </c>
      <c r="BQ54" s="4">
        <f t="shared" si="6"/>
        <v>0.49253830206677274</v>
      </c>
      <c r="BR54" s="4">
        <f t="shared" si="7"/>
        <v>1.6139437340153451</v>
      </c>
      <c r="BS54" s="4">
        <f t="shared" si="8"/>
        <v>2.6066302320131238</v>
      </c>
      <c r="BT54" s="4">
        <f t="shared" si="9"/>
        <v>4.2617236662106697</v>
      </c>
      <c r="BU54" s="4">
        <f t="shared" si="10"/>
        <v>4.8214015345268546</v>
      </c>
      <c r="BV54" s="4">
        <f t="shared" si="11"/>
        <v>2.6066302320131238</v>
      </c>
      <c r="BW54" s="4">
        <f t="shared" si="12"/>
        <v>2.6066302320131238</v>
      </c>
      <c r="BX54" s="4">
        <f t="shared" si="13"/>
        <v>5.5862599134709994</v>
      </c>
      <c r="BY54" s="4"/>
      <c r="BZ54" s="4">
        <f t="shared" si="14"/>
        <v>3.1951999999999998</v>
      </c>
      <c r="CA54" s="4"/>
      <c r="CB54" s="4"/>
      <c r="CC54" s="26">
        <v>1550</v>
      </c>
      <c r="CD54" s="6">
        <f t="shared" si="15"/>
        <v>76.959109697933229</v>
      </c>
      <c r="CE54" s="6">
        <f t="shared" si="16"/>
        <v>111.01376177222805</v>
      </c>
      <c r="CF54" s="6">
        <f t="shared" si="17"/>
        <v>9.3582277392686812</v>
      </c>
      <c r="CG54" s="6">
        <f t="shared" si="18"/>
        <v>8.0697186700767247</v>
      </c>
      <c r="CH54" s="6">
        <f t="shared" si="19"/>
        <v>7.819890696039371</v>
      </c>
      <c r="CI54" s="6">
        <f t="shared" si="20"/>
        <v>12.785170998632008</v>
      </c>
      <c r="CJ54" s="6">
        <f t="shared" si="21"/>
        <v>6.267821994884911</v>
      </c>
      <c r="CK54" s="6">
        <f t="shared" si="22"/>
        <v>3.3886193016170609</v>
      </c>
      <c r="CL54" s="6">
        <f t="shared" si="23"/>
        <v>3.3886193016170609</v>
      </c>
      <c r="CM54" s="6">
        <f t="shared" si="28"/>
        <v>11.172519826941999</v>
      </c>
      <c r="CO54" s="7">
        <f t="shared" si="24"/>
        <v>173.26435030130588</v>
      </c>
      <c r="CQ54" s="8">
        <v>1550</v>
      </c>
      <c r="CR54" s="9">
        <f t="shared" si="25"/>
        <v>798.8</v>
      </c>
      <c r="CS54" s="9">
        <f t="shared" si="26"/>
        <v>727.71027126548472</v>
      </c>
      <c r="CU54" s="24">
        <v>1550</v>
      </c>
      <c r="CV54" s="11">
        <f t="shared" si="27"/>
        <v>1.0976896046978841</v>
      </c>
    </row>
    <row r="55" spans="1:100" x14ac:dyDescent="0.2">
      <c r="A55" s="13">
        <v>1551</v>
      </c>
      <c r="G55" s="1">
        <v>173.67500000000001</v>
      </c>
      <c r="H55" s="1"/>
      <c r="T55" s="1">
        <v>9.5</v>
      </c>
      <c r="U55" s="1">
        <v>12.8</v>
      </c>
      <c r="V55" s="1"/>
      <c r="X55" s="1"/>
      <c r="Y55" s="1"/>
      <c r="Z55" s="1"/>
      <c r="AA55" s="1">
        <v>12.8</v>
      </c>
      <c r="AB55" s="1">
        <v>9.5</v>
      </c>
      <c r="AC55" s="1">
        <v>387.5</v>
      </c>
      <c r="AD55" s="1"/>
      <c r="AE55" s="1"/>
      <c r="AF55" s="1"/>
      <c r="AG55" s="1"/>
      <c r="AH55" s="1"/>
      <c r="AI55" s="1">
        <v>387.5</v>
      </c>
      <c r="AJ55" s="1"/>
      <c r="AK55" s="1"/>
      <c r="AL55" s="1"/>
      <c r="AM55" s="1"/>
      <c r="AN55" s="1"/>
      <c r="AO55" s="1">
        <v>28.8</v>
      </c>
      <c r="AP55" s="1"/>
      <c r="AQ55" s="1">
        <v>1</v>
      </c>
      <c r="AR55" s="1"/>
      <c r="AS55" s="1">
        <v>1</v>
      </c>
      <c r="AT55" s="1"/>
      <c r="AU55" s="1"/>
      <c r="AV55" s="1"/>
      <c r="AW55" s="1"/>
      <c r="AX55" s="17">
        <v>1551</v>
      </c>
      <c r="AY55" s="3">
        <v>2.0477477477477479</v>
      </c>
      <c r="AZ55" s="3">
        <f t="shared" si="1"/>
        <v>3.1292792792792796</v>
      </c>
      <c r="BA55" s="3">
        <v>4.1642023657289</v>
      </c>
      <c r="BB55" s="3">
        <v>5.0068468468468481</v>
      </c>
      <c r="BC55" s="3">
        <v>20.652173913043477</v>
      </c>
      <c r="BD55" s="3">
        <v>30.876494023904382</v>
      </c>
      <c r="BE55" s="3">
        <v>48.372093023255815</v>
      </c>
      <c r="BF55" s="3">
        <v>46.521739130434774</v>
      </c>
      <c r="BG55" s="3">
        <f>BD55</f>
        <v>30.876494023904382</v>
      </c>
      <c r="BH55" s="3">
        <v>2.5043478260869567</v>
      </c>
      <c r="BI55" s="3"/>
      <c r="BJ55" s="3">
        <v>1</v>
      </c>
      <c r="BK55" s="3"/>
      <c r="BL55" s="14">
        <v>1551</v>
      </c>
      <c r="BM55" s="15">
        <v>3.1951999999999998</v>
      </c>
      <c r="BN55" s="15">
        <f t="shared" si="3"/>
        <v>0.1924401059883413</v>
      </c>
      <c r="BO55" s="15">
        <f t="shared" si="4"/>
        <v>0.29407862215156333</v>
      </c>
      <c r="BP55" s="15">
        <f t="shared" si="5"/>
        <v>0.39133704114638179</v>
      </c>
      <c r="BQ55" s="4">
        <f t="shared" si="6"/>
        <v>0.47052579544250145</v>
      </c>
      <c r="BR55" s="4">
        <f t="shared" si="7"/>
        <v>1.9408184143222504</v>
      </c>
      <c r="BS55" s="4">
        <f t="shared" si="8"/>
        <v>2.9016639325052727</v>
      </c>
      <c r="BT55" s="4">
        <f t="shared" si="9"/>
        <v>4.5458385772913816</v>
      </c>
      <c r="BU55" s="4">
        <f t="shared" si="10"/>
        <v>4.3719488491048581</v>
      </c>
      <c r="BV55" s="4">
        <f t="shared" si="11"/>
        <v>2.9016639325052727</v>
      </c>
      <c r="BW55" s="4">
        <f t="shared" si="12"/>
        <v>2.9016639325052727</v>
      </c>
      <c r="BX55" s="4">
        <f t="shared" si="13"/>
        <v>8.5417112409164844</v>
      </c>
      <c r="BY55" s="4"/>
      <c r="BZ55" s="4">
        <f t="shared" si="14"/>
        <v>3.1951999999999998</v>
      </c>
      <c r="CA55" s="4"/>
      <c r="CB55" s="4"/>
      <c r="CC55" s="26">
        <v>1551</v>
      </c>
      <c r="CD55" s="6">
        <f t="shared" si="15"/>
        <v>73.519655537890827</v>
      </c>
      <c r="CE55" s="6">
        <f t="shared" si="16"/>
        <v>106.05233815066947</v>
      </c>
      <c r="CF55" s="6">
        <f t="shared" si="17"/>
        <v>8.9399901134075268</v>
      </c>
      <c r="CG55" s="6">
        <f t="shared" si="18"/>
        <v>9.7040920716112531</v>
      </c>
      <c r="CH55" s="6">
        <f t="shared" si="19"/>
        <v>8.7049917975158184</v>
      </c>
      <c r="CI55" s="6">
        <f t="shared" si="20"/>
        <v>13.637515731874146</v>
      </c>
      <c r="CJ55" s="6">
        <f t="shared" si="21"/>
        <v>5.6835335038363155</v>
      </c>
      <c r="CK55" s="6">
        <f t="shared" si="22"/>
        <v>3.7721631122568544</v>
      </c>
      <c r="CL55" s="6">
        <f t="shared" si="23"/>
        <v>3.7721631122568544</v>
      </c>
      <c r="CM55" s="6">
        <f t="shared" si="28"/>
        <v>17.083422481832969</v>
      </c>
      <c r="CO55" s="7">
        <f t="shared" si="24"/>
        <v>177.35021007526123</v>
      </c>
      <c r="CQ55" s="8">
        <v>1551</v>
      </c>
      <c r="CR55" s="9">
        <f t="shared" si="25"/>
        <v>798.8</v>
      </c>
      <c r="CS55" s="9">
        <f t="shared" si="26"/>
        <v>744.87088231609721</v>
      </c>
      <c r="CU55" s="24">
        <v>1551</v>
      </c>
      <c r="CV55" s="11">
        <f t="shared" si="27"/>
        <v>1.0724006253489409</v>
      </c>
    </row>
    <row r="56" spans="1:100" x14ac:dyDescent="0.2">
      <c r="A56" s="13">
        <v>1552</v>
      </c>
      <c r="G56" s="1">
        <v>165.55</v>
      </c>
      <c r="H56" s="1"/>
      <c r="T56" s="1">
        <v>7.8</v>
      </c>
      <c r="U56" s="1">
        <v>11.9</v>
      </c>
      <c r="V56" s="1"/>
      <c r="X56" s="1"/>
      <c r="Y56" s="1"/>
      <c r="Z56" s="1"/>
      <c r="AA56" s="1">
        <v>11.9</v>
      </c>
      <c r="AB56" s="1">
        <v>7.8</v>
      </c>
      <c r="AC56" s="1">
        <v>421.3</v>
      </c>
      <c r="AD56" s="1"/>
      <c r="AE56" s="1"/>
      <c r="AF56" s="1"/>
      <c r="AG56" s="1"/>
      <c r="AH56" s="1"/>
      <c r="AI56" s="1">
        <v>421.3</v>
      </c>
      <c r="AJ56" s="1"/>
      <c r="AK56" s="1"/>
      <c r="AL56" s="1">
        <v>19</v>
      </c>
      <c r="AM56" s="1"/>
      <c r="AN56" s="1"/>
      <c r="AO56" s="1"/>
      <c r="AP56" s="1"/>
      <c r="AQ56" s="1"/>
      <c r="AR56" s="1"/>
      <c r="AS56" s="1">
        <v>1</v>
      </c>
      <c r="AT56" s="1"/>
      <c r="AU56" s="1"/>
      <c r="AV56" s="1"/>
      <c r="AW56" s="1"/>
      <c r="AX56" s="17">
        <v>1552</v>
      </c>
      <c r="AY56" s="3">
        <v>2.0090090090090089</v>
      </c>
      <c r="AZ56" s="3">
        <f t="shared" si="1"/>
        <v>2.9828828828828833</v>
      </c>
      <c r="BA56" s="3">
        <v>3.969389386189258</v>
      </c>
      <c r="BB56" s="3">
        <v>4.7726126126126136</v>
      </c>
      <c r="BC56" s="3">
        <v>16.956521739130434</v>
      </c>
      <c r="BD56" s="3">
        <v>33.569721115537845</v>
      </c>
      <c r="BE56" s="3">
        <v>51.744186046511629</v>
      </c>
      <c r="BF56" s="3">
        <v>41.304347826086953</v>
      </c>
      <c r="BG56" s="3">
        <f t="shared" ref="BG56:BG104" si="29">BD56</f>
        <v>33.569721115537845</v>
      </c>
      <c r="BH56" s="3">
        <v>2.5304347826086957</v>
      </c>
      <c r="BI56" s="3"/>
      <c r="BJ56" s="3">
        <v>1</v>
      </c>
      <c r="BK56" s="3"/>
      <c r="BL56" s="14">
        <v>1552</v>
      </c>
      <c r="BM56" s="15">
        <v>3.1951999999999998</v>
      </c>
      <c r="BN56" s="15">
        <f t="shared" si="3"/>
        <v>0.18879957604663486</v>
      </c>
      <c r="BO56" s="15">
        <f t="shared" si="4"/>
        <v>0.28032080551139377</v>
      </c>
      <c r="BP56" s="15">
        <f t="shared" si="5"/>
        <v>0.37302920490446811</v>
      </c>
      <c r="BQ56" s="4">
        <f t="shared" si="6"/>
        <v>0.44851328881823005</v>
      </c>
      <c r="BR56" s="4">
        <f t="shared" si="7"/>
        <v>1.5935140664961636</v>
      </c>
      <c r="BS56" s="4">
        <f t="shared" si="8"/>
        <v>3.1547639090696036</v>
      </c>
      <c r="BT56" s="4">
        <f t="shared" si="9"/>
        <v>4.8627359781121751</v>
      </c>
      <c r="BU56" s="4">
        <f t="shared" si="10"/>
        <v>3.8816368286445009</v>
      </c>
      <c r="BV56" s="4">
        <f t="shared" si="11"/>
        <v>3.1547639090696036</v>
      </c>
      <c r="BW56" s="4">
        <f t="shared" si="12"/>
        <v>3.1547639090696036</v>
      </c>
      <c r="BX56" s="4">
        <f t="shared" si="13"/>
        <v>8.6306873996760292</v>
      </c>
      <c r="BY56" s="4"/>
      <c r="BZ56" s="4">
        <f t="shared" si="14"/>
        <v>3.1951999999999998</v>
      </c>
      <c r="CA56" s="4"/>
      <c r="CB56" s="4"/>
      <c r="CC56" s="26">
        <v>1552</v>
      </c>
      <c r="CD56" s="6">
        <f t="shared" si="15"/>
        <v>70.080201377848439</v>
      </c>
      <c r="CE56" s="6">
        <f t="shared" si="16"/>
        <v>101.09091452911086</v>
      </c>
      <c r="CF56" s="6">
        <f t="shared" si="17"/>
        <v>8.5217524875463706</v>
      </c>
      <c r="CG56" s="6">
        <f t="shared" si="18"/>
        <v>7.9675703324808183</v>
      </c>
      <c r="CH56" s="6">
        <f t="shared" si="19"/>
        <v>9.4642917272088098</v>
      </c>
      <c r="CI56" s="6">
        <f t="shared" si="20"/>
        <v>14.588207934336525</v>
      </c>
      <c r="CJ56" s="6">
        <f t="shared" si="21"/>
        <v>5.0461278772378515</v>
      </c>
      <c r="CK56" s="6">
        <f t="shared" si="22"/>
        <v>4.1011930817904849</v>
      </c>
      <c r="CL56" s="6">
        <f t="shared" si="23"/>
        <v>4.1011930817904849</v>
      </c>
      <c r="CM56" s="6">
        <f t="shared" si="28"/>
        <v>17.261374799352058</v>
      </c>
      <c r="CO56" s="7">
        <f t="shared" si="24"/>
        <v>172.1426258508543</v>
      </c>
      <c r="CQ56" s="8">
        <v>1552</v>
      </c>
      <c r="CR56" s="9">
        <f t="shared" si="25"/>
        <v>798.8</v>
      </c>
      <c r="CS56" s="9">
        <f t="shared" si="26"/>
        <v>722.99902857358813</v>
      </c>
      <c r="CU56" s="24">
        <v>1552</v>
      </c>
      <c r="CV56" s="11">
        <f t="shared" si="27"/>
        <v>1.1048424249973894</v>
      </c>
    </row>
    <row r="57" spans="1:100" x14ac:dyDescent="0.2">
      <c r="A57" s="13">
        <v>1553</v>
      </c>
      <c r="G57" s="1">
        <v>157.42500000000001</v>
      </c>
      <c r="H57" s="1"/>
      <c r="T57" s="1">
        <v>10</v>
      </c>
      <c r="U57" s="1">
        <v>15.1</v>
      </c>
      <c r="V57" s="1"/>
      <c r="X57" s="1"/>
      <c r="Y57" s="1"/>
      <c r="Z57" s="1"/>
      <c r="AA57" s="1">
        <v>15.1</v>
      </c>
      <c r="AB57" s="1">
        <v>10</v>
      </c>
      <c r="AC57" s="1">
        <v>337.1</v>
      </c>
      <c r="AD57" s="1"/>
      <c r="AE57" s="1"/>
      <c r="AF57" s="1"/>
      <c r="AG57" s="1"/>
      <c r="AH57" s="1"/>
      <c r="AI57" s="1">
        <v>337.1</v>
      </c>
      <c r="AJ57" s="1"/>
      <c r="AK57" s="1"/>
      <c r="AL57" s="1"/>
      <c r="AM57" s="1"/>
      <c r="AN57" s="1"/>
      <c r="AO57" s="1">
        <v>29.4</v>
      </c>
      <c r="AP57" s="1"/>
      <c r="AQ57" s="1">
        <v>1</v>
      </c>
      <c r="AR57" s="1"/>
      <c r="AS57" s="1">
        <v>1</v>
      </c>
      <c r="AT57" s="1"/>
      <c r="AU57" s="1"/>
      <c r="AV57" s="1"/>
      <c r="AW57" s="1"/>
      <c r="AX57" s="17">
        <v>1553</v>
      </c>
      <c r="AY57" s="3">
        <v>1.5315315315315314</v>
      </c>
      <c r="AZ57" s="3">
        <f t="shared" si="1"/>
        <v>2.8364864864864865</v>
      </c>
      <c r="BA57" s="3">
        <v>3.7745764066496168</v>
      </c>
      <c r="BB57" s="3">
        <v>4.5383783783783791</v>
      </c>
      <c r="BC57" s="3">
        <v>21.739130434782609</v>
      </c>
      <c r="BD57" s="3">
        <v>26.860557768924302</v>
      </c>
      <c r="BE57" s="3">
        <v>54.418604651162788</v>
      </c>
      <c r="BF57" s="3">
        <v>46.739130434782609</v>
      </c>
      <c r="BG57" s="3">
        <f t="shared" si="29"/>
        <v>26.860557768924302</v>
      </c>
      <c r="BH57" s="3">
        <v>2.5565217391304347</v>
      </c>
      <c r="BI57" s="3"/>
      <c r="BJ57" s="3">
        <v>1</v>
      </c>
      <c r="BK57" s="3"/>
      <c r="BL57" s="14">
        <v>1553</v>
      </c>
      <c r="BM57" s="15">
        <v>3.1951999999999998</v>
      </c>
      <c r="BN57" s="15">
        <f t="shared" si="3"/>
        <v>0.14392792792792791</v>
      </c>
      <c r="BO57" s="15">
        <f t="shared" si="4"/>
        <v>0.26656298887122415</v>
      </c>
      <c r="BP57" s="15">
        <f t="shared" si="5"/>
        <v>0.35472136866255455</v>
      </c>
      <c r="BQ57" s="4">
        <f t="shared" si="6"/>
        <v>0.42650078219395871</v>
      </c>
      <c r="BR57" s="4">
        <f t="shared" si="7"/>
        <v>2.0429667519181587</v>
      </c>
      <c r="BS57" s="4">
        <f t="shared" si="8"/>
        <v>2.5242604171549092</v>
      </c>
      <c r="BT57" s="4">
        <f t="shared" si="9"/>
        <v>5.1140683994528038</v>
      </c>
      <c r="BU57" s="4">
        <f t="shared" si="10"/>
        <v>4.3923785166240403</v>
      </c>
      <c r="BV57" s="4">
        <f t="shared" si="11"/>
        <v>2.5242604171549092</v>
      </c>
      <c r="BW57" s="4">
        <f t="shared" si="12"/>
        <v>2.5242604171549092</v>
      </c>
      <c r="BX57" s="4">
        <f t="shared" si="13"/>
        <v>8.7196635584355757</v>
      </c>
      <c r="BY57" s="4"/>
      <c r="BZ57" s="4">
        <f t="shared" si="14"/>
        <v>3.1951999999999998</v>
      </c>
      <c r="CA57" s="4"/>
      <c r="CB57" s="4"/>
      <c r="CC57" s="26">
        <v>1553</v>
      </c>
      <c r="CD57" s="6">
        <f t="shared" si="15"/>
        <v>66.640747217806037</v>
      </c>
      <c r="CE57" s="6">
        <f t="shared" si="16"/>
        <v>96.129490907552281</v>
      </c>
      <c r="CF57" s="6">
        <f t="shared" si="17"/>
        <v>8.1035148616852162</v>
      </c>
      <c r="CG57" s="6">
        <f t="shared" si="18"/>
        <v>10.214833759590793</v>
      </c>
      <c r="CH57" s="6">
        <f t="shared" si="19"/>
        <v>7.5727812514647272</v>
      </c>
      <c r="CI57" s="6">
        <f t="shared" si="20"/>
        <v>15.34220519835841</v>
      </c>
      <c r="CJ57" s="6">
        <f t="shared" si="21"/>
        <v>5.7100920716112524</v>
      </c>
      <c r="CK57" s="6">
        <f t="shared" si="22"/>
        <v>3.2815385423013823</v>
      </c>
      <c r="CL57" s="6">
        <f t="shared" si="23"/>
        <v>3.2815385423013823</v>
      </c>
      <c r="CM57" s="6">
        <f t="shared" si="28"/>
        <v>17.439327116871151</v>
      </c>
      <c r="CO57" s="7">
        <f t="shared" si="24"/>
        <v>167.07532225173657</v>
      </c>
      <c r="CQ57" s="8">
        <v>1553</v>
      </c>
      <c r="CR57" s="9">
        <f t="shared" si="25"/>
        <v>798.8</v>
      </c>
      <c r="CS57" s="9">
        <f t="shared" si="26"/>
        <v>701.71635345729362</v>
      </c>
      <c r="CU57" s="24">
        <v>1553</v>
      </c>
      <c r="CV57" s="11">
        <f t="shared" si="27"/>
        <v>1.1383516944765273</v>
      </c>
    </row>
    <row r="58" spans="1:100" x14ac:dyDescent="0.2">
      <c r="A58" s="13">
        <v>1554</v>
      </c>
      <c r="B58" s="1">
        <v>149.30000000000001</v>
      </c>
      <c r="G58" s="1">
        <v>149.30000000000001</v>
      </c>
      <c r="H58" s="1"/>
      <c r="U58" s="1">
        <v>14.5</v>
      </c>
      <c r="V58" s="1"/>
      <c r="X58" s="1"/>
      <c r="Y58" s="1"/>
      <c r="Z58" s="1"/>
      <c r="AA58" s="1">
        <v>14.5</v>
      </c>
      <c r="AB58" s="1"/>
      <c r="AC58" s="1">
        <v>359</v>
      </c>
      <c r="AD58" s="1"/>
      <c r="AE58" s="1"/>
      <c r="AF58" s="1"/>
      <c r="AG58" s="1"/>
      <c r="AH58" s="1"/>
      <c r="AI58" s="1">
        <v>359</v>
      </c>
      <c r="AJ58" s="1"/>
      <c r="AK58" s="1"/>
      <c r="AL58" s="1">
        <v>24</v>
      </c>
      <c r="AM58" s="1"/>
      <c r="AN58" s="1"/>
      <c r="AO58" s="1">
        <v>35.5</v>
      </c>
      <c r="AP58" s="1"/>
      <c r="AQ58" s="1">
        <v>1.1764705882352942</v>
      </c>
      <c r="AR58" s="1"/>
      <c r="AS58" s="1">
        <v>1.18</v>
      </c>
      <c r="AT58" s="1"/>
      <c r="AU58" s="1"/>
      <c r="AV58" s="1"/>
      <c r="AW58" s="1"/>
      <c r="AX58" s="17">
        <v>1554</v>
      </c>
      <c r="AY58" s="3">
        <v>1.3855855855855856</v>
      </c>
      <c r="AZ58" s="3">
        <f t="shared" si="1"/>
        <v>2.6900900900900901</v>
      </c>
      <c r="BA58" s="3">
        <v>3.5797634271099747</v>
      </c>
      <c r="BB58" s="3">
        <v>4.3041441441441446</v>
      </c>
      <c r="BC58" s="3">
        <v>19.782608695652172</v>
      </c>
      <c r="BD58" s="3">
        <v>28.605577689243027</v>
      </c>
      <c r="BE58" s="3">
        <v>54.186046511627907</v>
      </c>
      <c r="BF58" s="3">
        <v>52.173913043478258</v>
      </c>
      <c r="BG58" s="3">
        <f t="shared" si="29"/>
        <v>28.605577689243027</v>
      </c>
      <c r="BH58" s="3">
        <v>3.0869565217391304</v>
      </c>
      <c r="BI58" s="3"/>
      <c r="BJ58" s="3">
        <v>1.178235294117647</v>
      </c>
      <c r="BK58" s="3"/>
      <c r="BL58" s="14">
        <v>1554</v>
      </c>
      <c r="BM58" s="15">
        <v>3.1951999999999998</v>
      </c>
      <c r="BN58" s="15">
        <f t="shared" si="3"/>
        <v>0.13021244303126656</v>
      </c>
      <c r="BO58" s="15">
        <f t="shared" si="4"/>
        <v>0.25280517223105459</v>
      </c>
      <c r="BP58" s="15">
        <f t="shared" si="5"/>
        <v>0.33641353242064093</v>
      </c>
      <c r="BQ58" s="4">
        <f t="shared" si="6"/>
        <v>0.40448827556968731</v>
      </c>
      <c r="BR58" s="4">
        <f t="shared" si="7"/>
        <v>1.8590997442455242</v>
      </c>
      <c r="BS58" s="4">
        <f t="shared" si="8"/>
        <v>2.6882512303726269</v>
      </c>
      <c r="BT58" s="4">
        <f t="shared" si="9"/>
        <v>5.0922134062927498</v>
      </c>
      <c r="BU58" s="4">
        <f t="shared" si="10"/>
        <v>4.9031202046035807</v>
      </c>
      <c r="BV58" s="4">
        <f t="shared" si="11"/>
        <v>2.6882512303726269</v>
      </c>
      <c r="BW58" s="4">
        <f t="shared" si="12"/>
        <v>2.6882512303726269</v>
      </c>
      <c r="BX58" s="4">
        <f t="shared" si="13"/>
        <v>10.528845453213025</v>
      </c>
      <c r="BY58" s="4"/>
      <c r="BZ58" s="4">
        <f t="shared" si="14"/>
        <v>3.7646974117647058</v>
      </c>
      <c r="CA58" s="4"/>
      <c r="CB58" s="4"/>
      <c r="CC58" s="26">
        <v>1554</v>
      </c>
      <c r="CD58" s="6">
        <f t="shared" si="15"/>
        <v>63.201293057763642</v>
      </c>
      <c r="CE58" s="6">
        <f t="shared" si="16"/>
        <v>91.168067285993686</v>
      </c>
      <c r="CF58" s="6">
        <f t="shared" si="17"/>
        <v>7.6852772358240591</v>
      </c>
      <c r="CG58" s="6">
        <f t="shared" si="18"/>
        <v>9.2954987212276201</v>
      </c>
      <c r="CH58" s="6">
        <f t="shared" si="19"/>
        <v>8.0647536911178808</v>
      </c>
      <c r="CI58" s="6">
        <f t="shared" si="20"/>
        <v>15.276640218878249</v>
      </c>
      <c r="CJ58" s="6">
        <f t="shared" si="21"/>
        <v>6.3740562659846551</v>
      </c>
      <c r="CK58" s="6">
        <f t="shared" si="22"/>
        <v>3.494726599484415</v>
      </c>
      <c r="CL58" s="6">
        <f t="shared" si="23"/>
        <v>3.494726599484415</v>
      </c>
      <c r="CM58" s="6">
        <f t="shared" si="28"/>
        <v>21.05769090642605</v>
      </c>
      <c r="CO58" s="7">
        <f t="shared" si="24"/>
        <v>165.91143752442102</v>
      </c>
      <c r="CQ58" s="8">
        <v>1554</v>
      </c>
      <c r="CR58" s="9">
        <f t="shared" si="25"/>
        <v>941.17435294117649</v>
      </c>
      <c r="CS58" s="9">
        <f t="shared" si="26"/>
        <v>696.82803760256832</v>
      </c>
      <c r="CU58" s="24">
        <v>1554</v>
      </c>
      <c r="CV58" s="11">
        <f t="shared" si="27"/>
        <v>1.3506551145376984</v>
      </c>
    </row>
    <row r="59" spans="1:100" x14ac:dyDescent="0.2">
      <c r="A59" s="13">
        <v>1555</v>
      </c>
      <c r="G59" s="1">
        <v>178.7</v>
      </c>
      <c r="H59" s="1"/>
      <c r="T59" s="1">
        <v>8.1999999999999993</v>
      </c>
      <c r="U59" s="1">
        <v>12.1</v>
      </c>
      <c r="V59" s="1"/>
      <c r="X59" s="1"/>
      <c r="Y59" s="1"/>
      <c r="Z59" s="1"/>
      <c r="AA59" s="1">
        <v>12.1</v>
      </c>
      <c r="AB59" s="1">
        <v>8.1999999999999993</v>
      </c>
      <c r="AC59" s="1">
        <v>282.89999999999998</v>
      </c>
      <c r="AD59" s="1"/>
      <c r="AE59" s="1"/>
      <c r="AF59" s="1"/>
      <c r="AG59" s="1"/>
      <c r="AH59" s="1"/>
      <c r="AI59" s="1">
        <v>282.89999999999998</v>
      </c>
      <c r="AJ59" s="1"/>
      <c r="AK59" s="1"/>
      <c r="AL59" s="1"/>
      <c r="AM59" s="1"/>
      <c r="AN59" s="1"/>
      <c r="AO59" s="1">
        <v>34.299999999999997</v>
      </c>
      <c r="AP59" s="1"/>
      <c r="AQ59" s="1">
        <v>1.1764705882352942</v>
      </c>
      <c r="AR59" s="1"/>
      <c r="AS59" s="1">
        <v>1.18</v>
      </c>
      <c r="AT59" s="1"/>
      <c r="AU59" s="1"/>
      <c r="AV59" s="1"/>
      <c r="AW59" s="1"/>
      <c r="AX59" s="17">
        <v>1555</v>
      </c>
      <c r="AY59" s="3">
        <v>1.6384384384384385</v>
      </c>
      <c r="AZ59" s="3">
        <f t="shared" si="1"/>
        <v>3.2198198198198198</v>
      </c>
      <c r="BA59" s="3">
        <v>4.2846867007672635</v>
      </c>
      <c r="BB59" s="3">
        <v>5.1517117117117124</v>
      </c>
      <c r="BC59" s="3">
        <v>17.826086956521738</v>
      </c>
      <c r="BD59" s="3">
        <v>22.541832669322705</v>
      </c>
      <c r="BE59" s="3">
        <v>51.744186046511629</v>
      </c>
      <c r="BF59" s="3">
        <v>41.956521739130437</v>
      </c>
      <c r="BG59" s="3">
        <f t="shared" si="29"/>
        <v>22.541832669322705</v>
      </c>
      <c r="BH59" s="3">
        <v>2.9826086956521736</v>
      </c>
      <c r="BI59" s="3"/>
      <c r="BJ59" s="3">
        <v>1.178235294117647</v>
      </c>
      <c r="BK59" s="3"/>
      <c r="BL59" s="14">
        <v>1555</v>
      </c>
      <c r="BM59" s="15">
        <v>3.1951999999999998</v>
      </c>
      <c r="BN59" s="15">
        <f t="shared" si="3"/>
        <v>0.15397466172054408</v>
      </c>
      <c r="BO59" s="15">
        <f t="shared" si="4"/>
        <v>0.30258730259671435</v>
      </c>
      <c r="BP59" s="15">
        <f t="shared" si="5"/>
        <v>0.40265973371445768</v>
      </c>
      <c r="BQ59" s="4">
        <f t="shared" si="6"/>
        <v>0.48413968415474301</v>
      </c>
      <c r="BR59" s="4">
        <f t="shared" si="7"/>
        <v>1.6752327365728901</v>
      </c>
      <c r="BS59" s="4">
        <f t="shared" si="8"/>
        <v>2.1184018748535265</v>
      </c>
      <c r="BT59" s="4">
        <f t="shared" si="9"/>
        <v>4.8627359781121751</v>
      </c>
      <c r="BU59" s="4">
        <f t="shared" si="10"/>
        <v>3.9429258312020461</v>
      </c>
      <c r="BV59" s="4">
        <f t="shared" si="11"/>
        <v>2.1184018748535265</v>
      </c>
      <c r="BW59" s="4">
        <f t="shared" si="12"/>
        <v>2.1184018748535265</v>
      </c>
      <c r="BX59" s="4">
        <f t="shared" si="13"/>
        <v>10.172940818174837</v>
      </c>
      <c r="BY59" s="4"/>
      <c r="BZ59" s="4">
        <f t="shared" si="14"/>
        <v>3.7646974117647058</v>
      </c>
      <c r="CA59" s="4"/>
      <c r="CB59" s="4"/>
      <c r="CC59" s="26">
        <v>1555</v>
      </c>
      <c r="CD59" s="6">
        <f t="shared" si="15"/>
        <v>75.646825649178581</v>
      </c>
      <c r="CE59" s="6">
        <f t="shared" si="16"/>
        <v>109.12078783661804</v>
      </c>
      <c r="CF59" s="6">
        <f t="shared" si="17"/>
        <v>9.1986539989401166</v>
      </c>
      <c r="CG59" s="6">
        <f t="shared" si="18"/>
        <v>8.3761636828644512</v>
      </c>
      <c r="CH59" s="6">
        <f t="shared" si="19"/>
        <v>6.355205624560579</v>
      </c>
      <c r="CI59" s="6">
        <f t="shared" si="20"/>
        <v>14.588207934336525</v>
      </c>
      <c r="CJ59" s="6">
        <f t="shared" si="21"/>
        <v>5.1258035805626605</v>
      </c>
      <c r="CK59" s="6">
        <f t="shared" si="22"/>
        <v>2.7539224373095847</v>
      </c>
      <c r="CL59" s="6">
        <f t="shared" si="23"/>
        <v>2.7539224373095847</v>
      </c>
      <c r="CM59" s="6">
        <f t="shared" si="28"/>
        <v>20.345881636349674</v>
      </c>
      <c r="CO59" s="7">
        <f t="shared" si="24"/>
        <v>178.61854916885125</v>
      </c>
      <c r="CQ59" s="8">
        <v>1555</v>
      </c>
      <c r="CR59" s="9">
        <f t="shared" si="25"/>
        <v>941.17435294117649</v>
      </c>
      <c r="CS59" s="9">
        <f t="shared" si="26"/>
        <v>750.19790650917525</v>
      </c>
      <c r="CU59" s="24">
        <v>1555</v>
      </c>
      <c r="CV59" s="11">
        <f t="shared" si="27"/>
        <v>1.2545680876672314</v>
      </c>
    </row>
    <row r="60" spans="1:100" x14ac:dyDescent="0.2">
      <c r="A60" s="13">
        <v>1556</v>
      </c>
      <c r="B60" s="1">
        <v>208.1</v>
      </c>
      <c r="G60" s="1">
        <v>208.1</v>
      </c>
      <c r="H60" s="1"/>
      <c r="T60" s="1">
        <v>7.3</v>
      </c>
      <c r="U60" s="1">
        <v>13.7</v>
      </c>
      <c r="V60" s="1"/>
      <c r="X60" s="1"/>
      <c r="Y60" s="1"/>
      <c r="Z60" s="1"/>
      <c r="AA60" s="1">
        <v>13.7</v>
      </c>
      <c r="AB60" s="1">
        <v>7.3</v>
      </c>
      <c r="AC60" s="1">
        <v>399.8</v>
      </c>
      <c r="AD60" s="1"/>
      <c r="AE60" s="1"/>
      <c r="AF60" s="1"/>
      <c r="AG60" s="1"/>
      <c r="AH60" s="1"/>
      <c r="AI60" s="1">
        <v>399.8</v>
      </c>
      <c r="AJ60" s="1"/>
      <c r="AK60" s="1"/>
      <c r="AL60" s="1">
        <v>14.6</v>
      </c>
      <c r="AM60" s="1"/>
      <c r="AN60" s="1"/>
      <c r="AO60" s="1"/>
      <c r="AP60" s="1"/>
      <c r="AQ60" s="1">
        <v>1</v>
      </c>
      <c r="AR60" s="1"/>
      <c r="AS60" s="1">
        <v>1</v>
      </c>
      <c r="AT60" s="1"/>
      <c r="AU60" s="1"/>
      <c r="AV60" s="1"/>
      <c r="AW60" s="1"/>
      <c r="AX60" s="17">
        <v>1556</v>
      </c>
      <c r="AY60" s="3">
        <v>1.8912912912912914</v>
      </c>
      <c r="AZ60" s="3">
        <f t="shared" si="1"/>
        <v>3.7495495495495494</v>
      </c>
      <c r="BA60" s="3">
        <v>4.9896099744245515</v>
      </c>
      <c r="BB60" s="3">
        <v>5.9992792792792793</v>
      </c>
      <c r="BC60" s="3">
        <v>15.869565217391303</v>
      </c>
      <c r="BD60" s="3">
        <v>31.856573705179283</v>
      </c>
      <c r="BE60" s="3">
        <v>45.697674418604649</v>
      </c>
      <c r="BF60" s="3">
        <v>31.739130434782606</v>
      </c>
      <c r="BG60" s="3">
        <f t="shared" si="29"/>
        <v>31.856573705179283</v>
      </c>
      <c r="BH60" s="3">
        <v>2.6913043478260867</v>
      </c>
      <c r="BI60" s="3"/>
      <c r="BJ60" s="3">
        <v>1</v>
      </c>
      <c r="BK60" s="3"/>
      <c r="BL60" s="14">
        <v>1556</v>
      </c>
      <c r="BM60" s="15">
        <v>3.1951999999999998</v>
      </c>
      <c r="BN60" s="15">
        <f t="shared" si="3"/>
        <v>0.17773688040982158</v>
      </c>
      <c r="BO60" s="15">
        <f t="shared" si="4"/>
        <v>0.35236943296237411</v>
      </c>
      <c r="BP60" s="15">
        <f t="shared" si="5"/>
        <v>0.46890593500827427</v>
      </c>
      <c r="BQ60" s="4">
        <f t="shared" si="6"/>
        <v>0.56379109273979855</v>
      </c>
      <c r="BR60" s="4">
        <f t="shared" si="7"/>
        <v>1.4913657289002555</v>
      </c>
      <c r="BS60" s="4">
        <f t="shared" si="8"/>
        <v>2.9937683618467306</v>
      </c>
      <c r="BT60" s="4">
        <f t="shared" si="9"/>
        <v>4.294506155950752</v>
      </c>
      <c r="BU60" s="4">
        <f t="shared" si="10"/>
        <v>2.9827314578005111</v>
      </c>
      <c r="BV60" s="4">
        <f t="shared" si="11"/>
        <v>2.9937683618467306</v>
      </c>
      <c r="BW60" s="4">
        <f t="shared" si="12"/>
        <v>2.9937683618467306</v>
      </c>
      <c r="BX60" s="4">
        <f t="shared" si="13"/>
        <v>9.1793737120265675</v>
      </c>
      <c r="BY60" s="4"/>
      <c r="BZ60" s="4">
        <f t="shared" si="14"/>
        <v>3.1951999999999998</v>
      </c>
      <c r="CA60" s="4"/>
      <c r="CB60" s="4"/>
      <c r="CC60" s="26">
        <v>1556</v>
      </c>
      <c r="CD60" s="6">
        <f t="shared" si="15"/>
        <v>88.092358240593512</v>
      </c>
      <c r="CE60" s="6">
        <f t="shared" si="16"/>
        <v>127.07350838724233</v>
      </c>
      <c r="CF60" s="6">
        <f t="shared" si="17"/>
        <v>10.712030762056173</v>
      </c>
      <c r="CG60" s="6">
        <f t="shared" si="18"/>
        <v>7.4568286445012779</v>
      </c>
      <c r="CH60" s="6">
        <f t="shared" si="19"/>
        <v>8.9813050855401926</v>
      </c>
      <c r="CI60" s="6">
        <f t="shared" si="20"/>
        <v>12.883518467852255</v>
      </c>
      <c r="CJ60" s="6">
        <f t="shared" si="21"/>
        <v>3.8775508951406645</v>
      </c>
      <c r="CK60" s="6">
        <f t="shared" si="22"/>
        <v>3.89189887040075</v>
      </c>
      <c r="CL60" s="6">
        <f t="shared" si="23"/>
        <v>3.89189887040075</v>
      </c>
      <c r="CM60" s="6">
        <f t="shared" si="28"/>
        <v>18.358747424053135</v>
      </c>
      <c r="CO60" s="7">
        <f t="shared" si="24"/>
        <v>197.12728740718751</v>
      </c>
      <c r="CQ60" s="8">
        <v>1556</v>
      </c>
      <c r="CR60" s="9">
        <f t="shared" si="25"/>
        <v>798.8</v>
      </c>
      <c r="CS60" s="9">
        <f t="shared" si="26"/>
        <v>827.93460711018759</v>
      </c>
      <c r="CU60" s="24">
        <v>1556</v>
      </c>
      <c r="CV60" s="11">
        <f t="shared" si="27"/>
        <v>0.96481049727842794</v>
      </c>
    </row>
    <row r="61" spans="1:100" x14ac:dyDescent="0.2">
      <c r="A61" s="13">
        <v>1557</v>
      </c>
      <c r="B61" s="1">
        <v>382</v>
      </c>
      <c r="G61" s="1">
        <v>382</v>
      </c>
      <c r="H61" s="1"/>
      <c r="T61" s="1">
        <v>8.6999999999999993</v>
      </c>
      <c r="U61" s="1">
        <v>13.4</v>
      </c>
      <c r="V61" s="1"/>
      <c r="X61" s="1"/>
      <c r="Y61" s="1"/>
      <c r="Z61" s="1"/>
      <c r="AA61" s="1">
        <v>13.4</v>
      </c>
      <c r="AB61" s="1">
        <v>8.6999999999999993</v>
      </c>
      <c r="AC61" s="1">
        <v>302.10000000000002</v>
      </c>
      <c r="AD61" s="1"/>
      <c r="AE61" s="1"/>
      <c r="AF61" s="1"/>
      <c r="AG61" s="1"/>
      <c r="AH61" s="1"/>
      <c r="AI61" s="1">
        <v>302.10000000000002</v>
      </c>
      <c r="AJ61" s="1"/>
      <c r="AK61" s="1"/>
      <c r="AL61" s="1"/>
      <c r="AM61" s="1"/>
      <c r="AN61" s="1"/>
      <c r="AO61" s="1">
        <v>27.6</v>
      </c>
      <c r="AP61" s="1"/>
      <c r="AQ61" s="1">
        <v>1.1764705882352942</v>
      </c>
      <c r="AR61" s="1"/>
      <c r="AS61" s="1">
        <v>1.18</v>
      </c>
      <c r="AT61" s="1"/>
      <c r="AU61" s="1"/>
      <c r="AV61" s="1"/>
      <c r="AW61" s="1"/>
      <c r="AX61" s="17">
        <v>1557</v>
      </c>
      <c r="AY61" s="3">
        <v>2.144144144144144</v>
      </c>
      <c r="AZ61" s="3">
        <f t="shared" si="1"/>
        <v>6.8828828828828827</v>
      </c>
      <c r="BA61" s="3">
        <v>9.1592071611253179</v>
      </c>
      <c r="BB61" s="3">
        <v>11.012612612612614</v>
      </c>
      <c r="BC61" s="3">
        <v>18.913043478260867</v>
      </c>
      <c r="BD61" s="3">
        <v>24.07171314741036</v>
      </c>
      <c r="BE61" s="3">
        <v>39.534883720930232</v>
      </c>
      <c r="BF61" s="3">
        <v>39.275362318840578</v>
      </c>
      <c r="BG61" s="3">
        <f t="shared" si="29"/>
        <v>24.07171314741036</v>
      </c>
      <c r="BH61" s="3">
        <v>2.4</v>
      </c>
      <c r="BI61" s="3"/>
      <c r="BJ61" s="3">
        <v>1.178235294117647</v>
      </c>
      <c r="BK61" s="3"/>
      <c r="BL61" s="14">
        <v>1557</v>
      </c>
      <c r="BM61" s="15">
        <v>3.1951999999999998</v>
      </c>
      <c r="BN61" s="15">
        <f t="shared" si="3"/>
        <v>0.20149909909909908</v>
      </c>
      <c r="BO61" s="15">
        <f t="shared" si="4"/>
        <v>0.64682904080551129</v>
      </c>
      <c r="BP61" s="15">
        <f t="shared" si="5"/>
        <v>0.86074996238904744</v>
      </c>
      <c r="BQ61" s="4">
        <f t="shared" si="6"/>
        <v>1.0349264652888184</v>
      </c>
      <c r="BR61" s="4">
        <f t="shared" si="7"/>
        <v>1.7773810741687976</v>
      </c>
      <c r="BS61" s="4">
        <f t="shared" si="8"/>
        <v>2.2621746426060465</v>
      </c>
      <c r="BT61" s="4">
        <f t="shared" si="9"/>
        <v>3.7153488372093024</v>
      </c>
      <c r="BU61" s="4">
        <f t="shared" si="10"/>
        <v>3.690959931798806</v>
      </c>
      <c r="BV61" s="4">
        <f t="shared" si="11"/>
        <v>2.2621746426060465</v>
      </c>
      <c r="BW61" s="4">
        <f t="shared" si="12"/>
        <v>2.2621746426060465</v>
      </c>
      <c r="BX61" s="4">
        <f t="shared" si="13"/>
        <v>8.1858066058782963</v>
      </c>
      <c r="BY61" s="4"/>
      <c r="BZ61" s="4">
        <f t="shared" si="14"/>
        <v>3.7646974117647058</v>
      </c>
      <c r="CA61" s="4"/>
      <c r="CB61" s="4"/>
      <c r="CC61" s="26">
        <v>1557</v>
      </c>
      <c r="CD61" s="6">
        <f t="shared" si="15"/>
        <v>161.70726020137781</v>
      </c>
      <c r="CE61" s="6">
        <f t="shared" si="16"/>
        <v>233.26323980743186</v>
      </c>
      <c r="CF61" s="6">
        <f t="shared" si="17"/>
        <v>19.663602840487549</v>
      </c>
      <c r="CG61" s="6">
        <f t="shared" si="18"/>
        <v>8.8869053708439889</v>
      </c>
      <c r="CH61" s="6">
        <f t="shared" si="19"/>
        <v>6.7865239278181395</v>
      </c>
      <c r="CI61" s="6">
        <f t="shared" si="20"/>
        <v>11.146046511627908</v>
      </c>
      <c r="CJ61" s="6">
        <f t="shared" si="21"/>
        <v>4.7982479113384482</v>
      </c>
      <c r="CK61" s="6">
        <f t="shared" si="22"/>
        <v>2.9408270353878607</v>
      </c>
      <c r="CL61" s="6">
        <f t="shared" si="23"/>
        <v>2.9408270353878607</v>
      </c>
      <c r="CM61" s="6">
        <f t="shared" si="28"/>
        <v>16.371613211756593</v>
      </c>
      <c r="CO61" s="7">
        <f t="shared" si="24"/>
        <v>306.79783365208027</v>
      </c>
      <c r="CQ61" s="8">
        <v>1557</v>
      </c>
      <c r="CR61" s="9">
        <f t="shared" si="25"/>
        <v>941.17435294117649</v>
      </c>
      <c r="CS61" s="9">
        <f t="shared" si="26"/>
        <v>1288.5509013387373</v>
      </c>
      <c r="CU61" s="24">
        <v>1557</v>
      </c>
      <c r="CV61" s="11">
        <f t="shared" si="27"/>
        <v>0.73041301819225413</v>
      </c>
    </row>
    <row r="62" spans="1:100" x14ac:dyDescent="0.2">
      <c r="A62" s="13">
        <v>1558</v>
      </c>
      <c r="G62" s="1">
        <v>365.83333333333331</v>
      </c>
      <c r="H62" s="1"/>
      <c r="U62" s="1">
        <v>17</v>
      </c>
      <c r="V62" s="1"/>
      <c r="X62" s="1"/>
      <c r="Y62" s="1"/>
      <c r="Z62" s="1"/>
      <c r="AA62" s="1">
        <v>17</v>
      </c>
      <c r="AB62" s="1"/>
      <c r="AC62" s="1">
        <v>342.3</v>
      </c>
      <c r="AD62" s="1"/>
      <c r="AE62" s="1"/>
      <c r="AF62" s="1"/>
      <c r="AG62" s="1"/>
      <c r="AH62" s="1"/>
      <c r="AI62" s="1">
        <v>342.3</v>
      </c>
      <c r="AJ62" s="1"/>
      <c r="AK62" s="1"/>
      <c r="AL62" s="1"/>
      <c r="AM62" s="1"/>
      <c r="AN62" s="1"/>
      <c r="AO62" s="1">
        <v>28.6</v>
      </c>
      <c r="AP62" s="1"/>
      <c r="AQ62" s="1">
        <v>1.1764705882352942</v>
      </c>
      <c r="AR62" s="1"/>
      <c r="AS62" s="1">
        <v>1.18</v>
      </c>
      <c r="AT62" s="1"/>
      <c r="AU62" s="1"/>
      <c r="AV62" s="1"/>
      <c r="AW62" s="1"/>
      <c r="AX62" s="17">
        <v>1558</v>
      </c>
      <c r="AY62" s="3">
        <v>3.2972972972972974</v>
      </c>
      <c r="AZ62" s="3">
        <f t="shared" si="1"/>
        <v>6.591591591591591</v>
      </c>
      <c r="BA62" s="3">
        <v>8.7715792838874673</v>
      </c>
      <c r="BB62" s="3">
        <v>10.546546546546548</v>
      </c>
      <c r="BC62" s="3">
        <v>19.456521739130434</v>
      </c>
      <c r="BD62" s="3">
        <v>27.274900398406373</v>
      </c>
      <c r="BE62" s="3">
        <v>45.930232558139537</v>
      </c>
      <c r="BF62" s="3">
        <v>46.811594202898547</v>
      </c>
      <c r="BG62" s="3">
        <f t="shared" si="29"/>
        <v>27.274900398406373</v>
      </c>
      <c r="BH62" s="3">
        <v>2.4869565217391307</v>
      </c>
      <c r="BI62" s="3"/>
      <c r="BJ62" s="3">
        <v>1.178235294117647</v>
      </c>
      <c r="BK62" s="3"/>
      <c r="BL62" s="14">
        <v>1558</v>
      </c>
      <c r="BM62" s="15">
        <v>3.1951999999999998</v>
      </c>
      <c r="BN62" s="15">
        <f t="shared" si="3"/>
        <v>0.30986836248012717</v>
      </c>
      <c r="BO62" s="15">
        <f t="shared" si="4"/>
        <v>0.61945451333686619</v>
      </c>
      <c r="BP62" s="15">
        <f t="shared" si="5"/>
        <v>0.82432206258462459</v>
      </c>
      <c r="BQ62" s="4">
        <f t="shared" si="6"/>
        <v>0.99112722133898623</v>
      </c>
      <c r="BR62" s="4">
        <f t="shared" si="7"/>
        <v>1.8284552429667518</v>
      </c>
      <c r="BS62" s="4">
        <f t="shared" si="8"/>
        <v>2.5631988750878834</v>
      </c>
      <c r="BT62" s="4">
        <f t="shared" si="9"/>
        <v>4.3163611491108069</v>
      </c>
      <c r="BU62" s="4">
        <f t="shared" si="10"/>
        <v>4.3991884057971005</v>
      </c>
      <c r="BV62" s="4">
        <f t="shared" si="11"/>
        <v>2.5631988750878834</v>
      </c>
      <c r="BW62" s="4">
        <f t="shared" si="12"/>
        <v>2.5631988750878834</v>
      </c>
      <c r="BX62" s="4">
        <f t="shared" si="13"/>
        <v>8.4823938017434539</v>
      </c>
      <c r="BY62" s="4"/>
      <c r="BZ62" s="4">
        <f t="shared" si="14"/>
        <v>3.7646974117647058</v>
      </c>
      <c r="CA62" s="4"/>
      <c r="CB62" s="4"/>
      <c r="CC62" s="26">
        <v>1558</v>
      </c>
      <c r="CD62" s="6">
        <f t="shared" si="15"/>
        <v>154.86362833421654</v>
      </c>
      <c r="CE62" s="6">
        <f t="shared" si="16"/>
        <v>223.39127896043325</v>
      </c>
      <c r="CF62" s="6">
        <f t="shared" si="17"/>
        <v>18.83141720544074</v>
      </c>
      <c r="CG62" s="6">
        <f t="shared" si="18"/>
        <v>9.1422762148337586</v>
      </c>
      <c r="CH62" s="6">
        <f t="shared" si="19"/>
        <v>7.6895966252636505</v>
      </c>
      <c r="CI62" s="6">
        <f t="shared" si="20"/>
        <v>12.94908344733242</v>
      </c>
      <c r="CJ62" s="6">
        <f t="shared" si="21"/>
        <v>5.7189449275362305</v>
      </c>
      <c r="CK62" s="6">
        <f t="shared" si="22"/>
        <v>3.3321585376142484</v>
      </c>
      <c r="CL62" s="6">
        <f t="shared" si="23"/>
        <v>3.3321585376142484</v>
      </c>
      <c r="CM62" s="6">
        <f t="shared" si="28"/>
        <v>16.964787603486908</v>
      </c>
      <c r="CO62" s="7">
        <f t="shared" si="24"/>
        <v>301.35170205955552</v>
      </c>
      <c r="CQ62" s="8">
        <v>1558</v>
      </c>
      <c r="CR62" s="9">
        <f t="shared" si="25"/>
        <v>941.17435294117649</v>
      </c>
      <c r="CS62" s="9">
        <f t="shared" si="26"/>
        <v>1265.6771486501332</v>
      </c>
      <c r="CU62" s="24">
        <v>1558</v>
      </c>
      <c r="CV62" s="11">
        <f t="shared" si="27"/>
        <v>0.74361329344134519</v>
      </c>
    </row>
    <row r="63" spans="1:100" x14ac:dyDescent="0.2">
      <c r="A63" s="13">
        <v>1559</v>
      </c>
      <c r="G63" s="1">
        <v>349.66666666666663</v>
      </c>
      <c r="H63" s="1"/>
      <c r="T63" s="1">
        <v>9.1999999999999993</v>
      </c>
      <c r="U63" s="1">
        <v>14.6</v>
      </c>
      <c r="V63" s="1"/>
      <c r="X63" s="1"/>
      <c r="Y63" s="1"/>
      <c r="Z63" s="1"/>
      <c r="AA63" s="1">
        <v>14.6</v>
      </c>
      <c r="AB63" s="1">
        <v>9.1999999999999993</v>
      </c>
      <c r="AC63" s="1"/>
      <c r="AD63" s="1"/>
      <c r="AE63" s="1"/>
      <c r="AF63" s="1"/>
      <c r="AG63" s="1"/>
      <c r="AH63" s="1"/>
      <c r="AI63" s="1"/>
      <c r="AJ63" s="1"/>
      <c r="AK63" s="1"/>
      <c r="AL63" s="1">
        <v>25</v>
      </c>
      <c r="AM63" s="1"/>
      <c r="AN63" s="1"/>
      <c r="AO63" s="1"/>
      <c r="AP63" s="1"/>
      <c r="AQ63" s="1">
        <v>1.1176470588235294</v>
      </c>
      <c r="AR63" s="1"/>
      <c r="AS63" s="1">
        <v>1.1200000000000001</v>
      </c>
      <c r="AT63" s="1"/>
      <c r="AU63" s="1"/>
      <c r="AV63" s="1"/>
      <c r="AW63" s="1"/>
      <c r="AX63" s="17">
        <v>1559</v>
      </c>
      <c r="AY63" s="3">
        <v>3.0423423423423421</v>
      </c>
      <c r="AZ63" s="3">
        <f t="shared" si="1"/>
        <v>6.3003003003002993</v>
      </c>
      <c r="BA63" s="3">
        <v>8.383951406649615</v>
      </c>
      <c r="BB63" s="3">
        <v>10.080480480480482</v>
      </c>
      <c r="BC63" s="3">
        <v>19.999999999999996</v>
      </c>
      <c r="BD63" s="3">
        <v>28.282868525896415</v>
      </c>
      <c r="BE63" s="3">
        <v>54.651162790697676</v>
      </c>
      <c r="BF63" s="3">
        <v>54.347826086956516</v>
      </c>
      <c r="BG63" s="3">
        <f t="shared" si="29"/>
        <v>28.282868525896415</v>
      </c>
      <c r="BH63" s="3">
        <v>2.5913043478260871</v>
      </c>
      <c r="BI63" s="3"/>
      <c r="BJ63" s="3">
        <v>1.1188235294117648</v>
      </c>
      <c r="BK63" s="3"/>
      <c r="BL63" s="14">
        <v>1559</v>
      </c>
      <c r="BM63" s="15">
        <v>3.1951999999999998</v>
      </c>
      <c r="BN63" s="15">
        <f t="shared" si="3"/>
        <v>0.28590859565447796</v>
      </c>
      <c r="BO63" s="15">
        <f t="shared" si="4"/>
        <v>0.59207998586822108</v>
      </c>
      <c r="BP63" s="15">
        <f t="shared" si="5"/>
        <v>0.78789416278020141</v>
      </c>
      <c r="BQ63" s="4">
        <f t="shared" si="6"/>
        <v>0.94732797738915397</v>
      </c>
      <c r="BR63" s="4">
        <f t="shared" si="7"/>
        <v>1.8795294117647054</v>
      </c>
      <c r="BS63" s="4">
        <f t="shared" si="8"/>
        <v>2.65792416217483</v>
      </c>
      <c r="BT63" s="4">
        <f t="shared" si="9"/>
        <v>5.1359233926128587</v>
      </c>
      <c r="BU63" s="4">
        <f t="shared" si="10"/>
        <v>5.1074168797953954</v>
      </c>
      <c r="BV63" s="4">
        <f t="shared" si="11"/>
        <v>2.65792416217483</v>
      </c>
      <c r="BW63" s="4">
        <f t="shared" si="12"/>
        <v>2.65792416217483</v>
      </c>
      <c r="BX63" s="4">
        <f t="shared" si="13"/>
        <v>8.8382984367816402</v>
      </c>
      <c r="BY63" s="4"/>
      <c r="BZ63" s="4">
        <f t="shared" si="14"/>
        <v>3.5748649411764708</v>
      </c>
      <c r="CA63" s="4"/>
      <c r="CB63" s="4"/>
      <c r="CC63" s="26">
        <v>1559</v>
      </c>
      <c r="CD63" s="6">
        <f t="shared" si="15"/>
        <v>148.01999646705525</v>
      </c>
      <c r="CE63" s="6">
        <f t="shared" si="16"/>
        <v>213.51931811343459</v>
      </c>
      <c r="CF63" s="6">
        <f t="shared" si="17"/>
        <v>17.999231570393924</v>
      </c>
      <c r="CG63" s="6">
        <f t="shared" si="18"/>
        <v>9.3976470588235266</v>
      </c>
      <c r="CH63" s="6">
        <f t="shared" si="19"/>
        <v>7.9737724865244903</v>
      </c>
      <c r="CI63" s="6">
        <f t="shared" si="20"/>
        <v>15.407770177838575</v>
      </c>
      <c r="CJ63" s="6">
        <f t="shared" si="21"/>
        <v>6.6396419437340146</v>
      </c>
      <c r="CK63" s="6">
        <f t="shared" si="22"/>
        <v>3.4553014108272793</v>
      </c>
      <c r="CL63" s="6">
        <f t="shared" si="23"/>
        <v>3.4553014108272793</v>
      </c>
      <c r="CM63" s="6">
        <f t="shared" si="28"/>
        <v>17.67659687356328</v>
      </c>
      <c r="CO63" s="7">
        <f t="shared" si="24"/>
        <v>295.52458104596701</v>
      </c>
      <c r="CQ63" s="8">
        <v>1559</v>
      </c>
      <c r="CR63" s="9">
        <f t="shared" si="25"/>
        <v>893.71623529411772</v>
      </c>
      <c r="CS63" s="9">
        <f t="shared" si="26"/>
        <v>1241.2032403930616</v>
      </c>
      <c r="CU63" s="24">
        <v>1559</v>
      </c>
      <c r="CV63" s="11">
        <f t="shared" si="27"/>
        <v>0.72004020470579622</v>
      </c>
    </row>
    <row r="64" spans="1:100" x14ac:dyDescent="0.2">
      <c r="A64" s="13">
        <v>1560</v>
      </c>
      <c r="B64" s="1">
        <v>333.5</v>
      </c>
      <c r="G64" s="1">
        <v>333.5</v>
      </c>
      <c r="H64" s="1"/>
      <c r="U64" s="1">
        <v>15.3</v>
      </c>
      <c r="V64" s="1"/>
      <c r="X64" s="1"/>
      <c r="Y64" s="1"/>
      <c r="Z64" s="1"/>
      <c r="AA64" s="1">
        <v>15.3</v>
      </c>
      <c r="AB64" s="1"/>
      <c r="AC64" s="1">
        <v>367.6</v>
      </c>
      <c r="AD64" s="1"/>
      <c r="AE64" s="1"/>
      <c r="AF64" s="1"/>
      <c r="AG64" s="1"/>
      <c r="AH64" s="1"/>
      <c r="AI64" s="1">
        <v>367.6</v>
      </c>
      <c r="AJ64" s="1"/>
      <c r="AK64" s="1"/>
      <c r="AL64" s="1">
        <v>26</v>
      </c>
      <c r="AM64" s="1"/>
      <c r="AN64" s="1"/>
      <c r="AO64" s="1">
        <v>31</v>
      </c>
      <c r="AP64" s="1"/>
      <c r="AQ64" s="1">
        <v>1.2941176470588236</v>
      </c>
      <c r="AR64" s="1"/>
      <c r="AS64" s="1">
        <v>1.29</v>
      </c>
      <c r="AT64" s="1"/>
      <c r="AU64" s="1"/>
      <c r="AV64" s="1"/>
      <c r="AW64" s="1"/>
      <c r="AX64" s="17">
        <v>1560</v>
      </c>
      <c r="AY64" s="3">
        <v>2.7873873873873873</v>
      </c>
      <c r="AZ64" s="3">
        <f t="shared" si="1"/>
        <v>6.0090090090090094</v>
      </c>
      <c r="BA64" s="3">
        <v>7.9963235294117645</v>
      </c>
      <c r="BB64" s="3">
        <v>9.6144144144144157</v>
      </c>
      <c r="BC64" s="3">
        <v>21.956521739130434</v>
      </c>
      <c r="BD64" s="3">
        <v>29.290836653386453</v>
      </c>
      <c r="BE64" s="3">
        <v>56.511627906976749</v>
      </c>
      <c r="BF64" s="3">
        <v>56.521739130434781</v>
      </c>
      <c r="BG64" s="3">
        <f t="shared" si="29"/>
        <v>29.290836653386453</v>
      </c>
      <c r="BH64" s="3">
        <v>2.6956521739130435</v>
      </c>
      <c r="BI64" s="3"/>
      <c r="BJ64" s="3">
        <v>1.2920588235294117</v>
      </c>
      <c r="BK64" s="3"/>
      <c r="BL64" s="14">
        <v>1560</v>
      </c>
      <c r="BM64" s="15">
        <v>3.1951999999999998</v>
      </c>
      <c r="BN64" s="15">
        <f t="shared" si="3"/>
        <v>0.26194882882882881</v>
      </c>
      <c r="BO64" s="15">
        <f t="shared" si="4"/>
        <v>0.56470545839957609</v>
      </c>
      <c r="BP64" s="15">
        <f t="shared" si="5"/>
        <v>0.75146626297577857</v>
      </c>
      <c r="BQ64" s="4">
        <f t="shared" si="6"/>
        <v>0.90352873343932183</v>
      </c>
      <c r="BR64" s="4">
        <f t="shared" si="7"/>
        <v>2.06339641943734</v>
      </c>
      <c r="BS64" s="4">
        <f t="shared" si="8"/>
        <v>2.7526494492617761</v>
      </c>
      <c r="BT64" s="4">
        <f t="shared" si="9"/>
        <v>5.310763337893297</v>
      </c>
      <c r="BU64" s="4">
        <f t="shared" si="10"/>
        <v>5.3117135549872119</v>
      </c>
      <c r="BV64" s="4">
        <f t="shared" si="11"/>
        <v>2.7526494492617761</v>
      </c>
      <c r="BW64" s="4">
        <f t="shared" si="12"/>
        <v>2.7526494492617761</v>
      </c>
      <c r="BX64" s="4">
        <f t="shared" si="13"/>
        <v>9.1942030718198264</v>
      </c>
      <c r="BY64" s="4"/>
      <c r="BZ64" s="4">
        <f t="shared" si="14"/>
        <v>4.1283863529411757</v>
      </c>
      <c r="CA64" s="4"/>
      <c r="CB64" s="4"/>
      <c r="CC64" s="26">
        <v>1560</v>
      </c>
      <c r="CD64" s="6">
        <f t="shared" si="15"/>
        <v>141.17636459989401</v>
      </c>
      <c r="CE64" s="6">
        <f t="shared" si="16"/>
        <v>203.64735726643599</v>
      </c>
      <c r="CF64" s="6">
        <f t="shared" si="17"/>
        <v>17.167045935347115</v>
      </c>
      <c r="CG64" s="6">
        <f t="shared" si="18"/>
        <v>10.316982097186699</v>
      </c>
      <c r="CH64" s="6">
        <f t="shared" si="19"/>
        <v>8.2579483477853284</v>
      </c>
      <c r="CI64" s="6">
        <f t="shared" si="20"/>
        <v>15.932290013679891</v>
      </c>
      <c r="CJ64" s="6">
        <f t="shared" si="21"/>
        <v>6.9052276214833759</v>
      </c>
      <c r="CK64" s="6">
        <f t="shared" si="22"/>
        <v>3.5784442840403092</v>
      </c>
      <c r="CL64" s="6">
        <f t="shared" si="23"/>
        <v>3.5784442840403092</v>
      </c>
      <c r="CM64" s="6">
        <f t="shared" si="28"/>
        <v>18.388406143639653</v>
      </c>
      <c r="CO64" s="7">
        <f t="shared" si="24"/>
        <v>287.77214599363867</v>
      </c>
      <c r="CQ64" s="8">
        <v>1560</v>
      </c>
      <c r="CR64" s="9">
        <f t="shared" si="25"/>
        <v>1032.0965882352939</v>
      </c>
      <c r="CS64" s="9">
        <f t="shared" si="26"/>
        <v>1208.6430131732825</v>
      </c>
      <c r="CU64" s="24">
        <v>1560</v>
      </c>
      <c r="CV64" s="11">
        <f t="shared" si="27"/>
        <v>0.85393004963933283</v>
      </c>
    </row>
    <row r="65" spans="1:100" x14ac:dyDescent="0.2">
      <c r="A65" s="13">
        <v>1561</v>
      </c>
      <c r="B65" s="1">
        <v>339</v>
      </c>
      <c r="G65" s="1">
        <v>339</v>
      </c>
      <c r="H65" s="1"/>
      <c r="T65" s="1">
        <v>11</v>
      </c>
      <c r="U65" s="1">
        <v>17</v>
      </c>
      <c r="V65" s="1"/>
      <c r="X65" s="1"/>
      <c r="Y65" s="1"/>
      <c r="Z65" s="1"/>
      <c r="AA65" s="1">
        <v>17</v>
      </c>
      <c r="AB65" s="1">
        <v>11</v>
      </c>
      <c r="AC65" s="1">
        <v>512.5</v>
      </c>
      <c r="AD65" s="1"/>
      <c r="AE65" s="1"/>
      <c r="AF65" s="1"/>
      <c r="AG65" s="1"/>
      <c r="AH65" s="1"/>
      <c r="AI65" s="1">
        <v>512.5</v>
      </c>
      <c r="AJ65" s="1"/>
      <c r="AK65" s="1"/>
      <c r="AL65" s="1">
        <v>27</v>
      </c>
      <c r="AM65" s="1"/>
      <c r="AN65" s="1"/>
      <c r="AO65" s="1">
        <v>36.1</v>
      </c>
      <c r="AP65" s="1"/>
      <c r="AQ65" s="1">
        <v>1.7647058823529411</v>
      </c>
      <c r="AR65" s="1"/>
      <c r="AS65" s="1">
        <v>1.4991236855282926</v>
      </c>
      <c r="AT65" s="1"/>
      <c r="AU65" s="1"/>
      <c r="AV65" s="1"/>
      <c r="AW65" s="1"/>
      <c r="AX65" s="17">
        <v>1561</v>
      </c>
      <c r="AY65" s="3">
        <v>3.7423423423423423</v>
      </c>
      <c r="AZ65" s="3">
        <f t="shared" si="1"/>
        <v>6.1081081081081079</v>
      </c>
      <c r="BA65" s="3">
        <v>8.1281969309462916</v>
      </c>
      <c r="BB65" s="3">
        <v>9.7729729729729726</v>
      </c>
      <c r="BC65" s="3">
        <v>23.913043478260867</v>
      </c>
      <c r="BD65" s="3">
        <v>40.836653386454181</v>
      </c>
      <c r="BE65" s="3">
        <v>58.02325581395349</v>
      </c>
      <c r="BF65" s="3">
        <v>58.695652173913039</v>
      </c>
      <c r="BG65" s="3">
        <f t="shared" si="29"/>
        <v>40.836653386454181</v>
      </c>
      <c r="BH65" s="3">
        <v>3.1391304347826088</v>
      </c>
      <c r="BI65" s="3"/>
      <c r="BJ65" s="3">
        <v>1.631914783940617</v>
      </c>
      <c r="BK65" s="3"/>
      <c r="BL65" s="14">
        <v>1561</v>
      </c>
      <c r="BM65" s="15">
        <v>3.1951999999999998</v>
      </c>
      <c r="BN65" s="15">
        <f t="shared" si="3"/>
        <v>0.3516921250662427</v>
      </c>
      <c r="BO65" s="15">
        <f t="shared" si="4"/>
        <v>0.57401844197138308</v>
      </c>
      <c r="BP65" s="15">
        <f t="shared" si="5"/>
        <v>0.76385925981645852</v>
      </c>
      <c r="BQ65" s="4">
        <f t="shared" si="6"/>
        <v>0.9184295071542129</v>
      </c>
      <c r="BR65" s="4">
        <f t="shared" si="7"/>
        <v>2.2472634271099738</v>
      </c>
      <c r="BS65" s="4">
        <f t="shared" si="8"/>
        <v>3.8376845558940702</v>
      </c>
      <c r="BT65" s="4">
        <f t="shared" si="9"/>
        <v>5.4528207934336521</v>
      </c>
      <c r="BU65" s="4">
        <f t="shared" si="10"/>
        <v>5.5160102301790275</v>
      </c>
      <c r="BV65" s="4">
        <f t="shared" si="11"/>
        <v>3.8376845558940702</v>
      </c>
      <c r="BW65" s="4">
        <f t="shared" si="12"/>
        <v>3.8376845558940702</v>
      </c>
      <c r="BX65" s="4">
        <f t="shared" si="13"/>
        <v>10.70679777073212</v>
      </c>
      <c r="BY65" s="4"/>
      <c r="BZ65" s="4">
        <f t="shared" si="14"/>
        <v>5.214294117647059</v>
      </c>
      <c r="CA65" s="4"/>
      <c r="CB65" s="4"/>
      <c r="CC65" s="26">
        <v>1561</v>
      </c>
      <c r="CD65" s="6">
        <f t="shared" si="15"/>
        <v>143.50461049284576</v>
      </c>
      <c r="CE65" s="6">
        <f t="shared" si="16"/>
        <v>207.00585941026026</v>
      </c>
      <c r="CF65" s="6">
        <f t="shared" si="17"/>
        <v>17.450160635930047</v>
      </c>
      <c r="CG65" s="6">
        <f t="shared" si="18"/>
        <v>11.23631713554987</v>
      </c>
      <c r="CH65" s="6">
        <f t="shared" si="19"/>
        <v>11.513053667682211</v>
      </c>
      <c r="CI65" s="6">
        <f t="shared" si="20"/>
        <v>16.358462380300956</v>
      </c>
      <c r="CJ65" s="6">
        <f t="shared" si="21"/>
        <v>7.1708132992327362</v>
      </c>
      <c r="CK65" s="6">
        <f t="shared" si="22"/>
        <v>4.9889899226622916</v>
      </c>
      <c r="CL65" s="6">
        <f t="shared" si="23"/>
        <v>4.9889899226622916</v>
      </c>
      <c r="CM65" s="6">
        <f t="shared" si="28"/>
        <v>21.41359554146424</v>
      </c>
      <c r="CO65" s="7">
        <f t="shared" si="24"/>
        <v>302.12624191574497</v>
      </c>
      <c r="CQ65" s="8">
        <v>1561</v>
      </c>
      <c r="CR65" s="9">
        <f t="shared" si="25"/>
        <v>1303.5735294117646</v>
      </c>
      <c r="CS65" s="9">
        <f t="shared" si="26"/>
        <v>1268.9302160461289</v>
      </c>
      <c r="CU65" s="24">
        <v>1561</v>
      </c>
      <c r="CV65" s="11">
        <f t="shared" si="27"/>
        <v>1.02730119665176</v>
      </c>
    </row>
    <row r="66" spans="1:100" x14ac:dyDescent="0.2">
      <c r="A66" s="13">
        <v>1562</v>
      </c>
      <c r="B66" s="1">
        <v>289.60000000000002</v>
      </c>
      <c r="G66" s="1">
        <v>289.60000000000002</v>
      </c>
      <c r="H66" s="1"/>
      <c r="T66" s="1">
        <v>11</v>
      </c>
      <c r="U66" s="1">
        <v>17.8</v>
      </c>
      <c r="V66" s="1"/>
      <c r="X66" s="1"/>
      <c r="Y66" s="1"/>
      <c r="Z66" s="1"/>
      <c r="AA66" s="1">
        <v>17.8</v>
      </c>
      <c r="AB66" s="1">
        <v>11</v>
      </c>
      <c r="AC66" s="1">
        <v>679</v>
      </c>
      <c r="AD66" s="1"/>
      <c r="AE66" s="1"/>
      <c r="AF66" s="1"/>
      <c r="AG66" s="1"/>
      <c r="AH66" s="1"/>
      <c r="AI66" s="1">
        <v>679</v>
      </c>
      <c r="AJ66" s="1"/>
      <c r="AK66" s="1"/>
      <c r="AL66" s="1">
        <v>24</v>
      </c>
      <c r="AM66" s="1"/>
      <c r="AN66" s="1"/>
      <c r="AO66" s="1">
        <v>33.1</v>
      </c>
      <c r="AP66" s="1"/>
      <c r="AQ66" s="1"/>
      <c r="AR66" s="1"/>
      <c r="AS66" s="1">
        <v>1.8496494742113172</v>
      </c>
      <c r="AT66" s="1"/>
      <c r="AU66" s="1"/>
      <c r="AV66" s="1"/>
      <c r="AW66" s="1"/>
      <c r="AX66" s="17">
        <v>1562</v>
      </c>
      <c r="AY66" s="3">
        <v>3.4234234234234235</v>
      </c>
      <c r="AZ66" s="3">
        <f t="shared" si="1"/>
        <v>5.218018018018018</v>
      </c>
      <c r="BA66" s="3">
        <v>6.9437340153452682</v>
      </c>
      <c r="BB66" s="3">
        <v>8.3488288288288288</v>
      </c>
      <c r="BC66" s="3">
        <v>23.913043478260867</v>
      </c>
      <c r="BD66" s="3">
        <v>54.103585657370516</v>
      </c>
      <c r="BE66" s="3">
        <v>55.116279069767444</v>
      </c>
      <c r="BF66" s="3">
        <v>52.173913043478258</v>
      </c>
      <c r="BG66" s="3">
        <f t="shared" si="29"/>
        <v>54.103585657370516</v>
      </c>
      <c r="BH66" s="3">
        <v>2.8782608695652177</v>
      </c>
      <c r="BI66" s="3"/>
      <c r="BJ66" s="3">
        <v>1.8496494742113172</v>
      </c>
      <c r="BK66" s="3"/>
      <c r="BL66" s="14">
        <v>1562</v>
      </c>
      <c r="BM66" s="15">
        <v>3.1951999999999998</v>
      </c>
      <c r="BN66" s="15">
        <f t="shared" si="3"/>
        <v>0.32172125066242713</v>
      </c>
      <c r="BO66" s="15">
        <f t="shared" si="4"/>
        <v>0.49037091679915212</v>
      </c>
      <c r="BP66" s="15">
        <f t="shared" si="5"/>
        <v>0.65254761546562345</v>
      </c>
      <c r="BQ66" s="4">
        <f t="shared" si="6"/>
        <v>0.78459346687864329</v>
      </c>
      <c r="BR66" s="4">
        <f t="shared" si="7"/>
        <v>2.2472634271099738</v>
      </c>
      <c r="BS66" s="4">
        <f t="shared" si="8"/>
        <v>5.0844640262479492</v>
      </c>
      <c r="BT66" s="4">
        <f t="shared" si="9"/>
        <v>5.1796333789329685</v>
      </c>
      <c r="BU66" s="4">
        <f t="shared" si="10"/>
        <v>4.9031202046035807</v>
      </c>
      <c r="BV66" s="4">
        <f t="shared" si="11"/>
        <v>5.0844640262479492</v>
      </c>
      <c r="BW66" s="4">
        <f t="shared" si="12"/>
        <v>5.0844640262479492</v>
      </c>
      <c r="BX66" s="4">
        <f t="shared" si="13"/>
        <v>9.8170361831366524</v>
      </c>
      <c r="BY66" s="4"/>
      <c r="BZ66" s="4">
        <f t="shared" si="14"/>
        <v>5.91</v>
      </c>
      <c r="CA66" s="4"/>
      <c r="CB66" s="4"/>
      <c r="CC66" s="26">
        <v>1562</v>
      </c>
      <c r="CD66" s="6">
        <f t="shared" si="15"/>
        <v>122.59272919978801</v>
      </c>
      <c r="CE66" s="6">
        <f t="shared" si="16"/>
        <v>176.84040379118395</v>
      </c>
      <c r="CF66" s="6">
        <f t="shared" si="17"/>
        <v>14.907275870694223</v>
      </c>
      <c r="CG66" s="6">
        <f t="shared" si="18"/>
        <v>11.23631713554987</v>
      </c>
      <c r="CH66" s="6">
        <f t="shared" si="19"/>
        <v>15.253392078743847</v>
      </c>
      <c r="CI66" s="6">
        <f t="shared" si="20"/>
        <v>15.538900136798905</v>
      </c>
      <c r="CJ66" s="6">
        <f t="shared" si="21"/>
        <v>6.3740562659846551</v>
      </c>
      <c r="CK66" s="6">
        <f t="shared" si="22"/>
        <v>6.6098032341223343</v>
      </c>
      <c r="CL66" s="6">
        <f t="shared" si="23"/>
        <v>6.6098032341223343</v>
      </c>
      <c r="CM66" s="6">
        <f t="shared" si="28"/>
        <v>19.634072366273305</v>
      </c>
      <c r="CO66" s="7">
        <f t="shared" si="24"/>
        <v>273.00402411347341</v>
      </c>
      <c r="CQ66" s="8">
        <v>1562</v>
      </c>
      <c r="CR66" s="9">
        <f t="shared" si="25"/>
        <v>1477.5</v>
      </c>
      <c r="CS66" s="9">
        <f t="shared" si="26"/>
        <v>1146.6169012765884</v>
      </c>
      <c r="CU66" s="24">
        <v>1562</v>
      </c>
      <c r="CV66" s="11">
        <f t="shared" si="27"/>
        <v>1.2885733660083174</v>
      </c>
    </row>
    <row r="67" spans="1:100" x14ac:dyDescent="0.2">
      <c r="A67" s="13">
        <v>1563</v>
      </c>
      <c r="B67" s="1">
        <v>240.8</v>
      </c>
      <c r="G67" s="1">
        <v>240.8</v>
      </c>
      <c r="H67" s="1"/>
      <c r="T67" s="1">
        <v>11.3</v>
      </c>
      <c r="U67" s="1">
        <v>16.8</v>
      </c>
      <c r="V67" s="1"/>
      <c r="X67" s="1"/>
      <c r="Y67" s="1"/>
      <c r="Z67" s="1"/>
      <c r="AA67" s="1">
        <v>16.8</v>
      </c>
      <c r="AB67" s="1">
        <v>11.3</v>
      </c>
      <c r="AC67" s="1">
        <v>467.9</v>
      </c>
      <c r="AD67" s="1"/>
      <c r="AE67" s="1"/>
      <c r="AF67" s="1"/>
      <c r="AG67" s="1"/>
      <c r="AH67" s="1"/>
      <c r="AI67" s="1">
        <v>467.9</v>
      </c>
      <c r="AJ67" s="1"/>
      <c r="AK67" s="1"/>
      <c r="AL67" s="1"/>
      <c r="AM67" s="1"/>
      <c r="AN67" s="1"/>
      <c r="AO67" s="1">
        <v>42.8</v>
      </c>
      <c r="AP67" s="1"/>
      <c r="AQ67" s="1">
        <v>1.7647058823529411</v>
      </c>
      <c r="AR67" s="1"/>
      <c r="AS67" s="1">
        <v>1.9998748122183274</v>
      </c>
      <c r="AT67" s="1"/>
      <c r="AU67" s="1"/>
      <c r="AV67" s="1"/>
      <c r="AW67" s="1"/>
      <c r="AX67" s="17">
        <v>1563</v>
      </c>
      <c r="AY67" s="3">
        <v>2.1567567567567569</v>
      </c>
      <c r="AZ67" s="3">
        <f t="shared" si="1"/>
        <v>4.3387387387387388</v>
      </c>
      <c r="BA67" s="3">
        <v>5.7736572890025579</v>
      </c>
      <c r="BB67" s="3">
        <v>6.9419819819819821</v>
      </c>
      <c r="BC67" s="3">
        <v>24.565217391304348</v>
      </c>
      <c r="BD67" s="3">
        <v>37.282868525896411</v>
      </c>
      <c r="BE67" s="3">
        <v>54.418604651162788</v>
      </c>
      <c r="BF67" s="3">
        <v>52.173913043478258</v>
      </c>
      <c r="BG67" s="3">
        <f t="shared" si="29"/>
        <v>37.282868525896411</v>
      </c>
      <c r="BH67" s="3">
        <v>3.7217391304347824</v>
      </c>
      <c r="BI67" s="3"/>
      <c r="BJ67" s="3">
        <v>1.8822903472856343</v>
      </c>
      <c r="BK67" s="3"/>
      <c r="BL67" s="14">
        <v>1563</v>
      </c>
      <c r="BM67" s="15">
        <v>3.1951999999999998</v>
      </c>
      <c r="BN67" s="15">
        <f t="shared" si="3"/>
        <v>0.20268438791732912</v>
      </c>
      <c r="BO67" s="15">
        <f t="shared" si="4"/>
        <v>0.40773935347111817</v>
      </c>
      <c r="BP67" s="15">
        <f t="shared" si="5"/>
        <v>0.54258793440649922</v>
      </c>
      <c r="BQ67" s="4">
        <f t="shared" si="6"/>
        <v>0.65238296555378905</v>
      </c>
      <c r="BR67" s="4">
        <f t="shared" si="7"/>
        <v>2.3085524296675191</v>
      </c>
      <c r="BS67" s="4">
        <f t="shared" si="8"/>
        <v>3.5037123974689472</v>
      </c>
      <c r="BT67" s="4">
        <f t="shared" si="9"/>
        <v>5.1140683994528038</v>
      </c>
      <c r="BU67" s="4">
        <f t="shared" si="10"/>
        <v>4.9031202046035807</v>
      </c>
      <c r="BV67" s="4">
        <f t="shared" si="11"/>
        <v>3.5037123974689472</v>
      </c>
      <c r="BW67" s="4">
        <f t="shared" si="12"/>
        <v>3.5037123974689472</v>
      </c>
      <c r="BX67" s="4">
        <f t="shared" si="13"/>
        <v>12.693931983028662</v>
      </c>
      <c r="BY67" s="4"/>
      <c r="BZ67" s="4">
        <f t="shared" si="14"/>
        <v>6.0142941176470579</v>
      </c>
      <c r="CA67" s="4"/>
      <c r="CB67" s="4"/>
      <c r="CC67" s="26">
        <v>1563</v>
      </c>
      <c r="CD67" s="6">
        <f t="shared" si="15"/>
        <v>101.93483836777955</v>
      </c>
      <c r="CE67" s="6">
        <f t="shared" si="16"/>
        <v>147.0413302241613</v>
      </c>
      <c r="CF67" s="6">
        <f t="shared" si="17"/>
        <v>12.395276345521992</v>
      </c>
      <c r="CG67" s="6">
        <f t="shared" si="18"/>
        <v>11.542762148337594</v>
      </c>
      <c r="CH67" s="6">
        <f t="shared" si="19"/>
        <v>10.511137192406842</v>
      </c>
      <c r="CI67" s="6">
        <f t="shared" si="20"/>
        <v>15.34220519835841</v>
      </c>
      <c r="CJ67" s="6">
        <f t="shared" si="21"/>
        <v>6.3740562659846551</v>
      </c>
      <c r="CK67" s="6">
        <f t="shared" si="22"/>
        <v>4.5548261167096316</v>
      </c>
      <c r="CL67" s="6">
        <f t="shared" si="23"/>
        <v>4.5548261167096316</v>
      </c>
      <c r="CM67" s="6">
        <f t="shared" si="28"/>
        <v>25.387863966057324</v>
      </c>
      <c r="CO67" s="7">
        <f t="shared" si="24"/>
        <v>237.70428357424737</v>
      </c>
      <c r="CQ67" s="8">
        <v>1563</v>
      </c>
      <c r="CR67" s="9">
        <f t="shared" si="25"/>
        <v>1503.5735294117644</v>
      </c>
      <c r="CS67" s="9">
        <f t="shared" si="26"/>
        <v>998.35799101183898</v>
      </c>
      <c r="CU67" s="24">
        <v>1563</v>
      </c>
      <c r="CV67" s="11">
        <f t="shared" si="27"/>
        <v>1.5060464712541519</v>
      </c>
    </row>
    <row r="68" spans="1:100" x14ac:dyDescent="0.2">
      <c r="A68" s="13">
        <v>1564</v>
      </c>
      <c r="B68" s="1">
        <v>244.3</v>
      </c>
      <c r="G68" s="1">
        <v>244.3</v>
      </c>
      <c r="H68" s="1"/>
      <c r="T68" s="1">
        <v>11</v>
      </c>
      <c r="U68" s="1">
        <v>16.399999999999999</v>
      </c>
      <c r="V68" s="1"/>
      <c r="X68" s="1"/>
      <c r="Y68" s="1"/>
      <c r="Z68" s="1"/>
      <c r="AA68" s="1">
        <v>16.399999999999999</v>
      </c>
      <c r="AB68" s="1">
        <v>11</v>
      </c>
      <c r="AC68" s="1">
        <v>420.2</v>
      </c>
      <c r="AD68" s="1"/>
      <c r="AE68" s="1"/>
      <c r="AF68" s="1"/>
      <c r="AG68" s="1"/>
      <c r="AH68" s="1"/>
      <c r="AI68" s="1">
        <v>420.2</v>
      </c>
      <c r="AJ68" s="1"/>
      <c r="AK68" s="1"/>
      <c r="AL68" s="1"/>
      <c r="AM68" s="1"/>
      <c r="AN68" s="1"/>
      <c r="AO68" s="1">
        <v>30</v>
      </c>
      <c r="AP68" s="1"/>
      <c r="AQ68" s="1">
        <v>1.7647058823529411</v>
      </c>
      <c r="AR68" s="1"/>
      <c r="AS68" s="1">
        <v>1.9998748122183274</v>
      </c>
      <c r="AT68" s="1"/>
      <c r="AU68" s="1"/>
      <c r="AV68" s="1"/>
      <c r="AW68" s="1"/>
      <c r="AX68" s="17">
        <v>1564</v>
      </c>
      <c r="AY68" s="3">
        <v>2.4270270270270267</v>
      </c>
      <c r="AZ68" s="3">
        <f t="shared" si="1"/>
        <v>4.4018018018018017</v>
      </c>
      <c r="BA68" s="3">
        <v>5.8575767263427103</v>
      </c>
      <c r="BB68" s="3">
        <v>7.0428828828828829</v>
      </c>
      <c r="BC68" s="3">
        <v>23.913043478260867</v>
      </c>
      <c r="BD68" s="3">
        <v>33.482071713147405</v>
      </c>
      <c r="BE68" s="3">
        <v>67.790697674418595</v>
      </c>
      <c r="BF68" s="3">
        <v>52.173913043478258</v>
      </c>
      <c r="BG68" s="3">
        <f t="shared" si="29"/>
        <v>33.482071713147405</v>
      </c>
      <c r="BH68" s="3">
        <v>2.6086956521739131</v>
      </c>
      <c r="BI68" s="3"/>
      <c r="BJ68" s="3">
        <v>1.8822903472856343</v>
      </c>
      <c r="BK68" s="3"/>
      <c r="BL68" s="14">
        <v>1564</v>
      </c>
      <c r="BM68" s="15">
        <v>3.1951999999999998</v>
      </c>
      <c r="BN68" s="15">
        <f t="shared" si="3"/>
        <v>0.2280834340222575</v>
      </c>
      <c r="BO68" s="15">
        <f t="shared" si="4"/>
        <v>0.41366579756226812</v>
      </c>
      <c r="BP68" s="15">
        <f t="shared" si="5"/>
        <v>0.55047438694147721</v>
      </c>
      <c r="BQ68" s="4">
        <f t="shared" si="6"/>
        <v>0.66186527609962897</v>
      </c>
      <c r="BR68" s="4">
        <f t="shared" si="7"/>
        <v>2.2472634271099738</v>
      </c>
      <c r="BS68" s="4">
        <f t="shared" si="8"/>
        <v>3.1465269275837819</v>
      </c>
      <c r="BT68" s="4">
        <f t="shared" si="9"/>
        <v>6.3707305061559492</v>
      </c>
      <c r="BU68" s="4">
        <f t="shared" si="10"/>
        <v>4.9031202046035807</v>
      </c>
      <c r="BV68" s="4">
        <f t="shared" si="11"/>
        <v>3.1465269275837819</v>
      </c>
      <c r="BW68" s="4">
        <f t="shared" si="12"/>
        <v>3.1465269275837819</v>
      </c>
      <c r="BX68" s="4">
        <f t="shared" si="13"/>
        <v>8.8976158759546689</v>
      </c>
      <c r="BY68" s="4"/>
      <c r="BZ68" s="4">
        <f t="shared" si="14"/>
        <v>6.0142941176470579</v>
      </c>
      <c r="CA68" s="4"/>
      <c r="CB68" s="4"/>
      <c r="CC68" s="26">
        <v>1564</v>
      </c>
      <c r="CD68" s="6">
        <f t="shared" si="15"/>
        <v>103.41644939056704</v>
      </c>
      <c r="CE68" s="6">
        <f t="shared" si="16"/>
        <v>149.17855886114032</v>
      </c>
      <c r="CF68" s="6">
        <f t="shared" si="17"/>
        <v>12.575440245892951</v>
      </c>
      <c r="CG68" s="6">
        <f t="shared" si="18"/>
        <v>11.23631713554987</v>
      </c>
      <c r="CH68" s="6">
        <f t="shared" si="19"/>
        <v>9.4395807827513458</v>
      </c>
      <c r="CI68" s="6">
        <f t="shared" si="20"/>
        <v>19.112191518467846</v>
      </c>
      <c r="CJ68" s="6">
        <f t="shared" si="21"/>
        <v>6.3740562659846551</v>
      </c>
      <c r="CK68" s="6">
        <f t="shared" si="22"/>
        <v>4.0904850058589171</v>
      </c>
      <c r="CL68" s="6">
        <f t="shared" si="23"/>
        <v>4.0904850058589171</v>
      </c>
      <c r="CM68" s="6">
        <f t="shared" si="28"/>
        <v>17.795231751909338</v>
      </c>
      <c r="CO68" s="7">
        <f t="shared" si="24"/>
        <v>233.89234657341416</v>
      </c>
      <c r="CQ68" s="8">
        <v>1564</v>
      </c>
      <c r="CR68" s="9">
        <f t="shared" si="25"/>
        <v>1503.5735294117644</v>
      </c>
      <c r="CS68" s="9">
        <f t="shared" si="26"/>
        <v>982.3478556083395</v>
      </c>
      <c r="CU68" s="24">
        <v>1564</v>
      </c>
      <c r="CV68" s="11">
        <f t="shared" si="27"/>
        <v>1.5305917560950393</v>
      </c>
    </row>
    <row r="69" spans="1:100" x14ac:dyDescent="0.2">
      <c r="A69" s="13">
        <v>1565</v>
      </c>
      <c r="B69" s="1">
        <v>219.8</v>
      </c>
      <c r="G69" s="1">
        <v>219.8</v>
      </c>
      <c r="H69" s="1"/>
      <c r="T69" s="1">
        <v>11.2</v>
      </c>
      <c r="U69" s="1">
        <v>17.600000000000001</v>
      </c>
      <c r="V69" s="1"/>
      <c r="X69" s="1"/>
      <c r="Y69" s="1"/>
      <c r="Z69" s="1"/>
      <c r="AA69" s="1">
        <v>17.600000000000001</v>
      </c>
      <c r="AB69" s="1">
        <v>11.2</v>
      </c>
      <c r="AC69" s="1">
        <v>394.5</v>
      </c>
      <c r="AD69" s="1"/>
      <c r="AE69" s="1"/>
      <c r="AF69" s="1"/>
      <c r="AG69" s="1"/>
      <c r="AH69" s="1"/>
      <c r="AI69" s="1">
        <v>394.5</v>
      </c>
      <c r="AJ69" s="1"/>
      <c r="AK69" s="1"/>
      <c r="AL69" s="1">
        <v>24</v>
      </c>
      <c r="AM69" s="1"/>
      <c r="AN69" s="1"/>
      <c r="AO69" s="1">
        <v>38.6</v>
      </c>
      <c r="AP69" s="1"/>
      <c r="AQ69" s="1">
        <v>2</v>
      </c>
      <c r="AR69" s="1"/>
      <c r="AS69" s="1">
        <v>1.8496494742113172</v>
      </c>
      <c r="AT69" s="1"/>
      <c r="AU69" s="1"/>
      <c r="AV69" s="1"/>
      <c r="AW69" s="1"/>
      <c r="AX69" s="17">
        <v>1565</v>
      </c>
      <c r="AY69" s="3">
        <v>2.4738738738738739</v>
      </c>
      <c r="AZ69" s="3">
        <f t="shared" ref="AZ69:AZ132" si="30">G69/55.5</f>
        <v>3.9603603603603608</v>
      </c>
      <c r="BA69" s="3">
        <v>5.2701406649616365</v>
      </c>
      <c r="BB69" s="3">
        <v>6.3365765765765776</v>
      </c>
      <c r="BC69" s="3">
        <v>24.34782608695652</v>
      </c>
      <c r="BD69" s="3">
        <v>31.43426294820717</v>
      </c>
      <c r="BE69" s="3">
        <v>57.209302325581397</v>
      </c>
      <c r="BF69" s="3">
        <v>52.173913043478258</v>
      </c>
      <c r="BG69" s="3">
        <f t="shared" si="29"/>
        <v>31.43426294820717</v>
      </c>
      <c r="BH69" s="3">
        <v>3.3565217391304349</v>
      </c>
      <c r="BI69" s="3"/>
      <c r="BJ69" s="3">
        <v>1.9248247371056586</v>
      </c>
      <c r="BK69" s="3"/>
      <c r="BL69" s="14">
        <v>1565</v>
      </c>
      <c r="BM69" s="15">
        <v>3.1951999999999998</v>
      </c>
      <c r="BN69" s="15">
        <f t="shared" ref="BN69:BN132" si="31">BM69*(AY69/34)</f>
        <v>0.23248593534711179</v>
      </c>
      <c r="BO69" s="15">
        <f t="shared" ref="BO69:BO132" si="32">BM69*(AZ69/34)</f>
        <v>0.37218068892421835</v>
      </c>
      <c r="BP69" s="15">
        <f t="shared" ref="BP69:BP132" si="33">$BM69*(BA69/34)</f>
        <v>0.49526921919662997</v>
      </c>
      <c r="BQ69" s="4">
        <f t="shared" ref="BQ69:BQ132" si="34">$BM69*(BB69/34)</f>
        <v>0.5954891022787494</v>
      </c>
      <c r="BR69" s="4">
        <f t="shared" ref="BR69:BR132" si="35">$BM69*(BC69/34)</f>
        <v>2.2881227621483373</v>
      </c>
      <c r="BS69" s="4">
        <f t="shared" ref="BS69:BS132" si="36">$BM69*(BD69/34)</f>
        <v>2.9540810874150454</v>
      </c>
      <c r="BT69" s="4">
        <f t="shared" ref="BT69:BT132" si="37">$BM69*(BE69/34)</f>
        <v>5.3763283173734608</v>
      </c>
      <c r="BU69" s="4">
        <f t="shared" ref="BU69:BU132" si="38">$BM69*(BF69/34)</f>
        <v>4.9031202046035807</v>
      </c>
      <c r="BV69" s="4">
        <f t="shared" ref="BV69:BV132" si="39">$BM69*(BG69/34)</f>
        <v>2.9540810874150454</v>
      </c>
      <c r="BW69" s="4">
        <f t="shared" ref="BW69:BW132" si="40">BS69</f>
        <v>2.9540810874150454</v>
      </c>
      <c r="BX69" s="4">
        <f t="shared" ref="BX69:BX132" si="41">(((BH69/34)*1000000)/27553)*BM69</f>
        <v>11.448265760395008</v>
      </c>
      <c r="BY69" s="4"/>
      <c r="BZ69" s="4">
        <f t="shared" ref="BZ69:BZ132" si="42">BJ69*BM69</f>
        <v>6.1501999999999999</v>
      </c>
      <c r="CA69" s="4"/>
      <c r="CB69" s="4"/>
      <c r="CC69" s="26">
        <v>1565</v>
      </c>
      <c r="CD69" s="6">
        <f t="shared" ref="CD69:CD132" si="43">(BO69/0.78)*195</f>
        <v>93.045172231054579</v>
      </c>
      <c r="CE69" s="6">
        <f t="shared" ref="CE69:CE132" si="44">BP69*271</f>
        <v>134.21795840228671</v>
      </c>
      <c r="CF69" s="6">
        <f t="shared" ref="CF69:CF132" si="45">BQ69*19</f>
        <v>11.314292943296239</v>
      </c>
      <c r="CG69" s="6">
        <f t="shared" ref="CG69:CG132" si="46">BR69*5</f>
        <v>11.440613810741686</v>
      </c>
      <c r="CH69" s="6">
        <f t="shared" ref="CH69:CH132" si="47">BS69*3</f>
        <v>8.862243262245137</v>
      </c>
      <c r="CI69" s="6">
        <f t="shared" ref="CI69:CI132" si="48">BT69*3</f>
        <v>16.128984952120383</v>
      </c>
      <c r="CJ69" s="6">
        <f t="shared" ref="CJ69:CJ132" si="49">BU69*1.3</f>
        <v>6.3740562659846551</v>
      </c>
      <c r="CK69" s="6">
        <f t="shared" ref="CK69:CK132" si="50">BV69*1.3</f>
        <v>3.8403054136395589</v>
      </c>
      <c r="CL69" s="6">
        <f t="shared" ref="CL69:CL132" si="51">BW69*1.3</f>
        <v>3.8403054136395589</v>
      </c>
      <c r="CM69" s="6">
        <f t="shared" si="28"/>
        <v>22.896531520790017</v>
      </c>
      <c r="CO69" s="7">
        <f t="shared" ref="CO69:CO132" si="52">SUM(CE69:CM69)</f>
        <v>218.91529198474393</v>
      </c>
      <c r="CQ69" s="8">
        <v>1565</v>
      </c>
      <c r="CR69" s="9">
        <f t="shared" ref="CR69:CR132" si="53">BZ69*250</f>
        <v>1537.55</v>
      </c>
      <c r="CS69" s="9">
        <f t="shared" ref="CS69:CS132" si="54">CO69*4.2</f>
        <v>919.44422633592455</v>
      </c>
      <c r="CU69" s="24">
        <v>1565</v>
      </c>
      <c r="CV69" s="11">
        <f t="shared" ref="CV69:CV132" si="55">CR69/CS69</f>
        <v>1.6722602154208825</v>
      </c>
    </row>
    <row r="70" spans="1:100" x14ac:dyDescent="0.2">
      <c r="A70" s="13">
        <v>1566</v>
      </c>
      <c r="B70" s="1">
        <v>324</v>
      </c>
      <c r="G70" s="1">
        <v>324</v>
      </c>
      <c r="H70" s="1"/>
      <c r="T70" s="1">
        <v>11.8</v>
      </c>
      <c r="U70" s="1">
        <v>18</v>
      </c>
      <c r="V70" s="1"/>
      <c r="X70" s="1"/>
      <c r="Y70" s="1"/>
      <c r="Z70" s="1"/>
      <c r="AA70" s="1">
        <v>18</v>
      </c>
      <c r="AB70" s="1">
        <v>11.8</v>
      </c>
      <c r="AC70" s="1">
        <v>420</v>
      </c>
      <c r="AD70" s="1"/>
      <c r="AE70" s="1"/>
      <c r="AF70" s="1"/>
      <c r="AG70" s="1"/>
      <c r="AH70" s="1"/>
      <c r="AI70" s="1">
        <v>420</v>
      </c>
      <c r="AJ70" s="1"/>
      <c r="AK70" s="1"/>
      <c r="AL70" s="1">
        <v>24</v>
      </c>
      <c r="AM70" s="1"/>
      <c r="AN70" s="1"/>
      <c r="AO70" s="1">
        <v>36.6</v>
      </c>
      <c r="AP70" s="1"/>
      <c r="AQ70" s="1">
        <v>2.1176470588235294</v>
      </c>
      <c r="AR70" s="1"/>
      <c r="AS70" s="1">
        <v>1.7651477215823737</v>
      </c>
      <c r="AT70" s="1"/>
      <c r="AU70" s="1"/>
      <c r="AV70" s="1"/>
      <c r="AW70" s="1"/>
      <c r="AX70" s="17">
        <v>1566</v>
      </c>
      <c r="AY70" s="3">
        <v>2.6054054054054054</v>
      </c>
      <c r="AZ70" s="3">
        <f t="shared" si="30"/>
        <v>5.8378378378378377</v>
      </c>
      <c r="BA70" s="3">
        <v>7.7685421994884898</v>
      </c>
      <c r="BB70" s="3">
        <v>9.3405405405405411</v>
      </c>
      <c r="BC70" s="3">
        <v>25.65217391304348</v>
      </c>
      <c r="BD70" s="3">
        <v>33.466135458167329</v>
      </c>
      <c r="BE70" s="3">
        <v>67.441860465116278</v>
      </c>
      <c r="BF70" s="3">
        <v>52.173913043478258</v>
      </c>
      <c r="BG70" s="3">
        <f t="shared" si="29"/>
        <v>33.466135458167329</v>
      </c>
      <c r="BH70" s="3">
        <v>3.1826086956521742</v>
      </c>
      <c r="BI70" s="3"/>
      <c r="BJ70" s="3">
        <v>1.9413973902029515</v>
      </c>
      <c r="BK70" s="3"/>
      <c r="BL70" s="14">
        <v>1566</v>
      </c>
      <c r="BM70" s="15">
        <v>3.1951999999999998</v>
      </c>
      <c r="BN70" s="15">
        <f t="shared" si="31"/>
        <v>0.24484680445151033</v>
      </c>
      <c r="BO70" s="15">
        <f t="shared" si="32"/>
        <v>0.5486193958664547</v>
      </c>
      <c r="BP70" s="15">
        <f t="shared" si="33"/>
        <v>0.73006017752369479</v>
      </c>
      <c r="BQ70" s="4">
        <f t="shared" si="34"/>
        <v>0.87779103338632747</v>
      </c>
      <c r="BR70" s="4">
        <f t="shared" si="35"/>
        <v>2.4107007672634273</v>
      </c>
      <c r="BS70" s="4">
        <f t="shared" si="36"/>
        <v>3.1450292945863603</v>
      </c>
      <c r="BT70" s="4">
        <f t="shared" si="37"/>
        <v>6.3379480164158686</v>
      </c>
      <c r="BU70" s="4">
        <f t="shared" si="38"/>
        <v>4.9031202046035807</v>
      </c>
      <c r="BV70" s="4">
        <f t="shared" si="39"/>
        <v>3.1450292945863603</v>
      </c>
      <c r="BW70" s="4">
        <f t="shared" si="40"/>
        <v>3.1450292945863603</v>
      </c>
      <c r="BX70" s="4">
        <f t="shared" si="41"/>
        <v>10.855091368664699</v>
      </c>
      <c r="BY70" s="4"/>
      <c r="BZ70" s="4">
        <f t="shared" si="42"/>
        <v>6.2031529411764703</v>
      </c>
      <c r="CA70" s="4"/>
      <c r="CB70" s="4"/>
      <c r="CC70" s="26">
        <v>1566</v>
      </c>
      <c r="CD70" s="6">
        <f t="shared" si="43"/>
        <v>137.15484896661366</v>
      </c>
      <c r="CE70" s="6">
        <f t="shared" si="44"/>
        <v>197.84630810892128</v>
      </c>
      <c r="CF70" s="6">
        <f t="shared" si="45"/>
        <v>16.678029634340223</v>
      </c>
      <c r="CG70" s="6">
        <f t="shared" si="46"/>
        <v>12.053503836317137</v>
      </c>
      <c r="CH70" s="6">
        <f t="shared" si="47"/>
        <v>9.4350878837590813</v>
      </c>
      <c r="CI70" s="6">
        <f t="shared" si="48"/>
        <v>19.013844049247606</v>
      </c>
      <c r="CJ70" s="6">
        <f t="shared" si="49"/>
        <v>6.3740562659846551</v>
      </c>
      <c r="CK70" s="6">
        <f t="shared" si="50"/>
        <v>4.0885380829622688</v>
      </c>
      <c r="CL70" s="6">
        <f t="shared" si="51"/>
        <v>4.0885380829622688</v>
      </c>
      <c r="CM70" s="6">
        <f t="shared" ref="CM70:CM133" si="56">(BX70)*2</f>
        <v>21.710182737329397</v>
      </c>
      <c r="CO70" s="7">
        <f t="shared" si="52"/>
        <v>291.28808868182387</v>
      </c>
      <c r="CQ70" s="8">
        <v>1566</v>
      </c>
      <c r="CR70" s="9">
        <f t="shared" si="53"/>
        <v>1550.7882352941176</v>
      </c>
      <c r="CS70" s="9">
        <f t="shared" si="54"/>
        <v>1223.4099724636603</v>
      </c>
      <c r="CU70" s="24">
        <v>1566</v>
      </c>
      <c r="CV70" s="11">
        <f t="shared" si="55"/>
        <v>1.26759489476058</v>
      </c>
    </row>
    <row r="71" spans="1:100" x14ac:dyDescent="0.2">
      <c r="A71" s="13">
        <v>1567</v>
      </c>
      <c r="B71" s="1">
        <v>378.5</v>
      </c>
      <c r="G71" s="1">
        <v>378.5</v>
      </c>
      <c r="H71" s="1"/>
      <c r="T71" s="1">
        <v>11.6</v>
      </c>
      <c r="U71" s="1">
        <v>18</v>
      </c>
      <c r="V71" s="1"/>
      <c r="X71" s="1"/>
      <c r="Y71" s="1"/>
      <c r="Z71" s="1"/>
      <c r="AA71" s="1">
        <v>18</v>
      </c>
      <c r="AB71" s="1">
        <v>11.6</v>
      </c>
      <c r="AC71" s="1">
        <v>534.4</v>
      </c>
      <c r="AD71" s="1"/>
      <c r="AE71" s="1"/>
      <c r="AF71" s="1"/>
      <c r="AG71" s="1"/>
      <c r="AH71" s="1"/>
      <c r="AI71" s="1">
        <v>534.4</v>
      </c>
      <c r="AJ71" s="1"/>
      <c r="AK71" s="1"/>
      <c r="AL71" s="1">
        <v>24</v>
      </c>
      <c r="AM71" s="1"/>
      <c r="AN71" s="1"/>
      <c r="AO71" s="1">
        <v>35.5</v>
      </c>
      <c r="AP71" s="1"/>
      <c r="AQ71" s="1">
        <v>2</v>
      </c>
      <c r="AR71" s="1"/>
      <c r="AS71" s="1">
        <v>1.91</v>
      </c>
      <c r="AT71" s="1"/>
      <c r="AU71" s="1"/>
      <c r="AV71" s="1"/>
      <c r="AW71" s="1"/>
      <c r="AX71" s="17">
        <v>1567</v>
      </c>
      <c r="AY71" s="3">
        <v>3.2432432432432434</v>
      </c>
      <c r="AZ71" s="3">
        <f t="shared" si="30"/>
        <v>6.8198198198198199</v>
      </c>
      <c r="BA71" s="3">
        <v>9.0752877237851663</v>
      </c>
      <c r="BB71" s="3">
        <v>10.911711711711712</v>
      </c>
      <c r="BC71" s="3">
        <v>25.217391304347824</v>
      </c>
      <c r="BD71" s="3">
        <v>42.581673306772906</v>
      </c>
      <c r="BE71" s="3">
        <v>62.558139534883722</v>
      </c>
      <c r="BF71" s="3">
        <v>52.173913043478258</v>
      </c>
      <c r="BG71" s="3">
        <f t="shared" si="29"/>
        <v>42.581673306772906</v>
      </c>
      <c r="BH71" s="3">
        <v>3.0869565217391304</v>
      </c>
      <c r="BI71" s="3"/>
      <c r="BJ71" s="3">
        <v>1.9550000000000001</v>
      </c>
      <c r="BK71" s="3"/>
      <c r="BL71" s="14">
        <v>1567</v>
      </c>
      <c r="BM71" s="15">
        <v>3.1951999999999998</v>
      </c>
      <c r="BN71" s="15">
        <f t="shared" si="31"/>
        <v>0.3047885532591415</v>
      </c>
      <c r="BO71" s="15">
        <f t="shared" si="32"/>
        <v>0.64090259671436145</v>
      </c>
      <c r="BP71" s="15">
        <f t="shared" si="33"/>
        <v>0.85286350985406945</v>
      </c>
      <c r="BQ71" s="4">
        <f t="shared" si="34"/>
        <v>1.0254441547429782</v>
      </c>
      <c r="BR71" s="4">
        <f t="shared" si="35"/>
        <v>2.3698414322250638</v>
      </c>
      <c r="BS71" s="4">
        <f t="shared" si="36"/>
        <v>4.0016753691117879</v>
      </c>
      <c r="BT71" s="4">
        <f t="shared" si="37"/>
        <v>5.8789931600547192</v>
      </c>
      <c r="BU71" s="4">
        <f t="shared" si="38"/>
        <v>4.9031202046035807</v>
      </c>
      <c r="BV71" s="4">
        <f t="shared" si="39"/>
        <v>4.0016753691117879</v>
      </c>
      <c r="BW71" s="4">
        <f t="shared" si="40"/>
        <v>4.0016753691117879</v>
      </c>
      <c r="BX71" s="4">
        <f t="shared" si="41"/>
        <v>10.528845453213025</v>
      </c>
      <c r="BY71" s="4"/>
      <c r="BZ71" s="4">
        <f t="shared" si="42"/>
        <v>6.2466159999999995</v>
      </c>
      <c r="CA71" s="4"/>
      <c r="CB71" s="4"/>
      <c r="CC71" s="26">
        <v>1567</v>
      </c>
      <c r="CD71" s="6">
        <f t="shared" si="43"/>
        <v>160.22564917859037</v>
      </c>
      <c r="CE71" s="6">
        <f t="shared" si="44"/>
        <v>231.12601117045281</v>
      </c>
      <c r="CF71" s="6">
        <f t="shared" si="45"/>
        <v>19.483438940116585</v>
      </c>
      <c r="CG71" s="6">
        <f t="shared" si="46"/>
        <v>11.849207161125319</v>
      </c>
      <c r="CH71" s="6">
        <f t="shared" si="47"/>
        <v>12.005026107335365</v>
      </c>
      <c r="CI71" s="6">
        <f t="shared" si="48"/>
        <v>17.636979480164158</v>
      </c>
      <c r="CJ71" s="6">
        <f t="shared" si="49"/>
        <v>6.3740562659846551</v>
      </c>
      <c r="CK71" s="6">
        <f t="shared" si="50"/>
        <v>5.2021779798453247</v>
      </c>
      <c r="CL71" s="6">
        <f t="shared" si="51"/>
        <v>5.2021779798453247</v>
      </c>
      <c r="CM71" s="6">
        <f t="shared" si="56"/>
        <v>21.05769090642605</v>
      </c>
      <c r="CO71" s="7">
        <f t="shared" si="52"/>
        <v>329.9367659912956</v>
      </c>
      <c r="CQ71" s="8">
        <v>1567</v>
      </c>
      <c r="CR71" s="9">
        <f t="shared" si="53"/>
        <v>1561.6539999999998</v>
      </c>
      <c r="CS71" s="9">
        <f t="shared" si="54"/>
        <v>1385.7344171634415</v>
      </c>
      <c r="CU71" s="24">
        <v>1567</v>
      </c>
      <c r="CV71" s="11">
        <f t="shared" si="55"/>
        <v>1.1269504319569839</v>
      </c>
    </row>
    <row r="72" spans="1:100" x14ac:dyDescent="0.2">
      <c r="A72" s="13">
        <v>1568</v>
      </c>
      <c r="B72" s="1">
        <v>373.5</v>
      </c>
      <c r="G72" s="1">
        <v>373.5</v>
      </c>
      <c r="H72" s="1"/>
      <c r="U72" s="1">
        <v>19</v>
      </c>
      <c r="V72" s="1"/>
      <c r="X72" s="1"/>
      <c r="Y72" s="1"/>
      <c r="Z72" s="1"/>
      <c r="AA72" s="1">
        <v>19</v>
      </c>
      <c r="AB72" s="1"/>
      <c r="AC72" s="1">
        <v>441</v>
      </c>
      <c r="AD72" s="1"/>
      <c r="AE72" s="1"/>
      <c r="AF72" s="1"/>
      <c r="AG72" s="1"/>
      <c r="AH72" s="1"/>
      <c r="AI72" s="1">
        <v>441</v>
      </c>
      <c r="AJ72" s="1"/>
      <c r="AK72" s="1"/>
      <c r="AL72" s="1">
        <v>23</v>
      </c>
      <c r="AM72" s="1"/>
      <c r="AN72" s="1"/>
      <c r="AO72" s="1">
        <v>38</v>
      </c>
      <c r="AP72" s="1"/>
      <c r="AQ72" s="1">
        <v>2</v>
      </c>
      <c r="AR72" s="1"/>
      <c r="AS72" s="1">
        <v>1.91</v>
      </c>
      <c r="AT72" s="1"/>
      <c r="AU72" s="1"/>
      <c r="AV72" s="1"/>
      <c r="AW72" s="1"/>
      <c r="AX72" s="17">
        <v>1568</v>
      </c>
      <c r="AY72" s="3">
        <v>3.2936936936936938</v>
      </c>
      <c r="AZ72" s="3">
        <f t="shared" si="30"/>
        <v>6.7297297297297298</v>
      </c>
      <c r="BA72" s="3">
        <v>8.9554028132992318</v>
      </c>
      <c r="BB72" s="3">
        <v>10.767567567567568</v>
      </c>
      <c r="BC72" s="3">
        <v>25.65217391304348</v>
      </c>
      <c r="BD72" s="3">
        <v>35.139442231075698</v>
      </c>
      <c r="BE72" s="3">
        <v>36.97674418604651</v>
      </c>
      <c r="BF72" s="3">
        <v>50</v>
      </c>
      <c r="BG72" s="3">
        <f t="shared" si="29"/>
        <v>35.139442231075698</v>
      </c>
      <c r="BH72" s="3">
        <v>3.3043478260869565</v>
      </c>
      <c r="BI72" s="3"/>
      <c r="BJ72" s="3">
        <v>1.9550000000000001</v>
      </c>
      <c r="BK72" s="3"/>
      <c r="BL72" s="14">
        <v>1568</v>
      </c>
      <c r="BM72" s="15">
        <v>3.1951999999999998</v>
      </c>
      <c r="BN72" s="15">
        <f t="shared" si="31"/>
        <v>0.30952970853206146</v>
      </c>
      <c r="BO72" s="15">
        <f t="shared" si="32"/>
        <v>0.63243624801271858</v>
      </c>
      <c r="BP72" s="15">
        <f t="shared" si="33"/>
        <v>0.84159714908981476</v>
      </c>
      <c r="BQ72" s="4">
        <f t="shared" si="34"/>
        <v>1.0118979968203499</v>
      </c>
      <c r="BR72" s="4">
        <f t="shared" si="35"/>
        <v>2.4107007672634273</v>
      </c>
      <c r="BS72" s="4">
        <f t="shared" si="36"/>
        <v>3.3022807593156784</v>
      </c>
      <c r="BT72" s="4">
        <f t="shared" si="37"/>
        <v>3.4749439124487003</v>
      </c>
      <c r="BU72" s="4">
        <f t="shared" si="38"/>
        <v>4.6988235294117651</v>
      </c>
      <c r="BV72" s="4">
        <f t="shared" si="39"/>
        <v>3.3022807593156784</v>
      </c>
      <c r="BW72" s="4">
        <f t="shared" si="40"/>
        <v>3.3022807593156784</v>
      </c>
      <c r="BX72" s="4">
        <f t="shared" si="41"/>
        <v>11.270313442875917</v>
      </c>
      <c r="BY72" s="4"/>
      <c r="BZ72" s="4">
        <f t="shared" si="42"/>
        <v>6.2466159999999995</v>
      </c>
      <c r="CA72" s="4"/>
      <c r="CB72" s="4"/>
      <c r="CC72" s="26">
        <v>1568</v>
      </c>
      <c r="CD72" s="6">
        <f t="shared" si="43"/>
        <v>158.10906200317962</v>
      </c>
      <c r="CE72" s="6">
        <f t="shared" si="44"/>
        <v>228.0728274033398</v>
      </c>
      <c r="CF72" s="6">
        <f t="shared" si="45"/>
        <v>19.226061939586646</v>
      </c>
      <c r="CG72" s="6">
        <f t="shared" si="46"/>
        <v>12.053503836317137</v>
      </c>
      <c r="CH72" s="6">
        <f t="shared" si="47"/>
        <v>9.9068422779470353</v>
      </c>
      <c r="CI72" s="6">
        <f t="shared" si="48"/>
        <v>10.4248317373461</v>
      </c>
      <c r="CJ72" s="6">
        <f t="shared" si="49"/>
        <v>6.1084705882352948</v>
      </c>
      <c r="CK72" s="6">
        <f t="shared" si="50"/>
        <v>4.2929649871103823</v>
      </c>
      <c r="CL72" s="6">
        <f t="shared" si="51"/>
        <v>4.2929649871103823</v>
      </c>
      <c r="CM72" s="6">
        <f t="shared" si="56"/>
        <v>22.540626885751834</v>
      </c>
      <c r="CO72" s="7">
        <f t="shared" si="52"/>
        <v>316.91909464274465</v>
      </c>
      <c r="CQ72" s="8">
        <v>1568</v>
      </c>
      <c r="CR72" s="9">
        <f t="shared" si="53"/>
        <v>1561.6539999999998</v>
      </c>
      <c r="CS72" s="9">
        <f t="shared" si="54"/>
        <v>1331.0601974995277</v>
      </c>
      <c r="CU72" s="24">
        <v>1568</v>
      </c>
      <c r="CV72" s="11">
        <f t="shared" si="55"/>
        <v>1.1732407016103823</v>
      </c>
    </row>
    <row r="73" spans="1:100" x14ac:dyDescent="0.2">
      <c r="A73" s="13">
        <v>1569</v>
      </c>
      <c r="B73" s="1">
        <v>293</v>
      </c>
      <c r="G73" s="1">
        <v>293</v>
      </c>
      <c r="H73" s="1"/>
      <c r="T73" s="1">
        <v>12</v>
      </c>
      <c r="U73" s="1">
        <v>18.100000000000001</v>
      </c>
      <c r="V73" s="1"/>
      <c r="X73" s="1"/>
      <c r="Y73" s="1"/>
      <c r="Z73" s="1"/>
      <c r="AA73" s="1">
        <v>18.100000000000001</v>
      </c>
      <c r="AB73" s="1">
        <v>12</v>
      </c>
      <c r="AC73" s="1">
        <v>382.8</v>
      </c>
      <c r="AD73" s="1"/>
      <c r="AE73" s="1"/>
      <c r="AF73" s="1"/>
      <c r="AG73" s="1"/>
      <c r="AH73" s="1"/>
      <c r="AI73" s="1">
        <v>382.8</v>
      </c>
      <c r="AJ73" s="1"/>
      <c r="AK73" s="1"/>
      <c r="AL73" s="1">
        <v>25.7</v>
      </c>
      <c r="AM73" s="1"/>
      <c r="AN73" s="1"/>
      <c r="AO73" s="1">
        <v>39.799999999999997</v>
      </c>
      <c r="AP73" s="1"/>
      <c r="AQ73" s="1">
        <v>1.7647058823529411</v>
      </c>
      <c r="AR73" s="1"/>
      <c r="AS73" s="1">
        <v>1.91</v>
      </c>
      <c r="AT73" s="1"/>
      <c r="AU73" s="1"/>
      <c r="AV73" s="1"/>
      <c r="AW73" s="1"/>
      <c r="AX73" s="17">
        <v>1569</v>
      </c>
      <c r="AY73" s="3">
        <v>2.49009009009009</v>
      </c>
      <c r="AZ73" s="3">
        <f t="shared" si="30"/>
        <v>5.2792792792792795</v>
      </c>
      <c r="BA73" s="3">
        <v>7.0252557544757028</v>
      </c>
      <c r="BB73" s="3">
        <v>8.4468468468468476</v>
      </c>
      <c r="BC73" s="3">
        <v>26.086956521739129</v>
      </c>
      <c r="BD73" s="3">
        <v>30.501992031872508</v>
      </c>
      <c r="BE73" s="3">
        <v>96.976744186046517</v>
      </c>
      <c r="BF73" s="3">
        <v>55.869565217391298</v>
      </c>
      <c r="BG73" s="3">
        <f t="shared" si="29"/>
        <v>30.501992031872508</v>
      </c>
      <c r="BH73" s="3">
        <v>3.4608695652173909</v>
      </c>
      <c r="BI73" s="3"/>
      <c r="BJ73" s="3">
        <v>1.8373529411764706</v>
      </c>
      <c r="BK73" s="3"/>
      <c r="BL73" s="14">
        <v>1569</v>
      </c>
      <c r="BM73" s="15">
        <v>3.1951999999999998</v>
      </c>
      <c r="BN73" s="15">
        <f t="shared" si="31"/>
        <v>0.23400987811340748</v>
      </c>
      <c r="BO73" s="15">
        <f t="shared" si="32"/>
        <v>0.49612803391626914</v>
      </c>
      <c r="BP73" s="15">
        <f t="shared" si="33"/>
        <v>0.66020874078531655</v>
      </c>
      <c r="BQ73" s="4">
        <f t="shared" si="34"/>
        <v>0.79380485426603076</v>
      </c>
      <c r="BR73" s="4">
        <f t="shared" si="35"/>
        <v>2.4515601023017903</v>
      </c>
      <c r="BS73" s="4">
        <f t="shared" si="36"/>
        <v>2.8664695570658538</v>
      </c>
      <c r="BT73" s="4">
        <f t="shared" si="37"/>
        <v>9.1135321477428182</v>
      </c>
      <c r="BU73" s="4">
        <f t="shared" si="38"/>
        <v>5.2504245524296662</v>
      </c>
      <c r="BV73" s="4">
        <f t="shared" si="39"/>
        <v>2.8664695570658538</v>
      </c>
      <c r="BW73" s="4">
        <f t="shared" si="40"/>
        <v>2.8664695570658538</v>
      </c>
      <c r="BX73" s="4">
        <f t="shared" si="41"/>
        <v>11.804170395433195</v>
      </c>
      <c r="BY73" s="4"/>
      <c r="BZ73" s="4">
        <f t="shared" si="42"/>
        <v>5.8707101176470582</v>
      </c>
      <c r="CA73" s="4"/>
      <c r="CB73" s="4"/>
      <c r="CC73" s="26">
        <v>1569</v>
      </c>
      <c r="CD73" s="6">
        <f t="shared" si="43"/>
        <v>124.03200847906729</v>
      </c>
      <c r="CE73" s="6">
        <f t="shared" si="44"/>
        <v>178.91656875282078</v>
      </c>
      <c r="CF73" s="6">
        <f t="shared" si="45"/>
        <v>15.082292231054584</v>
      </c>
      <c r="CG73" s="6">
        <f t="shared" si="46"/>
        <v>12.257800511508952</v>
      </c>
      <c r="CH73" s="6">
        <f t="shared" si="47"/>
        <v>8.5994086711975619</v>
      </c>
      <c r="CI73" s="6">
        <f t="shared" si="48"/>
        <v>27.340596443228456</v>
      </c>
      <c r="CJ73" s="6">
        <f t="shared" si="49"/>
        <v>6.825551918158566</v>
      </c>
      <c r="CK73" s="6">
        <f t="shared" si="50"/>
        <v>3.7264104241856102</v>
      </c>
      <c r="CL73" s="6">
        <f t="shared" si="51"/>
        <v>3.7264104241856102</v>
      </c>
      <c r="CM73" s="6">
        <f t="shared" si="56"/>
        <v>23.608340790866389</v>
      </c>
      <c r="CO73" s="7">
        <f t="shared" si="52"/>
        <v>280.08338016720654</v>
      </c>
      <c r="CQ73" s="8">
        <v>1569</v>
      </c>
      <c r="CR73" s="9">
        <f t="shared" si="53"/>
        <v>1467.6775294117645</v>
      </c>
      <c r="CS73" s="9">
        <f t="shared" si="54"/>
        <v>1176.3501967022676</v>
      </c>
      <c r="CU73" s="24">
        <v>1569</v>
      </c>
      <c r="CV73" s="11">
        <f t="shared" si="55"/>
        <v>1.2476535758876839</v>
      </c>
    </row>
    <row r="74" spans="1:100" x14ac:dyDescent="0.2">
      <c r="A74" s="13">
        <v>1570</v>
      </c>
      <c r="B74" s="1">
        <v>393.8</v>
      </c>
      <c r="G74" s="1">
        <v>393.8</v>
      </c>
      <c r="H74" s="1"/>
      <c r="T74" s="1">
        <v>11</v>
      </c>
      <c r="U74" s="1">
        <v>18</v>
      </c>
      <c r="V74" s="1"/>
      <c r="X74" s="1"/>
      <c r="Y74" s="1"/>
      <c r="Z74" s="1"/>
      <c r="AA74" s="1">
        <v>18</v>
      </c>
      <c r="AB74" s="1">
        <v>11</v>
      </c>
      <c r="AC74" s="1">
        <v>391</v>
      </c>
      <c r="AD74" s="1"/>
      <c r="AE74" s="1"/>
      <c r="AF74" s="1"/>
      <c r="AG74" s="1"/>
      <c r="AH74" s="1"/>
      <c r="AI74" s="1">
        <v>391</v>
      </c>
      <c r="AJ74" s="1"/>
      <c r="AK74" s="1"/>
      <c r="AL74" s="1">
        <v>29.5</v>
      </c>
      <c r="AM74" s="1"/>
      <c r="AN74" s="1"/>
      <c r="AO74" s="1">
        <v>36.299999999999997</v>
      </c>
      <c r="AP74" s="1"/>
      <c r="AQ74" s="1">
        <v>2</v>
      </c>
      <c r="AR74" s="1"/>
      <c r="AS74" s="1">
        <v>1.91</v>
      </c>
      <c r="AT74" s="1"/>
      <c r="AU74" s="1"/>
      <c r="AV74" s="1"/>
      <c r="AW74" s="1"/>
      <c r="AX74" s="17">
        <v>1570</v>
      </c>
      <c r="AY74" s="3">
        <v>2.7693693693693691</v>
      </c>
      <c r="AZ74" s="3">
        <f t="shared" si="30"/>
        <v>7.0954954954954959</v>
      </c>
      <c r="BA74" s="3">
        <v>9.4421355498721233</v>
      </c>
      <c r="BB74" s="3">
        <v>11.352792792792794</v>
      </c>
      <c r="BC74" s="3">
        <v>23.913043478260867</v>
      </c>
      <c r="BD74" s="3">
        <v>31.155378486055774</v>
      </c>
      <c r="BE74" s="3">
        <v>61.860465116279073</v>
      </c>
      <c r="BF74" s="3">
        <v>64.130434782608688</v>
      </c>
      <c r="BG74" s="3">
        <f t="shared" si="29"/>
        <v>31.155378486055774</v>
      </c>
      <c r="BH74" s="3">
        <v>3.1565217391304343</v>
      </c>
      <c r="BI74" s="3"/>
      <c r="BJ74" s="3">
        <v>1.9550000000000001</v>
      </c>
      <c r="BK74" s="3"/>
      <c r="BL74" s="14">
        <v>1570</v>
      </c>
      <c r="BM74" s="15">
        <v>3.1951999999999998</v>
      </c>
      <c r="BN74" s="15">
        <f t="shared" si="31"/>
        <v>0.26025555908850023</v>
      </c>
      <c r="BO74" s="15">
        <f t="shared" si="32"/>
        <v>0.66680962374138841</v>
      </c>
      <c r="BP74" s="15">
        <f t="shared" si="33"/>
        <v>0.88733857379268832</v>
      </c>
      <c r="BQ74" s="4">
        <f t="shared" si="34"/>
        <v>1.0668953979862215</v>
      </c>
      <c r="BR74" s="4">
        <f t="shared" si="35"/>
        <v>2.2472634271099738</v>
      </c>
      <c r="BS74" s="4">
        <f t="shared" si="36"/>
        <v>2.9278725099601592</v>
      </c>
      <c r="BT74" s="4">
        <f t="shared" si="37"/>
        <v>5.8134281805745553</v>
      </c>
      <c r="BU74" s="4">
        <f t="shared" si="38"/>
        <v>6.0267519181585669</v>
      </c>
      <c r="BV74" s="4">
        <f t="shared" si="39"/>
        <v>2.9278725099601592</v>
      </c>
      <c r="BW74" s="4">
        <f t="shared" si="40"/>
        <v>2.9278725099601592</v>
      </c>
      <c r="BX74" s="4">
        <f t="shared" si="41"/>
        <v>10.766115209905148</v>
      </c>
      <c r="BY74" s="4"/>
      <c r="BZ74" s="4">
        <f t="shared" si="42"/>
        <v>6.2466159999999995</v>
      </c>
      <c r="CA74" s="4"/>
      <c r="CB74" s="4"/>
      <c r="CC74" s="26">
        <v>1570</v>
      </c>
      <c r="CD74" s="6">
        <f t="shared" si="43"/>
        <v>166.70240593534712</v>
      </c>
      <c r="CE74" s="6">
        <f t="shared" si="44"/>
        <v>240.46875349781854</v>
      </c>
      <c r="CF74" s="6">
        <f t="shared" si="45"/>
        <v>20.271012561738207</v>
      </c>
      <c r="CG74" s="6">
        <f t="shared" si="46"/>
        <v>11.23631713554987</v>
      </c>
      <c r="CH74" s="6">
        <f t="shared" si="47"/>
        <v>8.7836175298804768</v>
      </c>
      <c r="CI74" s="6">
        <f t="shared" si="48"/>
        <v>17.440284541723667</v>
      </c>
      <c r="CJ74" s="6">
        <f t="shared" si="49"/>
        <v>7.8347774936061372</v>
      </c>
      <c r="CK74" s="6">
        <f t="shared" si="50"/>
        <v>3.8062342629482071</v>
      </c>
      <c r="CL74" s="6">
        <f t="shared" si="51"/>
        <v>3.8062342629482071</v>
      </c>
      <c r="CM74" s="6">
        <f t="shared" si="56"/>
        <v>21.532230419810297</v>
      </c>
      <c r="CO74" s="7">
        <f t="shared" si="52"/>
        <v>335.17946170602352</v>
      </c>
      <c r="CQ74" s="8">
        <v>1570</v>
      </c>
      <c r="CR74" s="9">
        <f t="shared" si="53"/>
        <v>1561.6539999999998</v>
      </c>
      <c r="CS74" s="9">
        <f t="shared" si="54"/>
        <v>1407.7537391652988</v>
      </c>
      <c r="CU74" s="24">
        <v>1570</v>
      </c>
      <c r="CV74" s="11">
        <f t="shared" si="55"/>
        <v>1.1093232832938189</v>
      </c>
    </row>
    <row r="75" spans="1:100" x14ac:dyDescent="0.2">
      <c r="A75" s="13">
        <v>1571</v>
      </c>
      <c r="B75" s="1">
        <v>459</v>
      </c>
      <c r="G75" s="1">
        <v>459</v>
      </c>
      <c r="H75" s="1"/>
      <c r="T75" s="1">
        <v>11.5</v>
      </c>
      <c r="U75" s="1">
        <v>18</v>
      </c>
      <c r="V75" s="1"/>
      <c r="X75" s="1"/>
      <c r="Y75" s="1"/>
      <c r="Z75" s="1"/>
      <c r="AA75" s="1">
        <v>18</v>
      </c>
      <c r="AB75" s="1">
        <v>11.5</v>
      </c>
      <c r="AC75" s="1">
        <v>487.2</v>
      </c>
      <c r="AD75" s="1"/>
      <c r="AE75" s="1"/>
      <c r="AF75" s="1"/>
      <c r="AG75" s="1"/>
      <c r="AH75" s="1"/>
      <c r="AI75" s="1">
        <v>487.2</v>
      </c>
      <c r="AJ75" s="1"/>
      <c r="AK75" s="1"/>
      <c r="AL75" s="1">
        <v>29.5</v>
      </c>
      <c r="AM75" s="1"/>
      <c r="AN75" s="1"/>
      <c r="AO75" s="1">
        <v>33.200000000000003</v>
      </c>
      <c r="AP75" s="1"/>
      <c r="AQ75" s="1">
        <v>2</v>
      </c>
      <c r="AR75" s="1"/>
      <c r="AS75" s="1">
        <v>1.97</v>
      </c>
      <c r="AT75" s="1"/>
      <c r="AU75" s="1"/>
      <c r="AV75" s="1"/>
      <c r="AW75" s="1"/>
      <c r="AX75" s="17">
        <v>1571</v>
      </c>
      <c r="AY75" s="3">
        <v>3.0486486486486486</v>
      </c>
      <c r="AZ75" s="3">
        <f t="shared" si="30"/>
        <v>8.2702702702702702</v>
      </c>
      <c r="BA75" s="3">
        <v>11.005434782608695</v>
      </c>
      <c r="BB75" s="3">
        <v>13.232432432432432</v>
      </c>
      <c r="BC75" s="3">
        <v>25</v>
      </c>
      <c r="BD75" s="3">
        <v>38.820717131474098</v>
      </c>
      <c r="BE75" s="3">
        <v>70.116279069767444</v>
      </c>
      <c r="BF75" s="3">
        <v>64.130434782608688</v>
      </c>
      <c r="BG75" s="3">
        <f t="shared" si="29"/>
        <v>38.820717131474098</v>
      </c>
      <c r="BH75" s="3">
        <v>2.8869565217391306</v>
      </c>
      <c r="BI75" s="3"/>
      <c r="BJ75" s="3">
        <v>1.9849999999999999</v>
      </c>
      <c r="BK75" s="3"/>
      <c r="BL75" s="14">
        <v>1571</v>
      </c>
      <c r="BM75" s="15">
        <v>3.1951999999999998</v>
      </c>
      <c r="BN75" s="15">
        <f t="shared" si="31"/>
        <v>0.28650124006359295</v>
      </c>
      <c r="BO75" s="15">
        <f t="shared" si="32"/>
        <v>0.77721081081081067</v>
      </c>
      <c r="BP75" s="15">
        <f t="shared" si="33"/>
        <v>1.0342519181585677</v>
      </c>
      <c r="BQ75" s="4">
        <f t="shared" si="34"/>
        <v>1.2435372972972973</v>
      </c>
      <c r="BR75" s="4">
        <f t="shared" si="35"/>
        <v>2.3494117647058825</v>
      </c>
      <c r="BS75" s="4">
        <f t="shared" si="36"/>
        <v>3.6482339817201774</v>
      </c>
      <c r="BT75" s="4">
        <f t="shared" si="37"/>
        <v>6.5892804377564973</v>
      </c>
      <c r="BU75" s="4">
        <f t="shared" si="38"/>
        <v>6.0267519181585669</v>
      </c>
      <c r="BV75" s="4">
        <f t="shared" si="39"/>
        <v>3.6482339817201774</v>
      </c>
      <c r="BW75" s="4">
        <f t="shared" si="40"/>
        <v>3.6482339817201774</v>
      </c>
      <c r="BX75" s="4">
        <f t="shared" si="41"/>
        <v>9.8466949027231667</v>
      </c>
      <c r="BY75" s="4"/>
      <c r="BZ75" s="4">
        <f t="shared" si="42"/>
        <v>6.342471999999999</v>
      </c>
      <c r="CA75" s="4"/>
      <c r="CB75" s="4"/>
      <c r="CC75" s="26">
        <v>1571</v>
      </c>
      <c r="CD75" s="6">
        <f t="shared" si="43"/>
        <v>194.30270270270267</v>
      </c>
      <c r="CE75" s="6">
        <f t="shared" si="44"/>
        <v>280.28226982097181</v>
      </c>
      <c r="CF75" s="6">
        <f t="shared" si="45"/>
        <v>23.627208648648651</v>
      </c>
      <c r="CG75" s="6">
        <f t="shared" si="46"/>
        <v>11.747058823529413</v>
      </c>
      <c r="CH75" s="6">
        <f t="shared" si="47"/>
        <v>10.944701945160531</v>
      </c>
      <c r="CI75" s="6">
        <f t="shared" si="48"/>
        <v>19.767841313269493</v>
      </c>
      <c r="CJ75" s="6">
        <f t="shared" si="49"/>
        <v>7.8347774936061372</v>
      </c>
      <c r="CK75" s="6">
        <f t="shared" si="50"/>
        <v>4.7427041762362308</v>
      </c>
      <c r="CL75" s="6">
        <f t="shared" si="51"/>
        <v>4.7427041762362308</v>
      </c>
      <c r="CM75" s="6">
        <f t="shared" si="56"/>
        <v>19.693389805446333</v>
      </c>
      <c r="CO75" s="7">
        <f t="shared" si="52"/>
        <v>383.38265620310477</v>
      </c>
      <c r="CQ75" s="8">
        <v>1571</v>
      </c>
      <c r="CR75" s="9">
        <f t="shared" si="53"/>
        <v>1585.6179999999997</v>
      </c>
      <c r="CS75" s="9">
        <f t="shared" si="54"/>
        <v>1610.2071560530401</v>
      </c>
      <c r="CU75" s="24">
        <v>1571</v>
      </c>
      <c r="CV75" s="11">
        <f t="shared" si="55"/>
        <v>0.98472919713429075</v>
      </c>
    </row>
    <row r="76" spans="1:100" x14ac:dyDescent="0.2">
      <c r="A76" s="13">
        <v>1572</v>
      </c>
      <c r="B76" s="1">
        <v>346.7</v>
      </c>
      <c r="G76" s="1">
        <v>346.7</v>
      </c>
      <c r="H76" s="1"/>
      <c r="T76" s="1">
        <v>12.3</v>
      </c>
      <c r="U76" s="1">
        <v>18.899999999999999</v>
      </c>
      <c r="V76" s="1"/>
      <c r="X76" s="1"/>
      <c r="Y76" s="1"/>
      <c r="Z76" s="1"/>
      <c r="AA76" s="1">
        <v>18.899999999999999</v>
      </c>
      <c r="AB76" s="1">
        <v>12.3</v>
      </c>
      <c r="AC76" s="1">
        <v>482.1</v>
      </c>
      <c r="AD76" s="1"/>
      <c r="AE76" s="1"/>
      <c r="AF76" s="1"/>
      <c r="AG76" s="1"/>
      <c r="AH76" s="1"/>
      <c r="AI76" s="1">
        <v>482.1</v>
      </c>
      <c r="AJ76" s="1"/>
      <c r="AK76" s="1"/>
      <c r="AL76" s="1">
        <v>25.1</v>
      </c>
      <c r="AM76" s="1"/>
      <c r="AN76" s="1"/>
      <c r="AO76" s="1">
        <v>34</v>
      </c>
      <c r="AP76" s="1"/>
      <c r="AQ76" s="1">
        <v>1.9558823529411764</v>
      </c>
      <c r="AR76" s="1"/>
      <c r="AS76" s="1">
        <v>1.97</v>
      </c>
      <c r="AT76" s="1"/>
      <c r="AU76" s="1"/>
      <c r="AV76" s="1"/>
      <c r="AW76" s="1"/>
      <c r="AX76" s="17">
        <v>1572</v>
      </c>
      <c r="AY76" s="3">
        <v>3.3279279279279277</v>
      </c>
      <c r="AZ76" s="3">
        <f t="shared" si="30"/>
        <v>6.2468468468468465</v>
      </c>
      <c r="BA76" s="3">
        <v>8.3128196930946299</v>
      </c>
      <c r="BB76" s="3">
        <v>9.9949549549549559</v>
      </c>
      <c r="BC76" s="3">
        <v>26.739130434782609</v>
      </c>
      <c r="BD76" s="3">
        <v>38.414342629482071</v>
      </c>
      <c r="BE76" s="3">
        <v>71.963824289405679</v>
      </c>
      <c r="BF76" s="3">
        <v>54.565217391304351</v>
      </c>
      <c r="BG76" s="3">
        <f t="shared" si="29"/>
        <v>38.414342629482071</v>
      </c>
      <c r="BH76" s="3">
        <v>2.9565217391304346</v>
      </c>
      <c r="BI76" s="3"/>
      <c r="BJ76" s="3">
        <v>1.9629411764705882</v>
      </c>
      <c r="BK76" s="3"/>
      <c r="BL76" s="14">
        <v>1572</v>
      </c>
      <c r="BM76" s="15">
        <v>3.1951999999999998</v>
      </c>
      <c r="BN76" s="15">
        <f t="shared" si="31"/>
        <v>0.31274692103868568</v>
      </c>
      <c r="BO76" s="15">
        <f t="shared" si="32"/>
        <v>0.58705661897191297</v>
      </c>
      <c r="BP76" s="15">
        <f t="shared" si="33"/>
        <v>0.78120945539341058</v>
      </c>
      <c r="BQ76" s="4">
        <f t="shared" si="34"/>
        <v>0.93929059035506102</v>
      </c>
      <c r="BR76" s="4">
        <f t="shared" si="35"/>
        <v>2.5128491048593351</v>
      </c>
      <c r="BS76" s="4">
        <f t="shared" si="36"/>
        <v>3.6100443402859153</v>
      </c>
      <c r="BT76" s="4">
        <f t="shared" si="37"/>
        <v>6.7629062167502649</v>
      </c>
      <c r="BU76" s="4">
        <f t="shared" si="38"/>
        <v>5.1278465473145785</v>
      </c>
      <c r="BV76" s="4">
        <f t="shared" si="39"/>
        <v>3.6100443402859153</v>
      </c>
      <c r="BW76" s="4">
        <f t="shared" si="40"/>
        <v>3.6100443402859153</v>
      </c>
      <c r="BX76" s="4">
        <f t="shared" si="41"/>
        <v>10.083964659415292</v>
      </c>
      <c r="BY76" s="4"/>
      <c r="BZ76" s="4">
        <f t="shared" si="42"/>
        <v>6.271989647058823</v>
      </c>
      <c r="CA76" s="4"/>
      <c r="CB76" s="4"/>
      <c r="CC76" s="26">
        <v>1572</v>
      </c>
      <c r="CD76" s="6">
        <f t="shared" si="43"/>
        <v>146.76415474297823</v>
      </c>
      <c r="CE76" s="6">
        <f t="shared" si="44"/>
        <v>211.70776241161425</v>
      </c>
      <c r="CF76" s="6">
        <f t="shared" si="45"/>
        <v>17.846521216746158</v>
      </c>
      <c r="CG76" s="6">
        <f t="shared" si="46"/>
        <v>12.564245524296675</v>
      </c>
      <c r="CH76" s="6">
        <f t="shared" si="47"/>
        <v>10.830133020857746</v>
      </c>
      <c r="CI76" s="6">
        <f t="shared" si="48"/>
        <v>20.288718650250793</v>
      </c>
      <c r="CJ76" s="6">
        <f t="shared" si="49"/>
        <v>6.6662005115089524</v>
      </c>
      <c r="CK76" s="6">
        <f t="shared" si="50"/>
        <v>4.6930576423716897</v>
      </c>
      <c r="CL76" s="6">
        <f t="shared" si="51"/>
        <v>4.6930576423716897</v>
      </c>
      <c r="CM76" s="6">
        <f t="shared" si="56"/>
        <v>20.167929318830584</v>
      </c>
      <c r="CO76" s="7">
        <f t="shared" si="52"/>
        <v>309.45762593884859</v>
      </c>
      <c r="CQ76" s="8">
        <v>1572</v>
      </c>
      <c r="CR76" s="9">
        <f t="shared" si="53"/>
        <v>1567.9974117647057</v>
      </c>
      <c r="CS76" s="9">
        <f t="shared" si="54"/>
        <v>1299.7220289431641</v>
      </c>
      <c r="CU76" s="24">
        <v>1572</v>
      </c>
      <c r="CV76" s="11">
        <f t="shared" si="55"/>
        <v>1.2064098144429258</v>
      </c>
    </row>
    <row r="77" spans="1:100" x14ac:dyDescent="0.2">
      <c r="A77" s="13">
        <v>1573</v>
      </c>
      <c r="B77" s="1">
        <v>285.39999999999998</v>
      </c>
      <c r="G77" s="1">
        <v>285.39999999999998</v>
      </c>
      <c r="H77" s="1"/>
      <c r="T77" s="1">
        <v>12.7</v>
      </c>
      <c r="U77" s="1">
        <v>21.3</v>
      </c>
      <c r="V77" s="1"/>
      <c r="X77" s="1"/>
      <c r="Y77" s="1"/>
      <c r="Z77" s="1"/>
      <c r="AA77" s="1">
        <v>21.3</v>
      </c>
      <c r="AB77" s="1">
        <v>12.7</v>
      </c>
      <c r="AC77" s="1">
        <v>437.7</v>
      </c>
      <c r="AD77" s="1"/>
      <c r="AE77" s="1"/>
      <c r="AF77" s="1"/>
      <c r="AG77" s="1"/>
      <c r="AH77" s="1"/>
      <c r="AI77" s="1">
        <v>437.7</v>
      </c>
      <c r="AJ77" s="1"/>
      <c r="AK77" s="1"/>
      <c r="AL77" s="1">
        <v>22.8</v>
      </c>
      <c r="AM77" s="1"/>
      <c r="AN77" s="1"/>
      <c r="AO77" s="1">
        <v>44.7</v>
      </c>
      <c r="AP77" s="1"/>
      <c r="AQ77" s="1">
        <v>2</v>
      </c>
      <c r="AR77" s="1"/>
      <c r="AS77" s="1">
        <v>1.97</v>
      </c>
      <c r="AT77" s="1"/>
      <c r="AU77" s="1"/>
      <c r="AV77" s="1"/>
      <c r="AW77" s="1"/>
      <c r="AX77" s="17">
        <v>1573</v>
      </c>
      <c r="AY77" s="3">
        <v>2.6522522522522523</v>
      </c>
      <c r="AZ77" s="3">
        <f t="shared" si="30"/>
        <v>5.1423423423423422</v>
      </c>
      <c r="BA77" s="3">
        <v>6.8430306905370832</v>
      </c>
      <c r="BB77" s="3">
        <v>8.2277477477477472</v>
      </c>
      <c r="BC77" s="3">
        <v>27.60869565217391</v>
      </c>
      <c r="BD77" s="3">
        <v>34.876494023904378</v>
      </c>
      <c r="BE77" s="3">
        <v>73.811369509043928</v>
      </c>
      <c r="BF77" s="3">
        <v>49.565217391304344</v>
      </c>
      <c r="BG77" s="3">
        <f t="shared" si="29"/>
        <v>34.876494023904378</v>
      </c>
      <c r="BH77" s="3">
        <v>3.8869565217391306</v>
      </c>
      <c r="BI77" s="3"/>
      <c r="BJ77" s="3">
        <v>1.9849999999999999</v>
      </c>
      <c r="BK77" s="3"/>
      <c r="BL77" s="14">
        <v>1573</v>
      </c>
      <c r="BM77" s="15">
        <v>3.1951999999999998</v>
      </c>
      <c r="BN77" s="15">
        <f t="shared" si="31"/>
        <v>0.24924930577636459</v>
      </c>
      <c r="BO77" s="15">
        <f t="shared" si="32"/>
        <v>0.48325918388977207</v>
      </c>
      <c r="BP77" s="15">
        <f t="shared" si="33"/>
        <v>0.64308387242364962</v>
      </c>
      <c r="BQ77" s="4">
        <f t="shared" si="34"/>
        <v>0.77321469422363531</v>
      </c>
      <c r="BR77" s="4">
        <f t="shared" si="35"/>
        <v>2.5945677749360612</v>
      </c>
      <c r="BS77" s="4">
        <f t="shared" si="36"/>
        <v>3.2775698148582135</v>
      </c>
      <c r="BT77" s="4">
        <f t="shared" si="37"/>
        <v>6.9365319957440335</v>
      </c>
      <c r="BU77" s="4">
        <f t="shared" si="38"/>
        <v>4.6579641943734016</v>
      </c>
      <c r="BV77" s="4">
        <f t="shared" si="39"/>
        <v>3.2775698148582135</v>
      </c>
      <c r="BW77" s="4">
        <f t="shared" si="40"/>
        <v>3.2775698148582135</v>
      </c>
      <c r="BX77" s="4">
        <f t="shared" si="41"/>
        <v>13.257447655172458</v>
      </c>
      <c r="BY77" s="4"/>
      <c r="BZ77" s="4">
        <f t="shared" si="42"/>
        <v>6.342471999999999</v>
      </c>
      <c r="CA77" s="4"/>
      <c r="CB77" s="4"/>
      <c r="CC77" s="26">
        <v>1573</v>
      </c>
      <c r="CD77" s="6">
        <f t="shared" si="43"/>
        <v>120.81479597244301</v>
      </c>
      <c r="CE77" s="6">
        <f t="shared" si="44"/>
        <v>174.27572942680905</v>
      </c>
      <c r="CF77" s="6">
        <f t="shared" si="45"/>
        <v>14.69107919024907</v>
      </c>
      <c r="CG77" s="6">
        <f t="shared" si="46"/>
        <v>12.972838874680306</v>
      </c>
      <c r="CH77" s="6">
        <f t="shared" si="47"/>
        <v>9.8327094445746397</v>
      </c>
      <c r="CI77" s="6">
        <f t="shared" si="48"/>
        <v>20.8095959872321</v>
      </c>
      <c r="CJ77" s="6">
        <f t="shared" si="49"/>
        <v>6.0553534526854227</v>
      </c>
      <c r="CK77" s="6">
        <f t="shared" si="50"/>
        <v>4.2608407593156779</v>
      </c>
      <c r="CL77" s="6">
        <f t="shared" si="51"/>
        <v>4.2608407593156779</v>
      </c>
      <c r="CM77" s="6">
        <f t="shared" si="56"/>
        <v>26.514895310344915</v>
      </c>
      <c r="CO77" s="7">
        <f t="shared" si="52"/>
        <v>273.67388320520683</v>
      </c>
      <c r="CQ77" s="8">
        <v>1573</v>
      </c>
      <c r="CR77" s="9">
        <f t="shared" si="53"/>
        <v>1585.6179999999997</v>
      </c>
      <c r="CS77" s="9">
        <f t="shared" si="54"/>
        <v>1149.4303094618688</v>
      </c>
      <c r="CU77" s="24">
        <v>1573</v>
      </c>
      <c r="CV77" s="11">
        <f t="shared" si="55"/>
        <v>1.3794816327249468</v>
      </c>
    </row>
    <row r="78" spans="1:100" x14ac:dyDescent="0.2">
      <c r="A78" s="13">
        <v>1574</v>
      </c>
      <c r="B78" s="1">
        <v>267.8</v>
      </c>
      <c r="G78" s="1">
        <v>267.8</v>
      </c>
      <c r="H78" s="1"/>
      <c r="T78" s="1">
        <v>13.1</v>
      </c>
      <c r="U78" s="1">
        <v>20.8</v>
      </c>
      <c r="V78" s="1"/>
      <c r="X78" s="1"/>
      <c r="Y78" s="1"/>
      <c r="Z78" s="1"/>
      <c r="AA78" s="1">
        <v>20.8</v>
      </c>
      <c r="AB78" s="1">
        <v>13.1</v>
      </c>
      <c r="AC78" s="1">
        <v>407.5</v>
      </c>
      <c r="AD78" s="1"/>
      <c r="AE78" s="1"/>
      <c r="AF78" s="1"/>
      <c r="AG78" s="1"/>
      <c r="AH78" s="1"/>
      <c r="AI78" s="1">
        <v>407.5</v>
      </c>
      <c r="AJ78" s="1"/>
      <c r="AK78" s="1"/>
      <c r="AL78" s="1">
        <v>22.9</v>
      </c>
      <c r="AM78" s="1"/>
      <c r="AN78" s="1"/>
      <c r="AO78" s="1">
        <v>34.4</v>
      </c>
      <c r="AP78" s="1"/>
      <c r="AQ78" s="1">
        <v>2</v>
      </c>
      <c r="AR78" s="1"/>
      <c r="AS78" s="1">
        <v>1.97</v>
      </c>
      <c r="AT78" s="1"/>
      <c r="AU78" s="1"/>
      <c r="AV78" s="1"/>
      <c r="AW78" s="1"/>
      <c r="AX78" s="17">
        <v>1574</v>
      </c>
      <c r="AY78" s="3">
        <v>2.5225225225225225</v>
      </c>
      <c r="AZ78" s="3">
        <f t="shared" si="30"/>
        <v>4.8252252252252257</v>
      </c>
      <c r="BA78" s="3">
        <v>6.421035805626599</v>
      </c>
      <c r="BB78" s="3">
        <v>7.7203603603603614</v>
      </c>
      <c r="BC78" s="3">
        <v>28.478260869565215</v>
      </c>
      <c r="BD78" s="3">
        <v>32.470119521912352</v>
      </c>
      <c r="BE78" s="3">
        <v>75.658914728682163</v>
      </c>
      <c r="BF78" s="3">
        <v>49.782608695652172</v>
      </c>
      <c r="BG78" s="3">
        <f t="shared" si="29"/>
        <v>32.470119521912352</v>
      </c>
      <c r="BH78" s="3">
        <v>2.991304347826087</v>
      </c>
      <c r="BI78" s="3"/>
      <c r="BJ78" s="3">
        <v>1.9849999999999999</v>
      </c>
      <c r="BK78" s="3"/>
      <c r="BL78" s="14">
        <v>1574</v>
      </c>
      <c r="BM78" s="15">
        <v>3.1951999999999998</v>
      </c>
      <c r="BN78" s="15">
        <f t="shared" si="31"/>
        <v>0.23705776364599893</v>
      </c>
      <c r="BO78" s="15">
        <f t="shared" si="32"/>
        <v>0.45345763645998938</v>
      </c>
      <c r="BP78" s="15">
        <f t="shared" si="33"/>
        <v>0.60342628253347375</v>
      </c>
      <c r="BQ78" s="4">
        <f t="shared" si="34"/>
        <v>0.72553221833598314</v>
      </c>
      <c r="BR78" s="4">
        <f t="shared" si="35"/>
        <v>2.6762864450127872</v>
      </c>
      <c r="BS78" s="4">
        <f t="shared" si="36"/>
        <v>3.0514272322474807</v>
      </c>
      <c r="BT78" s="4">
        <f t="shared" si="37"/>
        <v>7.1101577747378011</v>
      </c>
      <c r="BU78" s="4">
        <f t="shared" si="38"/>
        <v>4.6783938618925829</v>
      </c>
      <c r="BV78" s="4">
        <f t="shared" si="39"/>
        <v>3.0514272322474807</v>
      </c>
      <c r="BW78" s="4">
        <f t="shared" si="40"/>
        <v>3.0514272322474807</v>
      </c>
      <c r="BX78" s="4">
        <f t="shared" si="41"/>
        <v>10.202599537761355</v>
      </c>
      <c r="BY78" s="4"/>
      <c r="BZ78" s="4">
        <f t="shared" si="42"/>
        <v>6.342471999999999</v>
      </c>
      <c r="CA78" s="4"/>
      <c r="CB78" s="4"/>
      <c r="CC78" s="26">
        <v>1574</v>
      </c>
      <c r="CD78" s="6">
        <f t="shared" si="43"/>
        <v>113.36440911499734</v>
      </c>
      <c r="CE78" s="6">
        <f t="shared" si="44"/>
        <v>163.52852256657138</v>
      </c>
      <c r="CF78" s="6">
        <f t="shared" si="45"/>
        <v>13.78511214838368</v>
      </c>
      <c r="CG78" s="6">
        <f t="shared" si="46"/>
        <v>13.381432225063936</v>
      </c>
      <c r="CH78" s="6">
        <f t="shared" si="47"/>
        <v>9.1542816967424425</v>
      </c>
      <c r="CI78" s="6">
        <f t="shared" si="48"/>
        <v>21.330473324213404</v>
      </c>
      <c r="CJ78" s="6">
        <f t="shared" si="49"/>
        <v>6.0819120204603578</v>
      </c>
      <c r="CK78" s="6">
        <f t="shared" si="50"/>
        <v>3.966855401921725</v>
      </c>
      <c r="CL78" s="6">
        <f t="shared" si="51"/>
        <v>3.966855401921725</v>
      </c>
      <c r="CM78" s="6">
        <f t="shared" si="56"/>
        <v>20.40519907552271</v>
      </c>
      <c r="CO78" s="7">
        <f t="shared" si="52"/>
        <v>255.60064386080137</v>
      </c>
      <c r="CQ78" s="8">
        <v>1574</v>
      </c>
      <c r="CR78" s="9">
        <f t="shared" si="53"/>
        <v>1585.6179999999997</v>
      </c>
      <c r="CS78" s="9">
        <f t="shared" si="54"/>
        <v>1073.5227042153658</v>
      </c>
      <c r="CU78" s="24">
        <v>1574</v>
      </c>
      <c r="CV78" s="11">
        <f t="shared" si="55"/>
        <v>1.4770232560278478</v>
      </c>
    </row>
    <row r="79" spans="1:100" x14ac:dyDescent="0.2">
      <c r="A79" s="13">
        <v>1575</v>
      </c>
      <c r="B79" s="1">
        <v>340</v>
      </c>
      <c r="G79" s="1">
        <v>340</v>
      </c>
      <c r="H79" s="1"/>
      <c r="T79" s="1">
        <v>14</v>
      </c>
      <c r="U79" s="1">
        <v>22</v>
      </c>
      <c r="V79" s="1"/>
      <c r="X79" s="1"/>
      <c r="Y79" s="1"/>
      <c r="Z79" s="1"/>
      <c r="AA79" s="1">
        <v>22</v>
      </c>
      <c r="AB79" s="1">
        <v>14</v>
      </c>
      <c r="AC79" s="1">
        <v>491.8</v>
      </c>
      <c r="AD79" s="1"/>
      <c r="AE79" s="1"/>
      <c r="AF79" s="1"/>
      <c r="AG79" s="1"/>
      <c r="AH79" s="1"/>
      <c r="AI79" s="1">
        <v>491.8</v>
      </c>
      <c r="AJ79" s="1"/>
      <c r="AK79" s="1"/>
      <c r="AL79" s="1">
        <v>28</v>
      </c>
      <c r="AM79" s="1"/>
      <c r="AN79" s="1"/>
      <c r="AO79" s="1">
        <v>33.200000000000003</v>
      </c>
      <c r="AP79" s="1"/>
      <c r="AQ79" s="1"/>
      <c r="AR79" s="1"/>
      <c r="AS79" s="1">
        <v>1.97</v>
      </c>
      <c r="AT79" s="1"/>
      <c r="AU79" s="1"/>
      <c r="AV79" s="1"/>
      <c r="AW79" s="1"/>
      <c r="AX79" s="17">
        <v>1575</v>
      </c>
      <c r="AY79" s="3">
        <v>2.7567567567567566</v>
      </c>
      <c r="AZ79" s="3">
        <f t="shared" si="30"/>
        <v>6.1261261261261257</v>
      </c>
      <c r="BA79" s="3">
        <v>8.1521739130434785</v>
      </c>
      <c r="BB79" s="3">
        <v>9.8018018018018012</v>
      </c>
      <c r="BC79" s="3">
        <v>30.434782608695652</v>
      </c>
      <c r="BD79" s="3">
        <v>39.187250996015933</v>
      </c>
      <c r="BE79" s="3">
        <v>77.506459948320412</v>
      </c>
      <c r="BF79" s="3">
        <v>60.869565217391305</v>
      </c>
      <c r="BG79" s="3">
        <f t="shared" si="29"/>
        <v>39.187250996015933</v>
      </c>
      <c r="BH79" s="3">
        <v>2.8869565217391306</v>
      </c>
      <c r="BI79" s="3"/>
      <c r="BJ79" s="3">
        <v>1.97</v>
      </c>
      <c r="BK79" s="3"/>
      <c r="BL79" s="14">
        <v>1575</v>
      </c>
      <c r="BM79" s="15">
        <v>3.1951999999999998</v>
      </c>
      <c r="BN79" s="15">
        <f t="shared" si="31"/>
        <v>0.25907027027027024</v>
      </c>
      <c r="BO79" s="15">
        <f t="shared" si="32"/>
        <v>0.57571171171171165</v>
      </c>
      <c r="BP79" s="15">
        <f t="shared" si="33"/>
        <v>0.76611253196930951</v>
      </c>
      <c r="BQ79" s="4">
        <f t="shared" si="34"/>
        <v>0.92113873873873864</v>
      </c>
      <c r="BR79" s="4">
        <f t="shared" si="35"/>
        <v>2.8601534526854215</v>
      </c>
      <c r="BS79" s="4">
        <f t="shared" si="36"/>
        <v>3.6826795406608852</v>
      </c>
      <c r="BT79" s="4">
        <f t="shared" si="37"/>
        <v>7.2837835537315696</v>
      </c>
      <c r="BU79" s="4">
        <f t="shared" si="38"/>
        <v>5.7203069053708431</v>
      </c>
      <c r="BV79" s="4">
        <f t="shared" si="39"/>
        <v>3.6826795406608852</v>
      </c>
      <c r="BW79" s="4">
        <f t="shared" si="40"/>
        <v>3.6826795406608852</v>
      </c>
      <c r="BX79" s="4">
        <f t="shared" si="41"/>
        <v>9.8466949027231667</v>
      </c>
      <c r="BY79" s="4"/>
      <c r="BZ79" s="4">
        <f t="shared" si="42"/>
        <v>6.2945439999999993</v>
      </c>
      <c r="CA79" s="4"/>
      <c r="CB79" s="4"/>
      <c r="CC79" s="26">
        <v>1575</v>
      </c>
      <c r="CD79" s="6">
        <f t="shared" si="43"/>
        <v>143.9279279279279</v>
      </c>
      <c r="CE79" s="6">
        <f t="shared" si="44"/>
        <v>207.61649616368288</v>
      </c>
      <c r="CF79" s="6">
        <f t="shared" si="45"/>
        <v>17.501636036036032</v>
      </c>
      <c r="CG79" s="6">
        <f t="shared" si="46"/>
        <v>14.300767263427108</v>
      </c>
      <c r="CH79" s="6">
        <f t="shared" si="47"/>
        <v>11.048038621982656</v>
      </c>
      <c r="CI79" s="6">
        <f t="shared" si="48"/>
        <v>21.851350661194708</v>
      </c>
      <c r="CJ79" s="6">
        <f t="shared" si="49"/>
        <v>7.4363989769820966</v>
      </c>
      <c r="CK79" s="6">
        <f t="shared" si="50"/>
        <v>4.7874834028591513</v>
      </c>
      <c r="CL79" s="6">
        <f t="shared" si="51"/>
        <v>4.7874834028591513</v>
      </c>
      <c r="CM79" s="6">
        <f t="shared" si="56"/>
        <v>19.693389805446333</v>
      </c>
      <c r="CO79" s="7">
        <f t="shared" si="52"/>
        <v>309.02304433447011</v>
      </c>
      <c r="CQ79" s="8">
        <v>1575</v>
      </c>
      <c r="CR79" s="9">
        <f t="shared" si="53"/>
        <v>1573.6359999999997</v>
      </c>
      <c r="CS79" s="9">
        <f t="shared" si="54"/>
        <v>1297.8967862047746</v>
      </c>
      <c r="CU79" s="24">
        <v>1575</v>
      </c>
      <c r="CV79" s="11">
        <f t="shared" si="55"/>
        <v>1.2124508025029663</v>
      </c>
    </row>
    <row r="80" spans="1:100" x14ac:dyDescent="0.2">
      <c r="A80" s="13">
        <v>1576</v>
      </c>
      <c r="B80" s="1">
        <v>375.9</v>
      </c>
      <c r="G80" s="1">
        <v>375.9</v>
      </c>
      <c r="H80" s="1"/>
      <c r="U80" s="1">
        <v>19.8</v>
      </c>
      <c r="V80" s="1"/>
      <c r="X80" s="1"/>
      <c r="Y80" s="1"/>
      <c r="Z80" s="1"/>
      <c r="AA80" s="1">
        <v>19.8</v>
      </c>
      <c r="AB80" s="1"/>
      <c r="AC80" s="1">
        <v>538.9</v>
      </c>
      <c r="AD80" s="1"/>
      <c r="AE80" s="1"/>
      <c r="AF80" s="1"/>
      <c r="AG80" s="1"/>
      <c r="AH80" s="1"/>
      <c r="AI80" s="1">
        <v>538.9</v>
      </c>
      <c r="AJ80" s="1"/>
      <c r="AK80" s="1"/>
      <c r="AL80" s="1">
        <v>29.6</v>
      </c>
      <c r="AM80" s="1"/>
      <c r="AN80" s="1"/>
      <c r="AO80" s="1">
        <v>39.5</v>
      </c>
      <c r="AP80" s="1"/>
      <c r="AQ80" s="1"/>
      <c r="AR80" s="1"/>
      <c r="AS80" s="1">
        <v>1.97</v>
      </c>
      <c r="AT80" s="1"/>
      <c r="AU80" s="1"/>
      <c r="AV80" s="1"/>
      <c r="AW80" s="1"/>
      <c r="AX80" s="17">
        <v>1576</v>
      </c>
      <c r="AY80" s="3">
        <v>3.3693693693693691</v>
      </c>
      <c r="AZ80" s="3">
        <f t="shared" si="30"/>
        <v>6.7729729729729726</v>
      </c>
      <c r="BA80" s="3">
        <v>9.0129475703324804</v>
      </c>
      <c r="BB80" s="3">
        <v>10.836756756756756</v>
      </c>
      <c r="BC80" s="3">
        <v>28.695652173913039</v>
      </c>
      <c r="BD80" s="3">
        <v>42.940239043824697</v>
      </c>
      <c r="BE80" s="3">
        <v>79.354005167958647</v>
      </c>
      <c r="BF80" s="3">
        <v>64.347826086956516</v>
      </c>
      <c r="BG80" s="3">
        <f t="shared" si="29"/>
        <v>42.940239043824697</v>
      </c>
      <c r="BH80" s="3">
        <v>3.4347826086956523</v>
      </c>
      <c r="BI80" s="3"/>
      <c r="BJ80" s="3">
        <v>1.97</v>
      </c>
      <c r="BK80" s="3"/>
      <c r="BL80" s="14">
        <v>1576</v>
      </c>
      <c r="BM80" s="15">
        <v>3.1951999999999998</v>
      </c>
      <c r="BN80" s="15">
        <f t="shared" si="31"/>
        <v>0.31664144144144141</v>
      </c>
      <c r="BO80" s="15">
        <f t="shared" si="32"/>
        <v>0.63650009538950703</v>
      </c>
      <c r="BP80" s="15">
        <f t="shared" si="33"/>
        <v>0.84700500225665698</v>
      </c>
      <c r="BQ80" s="4">
        <f t="shared" si="34"/>
        <v>1.0184001526232114</v>
      </c>
      <c r="BR80" s="4">
        <f t="shared" si="35"/>
        <v>2.6967161125319685</v>
      </c>
      <c r="BS80" s="4">
        <f t="shared" si="36"/>
        <v>4.0353721115537837</v>
      </c>
      <c r="BT80" s="4">
        <f t="shared" si="37"/>
        <v>7.4574093327253372</v>
      </c>
      <c r="BU80" s="4">
        <f t="shared" si="38"/>
        <v>6.0471815856777491</v>
      </c>
      <c r="BV80" s="4">
        <f t="shared" si="39"/>
        <v>4.0353721115537837</v>
      </c>
      <c r="BW80" s="4">
        <f t="shared" si="40"/>
        <v>4.0353721115537837</v>
      </c>
      <c r="BX80" s="4">
        <f t="shared" si="41"/>
        <v>11.71519423667365</v>
      </c>
      <c r="BY80" s="4"/>
      <c r="BZ80" s="4">
        <f t="shared" si="42"/>
        <v>6.2945439999999993</v>
      </c>
      <c r="CA80" s="4"/>
      <c r="CB80" s="4"/>
      <c r="CC80" s="26">
        <v>1576</v>
      </c>
      <c r="CD80" s="6">
        <f t="shared" si="43"/>
        <v>159.12502384737675</v>
      </c>
      <c r="CE80" s="6">
        <f t="shared" si="44"/>
        <v>229.53835561155404</v>
      </c>
      <c r="CF80" s="6">
        <f t="shared" si="45"/>
        <v>19.349602899841017</v>
      </c>
      <c r="CG80" s="6">
        <f t="shared" si="46"/>
        <v>13.483580562659842</v>
      </c>
      <c r="CH80" s="6">
        <f t="shared" si="47"/>
        <v>12.106116334661351</v>
      </c>
      <c r="CI80" s="6">
        <f t="shared" si="48"/>
        <v>22.372227998176012</v>
      </c>
      <c r="CJ80" s="6">
        <f t="shared" si="49"/>
        <v>7.8613360613810741</v>
      </c>
      <c r="CK80" s="6">
        <f t="shared" si="50"/>
        <v>5.2459837450199194</v>
      </c>
      <c r="CL80" s="6">
        <f t="shared" si="51"/>
        <v>5.2459837450199194</v>
      </c>
      <c r="CM80" s="6">
        <f t="shared" si="56"/>
        <v>23.4303884733473</v>
      </c>
      <c r="CO80" s="7">
        <f t="shared" si="52"/>
        <v>338.63357543166052</v>
      </c>
      <c r="CQ80" s="8">
        <v>1576</v>
      </c>
      <c r="CR80" s="9">
        <f t="shared" si="53"/>
        <v>1573.6359999999997</v>
      </c>
      <c r="CS80" s="9">
        <f t="shared" si="54"/>
        <v>1422.2610168129743</v>
      </c>
      <c r="CU80" s="24">
        <v>1576</v>
      </c>
      <c r="CV80" s="11">
        <f t="shared" si="55"/>
        <v>1.1064326318429434</v>
      </c>
    </row>
    <row r="81" spans="1:100" x14ac:dyDescent="0.2">
      <c r="A81" s="13">
        <v>1577</v>
      </c>
      <c r="B81" s="1">
        <v>374</v>
      </c>
      <c r="G81" s="1">
        <v>374</v>
      </c>
      <c r="H81" s="1"/>
      <c r="T81" s="1">
        <v>12.4</v>
      </c>
      <c r="U81" s="1">
        <v>17.5</v>
      </c>
      <c r="V81" s="1"/>
      <c r="X81" s="1"/>
      <c r="Y81" s="1"/>
      <c r="Z81" s="1"/>
      <c r="AA81" s="1">
        <v>17.5</v>
      </c>
      <c r="AB81" s="1">
        <v>12.4</v>
      </c>
      <c r="AC81" s="1">
        <v>606.29999999999995</v>
      </c>
      <c r="AD81" s="1"/>
      <c r="AE81" s="1"/>
      <c r="AF81" s="1"/>
      <c r="AG81" s="1"/>
      <c r="AH81" s="1"/>
      <c r="AI81" s="1">
        <v>606.29999999999995</v>
      </c>
      <c r="AJ81" s="1"/>
      <c r="AK81" s="1"/>
      <c r="AL81" s="1">
        <v>27.1</v>
      </c>
      <c r="AM81" s="1"/>
      <c r="AN81" s="1"/>
      <c r="AO81" s="1">
        <v>32.4</v>
      </c>
      <c r="AP81" s="1"/>
      <c r="AQ81" s="1">
        <v>2.25</v>
      </c>
      <c r="AR81" s="1"/>
      <c r="AS81" s="1">
        <v>1.97</v>
      </c>
      <c r="AT81" s="1"/>
      <c r="AU81" s="1"/>
      <c r="AV81" s="1"/>
      <c r="AW81" s="1"/>
      <c r="AX81" s="17">
        <v>1577</v>
      </c>
      <c r="AY81" s="3">
        <v>3.3693693693693691</v>
      </c>
      <c r="AZ81" s="3">
        <f t="shared" si="30"/>
        <v>6.7387387387387383</v>
      </c>
      <c r="BA81" s="3">
        <v>8.9673913043478262</v>
      </c>
      <c r="BB81" s="3">
        <v>10.781981981981982</v>
      </c>
      <c r="BC81" s="3">
        <v>26.956521739130434</v>
      </c>
      <c r="BD81" s="3">
        <v>48.310756972111548</v>
      </c>
      <c r="BE81" s="3">
        <v>81.201550387596896</v>
      </c>
      <c r="BF81" s="3">
        <v>58.913043478260867</v>
      </c>
      <c r="BG81" s="3">
        <f t="shared" si="29"/>
        <v>48.310756972111548</v>
      </c>
      <c r="BH81" s="3">
        <v>2.8173913043478258</v>
      </c>
      <c r="BI81" s="3"/>
      <c r="BJ81" s="3">
        <v>2.11</v>
      </c>
      <c r="BK81" s="3"/>
      <c r="BL81" s="14">
        <v>1577</v>
      </c>
      <c r="BM81" s="15">
        <v>3.1951999999999998</v>
      </c>
      <c r="BN81" s="15">
        <f t="shared" si="31"/>
        <v>0.31664144144144141</v>
      </c>
      <c r="BO81" s="15">
        <f t="shared" si="32"/>
        <v>0.63328288288288281</v>
      </c>
      <c r="BP81" s="15">
        <f t="shared" si="33"/>
        <v>0.84272378516624047</v>
      </c>
      <c r="BQ81" s="4">
        <f t="shared" si="34"/>
        <v>1.0132526126126125</v>
      </c>
      <c r="BR81" s="4">
        <f t="shared" si="35"/>
        <v>2.5332787723785164</v>
      </c>
      <c r="BS81" s="4">
        <f t="shared" si="36"/>
        <v>4.5400744316850234</v>
      </c>
      <c r="BT81" s="4">
        <f t="shared" si="37"/>
        <v>7.6310351117191058</v>
      </c>
      <c r="BU81" s="4">
        <f t="shared" si="38"/>
        <v>5.5364398976982088</v>
      </c>
      <c r="BV81" s="4">
        <f t="shared" si="39"/>
        <v>4.5400744316850234</v>
      </c>
      <c r="BW81" s="4">
        <f t="shared" si="40"/>
        <v>4.5400744316850234</v>
      </c>
      <c r="BX81" s="4">
        <f t="shared" si="41"/>
        <v>9.6094251460310414</v>
      </c>
      <c r="BY81" s="4"/>
      <c r="BZ81" s="4">
        <f t="shared" si="42"/>
        <v>6.741871999999999</v>
      </c>
      <c r="CA81" s="4"/>
      <c r="CB81" s="4"/>
      <c r="CC81" s="26">
        <v>1577</v>
      </c>
      <c r="CD81" s="6">
        <f t="shared" si="43"/>
        <v>158.32072072072069</v>
      </c>
      <c r="CE81" s="6">
        <f t="shared" si="44"/>
        <v>228.37814578005117</v>
      </c>
      <c r="CF81" s="6">
        <f t="shared" si="45"/>
        <v>19.251799639639636</v>
      </c>
      <c r="CG81" s="6">
        <f t="shared" si="46"/>
        <v>12.666393861892582</v>
      </c>
      <c r="CH81" s="6">
        <f t="shared" si="47"/>
        <v>13.620223295055069</v>
      </c>
      <c r="CI81" s="6">
        <f t="shared" si="48"/>
        <v>22.893105335157315</v>
      </c>
      <c r="CJ81" s="6">
        <f t="shared" si="49"/>
        <v>7.1973718670076714</v>
      </c>
      <c r="CK81" s="6">
        <f t="shared" si="50"/>
        <v>5.9020967611905304</v>
      </c>
      <c r="CL81" s="6">
        <f t="shared" si="51"/>
        <v>5.9020967611905304</v>
      </c>
      <c r="CM81" s="6">
        <f t="shared" si="56"/>
        <v>19.218850292062083</v>
      </c>
      <c r="CO81" s="7">
        <f t="shared" si="52"/>
        <v>335.03008359324667</v>
      </c>
      <c r="CQ81" s="8">
        <v>1577</v>
      </c>
      <c r="CR81" s="9">
        <f t="shared" si="53"/>
        <v>1685.4679999999998</v>
      </c>
      <c r="CS81" s="9">
        <f t="shared" si="54"/>
        <v>1407.126351091636</v>
      </c>
      <c r="CU81" s="24">
        <v>1577</v>
      </c>
      <c r="CV81" s="11">
        <f t="shared" si="55"/>
        <v>1.1978085682870119</v>
      </c>
    </row>
    <row r="82" spans="1:100" x14ac:dyDescent="0.2">
      <c r="A82" s="13">
        <v>1578</v>
      </c>
      <c r="B82" s="1">
        <v>422</v>
      </c>
      <c r="G82" s="1">
        <v>422</v>
      </c>
      <c r="H82" s="1"/>
      <c r="T82" s="1">
        <v>12.5</v>
      </c>
      <c r="U82" s="1">
        <v>18</v>
      </c>
      <c r="V82" s="1"/>
      <c r="X82" s="1"/>
      <c r="Y82" s="1"/>
      <c r="Z82" s="1"/>
      <c r="AA82" s="1">
        <v>18</v>
      </c>
      <c r="AB82" s="1">
        <v>12.5</v>
      </c>
      <c r="AC82" s="1">
        <v>516.5</v>
      </c>
      <c r="AD82" s="1"/>
      <c r="AE82" s="1"/>
      <c r="AF82" s="1"/>
      <c r="AG82" s="1"/>
      <c r="AH82" s="1"/>
      <c r="AI82" s="1">
        <v>516.5</v>
      </c>
      <c r="AJ82" s="1"/>
      <c r="AK82" s="1"/>
      <c r="AL82" s="1">
        <v>30.5</v>
      </c>
      <c r="AM82" s="1"/>
      <c r="AN82" s="1"/>
      <c r="AO82" s="1">
        <v>38.5</v>
      </c>
      <c r="AP82" s="1"/>
      <c r="AQ82" s="1">
        <v>2</v>
      </c>
      <c r="AR82" s="1"/>
      <c r="AS82" s="1">
        <v>2.1907861792689034</v>
      </c>
      <c r="AT82" s="1"/>
      <c r="AU82" s="1"/>
      <c r="AV82" s="1"/>
      <c r="AW82" s="1"/>
      <c r="AX82" s="17">
        <v>1578</v>
      </c>
      <c r="AY82" s="3">
        <v>3.3693693693693691</v>
      </c>
      <c r="AZ82" s="3">
        <f t="shared" si="30"/>
        <v>7.6036036036036032</v>
      </c>
      <c r="BA82" s="3">
        <v>10.118286445012787</v>
      </c>
      <c r="BB82" s="3">
        <v>12.165765765765766</v>
      </c>
      <c r="BC82" s="3">
        <v>27.173913043478258</v>
      </c>
      <c r="BD82" s="3">
        <v>41.155378486055774</v>
      </c>
      <c r="BE82" s="3">
        <v>83.049095607235131</v>
      </c>
      <c r="BF82" s="3">
        <v>66.304347826086953</v>
      </c>
      <c r="BG82" s="3">
        <f t="shared" si="29"/>
        <v>41.155378486055774</v>
      </c>
      <c r="BH82" s="3">
        <v>3.347826086956522</v>
      </c>
      <c r="BI82" s="3"/>
      <c r="BJ82" s="3">
        <v>2.0953930896344515</v>
      </c>
      <c r="BK82" s="3"/>
      <c r="BL82" s="14">
        <v>1578</v>
      </c>
      <c r="BM82" s="15">
        <v>3.1951999999999998</v>
      </c>
      <c r="BN82" s="15">
        <f t="shared" si="31"/>
        <v>0.31664144144144141</v>
      </c>
      <c r="BO82" s="15">
        <f t="shared" si="32"/>
        <v>0.7145598304186539</v>
      </c>
      <c r="BP82" s="15">
        <f t="shared" si="33"/>
        <v>0.95088084850308396</v>
      </c>
      <c r="BQ82" s="4">
        <f t="shared" si="34"/>
        <v>1.1432957286698464</v>
      </c>
      <c r="BR82" s="4">
        <f t="shared" si="35"/>
        <v>2.5537084398976977</v>
      </c>
      <c r="BS82" s="4">
        <f t="shared" si="36"/>
        <v>3.8676372158425116</v>
      </c>
      <c r="BT82" s="4">
        <f t="shared" si="37"/>
        <v>7.8046608907128725</v>
      </c>
      <c r="BU82" s="4">
        <f t="shared" si="38"/>
        <v>6.2310485933503834</v>
      </c>
      <c r="BV82" s="4">
        <f t="shared" si="39"/>
        <v>3.8676372158425116</v>
      </c>
      <c r="BW82" s="4">
        <f t="shared" si="40"/>
        <v>3.8676372158425116</v>
      </c>
      <c r="BX82" s="4">
        <f t="shared" si="41"/>
        <v>11.418607040808492</v>
      </c>
      <c r="BY82" s="4"/>
      <c r="BZ82" s="4">
        <f t="shared" si="42"/>
        <v>6.6951999999999989</v>
      </c>
      <c r="CA82" s="4"/>
      <c r="CB82" s="4"/>
      <c r="CC82" s="26">
        <v>1578</v>
      </c>
      <c r="CD82" s="6">
        <f t="shared" si="43"/>
        <v>178.63995760466346</v>
      </c>
      <c r="CE82" s="6">
        <f t="shared" si="44"/>
        <v>257.68870994433576</v>
      </c>
      <c r="CF82" s="6">
        <f t="shared" si="45"/>
        <v>21.72261884472708</v>
      </c>
      <c r="CG82" s="6">
        <f t="shared" si="46"/>
        <v>12.768542199488488</v>
      </c>
      <c r="CH82" s="6">
        <f t="shared" si="47"/>
        <v>11.602911647527534</v>
      </c>
      <c r="CI82" s="6">
        <f t="shared" si="48"/>
        <v>23.413982672138616</v>
      </c>
      <c r="CJ82" s="6">
        <f t="shared" si="49"/>
        <v>8.1003631713554984</v>
      </c>
      <c r="CK82" s="6">
        <f t="shared" si="50"/>
        <v>5.0279283805952657</v>
      </c>
      <c r="CL82" s="6">
        <f t="shared" si="51"/>
        <v>5.0279283805952657</v>
      </c>
      <c r="CM82" s="6">
        <f t="shared" si="56"/>
        <v>22.837214081616985</v>
      </c>
      <c r="CO82" s="7">
        <f t="shared" si="52"/>
        <v>368.19019932238052</v>
      </c>
      <c r="CQ82" s="8">
        <v>1578</v>
      </c>
      <c r="CR82" s="9">
        <f t="shared" si="53"/>
        <v>1673.7999999999997</v>
      </c>
      <c r="CS82" s="9">
        <f t="shared" si="54"/>
        <v>1546.3988371539983</v>
      </c>
      <c r="CU82" s="24">
        <v>1578</v>
      </c>
      <c r="CV82" s="11">
        <f t="shared" si="55"/>
        <v>1.0823857078685284</v>
      </c>
    </row>
    <row r="83" spans="1:100" x14ac:dyDescent="0.2">
      <c r="A83" s="13">
        <v>1579</v>
      </c>
      <c r="B83" s="1">
        <v>430.7</v>
      </c>
      <c r="G83" s="1">
        <v>430.7</v>
      </c>
      <c r="H83" s="1"/>
      <c r="T83" s="1">
        <v>12</v>
      </c>
      <c r="U83" s="1">
        <v>18.600000000000001</v>
      </c>
      <c r="V83" s="1"/>
      <c r="X83" s="1"/>
      <c r="Y83" s="1"/>
      <c r="Z83" s="1"/>
      <c r="AA83" s="1">
        <v>18.600000000000001</v>
      </c>
      <c r="AB83" s="1">
        <v>12</v>
      </c>
      <c r="AC83" s="1">
        <v>634.29999999999995</v>
      </c>
      <c r="AD83" s="1"/>
      <c r="AE83" s="1"/>
      <c r="AF83" s="1"/>
      <c r="AG83" s="1"/>
      <c r="AH83" s="1"/>
      <c r="AI83" s="1">
        <v>634.29999999999995</v>
      </c>
      <c r="AJ83" s="1"/>
      <c r="AK83" s="1"/>
      <c r="AL83" s="1">
        <v>31</v>
      </c>
      <c r="AM83" s="1"/>
      <c r="AN83" s="1"/>
      <c r="AO83" s="1">
        <v>40.4</v>
      </c>
      <c r="AP83" s="1"/>
      <c r="AQ83" s="1">
        <v>1.7647058823529411</v>
      </c>
      <c r="AR83" s="1"/>
      <c r="AS83" s="1">
        <v>2.1907861792689034</v>
      </c>
      <c r="AT83" s="1"/>
      <c r="AU83" s="1"/>
      <c r="AV83" s="1"/>
      <c r="AW83" s="1"/>
      <c r="AX83" s="17">
        <v>1579</v>
      </c>
      <c r="AY83" s="3">
        <v>3.8018018018018016</v>
      </c>
      <c r="AZ83" s="3">
        <f t="shared" si="30"/>
        <v>7.7603603603603606</v>
      </c>
      <c r="BA83" s="3">
        <v>10.32688618925831</v>
      </c>
      <c r="BB83" s="3">
        <v>12.416576576576578</v>
      </c>
      <c r="BC83" s="3">
        <v>26.086956521739129</v>
      </c>
      <c r="BD83" s="3">
        <v>50.541832669322702</v>
      </c>
      <c r="BE83" s="3">
        <v>84.89664082687338</v>
      </c>
      <c r="BF83" s="3">
        <v>67.391304347826079</v>
      </c>
      <c r="BG83" s="3">
        <f t="shared" si="29"/>
        <v>50.541832669322702</v>
      </c>
      <c r="BH83" s="3">
        <v>3.5130434782608693</v>
      </c>
      <c r="BI83" s="3"/>
      <c r="BJ83" s="3">
        <v>1.9777460308109223</v>
      </c>
      <c r="BK83" s="3"/>
      <c r="BL83" s="14">
        <v>1579</v>
      </c>
      <c r="BM83" s="15">
        <v>3.1951999999999998</v>
      </c>
      <c r="BN83" s="15">
        <f t="shared" si="31"/>
        <v>0.35727991520932695</v>
      </c>
      <c r="BO83" s="15">
        <f t="shared" si="32"/>
        <v>0.72929127715951236</v>
      </c>
      <c r="BP83" s="15">
        <f t="shared" si="33"/>
        <v>0.97048431623288689</v>
      </c>
      <c r="BQ83" s="4">
        <f t="shared" si="34"/>
        <v>1.1668660434552198</v>
      </c>
      <c r="BR83" s="4">
        <f t="shared" si="35"/>
        <v>2.4515601023017903</v>
      </c>
      <c r="BS83" s="4">
        <f t="shared" si="36"/>
        <v>4.7497430513241143</v>
      </c>
      <c r="BT83" s="4">
        <f t="shared" si="37"/>
        <v>7.9782866697066419</v>
      </c>
      <c r="BU83" s="4">
        <f t="shared" si="38"/>
        <v>6.3331969309462908</v>
      </c>
      <c r="BV83" s="4">
        <f t="shared" si="39"/>
        <v>4.7497430513241143</v>
      </c>
      <c r="BW83" s="4">
        <f t="shared" si="40"/>
        <v>4.7497430513241143</v>
      </c>
      <c r="BX83" s="4">
        <f t="shared" si="41"/>
        <v>11.982122712952288</v>
      </c>
      <c r="BY83" s="4"/>
      <c r="BZ83" s="4">
        <f t="shared" si="42"/>
        <v>6.3192941176470585</v>
      </c>
      <c r="CA83" s="4"/>
      <c r="CB83" s="4"/>
      <c r="CC83" s="26">
        <v>1579</v>
      </c>
      <c r="CD83" s="6">
        <f t="shared" si="43"/>
        <v>182.32281928987808</v>
      </c>
      <c r="CE83" s="6">
        <f t="shared" si="44"/>
        <v>263.00124969911235</v>
      </c>
      <c r="CF83" s="6">
        <f t="shared" si="45"/>
        <v>22.170454825649177</v>
      </c>
      <c r="CG83" s="6">
        <f t="shared" si="46"/>
        <v>12.257800511508952</v>
      </c>
      <c r="CH83" s="6">
        <f t="shared" si="47"/>
        <v>14.249229153972344</v>
      </c>
      <c r="CI83" s="6">
        <f t="shared" si="48"/>
        <v>23.934860009119927</v>
      </c>
      <c r="CJ83" s="6">
        <f t="shared" si="49"/>
        <v>8.2331560102301786</v>
      </c>
      <c r="CK83" s="6">
        <f t="shared" si="50"/>
        <v>6.1746659667213493</v>
      </c>
      <c r="CL83" s="6">
        <f t="shared" si="51"/>
        <v>6.1746659667213493</v>
      </c>
      <c r="CM83" s="6">
        <f t="shared" si="56"/>
        <v>23.964245425904576</v>
      </c>
      <c r="CO83" s="7">
        <f t="shared" si="52"/>
        <v>380.1603275689402</v>
      </c>
      <c r="CQ83" s="8">
        <v>1579</v>
      </c>
      <c r="CR83" s="9">
        <f t="shared" si="53"/>
        <v>1579.8235294117646</v>
      </c>
      <c r="CS83" s="9">
        <f t="shared" si="54"/>
        <v>1596.673375789549</v>
      </c>
      <c r="CU83" s="24">
        <v>1579</v>
      </c>
      <c r="CV83" s="11">
        <f t="shared" si="55"/>
        <v>0.98944690464983032</v>
      </c>
    </row>
    <row r="84" spans="1:100" x14ac:dyDescent="0.2">
      <c r="A84" s="13">
        <v>1580</v>
      </c>
      <c r="B84" s="1">
        <v>442</v>
      </c>
      <c r="G84" s="1">
        <v>442</v>
      </c>
      <c r="H84" s="1"/>
      <c r="T84" s="1">
        <v>14</v>
      </c>
      <c r="U84" s="1">
        <v>19.100000000000001</v>
      </c>
      <c r="V84" s="1"/>
      <c r="X84" s="1"/>
      <c r="Y84" s="1"/>
      <c r="Z84" s="1"/>
      <c r="AA84" s="1">
        <v>19.100000000000001</v>
      </c>
      <c r="AB84" s="1">
        <v>14</v>
      </c>
      <c r="AC84" s="1">
        <v>504.3</v>
      </c>
      <c r="AD84" s="1"/>
      <c r="AE84" s="1"/>
      <c r="AF84" s="1"/>
      <c r="AG84" s="1"/>
      <c r="AH84" s="1"/>
      <c r="AI84" s="1">
        <v>504.3</v>
      </c>
      <c r="AJ84" s="1"/>
      <c r="AK84" s="1"/>
      <c r="AL84" s="1">
        <v>26</v>
      </c>
      <c r="AM84" s="1"/>
      <c r="AN84" s="1"/>
      <c r="AO84" s="1">
        <v>38.9</v>
      </c>
      <c r="AP84" s="1"/>
      <c r="AQ84" s="1">
        <v>1.7647058823529411</v>
      </c>
      <c r="AR84" s="1"/>
      <c r="AS84" s="1">
        <v>2.1907861792689034</v>
      </c>
      <c r="AT84" s="1"/>
      <c r="AU84" s="1"/>
      <c r="AV84" s="1"/>
      <c r="AW84" s="1"/>
      <c r="AX84" s="17">
        <v>1580</v>
      </c>
      <c r="AY84" s="3">
        <v>3</v>
      </c>
      <c r="AZ84" s="3">
        <f t="shared" si="30"/>
        <v>7.9639639639639643</v>
      </c>
      <c r="BA84" s="3">
        <v>10.597826086956522</v>
      </c>
      <c r="BB84" s="3">
        <v>12.742342342342344</v>
      </c>
      <c r="BC84" s="3">
        <v>30.434782608695652</v>
      </c>
      <c r="BD84" s="3">
        <v>40.183266932270918</v>
      </c>
      <c r="BE84" s="3">
        <v>86.744186046511629</v>
      </c>
      <c r="BF84" s="3">
        <v>56.521739130434781</v>
      </c>
      <c r="BG84" s="3">
        <f t="shared" si="29"/>
        <v>40.183266932270918</v>
      </c>
      <c r="BH84" s="3">
        <v>3.3826086956521739</v>
      </c>
      <c r="BI84" s="3"/>
      <c r="BJ84" s="3">
        <v>1.9777460308109223</v>
      </c>
      <c r="BK84" s="3"/>
      <c r="BL84" s="14">
        <v>1580</v>
      </c>
      <c r="BM84" s="15">
        <v>3.1951999999999998</v>
      </c>
      <c r="BN84" s="15">
        <f t="shared" si="31"/>
        <v>0.28192941176470587</v>
      </c>
      <c r="BO84" s="15">
        <f t="shared" si="32"/>
        <v>0.74842522522522525</v>
      </c>
      <c r="BP84" s="15">
        <f t="shared" si="33"/>
        <v>0.99594629156010217</v>
      </c>
      <c r="BQ84" s="4">
        <f t="shared" si="34"/>
        <v>1.1974803603603605</v>
      </c>
      <c r="BR84" s="4">
        <f t="shared" si="35"/>
        <v>2.8601534526854215</v>
      </c>
      <c r="BS84" s="4">
        <f t="shared" si="36"/>
        <v>3.7762816029997657</v>
      </c>
      <c r="BT84" s="4">
        <f t="shared" si="37"/>
        <v>8.1519124487004095</v>
      </c>
      <c r="BU84" s="4">
        <f t="shared" si="38"/>
        <v>5.3117135549872119</v>
      </c>
      <c r="BV84" s="4">
        <f t="shared" si="39"/>
        <v>3.7762816029997657</v>
      </c>
      <c r="BW84" s="4">
        <f t="shared" si="40"/>
        <v>3.7762816029997657</v>
      </c>
      <c r="BX84" s="4">
        <f t="shared" si="41"/>
        <v>11.537241919154555</v>
      </c>
      <c r="BY84" s="4"/>
      <c r="BZ84" s="4">
        <f t="shared" si="42"/>
        <v>6.3192941176470585</v>
      </c>
      <c r="CA84" s="4"/>
      <c r="CB84" s="4"/>
      <c r="CC84" s="26">
        <v>1580</v>
      </c>
      <c r="CD84" s="6">
        <f t="shared" si="43"/>
        <v>187.10630630630629</v>
      </c>
      <c r="CE84" s="6">
        <f t="shared" si="44"/>
        <v>269.90144501278769</v>
      </c>
      <c r="CF84" s="6">
        <f t="shared" si="45"/>
        <v>22.752126846846849</v>
      </c>
      <c r="CG84" s="6">
        <f t="shared" si="46"/>
        <v>14.300767263427108</v>
      </c>
      <c r="CH84" s="6">
        <f t="shared" si="47"/>
        <v>11.328844808999296</v>
      </c>
      <c r="CI84" s="6">
        <f t="shared" si="48"/>
        <v>24.45573734610123</v>
      </c>
      <c r="CJ84" s="6">
        <f t="shared" si="49"/>
        <v>6.9052276214833759</v>
      </c>
      <c r="CK84" s="6">
        <f t="shared" si="50"/>
        <v>4.9091660838996951</v>
      </c>
      <c r="CL84" s="6">
        <f t="shared" si="51"/>
        <v>4.9091660838996951</v>
      </c>
      <c r="CM84" s="6">
        <f t="shared" si="56"/>
        <v>23.07448383830911</v>
      </c>
      <c r="CO84" s="7">
        <f t="shared" si="52"/>
        <v>382.53696490575413</v>
      </c>
      <c r="CQ84" s="8">
        <v>1580</v>
      </c>
      <c r="CR84" s="9">
        <f t="shared" si="53"/>
        <v>1579.8235294117646</v>
      </c>
      <c r="CS84" s="9">
        <f t="shared" si="54"/>
        <v>1606.6552526041673</v>
      </c>
      <c r="CU84" s="24">
        <v>1580</v>
      </c>
      <c r="CV84" s="11">
        <f t="shared" si="55"/>
        <v>0.98329963870661596</v>
      </c>
    </row>
    <row r="85" spans="1:100" x14ac:dyDescent="0.2">
      <c r="A85" s="13">
        <v>1581</v>
      </c>
      <c r="G85" s="1">
        <v>450.5</v>
      </c>
      <c r="H85" s="1"/>
      <c r="U85" s="1">
        <v>19</v>
      </c>
      <c r="V85" s="1"/>
      <c r="X85" s="1"/>
      <c r="Y85" s="1"/>
      <c r="Z85" s="1"/>
      <c r="AA85" s="1">
        <v>19</v>
      </c>
      <c r="AB85" s="1"/>
      <c r="AC85" s="1">
        <v>565.79999999999995</v>
      </c>
      <c r="AD85" s="1"/>
      <c r="AE85" s="1"/>
      <c r="AF85" s="1"/>
      <c r="AG85" s="1"/>
      <c r="AH85" s="1"/>
      <c r="AI85" s="1">
        <v>565.79999999999995</v>
      </c>
      <c r="AJ85" s="1"/>
      <c r="AK85" s="1"/>
      <c r="AL85" s="1">
        <v>32.4</v>
      </c>
      <c r="AM85" s="1"/>
      <c r="AN85" s="1"/>
      <c r="AO85" s="1"/>
      <c r="AP85" s="1"/>
      <c r="AQ85" s="1">
        <v>2.5</v>
      </c>
      <c r="AR85" s="1"/>
      <c r="AS85" s="1">
        <v>2.1907861792689034</v>
      </c>
      <c r="AT85" s="1"/>
      <c r="AU85" s="1"/>
      <c r="AV85" s="1"/>
      <c r="AW85" s="1"/>
      <c r="AX85" s="17">
        <v>1581</v>
      </c>
      <c r="AY85" s="3">
        <v>3.3693693693693691</v>
      </c>
      <c r="AZ85" s="3">
        <f t="shared" si="30"/>
        <v>8.1171171171171164</v>
      </c>
      <c r="BA85" s="3">
        <v>10.801630434782608</v>
      </c>
      <c r="BB85" s="3">
        <v>12.98738738738739</v>
      </c>
      <c r="BC85" s="3">
        <v>30.652173913043477</v>
      </c>
      <c r="BD85" s="3">
        <v>45.08366533864541</v>
      </c>
      <c r="BE85" s="3">
        <v>86.744186046511629</v>
      </c>
      <c r="BF85" s="3">
        <v>70.434782608695642</v>
      </c>
      <c r="BG85" s="3">
        <f t="shared" si="29"/>
        <v>45.08366533864541</v>
      </c>
      <c r="BH85" s="3">
        <v>3.4956521739130437</v>
      </c>
      <c r="BI85" s="3"/>
      <c r="BJ85" s="3">
        <v>2.3453930896344515</v>
      </c>
      <c r="BK85" s="3"/>
      <c r="BL85" s="14">
        <v>1581</v>
      </c>
      <c r="BM85" s="15">
        <v>3.1951999999999998</v>
      </c>
      <c r="BN85" s="15">
        <f t="shared" si="31"/>
        <v>0.31664144144144141</v>
      </c>
      <c r="BO85" s="15">
        <f t="shared" si="32"/>
        <v>0.76281801801801785</v>
      </c>
      <c r="BP85" s="15">
        <f t="shared" si="33"/>
        <v>1.015099104859335</v>
      </c>
      <c r="BQ85" s="4">
        <f t="shared" si="34"/>
        <v>1.2205088288288291</v>
      </c>
      <c r="BR85" s="4">
        <f t="shared" si="35"/>
        <v>2.8805831202046033</v>
      </c>
      <c r="BS85" s="4">
        <f t="shared" si="36"/>
        <v>4.236803749707053</v>
      </c>
      <c r="BT85" s="4">
        <f t="shared" si="37"/>
        <v>8.1519124487004095</v>
      </c>
      <c r="BU85" s="4">
        <f t="shared" si="38"/>
        <v>6.6192122762148333</v>
      </c>
      <c r="BV85" s="4">
        <f t="shared" si="39"/>
        <v>4.236803749707053</v>
      </c>
      <c r="BW85" s="4">
        <f t="shared" si="40"/>
        <v>4.236803749707053</v>
      </c>
      <c r="BX85" s="4">
        <f t="shared" si="41"/>
        <v>11.922805273779257</v>
      </c>
      <c r="BY85" s="4"/>
      <c r="BZ85" s="4">
        <f t="shared" si="42"/>
        <v>7.4939999999999989</v>
      </c>
      <c r="CA85" s="4"/>
      <c r="CB85" s="4"/>
      <c r="CC85" s="26">
        <v>1581</v>
      </c>
      <c r="CD85" s="6">
        <f t="shared" si="43"/>
        <v>190.70450450450446</v>
      </c>
      <c r="CE85" s="6">
        <f t="shared" si="44"/>
        <v>275.09185741687975</v>
      </c>
      <c r="CF85" s="6">
        <f t="shared" si="45"/>
        <v>23.189667747747752</v>
      </c>
      <c r="CG85" s="6">
        <f t="shared" si="46"/>
        <v>14.402915601023016</v>
      </c>
      <c r="CH85" s="6">
        <f t="shared" si="47"/>
        <v>12.710411249121158</v>
      </c>
      <c r="CI85" s="6">
        <f t="shared" si="48"/>
        <v>24.45573734610123</v>
      </c>
      <c r="CJ85" s="6">
        <f t="shared" si="49"/>
        <v>8.6049759590792831</v>
      </c>
      <c r="CK85" s="6">
        <f t="shared" si="50"/>
        <v>5.5078448746191695</v>
      </c>
      <c r="CL85" s="6">
        <f t="shared" si="51"/>
        <v>5.5078448746191695</v>
      </c>
      <c r="CM85" s="6">
        <f t="shared" si="56"/>
        <v>23.845610547558515</v>
      </c>
      <c r="CO85" s="7">
        <f t="shared" si="52"/>
        <v>393.31686561674911</v>
      </c>
      <c r="CQ85" s="8">
        <v>1581</v>
      </c>
      <c r="CR85" s="9">
        <f t="shared" si="53"/>
        <v>1873.4999999999998</v>
      </c>
      <c r="CS85" s="9">
        <f t="shared" si="54"/>
        <v>1651.9308355903463</v>
      </c>
      <c r="CU85" s="24">
        <v>1581</v>
      </c>
      <c r="CV85" s="11">
        <f t="shared" si="55"/>
        <v>1.1341273857452221</v>
      </c>
    </row>
    <row r="86" spans="1:100" x14ac:dyDescent="0.2">
      <c r="A86" s="13">
        <v>1582</v>
      </c>
      <c r="B86" s="1">
        <v>459</v>
      </c>
      <c r="G86" s="1">
        <v>459</v>
      </c>
      <c r="H86" s="1"/>
      <c r="U86" s="1">
        <v>17.8</v>
      </c>
      <c r="V86" s="1"/>
      <c r="X86" s="1"/>
      <c r="Y86" s="1"/>
      <c r="Z86" s="1"/>
      <c r="AA86" s="1">
        <v>17.8</v>
      </c>
      <c r="AB86" s="1"/>
      <c r="AC86" s="1">
        <v>429.1</v>
      </c>
      <c r="AD86" s="1"/>
      <c r="AE86" s="1"/>
      <c r="AF86" s="1"/>
      <c r="AG86" s="1"/>
      <c r="AH86" s="1"/>
      <c r="AI86" s="1">
        <v>429.1</v>
      </c>
      <c r="AJ86" s="1"/>
      <c r="AK86" s="1"/>
      <c r="AL86" s="1">
        <v>32</v>
      </c>
      <c r="AM86" s="1"/>
      <c r="AN86" s="1"/>
      <c r="AO86" s="1">
        <v>41.5</v>
      </c>
      <c r="AP86" s="1"/>
      <c r="AQ86" s="1">
        <v>2.5</v>
      </c>
      <c r="AR86" s="1"/>
      <c r="AS86" s="1">
        <v>2.1907861792689034</v>
      </c>
      <c r="AT86" s="1"/>
      <c r="AU86" s="1"/>
      <c r="AV86" s="1"/>
      <c r="AW86" s="1"/>
      <c r="AX86" s="17">
        <v>1582</v>
      </c>
      <c r="AY86" s="3">
        <v>3.7117117117117115</v>
      </c>
      <c r="AZ86" s="3">
        <f t="shared" si="30"/>
        <v>8.2702702702702702</v>
      </c>
      <c r="BA86" s="3">
        <v>11.005434782608695</v>
      </c>
      <c r="BB86" s="3">
        <v>13.232432432432432</v>
      </c>
      <c r="BC86" s="3">
        <v>30.869565217391301</v>
      </c>
      <c r="BD86" s="3">
        <v>34.191235059760956</v>
      </c>
      <c r="BE86" s="3">
        <v>86.744186046511629</v>
      </c>
      <c r="BF86" s="3">
        <v>69.565217391304344</v>
      </c>
      <c r="BG86" s="3">
        <f t="shared" si="29"/>
        <v>34.191235059760956</v>
      </c>
      <c r="BH86" s="3">
        <v>3.6086956521739131</v>
      </c>
      <c r="BI86" s="3"/>
      <c r="BJ86" s="3">
        <v>2.3453930896344515</v>
      </c>
      <c r="BK86" s="3"/>
      <c r="BL86" s="14">
        <v>1582</v>
      </c>
      <c r="BM86" s="15">
        <v>3.1951999999999998</v>
      </c>
      <c r="BN86" s="15">
        <f t="shared" si="31"/>
        <v>0.34881356650768414</v>
      </c>
      <c r="BO86" s="15">
        <f t="shared" si="32"/>
        <v>0.77721081081081067</v>
      </c>
      <c r="BP86" s="15">
        <f t="shared" si="33"/>
        <v>1.0342519181585677</v>
      </c>
      <c r="BQ86" s="4">
        <f t="shared" si="34"/>
        <v>1.2435372972972973</v>
      </c>
      <c r="BR86" s="4">
        <f t="shared" si="35"/>
        <v>2.9010127877237846</v>
      </c>
      <c r="BS86" s="4">
        <f t="shared" si="36"/>
        <v>3.2131715959690648</v>
      </c>
      <c r="BT86" s="4">
        <f t="shared" si="37"/>
        <v>8.1519124487004095</v>
      </c>
      <c r="BU86" s="4">
        <f t="shared" si="38"/>
        <v>6.5374936061381064</v>
      </c>
      <c r="BV86" s="4">
        <f t="shared" si="39"/>
        <v>3.2131715959690648</v>
      </c>
      <c r="BW86" s="4">
        <f t="shared" si="40"/>
        <v>3.2131715959690648</v>
      </c>
      <c r="BX86" s="4">
        <f t="shared" si="41"/>
        <v>12.30836862840396</v>
      </c>
      <c r="BY86" s="4"/>
      <c r="BZ86" s="4">
        <f t="shared" si="42"/>
        <v>7.4939999999999989</v>
      </c>
      <c r="CA86" s="4"/>
      <c r="CB86" s="4"/>
      <c r="CC86" s="26">
        <v>1582</v>
      </c>
      <c r="CD86" s="6">
        <f t="shared" si="43"/>
        <v>194.30270270270267</v>
      </c>
      <c r="CE86" s="6">
        <f t="shared" si="44"/>
        <v>280.28226982097181</v>
      </c>
      <c r="CF86" s="6">
        <f t="shared" si="45"/>
        <v>23.627208648648651</v>
      </c>
      <c r="CG86" s="6">
        <f t="shared" si="46"/>
        <v>14.505063938618923</v>
      </c>
      <c r="CH86" s="6">
        <f t="shared" si="47"/>
        <v>9.6395147879071938</v>
      </c>
      <c r="CI86" s="6">
        <f t="shared" si="48"/>
        <v>24.45573734610123</v>
      </c>
      <c r="CJ86" s="6">
        <f t="shared" si="49"/>
        <v>8.498741687979539</v>
      </c>
      <c r="CK86" s="6">
        <f t="shared" si="50"/>
        <v>4.1771230747597841</v>
      </c>
      <c r="CL86" s="6">
        <f t="shared" si="51"/>
        <v>4.1771230747597841</v>
      </c>
      <c r="CM86" s="6">
        <f t="shared" si="56"/>
        <v>24.616737256807919</v>
      </c>
      <c r="CO86" s="7">
        <f t="shared" si="52"/>
        <v>393.97951963655487</v>
      </c>
      <c r="CQ86" s="8">
        <v>1582</v>
      </c>
      <c r="CR86" s="9">
        <f t="shared" si="53"/>
        <v>1873.4999999999998</v>
      </c>
      <c r="CS86" s="9">
        <f t="shared" si="54"/>
        <v>1654.7139824735305</v>
      </c>
      <c r="CU86" s="24">
        <v>1582</v>
      </c>
      <c r="CV86" s="11">
        <f t="shared" si="55"/>
        <v>1.1322198397087451</v>
      </c>
    </row>
    <row r="87" spans="1:100" x14ac:dyDescent="0.2">
      <c r="A87" s="13">
        <v>1583</v>
      </c>
      <c r="B87" s="1">
        <v>471</v>
      </c>
      <c r="G87" s="1">
        <v>471</v>
      </c>
      <c r="H87" s="1"/>
      <c r="U87" s="1">
        <v>18.8</v>
      </c>
      <c r="V87" s="1"/>
      <c r="X87" s="1"/>
      <c r="Y87" s="1"/>
      <c r="Z87" s="1"/>
      <c r="AA87" s="1">
        <v>18.8</v>
      </c>
      <c r="AB87" s="1"/>
      <c r="AC87" s="1">
        <v>444.1</v>
      </c>
      <c r="AD87" s="1"/>
      <c r="AE87" s="1"/>
      <c r="AF87" s="1"/>
      <c r="AG87" s="1"/>
      <c r="AH87" s="1"/>
      <c r="AI87" s="1">
        <v>444.1</v>
      </c>
      <c r="AJ87" s="1"/>
      <c r="AK87" s="1"/>
      <c r="AL87" s="1">
        <v>32</v>
      </c>
      <c r="AM87" s="1"/>
      <c r="AN87" s="1"/>
      <c r="AO87" s="1">
        <v>48</v>
      </c>
      <c r="AP87" s="1"/>
      <c r="AQ87" s="1">
        <v>2.25</v>
      </c>
      <c r="AR87" s="1"/>
      <c r="AS87" s="1">
        <v>2.1907861792689034</v>
      </c>
      <c r="AT87" s="1"/>
      <c r="AU87" s="1"/>
      <c r="AV87" s="1"/>
      <c r="AW87" s="1"/>
      <c r="AX87" s="17">
        <v>1583</v>
      </c>
      <c r="AY87" s="3">
        <v>7.2810810810810818</v>
      </c>
      <c r="AZ87" s="3">
        <f t="shared" si="30"/>
        <v>8.486486486486486</v>
      </c>
      <c r="BA87" s="3">
        <v>11.293158567774936</v>
      </c>
      <c r="BB87" s="3">
        <v>13.578378378378378</v>
      </c>
      <c r="BC87" s="3">
        <v>31.086956521739125</v>
      </c>
      <c r="BD87" s="3">
        <v>35.386454183266935</v>
      </c>
      <c r="BE87" s="3">
        <v>86.744186046511629</v>
      </c>
      <c r="BF87" s="3">
        <v>69.565217391304344</v>
      </c>
      <c r="BG87" s="3">
        <f t="shared" si="29"/>
        <v>35.386454183266935</v>
      </c>
      <c r="BH87" s="3">
        <v>4.1739130434782608</v>
      </c>
      <c r="BI87" s="3"/>
      <c r="BJ87" s="3">
        <v>2.2203930896344515</v>
      </c>
      <c r="BK87" s="3"/>
      <c r="BL87" s="14">
        <v>1583</v>
      </c>
      <c r="BM87" s="15">
        <v>3.1951999999999998</v>
      </c>
      <c r="BN87" s="15">
        <f t="shared" si="31"/>
        <v>0.68425030206677273</v>
      </c>
      <c r="BO87" s="15">
        <f t="shared" si="32"/>
        <v>0.79753004769475344</v>
      </c>
      <c r="BP87" s="15">
        <f t="shared" si="33"/>
        <v>1.0612911839927788</v>
      </c>
      <c r="BQ87" s="4">
        <f t="shared" si="34"/>
        <v>1.2760480763116056</v>
      </c>
      <c r="BR87" s="4">
        <f t="shared" si="35"/>
        <v>2.9214424552429659</v>
      </c>
      <c r="BS87" s="4">
        <f t="shared" si="36"/>
        <v>3.3254940707757208</v>
      </c>
      <c r="BT87" s="4">
        <f t="shared" si="37"/>
        <v>8.1519124487004095</v>
      </c>
      <c r="BU87" s="4">
        <f t="shared" si="38"/>
        <v>6.5374936061381064</v>
      </c>
      <c r="BV87" s="4">
        <f t="shared" si="39"/>
        <v>3.3254940707757208</v>
      </c>
      <c r="BW87" s="4">
        <f t="shared" si="40"/>
        <v>3.3254940707757208</v>
      </c>
      <c r="BX87" s="4">
        <f t="shared" si="41"/>
        <v>14.236185401527472</v>
      </c>
      <c r="BY87" s="4"/>
      <c r="BZ87" s="4">
        <f t="shared" si="42"/>
        <v>7.0945999999999989</v>
      </c>
      <c r="CA87" s="4"/>
      <c r="CB87" s="4"/>
      <c r="CC87" s="26">
        <v>1583</v>
      </c>
      <c r="CD87" s="6">
        <f t="shared" si="43"/>
        <v>199.38251192368838</v>
      </c>
      <c r="CE87" s="6">
        <f t="shared" si="44"/>
        <v>287.60991086204302</v>
      </c>
      <c r="CF87" s="6">
        <f t="shared" si="45"/>
        <v>24.244913449920507</v>
      </c>
      <c r="CG87" s="6">
        <f t="shared" si="46"/>
        <v>14.607212276214829</v>
      </c>
      <c r="CH87" s="6">
        <f t="shared" si="47"/>
        <v>9.9764822123271628</v>
      </c>
      <c r="CI87" s="6">
        <f t="shared" si="48"/>
        <v>24.45573734610123</v>
      </c>
      <c r="CJ87" s="6">
        <f t="shared" si="49"/>
        <v>8.498741687979539</v>
      </c>
      <c r="CK87" s="6">
        <f t="shared" si="50"/>
        <v>4.3231422920084368</v>
      </c>
      <c r="CL87" s="6">
        <f t="shared" si="51"/>
        <v>4.3231422920084368</v>
      </c>
      <c r="CM87" s="6">
        <f t="shared" si="56"/>
        <v>28.472370803054943</v>
      </c>
      <c r="CO87" s="7">
        <f t="shared" si="52"/>
        <v>406.51165322165804</v>
      </c>
      <c r="CQ87" s="8">
        <v>1583</v>
      </c>
      <c r="CR87" s="9">
        <f t="shared" si="53"/>
        <v>1773.6499999999996</v>
      </c>
      <c r="CS87" s="9">
        <f t="shared" si="54"/>
        <v>1707.3489435309639</v>
      </c>
      <c r="CU87" s="24">
        <v>1583</v>
      </c>
      <c r="CV87" s="11">
        <f t="shared" si="55"/>
        <v>1.0388327510438018</v>
      </c>
    </row>
    <row r="88" spans="1:100" x14ac:dyDescent="0.2">
      <c r="A88" s="13">
        <v>1584</v>
      </c>
      <c r="B88" s="1">
        <v>476</v>
      </c>
      <c r="G88" s="1">
        <v>476</v>
      </c>
      <c r="H88" s="1"/>
      <c r="T88" s="1">
        <v>14.4</v>
      </c>
      <c r="U88" s="1">
        <v>20.8</v>
      </c>
      <c r="V88" s="1"/>
      <c r="X88" s="1"/>
      <c r="Y88" s="1"/>
      <c r="Z88" s="1"/>
      <c r="AA88" s="1">
        <v>20.8</v>
      </c>
      <c r="AB88" s="1">
        <v>14.4</v>
      </c>
      <c r="AC88" s="1">
        <v>481.3</v>
      </c>
      <c r="AD88" s="1"/>
      <c r="AE88" s="1"/>
      <c r="AF88" s="1"/>
      <c r="AG88" s="1"/>
      <c r="AH88" s="1"/>
      <c r="AI88" s="1">
        <v>481.3</v>
      </c>
      <c r="AJ88" s="1"/>
      <c r="AK88" s="1"/>
      <c r="AL88" s="1">
        <v>30.9</v>
      </c>
      <c r="AM88" s="1"/>
      <c r="AN88" s="1"/>
      <c r="AO88" s="1">
        <v>44</v>
      </c>
      <c r="AP88" s="1"/>
      <c r="AQ88" s="1">
        <v>2.25</v>
      </c>
      <c r="AR88" s="1"/>
      <c r="AS88" s="1">
        <v>2.1907861792689034</v>
      </c>
      <c r="AT88" s="1"/>
      <c r="AU88" s="1"/>
      <c r="AV88" s="1"/>
      <c r="AW88" s="1"/>
      <c r="AX88" s="17">
        <v>1584</v>
      </c>
      <c r="AY88" s="3">
        <v>4.288288288288288</v>
      </c>
      <c r="AZ88" s="3">
        <f t="shared" si="30"/>
        <v>8.576576576576576</v>
      </c>
      <c r="BA88" s="3">
        <v>11.413043478260869</v>
      </c>
      <c r="BB88" s="3">
        <v>13.722522522522523</v>
      </c>
      <c r="BC88" s="3">
        <v>31.304347826086957</v>
      </c>
      <c r="BD88" s="3">
        <v>38.350597609561753</v>
      </c>
      <c r="BE88" s="3">
        <v>73.255813953488371</v>
      </c>
      <c r="BF88" s="3">
        <v>67.173913043478251</v>
      </c>
      <c r="BG88" s="3">
        <f t="shared" si="29"/>
        <v>38.350597609561753</v>
      </c>
      <c r="BH88" s="3">
        <v>3.8260869565217392</v>
      </c>
      <c r="BI88" s="3"/>
      <c r="BJ88" s="3">
        <v>2.2203930896344515</v>
      </c>
      <c r="BK88" s="3"/>
      <c r="BL88" s="14">
        <v>1584</v>
      </c>
      <c r="BM88" s="15">
        <v>3.1951999999999998</v>
      </c>
      <c r="BN88" s="15">
        <f t="shared" si="31"/>
        <v>0.40299819819819815</v>
      </c>
      <c r="BO88" s="15">
        <f t="shared" si="32"/>
        <v>0.80599639639639631</v>
      </c>
      <c r="BP88" s="15">
        <f t="shared" si="33"/>
        <v>1.072557544757033</v>
      </c>
      <c r="BQ88" s="4">
        <f t="shared" si="34"/>
        <v>1.2895942342342341</v>
      </c>
      <c r="BR88" s="4">
        <f t="shared" si="35"/>
        <v>2.941872122762148</v>
      </c>
      <c r="BS88" s="4">
        <f t="shared" si="36"/>
        <v>3.6040538082962263</v>
      </c>
      <c r="BT88" s="4">
        <f t="shared" si="37"/>
        <v>6.8843228454172367</v>
      </c>
      <c r="BU88" s="4">
        <f t="shared" si="38"/>
        <v>6.3127672634271086</v>
      </c>
      <c r="BV88" s="4">
        <f t="shared" si="39"/>
        <v>3.6040538082962263</v>
      </c>
      <c r="BW88" s="4">
        <f t="shared" si="40"/>
        <v>3.6040538082962263</v>
      </c>
      <c r="BX88" s="4">
        <f t="shared" si="41"/>
        <v>13.049836618066848</v>
      </c>
      <c r="BY88" s="4"/>
      <c r="BZ88" s="4">
        <f t="shared" si="42"/>
        <v>7.0945999999999989</v>
      </c>
      <c r="CA88" s="4"/>
      <c r="CB88" s="4"/>
      <c r="CC88" s="26">
        <v>1584</v>
      </c>
      <c r="CD88" s="6">
        <f t="shared" si="43"/>
        <v>201.49909909909908</v>
      </c>
      <c r="CE88" s="6">
        <f t="shared" si="44"/>
        <v>290.66309462915592</v>
      </c>
      <c r="CF88" s="6">
        <f t="shared" si="45"/>
        <v>24.502290450450449</v>
      </c>
      <c r="CG88" s="6">
        <f t="shared" si="46"/>
        <v>14.709360613810741</v>
      </c>
      <c r="CH88" s="6">
        <f t="shared" si="47"/>
        <v>10.812161424888679</v>
      </c>
      <c r="CI88" s="6">
        <f t="shared" si="48"/>
        <v>20.652968536251709</v>
      </c>
      <c r="CJ88" s="6">
        <f t="shared" si="49"/>
        <v>8.2065974424552408</v>
      </c>
      <c r="CK88" s="6">
        <f t="shared" si="50"/>
        <v>4.6852699507850941</v>
      </c>
      <c r="CL88" s="6">
        <f t="shared" si="51"/>
        <v>4.6852699507850941</v>
      </c>
      <c r="CM88" s="6">
        <f t="shared" si="56"/>
        <v>26.099673236133697</v>
      </c>
      <c r="CO88" s="7">
        <f t="shared" si="52"/>
        <v>405.01668623471664</v>
      </c>
      <c r="CQ88" s="8">
        <v>1584</v>
      </c>
      <c r="CR88" s="9">
        <f t="shared" si="53"/>
        <v>1773.6499999999996</v>
      </c>
      <c r="CS88" s="9">
        <f t="shared" si="54"/>
        <v>1701.07008218581</v>
      </c>
      <c r="CU88" s="24">
        <v>1584</v>
      </c>
      <c r="CV88" s="11">
        <f t="shared" si="55"/>
        <v>1.0426672119945388</v>
      </c>
    </row>
    <row r="89" spans="1:100" x14ac:dyDescent="0.2">
      <c r="A89" s="13">
        <v>1585</v>
      </c>
      <c r="B89" s="1">
        <v>492.7</v>
      </c>
      <c r="G89" s="1">
        <v>492.7</v>
      </c>
      <c r="H89" s="1"/>
      <c r="T89" s="1">
        <v>17</v>
      </c>
      <c r="U89" s="1">
        <v>21.6</v>
      </c>
      <c r="V89" s="1"/>
      <c r="X89" s="1"/>
      <c r="Y89" s="1"/>
      <c r="Z89" s="1"/>
      <c r="AA89" s="1">
        <v>21.6</v>
      </c>
      <c r="AB89" s="1">
        <v>17</v>
      </c>
      <c r="AC89" s="1">
        <v>684.7</v>
      </c>
      <c r="AD89" s="1"/>
      <c r="AE89" s="1"/>
      <c r="AF89" s="1"/>
      <c r="AG89" s="1"/>
      <c r="AH89" s="1"/>
      <c r="AI89" s="1">
        <v>684.7</v>
      </c>
      <c r="AJ89" s="1"/>
      <c r="AK89" s="1"/>
      <c r="AL89" s="1">
        <v>33.200000000000003</v>
      </c>
      <c r="AM89" s="1"/>
      <c r="AN89" s="1"/>
      <c r="AO89" s="1">
        <v>44.3</v>
      </c>
      <c r="AP89" s="1"/>
      <c r="AQ89" s="1">
        <v>2.5</v>
      </c>
      <c r="AR89" s="1"/>
      <c r="AS89" s="1">
        <v>2.1907861792689034</v>
      </c>
      <c r="AT89" s="1"/>
      <c r="AU89" s="1"/>
      <c r="AV89" s="1"/>
      <c r="AW89" s="1"/>
      <c r="AX89" s="17">
        <v>1585</v>
      </c>
      <c r="AY89" s="3">
        <v>3.4666666666666668</v>
      </c>
      <c r="AZ89" s="3">
        <f t="shared" si="30"/>
        <v>8.877477477477477</v>
      </c>
      <c r="BA89" s="3">
        <v>11.813459079283886</v>
      </c>
      <c r="BB89" s="3">
        <v>14.203963963963965</v>
      </c>
      <c r="BC89" s="3">
        <v>36.95652173913043</v>
      </c>
      <c r="BD89" s="3">
        <v>54.557768924302792</v>
      </c>
      <c r="BE89" s="3">
        <v>83.488372093023258</v>
      </c>
      <c r="BF89" s="3">
        <v>72.173913043478265</v>
      </c>
      <c r="BG89" s="3">
        <f t="shared" si="29"/>
        <v>54.557768924302792</v>
      </c>
      <c r="BH89" s="3">
        <v>3.8521739130434782</v>
      </c>
      <c r="BI89" s="3"/>
      <c r="BJ89" s="3">
        <v>2.3453930896344515</v>
      </c>
      <c r="BK89" s="3"/>
      <c r="BL89" s="14">
        <v>1585</v>
      </c>
      <c r="BM89" s="15">
        <v>3.1951999999999998</v>
      </c>
      <c r="BN89" s="15">
        <f t="shared" si="31"/>
        <v>0.32578509803921568</v>
      </c>
      <c r="BO89" s="15">
        <f t="shared" si="32"/>
        <v>0.83427400105988336</v>
      </c>
      <c r="BP89" s="15">
        <f t="shared" si="33"/>
        <v>1.1101871897096431</v>
      </c>
      <c r="BQ89" s="4">
        <f t="shared" si="34"/>
        <v>1.3348384016958135</v>
      </c>
      <c r="BR89" s="4">
        <f t="shared" si="35"/>
        <v>3.4730434782608692</v>
      </c>
      <c r="BS89" s="4">
        <f t="shared" si="36"/>
        <v>5.1271465666744787</v>
      </c>
      <c r="BT89" s="4">
        <f t="shared" si="37"/>
        <v>7.8459425444596436</v>
      </c>
      <c r="BU89" s="4">
        <f t="shared" si="38"/>
        <v>6.7826496163682872</v>
      </c>
      <c r="BV89" s="4">
        <f t="shared" si="39"/>
        <v>5.1271465666744787</v>
      </c>
      <c r="BW89" s="4">
        <f t="shared" si="40"/>
        <v>5.1271465666744787</v>
      </c>
      <c r="BX89" s="4">
        <f t="shared" si="41"/>
        <v>13.138812776826395</v>
      </c>
      <c r="BY89" s="4"/>
      <c r="BZ89" s="4">
        <f t="shared" si="42"/>
        <v>7.4939999999999989</v>
      </c>
      <c r="CA89" s="4"/>
      <c r="CB89" s="4"/>
      <c r="CC89" s="26">
        <v>1585</v>
      </c>
      <c r="CD89" s="6">
        <f t="shared" si="43"/>
        <v>208.56850026497085</v>
      </c>
      <c r="CE89" s="6">
        <f t="shared" si="44"/>
        <v>300.86072841131329</v>
      </c>
      <c r="CF89" s="6">
        <f t="shared" si="45"/>
        <v>25.361929632220455</v>
      </c>
      <c r="CG89" s="6">
        <f t="shared" si="46"/>
        <v>17.365217391304345</v>
      </c>
      <c r="CH89" s="6">
        <f t="shared" si="47"/>
        <v>15.381439700023435</v>
      </c>
      <c r="CI89" s="6">
        <f t="shared" si="48"/>
        <v>23.537827633378932</v>
      </c>
      <c r="CJ89" s="6">
        <f t="shared" si="49"/>
        <v>8.8174445012787732</v>
      </c>
      <c r="CK89" s="6">
        <f t="shared" si="50"/>
        <v>6.6652905366768227</v>
      </c>
      <c r="CL89" s="6">
        <f t="shared" si="51"/>
        <v>6.6652905366768227</v>
      </c>
      <c r="CM89" s="6">
        <f t="shared" si="56"/>
        <v>26.27762555365279</v>
      </c>
      <c r="CO89" s="7">
        <f t="shared" si="52"/>
        <v>430.93279389652565</v>
      </c>
      <c r="CQ89" s="8">
        <v>1585</v>
      </c>
      <c r="CR89" s="9">
        <f t="shared" si="53"/>
        <v>1873.4999999999998</v>
      </c>
      <c r="CS89" s="9">
        <f t="shared" si="54"/>
        <v>1809.9177343654078</v>
      </c>
      <c r="CU89" s="24">
        <v>1585</v>
      </c>
      <c r="CV89" s="11">
        <f t="shared" si="55"/>
        <v>1.0351299202319189</v>
      </c>
    </row>
    <row r="90" spans="1:100" x14ac:dyDescent="0.2">
      <c r="A90" s="13">
        <v>1586</v>
      </c>
      <c r="B90" s="1">
        <v>306</v>
      </c>
      <c r="G90" s="1">
        <v>306</v>
      </c>
      <c r="H90" s="1"/>
      <c r="T90" s="1">
        <v>18</v>
      </c>
      <c r="U90" s="1">
        <v>21.4</v>
      </c>
      <c r="V90" s="1"/>
      <c r="X90" s="1"/>
      <c r="Y90" s="1"/>
      <c r="Z90" s="1"/>
      <c r="AA90" s="1">
        <v>21.4</v>
      </c>
      <c r="AB90" s="1">
        <v>18</v>
      </c>
      <c r="AC90" s="1">
        <v>487</v>
      </c>
      <c r="AD90" s="1"/>
      <c r="AE90" s="1"/>
      <c r="AF90" s="1"/>
      <c r="AG90" s="1"/>
      <c r="AH90" s="1"/>
      <c r="AI90" s="1">
        <v>487</v>
      </c>
      <c r="AJ90" s="1"/>
      <c r="AK90" s="1"/>
      <c r="AL90" s="1">
        <v>33</v>
      </c>
      <c r="AM90" s="1"/>
      <c r="AN90" s="1"/>
      <c r="AO90" s="1">
        <v>44.6</v>
      </c>
      <c r="AP90" s="1"/>
      <c r="AQ90" s="1">
        <v>2.25</v>
      </c>
      <c r="AR90" s="1"/>
      <c r="AS90" s="1">
        <v>2.41</v>
      </c>
      <c r="AT90" s="1"/>
      <c r="AU90" s="1"/>
      <c r="AV90" s="1"/>
      <c r="AW90" s="1"/>
      <c r="AX90" s="17">
        <v>1586</v>
      </c>
      <c r="AY90" s="3">
        <v>3.390990990990991</v>
      </c>
      <c r="AZ90" s="3">
        <f t="shared" si="30"/>
        <v>5.5135135135135132</v>
      </c>
      <c r="BA90" s="3">
        <v>7.3369565217391299</v>
      </c>
      <c r="BB90" s="3">
        <v>8.8216216216216221</v>
      </c>
      <c r="BC90" s="3">
        <v>39.130434782608695</v>
      </c>
      <c r="BD90" s="3">
        <v>38.804780876494021</v>
      </c>
      <c r="BE90" s="3">
        <v>83.488372093023258</v>
      </c>
      <c r="BF90" s="3">
        <v>71.739130434782609</v>
      </c>
      <c r="BG90" s="3">
        <f t="shared" si="29"/>
        <v>38.804780876494021</v>
      </c>
      <c r="BH90" s="3">
        <v>3.8782608695652177</v>
      </c>
      <c r="BI90" s="3"/>
      <c r="BJ90" s="3">
        <v>2.33</v>
      </c>
      <c r="BK90" s="3"/>
      <c r="BL90" s="14">
        <v>1586</v>
      </c>
      <c r="BM90" s="15">
        <v>3.1951999999999998</v>
      </c>
      <c r="BN90" s="15">
        <f t="shared" si="31"/>
        <v>0.31867336512983574</v>
      </c>
      <c r="BO90" s="15">
        <f t="shared" si="32"/>
        <v>0.51814054054054048</v>
      </c>
      <c r="BP90" s="15">
        <f t="shared" si="33"/>
        <v>0.68950127877237843</v>
      </c>
      <c r="BQ90" s="4">
        <f t="shared" si="34"/>
        <v>0.82902486486486482</v>
      </c>
      <c r="BR90" s="4">
        <f t="shared" si="35"/>
        <v>3.6773401534526853</v>
      </c>
      <c r="BS90" s="4">
        <f t="shared" si="36"/>
        <v>3.6467363487227558</v>
      </c>
      <c r="BT90" s="4">
        <f t="shared" si="37"/>
        <v>7.8459425444596436</v>
      </c>
      <c r="BU90" s="4">
        <f t="shared" si="38"/>
        <v>6.7417902813299238</v>
      </c>
      <c r="BV90" s="4">
        <f t="shared" si="39"/>
        <v>3.6467363487227558</v>
      </c>
      <c r="BW90" s="4">
        <f t="shared" si="40"/>
        <v>3.6467363487227558</v>
      </c>
      <c r="BX90" s="4">
        <f t="shared" si="41"/>
        <v>13.227788935585945</v>
      </c>
      <c r="BY90" s="4"/>
      <c r="BZ90" s="4">
        <f t="shared" si="42"/>
        <v>7.4448159999999994</v>
      </c>
      <c r="CA90" s="4"/>
      <c r="CB90" s="4"/>
      <c r="CC90" s="26">
        <v>1586</v>
      </c>
      <c r="CD90" s="6">
        <f t="shared" si="43"/>
        <v>129.53513513513511</v>
      </c>
      <c r="CE90" s="6">
        <f t="shared" si="44"/>
        <v>186.85484654731457</v>
      </c>
      <c r="CF90" s="6">
        <f t="shared" si="45"/>
        <v>15.751472432432431</v>
      </c>
      <c r="CG90" s="6">
        <f t="shared" si="46"/>
        <v>18.386700767263427</v>
      </c>
      <c r="CH90" s="6">
        <f t="shared" si="47"/>
        <v>10.940209046168267</v>
      </c>
      <c r="CI90" s="6">
        <f t="shared" si="48"/>
        <v>23.537827633378932</v>
      </c>
      <c r="CJ90" s="6">
        <f t="shared" si="49"/>
        <v>8.7643273657289011</v>
      </c>
      <c r="CK90" s="6">
        <f t="shared" si="50"/>
        <v>4.7407572533395825</v>
      </c>
      <c r="CL90" s="6">
        <f t="shared" si="51"/>
        <v>4.7407572533395825</v>
      </c>
      <c r="CM90" s="6">
        <f t="shared" si="56"/>
        <v>26.45557787117189</v>
      </c>
      <c r="CO90" s="7">
        <f t="shared" si="52"/>
        <v>300.1724761701376</v>
      </c>
      <c r="CQ90" s="8">
        <v>1586</v>
      </c>
      <c r="CR90" s="9">
        <f t="shared" si="53"/>
        <v>1861.204</v>
      </c>
      <c r="CS90" s="9">
        <f t="shared" si="54"/>
        <v>1260.724399914578</v>
      </c>
      <c r="CU90" s="24">
        <v>1586</v>
      </c>
      <c r="CV90" s="11">
        <f t="shared" si="55"/>
        <v>1.4762972780776735</v>
      </c>
    </row>
    <row r="91" spans="1:100" x14ac:dyDescent="0.2">
      <c r="A91" s="13">
        <v>1587</v>
      </c>
      <c r="B91" s="1">
        <v>331.3</v>
      </c>
      <c r="G91" s="1">
        <v>331.3</v>
      </c>
      <c r="H91" s="1"/>
      <c r="U91" s="1">
        <v>19.5</v>
      </c>
      <c r="V91" s="1"/>
      <c r="X91" s="1"/>
      <c r="Y91" s="1"/>
      <c r="Z91" s="1"/>
      <c r="AA91" s="1">
        <v>19.5</v>
      </c>
      <c r="AB91" s="1"/>
      <c r="AC91" s="1">
        <v>405.3</v>
      </c>
      <c r="AD91" s="1"/>
      <c r="AE91" s="1"/>
      <c r="AF91" s="1"/>
      <c r="AG91" s="1"/>
      <c r="AH91" s="1"/>
      <c r="AI91" s="1">
        <v>405.3</v>
      </c>
      <c r="AJ91" s="1"/>
      <c r="AK91" s="1"/>
      <c r="AL91" s="1">
        <v>35.5</v>
      </c>
      <c r="AM91" s="1"/>
      <c r="AN91" s="1"/>
      <c r="AO91" s="1">
        <v>41.9</v>
      </c>
      <c r="AP91" s="1"/>
      <c r="AQ91" s="1">
        <v>2.25</v>
      </c>
      <c r="AR91" s="1"/>
      <c r="AS91" s="1">
        <v>2.41</v>
      </c>
      <c r="AT91" s="1"/>
      <c r="AU91" s="1"/>
      <c r="AV91" s="1"/>
      <c r="AW91" s="1"/>
      <c r="AX91" s="17">
        <v>1587</v>
      </c>
      <c r="AY91" s="3">
        <v>3.3153153153153152</v>
      </c>
      <c r="AZ91" s="3">
        <f t="shared" si="30"/>
        <v>5.9693693693693692</v>
      </c>
      <c r="BA91" s="3">
        <v>7.9435741687979542</v>
      </c>
      <c r="BB91" s="3">
        <v>9.5509909909909911</v>
      </c>
      <c r="BC91" s="3">
        <v>35.326086956521735</v>
      </c>
      <c r="BD91" s="3">
        <v>32.294820717131472</v>
      </c>
      <c r="BE91" s="3">
        <v>76.395348837209312</v>
      </c>
      <c r="BF91" s="3">
        <v>77.173913043478251</v>
      </c>
      <c r="BG91" s="3">
        <f t="shared" si="29"/>
        <v>32.294820717131472</v>
      </c>
      <c r="BH91" s="3">
        <v>3.6434782608695651</v>
      </c>
      <c r="BI91" s="3"/>
      <c r="BJ91" s="3">
        <v>2.33</v>
      </c>
      <c r="BK91" s="3"/>
      <c r="BL91" s="14">
        <v>1587</v>
      </c>
      <c r="BM91" s="15">
        <v>3.1951999999999998</v>
      </c>
      <c r="BN91" s="15">
        <f t="shared" si="31"/>
        <v>0.31156163222045574</v>
      </c>
      <c r="BO91" s="15">
        <f t="shared" si="32"/>
        <v>0.56098026497085318</v>
      </c>
      <c r="BP91" s="15">
        <f t="shared" si="33"/>
        <v>0.74650906423950647</v>
      </c>
      <c r="BQ91" s="4">
        <f t="shared" si="34"/>
        <v>0.89756842395336511</v>
      </c>
      <c r="BR91" s="4">
        <f t="shared" si="35"/>
        <v>3.3198209718670073</v>
      </c>
      <c r="BS91" s="4">
        <f t="shared" si="36"/>
        <v>3.0349532692758374</v>
      </c>
      <c r="BT91" s="4">
        <f t="shared" si="37"/>
        <v>7.1793652530779752</v>
      </c>
      <c r="BU91" s="4">
        <f t="shared" si="38"/>
        <v>7.2525319693094623</v>
      </c>
      <c r="BV91" s="4">
        <f t="shared" si="39"/>
        <v>3.0349532692758374</v>
      </c>
      <c r="BW91" s="4">
        <f t="shared" si="40"/>
        <v>3.0349532692758374</v>
      </c>
      <c r="BX91" s="4">
        <f t="shared" si="41"/>
        <v>12.427003506750022</v>
      </c>
      <c r="BY91" s="4"/>
      <c r="BZ91" s="4">
        <f t="shared" si="42"/>
        <v>7.4448159999999994</v>
      </c>
      <c r="CA91" s="4"/>
      <c r="CB91" s="4"/>
      <c r="CC91" s="26">
        <v>1587</v>
      </c>
      <c r="CD91" s="6">
        <f t="shared" si="43"/>
        <v>140.24506624271328</v>
      </c>
      <c r="CE91" s="6">
        <f t="shared" si="44"/>
        <v>202.30395640890626</v>
      </c>
      <c r="CF91" s="6">
        <f t="shared" si="45"/>
        <v>17.053800055113935</v>
      </c>
      <c r="CG91" s="6">
        <f t="shared" si="46"/>
        <v>16.599104859335036</v>
      </c>
      <c r="CH91" s="6">
        <f t="shared" si="47"/>
        <v>9.1048598078275127</v>
      </c>
      <c r="CI91" s="6">
        <f t="shared" si="48"/>
        <v>21.538095759233926</v>
      </c>
      <c r="CJ91" s="6">
        <f t="shared" si="49"/>
        <v>9.4282915601023021</v>
      </c>
      <c r="CK91" s="6">
        <f t="shared" si="50"/>
        <v>3.9454392500585889</v>
      </c>
      <c r="CL91" s="6">
        <f t="shared" si="51"/>
        <v>3.9454392500585889</v>
      </c>
      <c r="CM91" s="6">
        <f t="shared" si="56"/>
        <v>24.854007013500045</v>
      </c>
      <c r="CO91" s="7">
        <f t="shared" si="52"/>
        <v>308.77299396413622</v>
      </c>
      <c r="CQ91" s="8">
        <v>1587</v>
      </c>
      <c r="CR91" s="9">
        <f t="shared" si="53"/>
        <v>1861.204</v>
      </c>
      <c r="CS91" s="9">
        <f t="shared" si="54"/>
        <v>1296.8465746493721</v>
      </c>
      <c r="CU91" s="24">
        <v>1587</v>
      </c>
      <c r="CV91" s="11">
        <f t="shared" si="55"/>
        <v>1.435176709706939</v>
      </c>
    </row>
    <row r="92" spans="1:100" x14ac:dyDescent="0.2">
      <c r="A92" s="13">
        <v>1588</v>
      </c>
      <c r="B92" s="1">
        <v>406.2</v>
      </c>
      <c r="G92" s="1">
        <v>406.2</v>
      </c>
      <c r="H92" s="1"/>
      <c r="T92" s="1">
        <v>14.5</v>
      </c>
      <c r="U92" s="1">
        <v>20.9</v>
      </c>
      <c r="V92" s="1"/>
      <c r="X92" s="1"/>
      <c r="Y92" s="1"/>
      <c r="Z92" s="1"/>
      <c r="AA92" s="1">
        <v>20.9</v>
      </c>
      <c r="AB92" s="1">
        <v>14.5</v>
      </c>
      <c r="AC92" s="1">
        <v>428</v>
      </c>
      <c r="AD92" s="1"/>
      <c r="AE92" s="1"/>
      <c r="AF92" s="1"/>
      <c r="AG92" s="1"/>
      <c r="AH92" s="1"/>
      <c r="AI92" s="1">
        <v>428</v>
      </c>
      <c r="AJ92" s="1"/>
      <c r="AK92" s="1"/>
      <c r="AL92" s="1">
        <v>31</v>
      </c>
      <c r="AM92" s="1"/>
      <c r="AN92" s="1"/>
      <c r="AO92" s="1">
        <v>43.5</v>
      </c>
      <c r="AP92" s="1"/>
      <c r="AQ92" s="1">
        <v>2.5</v>
      </c>
      <c r="AR92" s="1"/>
      <c r="AS92" s="1">
        <v>1.9998748122183274</v>
      </c>
      <c r="AT92" s="1"/>
      <c r="AU92" s="1"/>
      <c r="AV92" s="1"/>
      <c r="AW92" s="1"/>
      <c r="AX92" s="17">
        <v>1588</v>
      </c>
      <c r="AY92" s="3">
        <v>3.6756756756756759</v>
      </c>
      <c r="AZ92" s="3">
        <f t="shared" si="30"/>
        <v>7.3189189189189188</v>
      </c>
      <c r="BA92" s="3">
        <v>9.7394501278772374</v>
      </c>
      <c r="BB92" s="3">
        <v>11.710270270270271</v>
      </c>
      <c r="BC92" s="3">
        <v>31.521739130434781</v>
      </c>
      <c r="BD92" s="3">
        <v>34.103585657370516</v>
      </c>
      <c r="BE92" s="3">
        <v>87.325581395348834</v>
      </c>
      <c r="BF92" s="3">
        <v>67.391304347826079</v>
      </c>
      <c r="BG92" s="3">
        <f t="shared" si="29"/>
        <v>34.103585657370516</v>
      </c>
      <c r="BH92" s="3">
        <v>3.7826086956521738</v>
      </c>
      <c r="BI92" s="3"/>
      <c r="BJ92" s="3">
        <v>2.2499374061091637</v>
      </c>
      <c r="BK92" s="3"/>
      <c r="BL92" s="14">
        <v>1588</v>
      </c>
      <c r="BM92" s="15">
        <v>3.1951999999999998</v>
      </c>
      <c r="BN92" s="15">
        <f t="shared" si="31"/>
        <v>0.34542702702702704</v>
      </c>
      <c r="BO92" s="15">
        <f t="shared" si="32"/>
        <v>0.68780616852146259</v>
      </c>
      <c r="BP92" s="15">
        <f t="shared" si="33"/>
        <v>0.9152791484880396</v>
      </c>
      <c r="BQ92" s="4">
        <f t="shared" si="34"/>
        <v>1.1004898696343404</v>
      </c>
      <c r="BR92" s="4">
        <f t="shared" si="35"/>
        <v>2.9623017902813293</v>
      </c>
      <c r="BS92" s="4">
        <f t="shared" si="36"/>
        <v>3.2049346144832427</v>
      </c>
      <c r="BT92" s="4">
        <f t="shared" si="37"/>
        <v>8.2065499316005468</v>
      </c>
      <c r="BU92" s="4">
        <f t="shared" si="38"/>
        <v>6.3331969309462908</v>
      </c>
      <c r="BV92" s="4">
        <f t="shared" si="39"/>
        <v>3.2049346144832427</v>
      </c>
      <c r="BW92" s="4">
        <f t="shared" si="40"/>
        <v>3.2049346144832427</v>
      </c>
      <c r="BX92" s="4">
        <f t="shared" si="41"/>
        <v>12.90154302013427</v>
      </c>
      <c r="BY92" s="4"/>
      <c r="BZ92" s="4">
        <f t="shared" si="42"/>
        <v>7.1889999999999992</v>
      </c>
      <c r="CA92" s="4"/>
      <c r="CB92" s="4"/>
      <c r="CC92" s="26">
        <v>1588</v>
      </c>
      <c r="CD92" s="6">
        <f t="shared" si="43"/>
        <v>171.95154213036565</v>
      </c>
      <c r="CE92" s="6">
        <f t="shared" si="44"/>
        <v>248.04064924025874</v>
      </c>
      <c r="CF92" s="6">
        <f t="shared" si="45"/>
        <v>20.909307523052465</v>
      </c>
      <c r="CG92" s="6">
        <f t="shared" si="46"/>
        <v>14.811508951406648</v>
      </c>
      <c r="CH92" s="6">
        <f t="shared" si="47"/>
        <v>9.614803843449728</v>
      </c>
      <c r="CI92" s="6">
        <f t="shared" si="48"/>
        <v>24.619649794801639</v>
      </c>
      <c r="CJ92" s="6">
        <f t="shared" si="49"/>
        <v>8.2331560102301786</v>
      </c>
      <c r="CK92" s="6">
        <f t="shared" si="50"/>
        <v>4.1664149988282153</v>
      </c>
      <c r="CL92" s="6">
        <f t="shared" si="51"/>
        <v>4.1664149988282153</v>
      </c>
      <c r="CM92" s="6">
        <f t="shared" si="56"/>
        <v>25.803086040268539</v>
      </c>
      <c r="CO92" s="7">
        <f t="shared" si="52"/>
        <v>360.36499140112437</v>
      </c>
      <c r="CQ92" s="8">
        <v>1588</v>
      </c>
      <c r="CR92" s="9">
        <f t="shared" si="53"/>
        <v>1797.2499999999998</v>
      </c>
      <c r="CS92" s="9">
        <f t="shared" si="54"/>
        <v>1513.5329638847224</v>
      </c>
      <c r="CU92" s="24">
        <v>1588</v>
      </c>
      <c r="CV92" s="11">
        <f t="shared" si="55"/>
        <v>1.1874534898711901</v>
      </c>
    </row>
    <row r="93" spans="1:100" x14ac:dyDescent="0.2">
      <c r="A93" s="13">
        <v>1589</v>
      </c>
      <c r="B93" s="1">
        <v>620.29999999999995</v>
      </c>
      <c r="G93" s="1">
        <v>620.29999999999995</v>
      </c>
      <c r="H93" s="1"/>
      <c r="U93" s="1">
        <v>21.9</v>
      </c>
      <c r="V93" s="1"/>
      <c r="X93" s="1"/>
      <c r="Y93" s="1"/>
      <c r="Z93" s="1"/>
      <c r="AA93" s="1">
        <v>21.9</v>
      </c>
      <c r="AB93" s="1"/>
      <c r="AC93" s="1">
        <v>568.70000000000005</v>
      </c>
      <c r="AD93" s="1"/>
      <c r="AE93" s="1"/>
      <c r="AF93" s="1"/>
      <c r="AG93" s="1"/>
      <c r="AH93" s="1"/>
      <c r="AI93" s="1">
        <v>568.70000000000005</v>
      </c>
      <c r="AJ93" s="1"/>
      <c r="AK93" s="1"/>
      <c r="AL93" s="1">
        <v>32</v>
      </c>
      <c r="AM93" s="1"/>
      <c r="AN93" s="1"/>
      <c r="AO93" s="1">
        <v>44.1</v>
      </c>
      <c r="AP93" s="1"/>
      <c r="AQ93" s="1">
        <v>2.5</v>
      </c>
      <c r="AR93" s="1"/>
      <c r="AS93" s="1">
        <v>1.9998748122183274</v>
      </c>
      <c r="AT93" s="1"/>
      <c r="AU93" s="1"/>
      <c r="AV93" s="1"/>
      <c r="AW93" s="1"/>
      <c r="AX93" s="17">
        <v>1589</v>
      </c>
      <c r="AY93" s="3">
        <v>4.288288288288288</v>
      </c>
      <c r="AZ93" s="3">
        <f t="shared" si="30"/>
        <v>11.176576576576576</v>
      </c>
      <c r="BA93" s="3">
        <v>14.872921994884909</v>
      </c>
      <c r="BB93" s="3">
        <v>17.882522522522521</v>
      </c>
      <c r="BC93" s="3">
        <v>29.710144927536231</v>
      </c>
      <c r="BD93" s="3">
        <v>45.314741035856578</v>
      </c>
      <c r="BE93" s="3">
        <v>77.674418604651166</v>
      </c>
      <c r="BF93" s="3">
        <v>69.565217391304344</v>
      </c>
      <c r="BG93" s="3">
        <f t="shared" si="29"/>
        <v>45.314741035856578</v>
      </c>
      <c r="BH93" s="3">
        <v>3.8347826086956522</v>
      </c>
      <c r="BI93" s="3"/>
      <c r="BJ93" s="3">
        <v>2.2499374061091637</v>
      </c>
      <c r="BK93" s="3"/>
      <c r="BL93" s="14">
        <v>1589</v>
      </c>
      <c r="BM93" s="15">
        <v>3.1951999999999998</v>
      </c>
      <c r="BN93" s="15">
        <f t="shared" si="31"/>
        <v>0.40299819819819815</v>
      </c>
      <c r="BO93" s="15">
        <f t="shared" si="32"/>
        <v>1.050335219925808</v>
      </c>
      <c r="BP93" s="15">
        <f t="shared" si="33"/>
        <v>1.3977047164134193</v>
      </c>
      <c r="BQ93" s="4">
        <f t="shared" si="34"/>
        <v>1.6805363518812928</v>
      </c>
      <c r="BR93" s="4">
        <f t="shared" si="35"/>
        <v>2.7920545609548166</v>
      </c>
      <c r="BS93" s="4">
        <f t="shared" si="36"/>
        <v>4.2585194281696745</v>
      </c>
      <c r="BT93" s="4">
        <f t="shared" si="37"/>
        <v>7.2995677154582763</v>
      </c>
      <c r="BU93" s="4">
        <f t="shared" si="38"/>
        <v>6.5374936061381064</v>
      </c>
      <c r="BV93" s="4">
        <f t="shared" si="39"/>
        <v>4.2585194281696745</v>
      </c>
      <c r="BW93" s="4">
        <f t="shared" si="40"/>
        <v>4.2585194281696745</v>
      </c>
      <c r="BX93" s="4">
        <f t="shared" si="41"/>
        <v>13.079495337653366</v>
      </c>
      <c r="BY93" s="4"/>
      <c r="BZ93" s="4">
        <f t="shared" si="42"/>
        <v>7.1889999999999992</v>
      </c>
      <c r="CA93" s="4"/>
      <c r="CB93" s="4"/>
      <c r="CC93" s="26">
        <v>1589</v>
      </c>
      <c r="CD93" s="6">
        <f t="shared" si="43"/>
        <v>262.58380498145198</v>
      </c>
      <c r="CE93" s="6">
        <f t="shared" si="44"/>
        <v>378.77797814803665</v>
      </c>
      <c r="CF93" s="6">
        <f t="shared" si="45"/>
        <v>31.930190685744563</v>
      </c>
      <c r="CG93" s="6">
        <f t="shared" si="46"/>
        <v>13.960272804774084</v>
      </c>
      <c r="CH93" s="6">
        <f t="shared" si="47"/>
        <v>12.775558284509025</v>
      </c>
      <c r="CI93" s="6">
        <f t="shared" si="48"/>
        <v>21.898703146374828</v>
      </c>
      <c r="CJ93" s="6">
        <f t="shared" si="49"/>
        <v>8.498741687979539</v>
      </c>
      <c r="CK93" s="6">
        <f t="shared" si="50"/>
        <v>5.5360752566205775</v>
      </c>
      <c r="CL93" s="6">
        <f t="shared" si="51"/>
        <v>5.5360752566205775</v>
      </c>
      <c r="CM93" s="6">
        <f t="shared" si="56"/>
        <v>26.158990675306732</v>
      </c>
      <c r="CO93" s="7">
        <f t="shared" si="52"/>
        <v>505.07258594596652</v>
      </c>
      <c r="CQ93" s="8">
        <v>1589</v>
      </c>
      <c r="CR93" s="9">
        <f t="shared" si="53"/>
        <v>1797.2499999999998</v>
      </c>
      <c r="CS93" s="9">
        <f t="shared" si="54"/>
        <v>2121.3048609730595</v>
      </c>
      <c r="CU93" s="24">
        <v>1589</v>
      </c>
      <c r="CV93" s="11">
        <f t="shared" si="55"/>
        <v>0.84723795860986562</v>
      </c>
    </row>
    <row r="94" spans="1:100" x14ac:dyDescent="0.2">
      <c r="A94" s="13">
        <v>1590</v>
      </c>
      <c r="B94" s="1">
        <v>600</v>
      </c>
      <c r="G94" s="1">
        <v>600</v>
      </c>
      <c r="H94" s="1"/>
      <c r="U94" s="1">
        <v>21.4</v>
      </c>
      <c r="V94" s="1"/>
      <c r="X94" s="1"/>
      <c r="Y94" s="1"/>
      <c r="Z94" s="1"/>
      <c r="AA94" s="1">
        <v>21.4</v>
      </c>
      <c r="AB94" s="1"/>
      <c r="AC94" s="1">
        <v>617</v>
      </c>
      <c r="AD94" s="1"/>
      <c r="AE94" s="1"/>
      <c r="AF94" s="1"/>
      <c r="AG94" s="1"/>
      <c r="AH94" s="1"/>
      <c r="AI94" s="1">
        <v>617</v>
      </c>
      <c r="AJ94" s="1"/>
      <c r="AK94" s="1"/>
      <c r="AL94" s="1">
        <v>31</v>
      </c>
      <c r="AM94" s="1"/>
      <c r="AN94" s="1"/>
      <c r="AO94" s="1">
        <v>50.6</v>
      </c>
      <c r="AP94" s="1"/>
      <c r="AQ94" s="1">
        <v>2.5</v>
      </c>
      <c r="AR94" s="1"/>
      <c r="AS94" s="1">
        <v>2.41</v>
      </c>
      <c r="AT94" s="1"/>
      <c r="AU94" s="1"/>
      <c r="AV94" s="1"/>
      <c r="AW94" s="1"/>
      <c r="AX94" s="17">
        <v>1590</v>
      </c>
      <c r="AY94" s="3">
        <v>3.9819819819819822</v>
      </c>
      <c r="AZ94" s="3">
        <f t="shared" si="30"/>
        <v>10.810810810810811</v>
      </c>
      <c r="BA94" s="3">
        <v>14.386189258312021</v>
      </c>
      <c r="BB94" s="3">
        <v>17.297297297297298</v>
      </c>
      <c r="BC94" s="3">
        <v>27.898550724637676</v>
      </c>
      <c r="BD94" s="3">
        <v>49.163346613545812</v>
      </c>
      <c r="BE94" s="3">
        <v>89.069767441860463</v>
      </c>
      <c r="BF94" s="3">
        <v>67.391304347826079</v>
      </c>
      <c r="BG94" s="3">
        <f t="shared" si="29"/>
        <v>49.163346613545812</v>
      </c>
      <c r="BH94" s="3">
        <v>4.4000000000000004</v>
      </c>
      <c r="BI94" s="3"/>
      <c r="BJ94" s="3">
        <v>2.4550000000000001</v>
      </c>
      <c r="BK94" s="3"/>
      <c r="BL94" s="14">
        <v>1590</v>
      </c>
      <c r="BM94" s="15">
        <v>3.1951999999999998</v>
      </c>
      <c r="BN94" s="15">
        <f t="shared" si="31"/>
        <v>0.37421261261261263</v>
      </c>
      <c r="BO94" s="15">
        <f t="shared" si="32"/>
        <v>1.0159618441971383</v>
      </c>
      <c r="BP94" s="15">
        <f t="shared" si="33"/>
        <v>1.3519632917105462</v>
      </c>
      <c r="BQ94" s="4">
        <f t="shared" si="34"/>
        <v>1.6255389507154214</v>
      </c>
      <c r="BR94" s="4">
        <f t="shared" si="35"/>
        <v>2.6218073316283026</v>
      </c>
      <c r="BS94" s="4">
        <f t="shared" si="36"/>
        <v>4.6201977970471049</v>
      </c>
      <c r="BT94" s="4">
        <f t="shared" si="37"/>
        <v>8.3704623803009568</v>
      </c>
      <c r="BU94" s="4">
        <f t="shared" si="38"/>
        <v>6.3331969309462908</v>
      </c>
      <c r="BV94" s="4">
        <f t="shared" si="39"/>
        <v>4.6201977970471049</v>
      </c>
      <c r="BW94" s="4">
        <f t="shared" si="40"/>
        <v>4.6201977970471049</v>
      </c>
      <c r="BX94" s="4">
        <f t="shared" si="41"/>
        <v>15.007312110776878</v>
      </c>
      <c r="BY94" s="4"/>
      <c r="BZ94" s="4">
        <f t="shared" si="42"/>
        <v>7.8442159999999994</v>
      </c>
      <c r="CA94" s="4"/>
      <c r="CB94" s="4"/>
      <c r="CC94" s="26">
        <v>1590</v>
      </c>
      <c r="CD94" s="6">
        <f t="shared" si="43"/>
        <v>253.99046104928456</v>
      </c>
      <c r="CE94" s="6">
        <f t="shared" si="44"/>
        <v>366.38205205355803</v>
      </c>
      <c r="CF94" s="6">
        <f t="shared" si="45"/>
        <v>30.885240063593006</v>
      </c>
      <c r="CG94" s="6">
        <f t="shared" si="46"/>
        <v>13.109036658141513</v>
      </c>
      <c r="CH94" s="6">
        <f t="shared" si="47"/>
        <v>13.860593391141315</v>
      </c>
      <c r="CI94" s="6">
        <f t="shared" si="48"/>
        <v>25.11138714090287</v>
      </c>
      <c r="CJ94" s="6">
        <f t="shared" si="49"/>
        <v>8.2331560102301786</v>
      </c>
      <c r="CK94" s="6">
        <f t="shared" si="50"/>
        <v>6.0062571361612367</v>
      </c>
      <c r="CL94" s="6">
        <f t="shared" si="51"/>
        <v>6.0062571361612367</v>
      </c>
      <c r="CM94" s="6">
        <f t="shared" si="56"/>
        <v>30.014624221553756</v>
      </c>
      <c r="CO94" s="7">
        <f t="shared" si="52"/>
        <v>499.60860381144317</v>
      </c>
      <c r="CQ94" s="8">
        <v>1590</v>
      </c>
      <c r="CR94" s="9">
        <f t="shared" si="53"/>
        <v>1961.0539999999999</v>
      </c>
      <c r="CS94" s="9">
        <f t="shared" si="54"/>
        <v>2098.3561360080616</v>
      </c>
      <c r="CU94" s="24">
        <v>1590</v>
      </c>
      <c r="CV94" s="11">
        <f t="shared" si="55"/>
        <v>0.93456680986990748</v>
      </c>
    </row>
    <row r="95" spans="1:100" x14ac:dyDescent="0.2">
      <c r="A95" s="13">
        <v>1591</v>
      </c>
      <c r="B95" s="1">
        <v>525.6</v>
      </c>
      <c r="G95" s="1">
        <v>525.6</v>
      </c>
      <c r="H95" s="1"/>
      <c r="T95" s="1">
        <v>12</v>
      </c>
      <c r="U95" s="1">
        <v>21.3</v>
      </c>
      <c r="V95" s="1"/>
      <c r="X95" s="1"/>
      <c r="Y95" s="1"/>
      <c r="Z95" s="1"/>
      <c r="AA95" s="1">
        <v>21.3</v>
      </c>
      <c r="AB95" s="1">
        <v>12</v>
      </c>
      <c r="AC95" s="1">
        <v>427.7</v>
      </c>
      <c r="AD95" s="1"/>
      <c r="AE95" s="1"/>
      <c r="AF95" s="1"/>
      <c r="AG95" s="1"/>
      <c r="AH95" s="1"/>
      <c r="AI95" s="1">
        <v>427.7</v>
      </c>
      <c r="AJ95" s="1"/>
      <c r="AK95" s="1"/>
      <c r="AL95" s="1">
        <v>28</v>
      </c>
      <c r="AM95" s="1"/>
      <c r="AN95" s="1"/>
      <c r="AO95" s="1">
        <v>34.9</v>
      </c>
      <c r="AP95" s="1"/>
      <c r="AQ95" s="1">
        <v>2.25</v>
      </c>
      <c r="AR95" s="1"/>
      <c r="AS95" s="1">
        <v>2.5037556334501754</v>
      </c>
      <c r="AT95" s="1"/>
      <c r="AU95" s="1"/>
      <c r="AV95" s="1"/>
      <c r="AW95" s="1"/>
      <c r="AX95" s="17">
        <v>1591</v>
      </c>
      <c r="AY95" s="3">
        <v>3.6756756756756759</v>
      </c>
      <c r="AZ95" s="3">
        <f t="shared" si="30"/>
        <v>9.4702702702702712</v>
      </c>
      <c r="BA95" s="3">
        <v>12.602301790281329</v>
      </c>
      <c r="BB95" s="3">
        <v>15.152432432432434</v>
      </c>
      <c r="BC95" s="3">
        <f>AB95/0.46</f>
        <v>26.086956521739129</v>
      </c>
      <c r="BD95" s="3">
        <v>34.079681274900395</v>
      </c>
      <c r="BE95" s="3">
        <v>63.837209302325583</v>
      </c>
      <c r="BF95" s="3">
        <v>60.869565217391305</v>
      </c>
      <c r="BG95" s="3">
        <f t="shared" si="29"/>
        <v>34.079681274900395</v>
      </c>
      <c r="BH95" s="3">
        <v>3.034782608695652</v>
      </c>
      <c r="BI95" s="3"/>
      <c r="BJ95" s="3">
        <v>2.3768778167250879</v>
      </c>
      <c r="BK95" s="3"/>
      <c r="BL95" s="14">
        <v>1591</v>
      </c>
      <c r="BM95" s="15">
        <v>3.1951999999999998</v>
      </c>
      <c r="BN95" s="15">
        <f t="shared" si="31"/>
        <v>0.34542702702702704</v>
      </c>
      <c r="BO95" s="15">
        <f t="shared" si="32"/>
        <v>0.88998257551669324</v>
      </c>
      <c r="BP95" s="15">
        <f t="shared" si="33"/>
        <v>1.1843198435384381</v>
      </c>
      <c r="BQ95" s="4">
        <f t="shared" si="34"/>
        <v>1.4239721208267091</v>
      </c>
      <c r="BR95" s="4">
        <f t="shared" si="35"/>
        <v>2.4515601023017903</v>
      </c>
      <c r="BS95" s="4">
        <f t="shared" si="36"/>
        <v>3.20268816498711</v>
      </c>
      <c r="BT95" s="4">
        <f t="shared" si="37"/>
        <v>5.9991956224350202</v>
      </c>
      <c r="BU95" s="4">
        <f t="shared" si="38"/>
        <v>5.7203069053708431</v>
      </c>
      <c r="BV95" s="4">
        <f t="shared" si="39"/>
        <v>3.20268816498711</v>
      </c>
      <c r="BW95" s="4">
        <f t="shared" si="40"/>
        <v>3.20268816498711</v>
      </c>
      <c r="BX95" s="4">
        <f t="shared" si="41"/>
        <v>10.350893135693932</v>
      </c>
      <c r="BY95" s="4"/>
      <c r="BZ95" s="4">
        <f t="shared" si="42"/>
        <v>7.5946000000000007</v>
      </c>
      <c r="CA95" s="4"/>
      <c r="CB95" s="4"/>
      <c r="CC95" s="26">
        <v>1591</v>
      </c>
      <c r="CD95" s="6">
        <f t="shared" si="43"/>
        <v>222.49564387917331</v>
      </c>
      <c r="CE95" s="6">
        <f t="shared" si="44"/>
        <v>320.95067759891674</v>
      </c>
      <c r="CF95" s="6">
        <f t="shared" si="45"/>
        <v>27.055470295707472</v>
      </c>
      <c r="CG95" s="6">
        <f t="shared" si="46"/>
        <v>12.257800511508952</v>
      </c>
      <c r="CH95" s="6">
        <f t="shared" si="47"/>
        <v>9.6080644949613294</v>
      </c>
      <c r="CI95" s="6">
        <f t="shared" si="48"/>
        <v>17.99758686730506</v>
      </c>
      <c r="CJ95" s="6">
        <f t="shared" si="49"/>
        <v>7.4363989769820966</v>
      </c>
      <c r="CK95" s="6">
        <f t="shared" si="50"/>
        <v>4.163494614483243</v>
      </c>
      <c r="CL95" s="6">
        <f t="shared" si="51"/>
        <v>4.163494614483243</v>
      </c>
      <c r="CM95" s="6">
        <f t="shared" si="56"/>
        <v>20.701786271387864</v>
      </c>
      <c r="CO95" s="7">
        <f t="shared" si="52"/>
        <v>424.33477424573601</v>
      </c>
      <c r="CQ95" s="8">
        <v>1591</v>
      </c>
      <c r="CR95" s="9">
        <f t="shared" si="53"/>
        <v>1898.65</v>
      </c>
      <c r="CS95" s="9">
        <f t="shared" si="54"/>
        <v>1782.2060518320914</v>
      </c>
      <c r="CU95" s="24">
        <v>1591</v>
      </c>
      <c r="CV95" s="11">
        <f t="shared" si="55"/>
        <v>1.0653369727076201</v>
      </c>
    </row>
    <row r="96" spans="1:100" x14ac:dyDescent="0.2">
      <c r="A96" s="13">
        <v>1592</v>
      </c>
      <c r="B96" s="1">
        <v>504.8</v>
      </c>
      <c r="G96" s="1">
        <v>504.8</v>
      </c>
      <c r="H96" s="1"/>
      <c r="T96" s="1">
        <v>15.5</v>
      </c>
      <c r="U96" s="1">
        <v>21</v>
      </c>
      <c r="V96" s="1"/>
      <c r="X96" s="1"/>
      <c r="Y96" s="1"/>
      <c r="Z96" s="1"/>
      <c r="AA96" s="1">
        <v>21</v>
      </c>
      <c r="AB96" s="1">
        <v>15.5</v>
      </c>
      <c r="AC96" s="1">
        <v>467.4</v>
      </c>
      <c r="AD96" s="1"/>
      <c r="AE96" s="1"/>
      <c r="AF96" s="1"/>
      <c r="AG96" s="1"/>
      <c r="AH96" s="1"/>
      <c r="AI96" s="1">
        <v>467.4</v>
      </c>
      <c r="AJ96" s="1"/>
      <c r="AK96" s="1"/>
      <c r="AL96" s="1">
        <v>28</v>
      </c>
      <c r="AM96" s="1"/>
      <c r="AN96" s="1"/>
      <c r="AO96" s="1">
        <v>32.6</v>
      </c>
      <c r="AP96" s="1"/>
      <c r="AQ96" s="1">
        <v>2.5</v>
      </c>
      <c r="AR96" s="1"/>
      <c r="AS96" s="1">
        <v>2.5037556334501754</v>
      </c>
      <c r="AT96" s="1"/>
      <c r="AU96" s="1"/>
      <c r="AV96" s="1"/>
      <c r="AW96" s="1"/>
      <c r="AX96" s="17">
        <v>1592</v>
      </c>
      <c r="AY96" s="3">
        <v>2.3927927927927928</v>
      </c>
      <c r="AZ96" s="3">
        <f t="shared" si="30"/>
        <v>9.095495495495495</v>
      </c>
      <c r="BA96" s="3">
        <v>12.103580562659847</v>
      </c>
      <c r="BB96" s="3">
        <v>14.552792792792793</v>
      </c>
      <c r="BC96" s="3">
        <v>33.695652173913039</v>
      </c>
      <c r="BD96" s="3">
        <v>37.243027888446214</v>
      </c>
      <c r="BE96" s="3">
        <v>77.674418604651166</v>
      </c>
      <c r="BF96" s="3">
        <v>60.869565217391305</v>
      </c>
      <c r="BG96" s="3">
        <f t="shared" si="29"/>
        <v>37.243027888446214</v>
      </c>
      <c r="BH96" s="3">
        <v>2.8347826086956522</v>
      </c>
      <c r="BI96" s="3"/>
      <c r="BJ96" s="3">
        <v>2.5018778167250879</v>
      </c>
      <c r="BK96" s="3"/>
      <c r="BL96" s="14">
        <v>1592</v>
      </c>
      <c r="BM96" s="15">
        <v>3.1951999999999998</v>
      </c>
      <c r="BN96" s="15">
        <f t="shared" si="31"/>
        <v>0.22486622151563324</v>
      </c>
      <c r="BO96" s="15">
        <f t="shared" si="32"/>
        <v>0.85476256491785885</v>
      </c>
      <c r="BP96" s="15">
        <f t="shared" si="33"/>
        <v>1.1374517827591395</v>
      </c>
      <c r="BQ96" s="4">
        <f t="shared" si="34"/>
        <v>1.3676201038685745</v>
      </c>
      <c r="BR96" s="4">
        <f t="shared" si="35"/>
        <v>3.1665984654731454</v>
      </c>
      <c r="BS96" s="4">
        <f t="shared" si="36"/>
        <v>3.499968314975392</v>
      </c>
      <c r="BT96" s="4">
        <f t="shared" si="37"/>
        <v>7.2995677154582763</v>
      </c>
      <c r="BU96" s="4">
        <f t="shared" si="38"/>
        <v>5.7203069053708431</v>
      </c>
      <c r="BV96" s="4">
        <f t="shared" si="39"/>
        <v>3.499968314975392</v>
      </c>
      <c r="BW96" s="4">
        <f t="shared" si="40"/>
        <v>3.499968314975392</v>
      </c>
      <c r="BX96" s="4">
        <f t="shared" si="41"/>
        <v>9.6687425852040736</v>
      </c>
      <c r="BY96" s="4"/>
      <c r="BZ96" s="4">
        <f t="shared" si="42"/>
        <v>7.9940000000000007</v>
      </c>
      <c r="CA96" s="4"/>
      <c r="CB96" s="4"/>
      <c r="CC96" s="26">
        <v>1592</v>
      </c>
      <c r="CD96" s="6">
        <f t="shared" si="43"/>
        <v>213.69064122946469</v>
      </c>
      <c r="CE96" s="6">
        <f t="shared" si="44"/>
        <v>308.24943312772683</v>
      </c>
      <c r="CF96" s="6">
        <f t="shared" si="45"/>
        <v>25.984781973502916</v>
      </c>
      <c r="CG96" s="6">
        <f t="shared" si="46"/>
        <v>15.832992327365726</v>
      </c>
      <c r="CH96" s="6">
        <f t="shared" si="47"/>
        <v>10.499904944926175</v>
      </c>
      <c r="CI96" s="6">
        <f t="shared" si="48"/>
        <v>21.898703146374828</v>
      </c>
      <c r="CJ96" s="6">
        <f t="shared" si="49"/>
        <v>7.4363989769820966</v>
      </c>
      <c r="CK96" s="6">
        <f t="shared" si="50"/>
        <v>4.5499588094680101</v>
      </c>
      <c r="CL96" s="6">
        <f t="shared" si="51"/>
        <v>4.5499588094680101</v>
      </c>
      <c r="CM96" s="6">
        <f t="shared" si="56"/>
        <v>19.337485170408147</v>
      </c>
      <c r="CO96" s="7">
        <f t="shared" si="52"/>
        <v>418.33961728622279</v>
      </c>
      <c r="CQ96" s="8">
        <v>1592</v>
      </c>
      <c r="CR96" s="9">
        <f t="shared" si="53"/>
        <v>1998.5000000000002</v>
      </c>
      <c r="CS96" s="9">
        <f t="shared" si="54"/>
        <v>1757.0263926021357</v>
      </c>
      <c r="CU96" s="24">
        <v>1592</v>
      </c>
      <c r="CV96" s="11">
        <f t="shared" si="55"/>
        <v>1.1374331133639062</v>
      </c>
    </row>
    <row r="97" spans="1:100" x14ac:dyDescent="0.2">
      <c r="A97" s="13">
        <v>1593</v>
      </c>
      <c r="B97" s="1">
        <v>515.29999999999995</v>
      </c>
      <c r="G97" s="1">
        <v>515.29999999999995</v>
      </c>
      <c r="H97" s="1"/>
      <c r="U97" s="1">
        <v>23.5</v>
      </c>
      <c r="V97" s="1"/>
      <c r="X97" s="1"/>
      <c r="Y97" s="1"/>
      <c r="Z97" s="1"/>
      <c r="AA97" s="1">
        <v>23.5</v>
      </c>
      <c r="AB97" s="1"/>
      <c r="AC97" s="1">
        <v>599.1</v>
      </c>
      <c r="AD97" s="1"/>
      <c r="AE97" s="1"/>
      <c r="AF97" s="1"/>
      <c r="AG97" s="1"/>
      <c r="AH97" s="1"/>
      <c r="AI97" s="1">
        <v>599.1</v>
      </c>
      <c r="AJ97" s="1"/>
      <c r="AK97" s="1"/>
      <c r="AL97" s="1">
        <v>32.5</v>
      </c>
      <c r="AM97" s="1"/>
      <c r="AN97" s="1"/>
      <c r="AO97" s="1">
        <v>26.8</v>
      </c>
      <c r="AP97" s="1"/>
      <c r="AQ97" s="1">
        <v>2.5</v>
      </c>
      <c r="AR97" s="1"/>
      <c r="AS97" s="1">
        <v>2.5037556334501754</v>
      </c>
      <c r="AT97" s="1"/>
      <c r="AU97" s="1"/>
      <c r="AV97" s="1"/>
      <c r="AW97" s="1"/>
      <c r="AX97" s="17">
        <v>1593</v>
      </c>
      <c r="AY97" s="3">
        <v>4.0594594594594593</v>
      </c>
      <c r="AZ97" s="3">
        <f t="shared" si="30"/>
        <v>9.2846846846846844</v>
      </c>
      <c r="BA97" s="3">
        <v>12.355338874680305</v>
      </c>
      <c r="BB97" s="3">
        <v>14.855495495495497</v>
      </c>
      <c r="BC97" s="3">
        <v>31.793478260869563</v>
      </c>
      <c r="BD97" s="3">
        <v>47.737051792828687</v>
      </c>
      <c r="BE97" s="3">
        <v>74.418604651162795</v>
      </c>
      <c r="BF97" s="3">
        <v>70.65217391304347</v>
      </c>
      <c r="BG97" s="3">
        <f t="shared" si="29"/>
        <v>47.737051792828687</v>
      </c>
      <c r="BH97" s="3">
        <v>2.3304347826086955</v>
      </c>
      <c r="BI97" s="3"/>
      <c r="BJ97" s="3">
        <v>2.5018778167250879</v>
      </c>
      <c r="BK97" s="3"/>
      <c r="BL97" s="14">
        <v>1593</v>
      </c>
      <c r="BM97" s="15">
        <v>3.1951999999999998</v>
      </c>
      <c r="BN97" s="15">
        <f t="shared" si="31"/>
        <v>0.38149367249602539</v>
      </c>
      <c r="BO97" s="15">
        <f t="shared" si="32"/>
        <v>0.87254189719130881</v>
      </c>
      <c r="BP97" s="15">
        <f t="shared" si="33"/>
        <v>1.1611111403640737</v>
      </c>
      <c r="BQ97" s="4">
        <f t="shared" si="34"/>
        <v>1.3960670355060945</v>
      </c>
      <c r="BR97" s="4">
        <f t="shared" si="35"/>
        <v>2.9878388746803068</v>
      </c>
      <c r="BS97" s="4">
        <f t="shared" si="36"/>
        <v>4.4861596437778299</v>
      </c>
      <c r="BT97" s="4">
        <f t="shared" si="37"/>
        <v>6.9935978112175095</v>
      </c>
      <c r="BU97" s="4">
        <f t="shared" si="38"/>
        <v>6.6396419437340146</v>
      </c>
      <c r="BV97" s="4">
        <f t="shared" si="39"/>
        <v>4.4861596437778299</v>
      </c>
      <c r="BW97" s="4">
        <f t="shared" si="40"/>
        <v>4.4861596437778299</v>
      </c>
      <c r="BX97" s="4">
        <f t="shared" si="41"/>
        <v>7.9485368491861719</v>
      </c>
      <c r="BY97" s="4"/>
      <c r="BZ97" s="4">
        <f t="shared" si="42"/>
        <v>7.9940000000000007</v>
      </c>
      <c r="CA97" s="4"/>
      <c r="CB97" s="4"/>
      <c r="CC97" s="26">
        <v>1593</v>
      </c>
      <c r="CD97" s="6">
        <f t="shared" si="43"/>
        <v>218.13547429782722</v>
      </c>
      <c r="CE97" s="6">
        <f t="shared" si="44"/>
        <v>314.66111903866397</v>
      </c>
      <c r="CF97" s="6">
        <f t="shared" si="45"/>
        <v>26.525273674615796</v>
      </c>
      <c r="CG97" s="6">
        <f t="shared" si="46"/>
        <v>14.939194373401534</v>
      </c>
      <c r="CH97" s="6">
        <f t="shared" si="47"/>
        <v>13.45847893133349</v>
      </c>
      <c r="CI97" s="6">
        <f t="shared" si="48"/>
        <v>20.980793433652529</v>
      </c>
      <c r="CJ97" s="6">
        <f t="shared" si="49"/>
        <v>8.6315345268542192</v>
      </c>
      <c r="CK97" s="6">
        <f t="shared" si="50"/>
        <v>5.8320075369111795</v>
      </c>
      <c r="CL97" s="6">
        <f t="shared" si="51"/>
        <v>5.8320075369111795</v>
      </c>
      <c r="CM97" s="6">
        <f t="shared" si="56"/>
        <v>15.897073698372344</v>
      </c>
      <c r="CO97" s="7">
        <f t="shared" si="52"/>
        <v>426.75748275071635</v>
      </c>
      <c r="CQ97" s="8">
        <v>1593</v>
      </c>
      <c r="CR97" s="9">
        <f t="shared" si="53"/>
        <v>1998.5000000000002</v>
      </c>
      <c r="CS97" s="9">
        <f t="shared" si="54"/>
        <v>1792.3814275530087</v>
      </c>
      <c r="CU97" s="24">
        <v>1593</v>
      </c>
      <c r="CV97" s="11">
        <f t="shared" si="55"/>
        <v>1.114997047658761</v>
      </c>
    </row>
    <row r="98" spans="1:100" x14ac:dyDescent="0.2">
      <c r="A98" s="13">
        <v>1594</v>
      </c>
      <c r="B98" s="1">
        <v>820.5</v>
      </c>
      <c r="G98" s="1">
        <v>820.5</v>
      </c>
      <c r="H98" s="1"/>
      <c r="U98" s="1">
        <v>22</v>
      </c>
      <c r="V98" s="1"/>
      <c r="X98" s="1"/>
      <c r="Y98" s="1"/>
      <c r="Z98" s="1"/>
      <c r="AA98" s="1">
        <v>22</v>
      </c>
      <c r="AB98" s="1"/>
      <c r="AC98" s="1">
        <v>784.1</v>
      </c>
      <c r="AD98" s="1"/>
      <c r="AE98" s="1"/>
      <c r="AF98" s="1"/>
      <c r="AG98" s="1"/>
      <c r="AH98" s="1"/>
      <c r="AI98" s="1">
        <v>784.1</v>
      </c>
      <c r="AJ98" s="1"/>
      <c r="AK98" s="1"/>
      <c r="AL98" s="1">
        <v>26.5</v>
      </c>
      <c r="AM98" s="1"/>
      <c r="AN98" s="1"/>
      <c r="AO98" s="1">
        <v>29.9</v>
      </c>
      <c r="AP98" s="1"/>
      <c r="AQ98" s="1">
        <v>2.5</v>
      </c>
      <c r="AR98" s="1"/>
      <c r="AS98" s="1">
        <v>2.5037556334501754</v>
      </c>
      <c r="AT98" s="1"/>
      <c r="AU98" s="1"/>
      <c r="AV98" s="1"/>
      <c r="AW98" s="1"/>
      <c r="AX98" s="17">
        <v>1594</v>
      </c>
      <c r="AY98" s="3">
        <v>4.0216216216216214</v>
      </c>
      <c r="AZ98" s="3">
        <f t="shared" si="30"/>
        <v>14.783783783783784</v>
      </c>
      <c r="BA98" s="3">
        <v>19.67311381074169</v>
      </c>
      <c r="BB98" s="3">
        <v>23.654054054054058</v>
      </c>
      <c r="BC98" s="3">
        <v>29.891304347826086</v>
      </c>
      <c r="BD98" s="3">
        <v>62.47808764940239</v>
      </c>
      <c r="BE98" s="3">
        <v>71.860465116279073</v>
      </c>
      <c r="BF98" s="3">
        <v>57.608695652173914</v>
      </c>
      <c r="BG98" s="3">
        <f t="shared" si="29"/>
        <v>62.47808764940239</v>
      </c>
      <c r="BH98" s="3">
        <v>2.6</v>
      </c>
      <c r="BI98" s="3"/>
      <c r="BJ98" s="3">
        <v>2.5018778167250879</v>
      </c>
      <c r="BK98" s="3"/>
      <c r="BL98" s="14">
        <v>1594</v>
      </c>
      <c r="BM98" s="15">
        <v>3.1951999999999998</v>
      </c>
      <c r="BN98" s="15">
        <f t="shared" si="31"/>
        <v>0.37793780604133542</v>
      </c>
      <c r="BO98" s="15">
        <f t="shared" si="32"/>
        <v>1.3893278219395866</v>
      </c>
      <c r="BP98" s="15">
        <f t="shared" si="33"/>
        <v>1.8488098014141716</v>
      </c>
      <c r="BQ98" s="4">
        <f t="shared" si="34"/>
        <v>2.222924515103339</v>
      </c>
      <c r="BR98" s="4">
        <f t="shared" si="35"/>
        <v>2.8090792838874679</v>
      </c>
      <c r="BS98" s="4">
        <f t="shared" si="36"/>
        <v>5.8714701663932507</v>
      </c>
      <c r="BT98" s="4">
        <f t="shared" si="37"/>
        <v>6.7531928864569082</v>
      </c>
      <c r="BU98" s="4">
        <f t="shared" si="38"/>
        <v>5.4138618925831201</v>
      </c>
      <c r="BV98" s="4">
        <f t="shared" si="39"/>
        <v>5.8714701663932507</v>
      </c>
      <c r="BW98" s="4">
        <f t="shared" si="40"/>
        <v>5.8714701663932507</v>
      </c>
      <c r="BX98" s="4">
        <f t="shared" si="41"/>
        <v>8.8679571563681545</v>
      </c>
      <c r="BY98" s="4"/>
      <c r="BZ98" s="4">
        <f t="shared" si="42"/>
        <v>7.9940000000000007</v>
      </c>
      <c r="CA98" s="4"/>
      <c r="CB98" s="4"/>
      <c r="CC98" s="26">
        <v>1594</v>
      </c>
      <c r="CD98" s="6">
        <f t="shared" si="43"/>
        <v>347.33195548489664</v>
      </c>
      <c r="CE98" s="6">
        <f t="shared" si="44"/>
        <v>501.02745618324053</v>
      </c>
      <c r="CF98" s="6">
        <f t="shared" si="45"/>
        <v>42.235565786963441</v>
      </c>
      <c r="CG98" s="6">
        <f t="shared" si="46"/>
        <v>14.045396419437338</v>
      </c>
      <c r="CH98" s="6">
        <f t="shared" si="47"/>
        <v>17.614410499179751</v>
      </c>
      <c r="CI98" s="6">
        <f t="shared" si="48"/>
        <v>20.259578659370725</v>
      </c>
      <c r="CJ98" s="6">
        <f t="shared" si="49"/>
        <v>7.0380204603580561</v>
      </c>
      <c r="CK98" s="6">
        <f t="shared" si="50"/>
        <v>7.6329112163112258</v>
      </c>
      <c r="CL98" s="6">
        <f t="shared" si="51"/>
        <v>7.6329112163112258</v>
      </c>
      <c r="CM98" s="6">
        <f t="shared" si="56"/>
        <v>17.735914312736309</v>
      </c>
      <c r="CO98" s="7">
        <f t="shared" si="52"/>
        <v>635.2221647539086</v>
      </c>
      <c r="CQ98" s="8">
        <v>1594</v>
      </c>
      <c r="CR98" s="9">
        <f t="shared" si="53"/>
        <v>1998.5000000000002</v>
      </c>
      <c r="CS98" s="9">
        <f t="shared" si="54"/>
        <v>2667.9330919664162</v>
      </c>
      <c r="CU98" s="24">
        <v>1594</v>
      </c>
      <c r="CV98" s="11">
        <f t="shared" si="55"/>
        <v>0.74908175396819776</v>
      </c>
    </row>
    <row r="99" spans="1:100" x14ac:dyDescent="0.2">
      <c r="A99" s="13">
        <v>1595</v>
      </c>
      <c r="B99" s="1">
        <v>408</v>
      </c>
      <c r="G99" s="1">
        <v>408</v>
      </c>
      <c r="H99" s="1"/>
      <c r="U99" s="1">
        <v>18.899999999999999</v>
      </c>
      <c r="V99" s="1"/>
      <c r="X99" s="1"/>
      <c r="Y99" s="1"/>
      <c r="Z99" s="1"/>
      <c r="AA99" s="1">
        <v>18.899999999999999</v>
      </c>
      <c r="AC99" s="1">
        <v>483.4</v>
      </c>
      <c r="AD99" s="1"/>
      <c r="AE99" s="1"/>
      <c r="AF99" s="1"/>
      <c r="AG99" s="1"/>
      <c r="AH99" s="1"/>
      <c r="AI99" s="1">
        <v>483.4</v>
      </c>
      <c r="AJ99" s="1"/>
      <c r="AK99" s="1"/>
      <c r="AL99" s="1">
        <v>26.8</v>
      </c>
      <c r="AM99" s="1"/>
      <c r="AN99" s="1"/>
      <c r="AO99" s="1">
        <v>26.5</v>
      </c>
      <c r="AP99" s="1"/>
      <c r="AQ99" s="1">
        <v>2.5</v>
      </c>
      <c r="AR99" s="1"/>
      <c r="AS99" s="1">
        <v>2.5037556334501754</v>
      </c>
      <c r="AT99" s="1"/>
      <c r="AU99" s="1"/>
      <c r="AV99" s="54"/>
      <c r="AW99" s="54"/>
      <c r="AX99" s="17">
        <v>1595</v>
      </c>
      <c r="AY99" s="3">
        <v>3.6756756756756759</v>
      </c>
      <c r="AZ99" s="3">
        <f t="shared" si="30"/>
        <v>7.3513513513513518</v>
      </c>
      <c r="BA99" s="3">
        <v>9.7826086956521738</v>
      </c>
      <c r="BB99" s="3">
        <v>11.762162162162163</v>
      </c>
      <c r="BC99" s="3">
        <v>27.989130434782606</v>
      </c>
      <c r="BD99" s="3">
        <v>38.517928286852587</v>
      </c>
      <c r="BE99" s="3">
        <v>90.232558139534873</v>
      </c>
      <c r="BF99" s="3">
        <v>58.260869565217391</v>
      </c>
      <c r="BG99" s="3">
        <f t="shared" si="29"/>
        <v>38.517928286852587</v>
      </c>
      <c r="BH99" s="3">
        <v>2.3043478260869565</v>
      </c>
      <c r="BI99" s="3"/>
      <c r="BJ99" s="3">
        <v>2.5018778167250879</v>
      </c>
      <c r="BK99" s="3"/>
      <c r="BL99" s="14">
        <v>1595</v>
      </c>
      <c r="BM99" s="15">
        <v>3.1951999999999998</v>
      </c>
      <c r="BN99" s="15">
        <f t="shared" si="31"/>
        <v>0.34542702702702704</v>
      </c>
      <c r="BO99" s="15">
        <f t="shared" si="32"/>
        <v>0.69085405405405409</v>
      </c>
      <c r="BP99" s="15">
        <f t="shared" si="33"/>
        <v>0.91933503836317132</v>
      </c>
      <c r="BQ99" s="4">
        <f t="shared" si="34"/>
        <v>1.1053664864864865</v>
      </c>
      <c r="BR99" s="4">
        <f t="shared" si="35"/>
        <v>2.6303196930946289</v>
      </c>
      <c r="BS99" s="4">
        <f t="shared" si="36"/>
        <v>3.6197789547691581</v>
      </c>
      <c r="BT99" s="4">
        <f t="shared" si="37"/>
        <v>8.4797373461012295</v>
      </c>
      <c r="BU99" s="4">
        <f t="shared" si="38"/>
        <v>5.4751508951406649</v>
      </c>
      <c r="BV99" s="4">
        <f t="shared" si="39"/>
        <v>3.6197789547691581</v>
      </c>
      <c r="BW99" s="4">
        <f t="shared" si="40"/>
        <v>3.6197789547691581</v>
      </c>
      <c r="BX99" s="4">
        <f t="shared" si="41"/>
        <v>7.8595606904266253</v>
      </c>
      <c r="BY99" s="4"/>
      <c r="BZ99" s="4">
        <f t="shared" si="42"/>
        <v>7.9940000000000007</v>
      </c>
      <c r="CA99" s="4"/>
      <c r="CB99" s="4"/>
      <c r="CC99" s="26">
        <v>1595</v>
      </c>
      <c r="CD99" s="6">
        <f t="shared" si="43"/>
        <v>172.7135135135135</v>
      </c>
      <c r="CE99" s="6">
        <f t="shared" si="44"/>
        <v>249.13979539641943</v>
      </c>
      <c r="CF99" s="6">
        <f t="shared" si="45"/>
        <v>21.001963243243242</v>
      </c>
      <c r="CG99" s="6">
        <f t="shared" si="46"/>
        <v>13.151598465473144</v>
      </c>
      <c r="CH99" s="6">
        <f t="shared" si="47"/>
        <v>10.859336864307474</v>
      </c>
      <c r="CI99" s="6">
        <f t="shared" si="48"/>
        <v>25.439212038303687</v>
      </c>
      <c r="CJ99" s="6">
        <f t="shared" si="49"/>
        <v>7.1176961636828642</v>
      </c>
      <c r="CK99" s="6">
        <f t="shared" si="50"/>
        <v>4.7057126411999057</v>
      </c>
      <c r="CL99" s="6">
        <f t="shared" si="51"/>
        <v>4.7057126411999057</v>
      </c>
      <c r="CM99" s="6">
        <f t="shared" si="56"/>
        <v>15.719121380853251</v>
      </c>
      <c r="CO99" s="7">
        <f t="shared" si="52"/>
        <v>351.84014883468296</v>
      </c>
      <c r="CQ99" s="8">
        <v>1595</v>
      </c>
      <c r="CR99" s="9">
        <f t="shared" si="53"/>
        <v>1998.5000000000002</v>
      </c>
      <c r="CS99" s="9">
        <f t="shared" si="54"/>
        <v>1477.7286251056685</v>
      </c>
      <c r="CU99" s="24">
        <v>1595</v>
      </c>
      <c r="CV99" s="11">
        <f t="shared" si="55"/>
        <v>1.3524134039543916</v>
      </c>
    </row>
    <row r="100" spans="1:100" x14ac:dyDescent="0.2">
      <c r="A100" s="13">
        <v>1596</v>
      </c>
      <c r="B100" s="1">
        <v>442</v>
      </c>
      <c r="G100" s="1">
        <v>442</v>
      </c>
      <c r="H100" s="1"/>
      <c r="I100" s="1">
        <v>14</v>
      </c>
      <c r="N100" s="1">
        <v>150</v>
      </c>
      <c r="S100" s="1">
        <v>150</v>
      </c>
      <c r="U100" s="1">
        <v>21.8</v>
      </c>
      <c r="V100" s="1"/>
      <c r="X100" s="1"/>
      <c r="Y100" s="1">
        <v>20</v>
      </c>
      <c r="Z100" s="1"/>
      <c r="AA100" s="1">
        <v>20</v>
      </c>
      <c r="AB100" s="1">
        <f t="shared" ref="AB100:AB163" si="57">AA100-8</f>
        <v>12</v>
      </c>
      <c r="AC100" s="1">
        <v>464.6</v>
      </c>
      <c r="AD100" s="1">
        <v>575</v>
      </c>
      <c r="AE100" s="1"/>
      <c r="AF100" s="1"/>
      <c r="AG100" s="1"/>
      <c r="AH100" s="1"/>
      <c r="AI100" s="1">
        <v>575</v>
      </c>
      <c r="AJ100" s="1"/>
      <c r="AK100" s="1"/>
      <c r="AL100" s="1">
        <v>28</v>
      </c>
      <c r="AM100" s="1"/>
      <c r="AN100" s="1">
        <v>546.25</v>
      </c>
      <c r="AO100" s="1">
        <v>41</v>
      </c>
      <c r="AP100" s="1"/>
      <c r="AQ100" s="1">
        <v>2.5</v>
      </c>
      <c r="AR100" s="1"/>
      <c r="AS100" s="1">
        <v>2.5</v>
      </c>
      <c r="AT100" s="1"/>
      <c r="AU100" s="1"/>
      <c r="AV100"/>
      <c r="AW100"/>
      <c r="AX100" s="17">
        <v>1596</v>
      </c>
      <c r="AY100" s="3">
        <v>3.4468468468468472</v>
      </c>
      <c r="AZ100" s="3">
        <f t="shared" si="30"/>
        <v>7.9639639639639643</v>
      </c>
      <c r="BA100" s="3">
        <v>10.869565217391305</v>
      </c>
      <c r="BB100" s="3">
        <v>13.043478260869565</v>
      </c>
      <c r="BC100" s="3">
        <f t="shared" ref="BC100:BC163" si="58">AB100/0.46</f>
        <v>26.086956521739129</v>
      </c>
      <c r="BD100" s="3">
        <v>45.816733067729082</v>
      </c>
      <c r="BE100" s="3">
        <v>84.883720930232556</v>
      </c>
      <c r="BF100" s="3">
        <v>60.869565217391305</v>
      </c>
      <c r="BG100" s="3">
        <f t="shared" si="29"/>
        <v>45.816733067729082</v>
      </c>
      <c r="BH100" s="3">
        <v>3.5652173913043477</v>
      </c>
      <c r="BI100" s="3"/>
      <c r="BJ100" s="3">
        <v>2.5</v>
      </c>
      <c r="BK100" s="3"/>
      <c r="BL100" s="14">
        <v>1596</v>
      </c>
      <c r="BM100" s="15">
        <v>3.1951999999999998</v>
      </c>
      <c r="BN100" s="15">
        <f t="shared" si="31"/>
        <v>0.32392250132485428</v>
      </c>
      <c r="BO100" s="15">
        <f t="shared" si="32"/>
        <v>0.74842522522522525</v>
      </c>
      <c r="BP100" s="15">
        <f t="shared" si="33"/>
        <v>1.0214833759590793</v>
      </c>
      <c r="BQ100" s="4">
        <f t="shared" si="34"/>
        <v>1.2257800511508952</v>
      </c>
      <c r="BR100" s="4">
        <f t="shared" si="35"/>
        <v>2.4515601023017903</v>
      </c>
      <c r="BS100" s="4">
        <f t="shared" si="36"/>
        <v>4.3056948675884685</v>
      </c>
      <c r="BT100" s="4">
        <f t="shared" si="37"/>
        <v>7.9770725034199712</v>
      </c>
      <c r="BU100" s="4">
        <f t="shared" si="38"/>
        <v>5.7203069053708431</v>
      </c>
      <c r="BV100" s="4">
        <f t="shared" si="39"/>
        <v>4.3056948675884685</v>
      </c>
      <c r="BW100" s="4">
        <f t="shared" si="40"/>
        <v>4.3056948675884685</v>
      </c>
      <c r="BX100" s="4">
        <f t="shared" si="41"/>
        <v>12.160075030471383</v>
      </c>
      <c r="BY100" s="4"/>
      <c r="BZ100" s="4">
        <f t="shared" si="42"/>
        <v>7.9879999999999995</v>
      </c>
      <c r="CA100" s="4"/>
      <c r="CB100" s="4"/>
      <c r="CC100" s="26">
        <v>1596</v>
      </c>
      <c r="CD100" s="6">
        <f t="shared" si="43"/>
        <v>187.10630630630629</v>
      </c>
      <c r="CE100" s="6">
        <f t="shared" si="44"/>
        <v>276.82199488491051</v>
      </c>
      <c r="CF100" s="6">
        <f t="shared" si="45"/>
        <v>23.289820971867009</v>
      </c>
      <c r="CG100" s="6">
        <f t="shared" si="46"/>
        <v>12.257800511508952</v>
      </c>
      <c r="CH100" s="6">
        <f t="shared" si="47"/>
        <v>12.917084602765406</v>
      </c>
      <c r="CI100" s="6">
        <f t="shared" si="48"/>
        <v>23.931217510259913</v>
      </c>
      <c r="CJ100" s="6">
        <f t="shared" si="49"/>
        <v>7.4363989769820966</v>
      </c>
      <c r="CK100" s="6">
        <f t="shared" si="50"/>
        <v>5.5974033278650097</v>
      </c>
      <c r="CL100" s="6">
        <f t="shared" si="51"/>
        <v>5.5974033278650097</v>
      </c>
      <c r="CM100" s="6">
        <f t="shared" si="56"/>
        <v>24.320150060942765</v>
      </c>
      <c r="CO100" s="7">
        <f t="shared" si="52"/>
        <v>392.16927417496663</v>
      </c>
      <c r="CQ100" s="8">
        <v>1596</v>
      </c>
      <c r="CR100" s="9">
        <f t="shared" si="53"/>
        <v>1997</v>
      </c>
      <c r="CS100" s="9">
        <f t="shared" si="54"/>
        <v>1647.1109515348599</v>
      </c>
      <c r="CU100" s="24">
        <v>1596</v>
      </c>
      <c r="CV100" s="11">
        <f t="shared" si="55"/>
        <v>1.2124259134693363</v>
      </c>
    </row>
    <row r="101" spans="1:100" x14ac:dyDescent="0.2">
      <c r="A101" s="13">
        <v>1597</v>
      </c>
      <c r="B101" s="1">
        <v>486</v>
      </c>
      <c r="G101" s="1">
        <v>486</v>
      </c>
      <c r="H101" s="1"/>
      <c r="I101" s="1">
        <v>13.3</v>
      </c>
      <c r="N101" s="1">
        <v>150</v>
      </c>
      <c r="S101" s="1">
        <v>150</v>
      </c>
      <c r="U101" s="1">
        <v>20.5</v>
      </c>
      <c r="V101" s="1"/>
      <c r="X101" s="1"/>
      <c r="Y101" s="1">
        <v>18.8</v>
      </c>
      <c r="Z101" s="1"/>
      <c r="AA101" s="1">
        <v>18.8</v>
      </c>
      <c r="AB101" s="1">
        <f t="shared" si="57"/>
        <v>10.8</v>
      </c>
      <c r="AC101" s="1">
        <v>482.3</v>
      </c>
      <c r="AD101" s="1">
        <v>509.99999999999994</v>
      </c>
      <c r="AE101" s="1"/>
      <c r="AF101" s="1"/>
      <c r="AG101" s="1"/>
      <c r="AH101" s="1"/>
      <c r="AI101" s="1">
        <v>509.99999999999994</v>
      </c>
      <c r="AJ101" s="1"/>
      <c r="AK101" s="1"/>
      <c r="AL101" s="1">
        <v>28</v>
      </c>
      <c r="AM101" s="1"/>
      <c r="AN101" s="1">
        <v>484.5</v>
      </c>
      <c r="AO101" s="1">
        <v>39.9</v>
      </c>
      <c r="AP101" s="1"/>
      <c r="AQ101" s="1">
        <v>2.5</v>
      </c>
      <c r="AR101" s="1"/>
      <c r="AS101" s="1">
        <v>2.5</v>
      </c>
      <c r="AT101" s="1"/>
      <c r="AU101" s="1"/>
      <c r="AV101"/>
      <c r="AW101"/>
      <c r="AX101" s="17">
        <v>1597</v>
      </c>
      <c r="AY101" s="3">
        <v>3.7531531531531535</v>
      </c>
      <c r="AZ101" s="3">
        <f t="shared" si="30"/>
        <v>8.7567567567567561</v>
      </c>
      <c r="BA101" s="3">
        <v>10.108695652173914</v>
      </c>
      <c r="BB101" s="3">
        <v>13.043478260869565</v>
      </c>
      <c r="BC101" s="3">
        <f t="shared" si="58"/>
        <v>23.478260869565219</v>
      </c>
      <c r="BD101" s="3">
        <v>40.63745019920318</v>
      </c>
      <c r="BE101" s="3">
        <v>101.6279069767442</v>
      </c>
      <c r="BF101" s="3">
        <v>60.869565217391305</v>
      </c>
      <c r="BG101" s="3">
        <f t="shared" si="29"/>
        <v>40.63745019920318</v>
      </c>
      <c r="BH101" s="3">
        <v>3.4695652173913043</v>
      </c>
      <c r="BI101" s="3"/>
      <c r="BJ101" s="3">
        <v>2.5</v>
      </c>
      <c r="BK101" s="3"/>
      <c r="BL101" s="14">
        <v>1597</v>
      </c>
      <c r="BM101" s="15">
        <v>3.1951999999999998</v>
      </c>
      <c r="BN101" s="15">
        <f t="shared" si="31"/>
        <v>0.35270808691043987</v>
      </c>
      <c r="BO101" s="15">
        <f t="shared" si="32"/>
        <v>0.82292909379968193</v>
      </c>
      <c r="BP101" s="15">
        <f t="shared" si="33"/>
        <v>0.94997953964194382</v>
      </c>
      <c r="BQ101" s="4">
        <f t="shared" si="34"/>
        <v>1.2257800511508952</v>
      </c>
      <c r="BR101" s="4">
        <f t="shared" si="35"/>
        <v>2.2064040920716113</v>
      </c>
      <c r="BS101" s="4">
        <f t="shared" si="36"/>
        <v>3.8189641434262942</v>
      </c>
      <c r="BT101" s="4">
        <f t="shared" si="37"/>
        <v>9.5506320109439145</v>
      </c>
      <c r="BU101" s="4">
        <f t="shared" si="38"/>
        <v>5.7203069053708431</v>
      </c>
      <c r="BV101" s="4">
        <f t="shared" si="39"/>
        <v>3.8189641434262942</v>
      </c>
      <c r="BW101" s="4">
        <f t="shared" si="40"/>
        <v>3.8189641434262942</v>
      </c>
      <c r="BX101" s="4">
        <f t="shared" si="41"/>
        <v>11.833829115019711</v>
      </c>
      <c r="BY101" s="4"/>
      <c r="BZ101" s="4">
        <f t="shared" si="42"/>
        <v>7.9879999999999995</v>
      </c>
      <c r="CA101" s="4"/>
      <c r="CB101" s="4"/>
      <c r="CC101" s="26">
        <v>1597</v>
      </c>
      <c r="CD101" s="6">
        <f t="shared" si="43"/>
        <v>205.73227344992046</v>
      </c>
      <c r="CE101" s="6">
        <f t="shared" si="44"/>
        <v>257.4444552429668</v>
      </c>
      <c r="CF101" s="6">
        <f t="shared" si="45"/>
        <v>23.289820971867009</v>
      </c>
      <c r="CG101" s="6">
        <f t="shared" si="46"/>
        <v>11.032020460358057</v>
      </c>
      <c r="CH101" s="6">
        <f t="shared" si="47"/>
        <v>11.456892430278883</v>
      </c>
      <c r="CI101" s="6">
        <f t="shared" si="48"/>
        <v>28.651896032831743</v>
      </c>
      <c r="CJ101" s="6">
        <f t="shared" si="49"/>
        <v>7.4363989769820966</v>
      </c>
      <c r="CK101" s="6">
        <f t="shared" si="50"/>
        <v>4.9646533864541826</v>
      </c>
      <c r="CL101" s="6">
        <f t="shared" si="51"/>
        <v>4.9646533864541826</v>
      </c>
      <c r="CM101" s="6">
        <f t="shared" si="56"/>
        <v>23.667658230039422</v>
      </c>
      <c r="CO101" s="7">
        <f t="shared" si="52"/>
        <v>372.9084491182324</v>
      </c>
      <c r="CQ101" s="8">
        <v>1597</v>
      </c>
      <c r="CR101" s="9">
        <f t="shared" si="53"/>
        <v>1997</v>
      </c>
      <c r="CS101" s="9">
        <f t="shared" si="54"/>
        <v>1566.215486296576</v>
      </c>
      <c r="CU101" s="24">
        <v>1597</v>
      </c>
      <c r="CV101" s="11">
        <f t="shared" si="55"/>
        <v>1.2750480489259135</v>
      </c>
    </row>
    <row r="102" spans="1:100" x14ac:dyDescent="0.2">
      <c r="A102" s="13">
        <v>1598</v>
      </c>
      <c r="B102" s="1">
        <v>578</v>
      </c>
      <c r="G102" s="1">
        <v>578</v>
      </c>
      <c r="H102" s="1"/>
      <c r="I102" s="1">
        <v>16</v>
      </c>
      <c r="N102" s="1">
        <v>150</v>
      </c>
      <c r="S102" s="1">
        <v>150</v>
      </c>
      <c r="U102" s="1">
        <v>19</v>
      </c>
      <c r="V102" s="1"/>
      <c r="X102" s="1"/>
      <c r="Y102" s="1">
        <v>19.7</v>
      </c>
      <c r="Z102" s="1"/>
      <c r="AA102" s="1">
        <v>19.7</v>
      </c>
      <c r="AB102" s="1">
        <f t="shared" si="57"/>
        <v>11.7</v>
      </c>
      <c r="AC102" s="1">
        <v>612.20000000000005</v>
      </c>
      <c r="AD102" s="1">
        <v>590.5</v>
      </c>
      <c r="AE102" s="1"/>
      <c r="AF102" s="1"/>
      <c r="AG102" s="1"/>
      <c r="AH102" s="1"/>
      <c r="AI102" s="1">
        <v>590.5</v>
      </c>
      <c r="AJ102" s="1"/>
      <c r="AK102" s="1"/>
      <c r="AL102" s="1">
        <v>28</v>
      </c>
      <c r="AM102" s="1"/>
      <c r="AN102" s="1">
        <v>560.97500000000002</v>
      </c>
      <c r="AO102" s="1">
        <v>37.4</v>
      </c>
      <c r="AP102" s="1"/>
      <c r="AQ102" s="1">
        <v>2.5</v>
      </c>
      <c r="AR102" s="1"/>
      <c r="AS102" s="1">
        <v>2.5</v>
      </c>
      <c r="AT102" s="1"/>
      <c r="AU102" s="1"/>
      <c r="AV102"/>
      <c r="AW102"/>
      <c r="AX102" s="17">
        <v>1598</v>
      </c>
      <c r="AY102" s="3">
        <v>4.9009009009009006</v>
      </c>
      <c r="AZ102" s="3">
        <f t="shared" si="30"/>
        <v>10.414414414414415</v>
      </c>
      <c r="BA102" s="3">
        <v>13.043478260869565</v>
      </c>
      <c r="BB102" s="3">
        <v>13.043478260869565</v>
      </c>
      <c r="BC102" s="3">
        <f t="shared" si="58"/>
        <v>25.434782608695649</v>
      </c>
      <c r="BD102" s="3">
        <v>47.051792828685258</v>
      </c>
      <c r="BE102" s="3">
        <v>101.27906976744185</v>
      </c>
      <c r="BF102" s="3">
        <v>60.869565217391305</v>
      </c>
      <c r="BG102" s="3">
        <f t="shared" si="29"/>
        <v>47.051792828685258</v>
      </c>
      <c r="BH102" s="3">
        <v>3.2521739130434781</v>
      </c>
      <c r="BI102" s="3"/>
      <c r="BJ102" s="3">
        <v>2.5</v>
      </c>
      <c r="BK102" s="3"/>
      <c r="BL102" s="14">
        <v>1598</v>
      </c>
      <c r="BM102" s="15">
        <v>3.1951999999999998</v>
      </c>
      <c r="BN102" s="15">
        <f t="shared" si="31"/>
        <v>0.46056936936936932</v>
      </c>
      <c r="BO102" s="15">
        <f t="shared" si="32"/>
        <v>0.9787099099099098</v>
      </c>
      <c r="BP102" s="15">
        <f t="shared" si="33"/>
        <v>1.2257800511508952</v>
      </c>
      <c r="BQ102" s="4">
        <f t="shared" si="34"/>
        <v>1.2257800511508952</v>
      </c>
      <c r="BR102" s="4">
        <f t="shared" si="35"/>
        <v>2.3902710997442451</v>
      </c>
      <c r="BS102" s="4">
        <f t="shared" si="36"/>
        <v>4.4217614248886798</v>
      </c>
      <c r="BT102" s="4">
        <f t="shared" si="37"/>
        <v>9.5178495212038303</v>
      </c>
      <c r="BU102" s="4">
        <f t="shared" si="38"/>
        <v>5.7203069053708431</v>
      </c>
      <c r="BV102" s="4">
        <f t="shared" si="39"/>
        <v>4.4217614248886798</v>
      </c>
      <c r="BW102" s="4">
        <f t="shared" si="40"/>
        <v>4.4217614248886798</v>
      </c>
      <c r="BX102" s="4">
        <f t="shared" si="41"/>
        <v>11.092361125356822</v>
      </c>
      <c r="BY102" s="4"/>
      <c r="BZ102" s="4">
        <f t="shared" si="42"/>
        <v>7.9879999999999995</v>
      </c>
      <c r="CA102" s="4"/>
      <c r="CB102" s="4"/>
      <c r="CC102" s="26">
        <v>1598</v>
      </c>
      <c r="CD102" s="6">
        <f t="shared" si="43"/>
        <v>244.67747747747742</v>
      </c>
      <c r="CE102" s="6">
        <f t="shared" si="44"/>
        <v>332.18639386189261</v>
      </c>
      <c r="CF102" s="6">
        <f t="shared" si="45"/>
        <v>23.289820971867009</v>
      </c>
      <c r="CG102" s="6">
        <f t="shared" si="46"/>
        <v>11.951355498721226</v>
      </c>
      <c r="CH102" s="6">
        <f t="shared" si="47"/>
        <v>13.26528427466604</v>
      </c>
      <c r="CI102" s="6">
        <f t="shared" si="48"/>
        <v>28.553548563611493</v>
      </c>
      <c r="CJ102" s="6">
        <f t="shared" si="49"/>
        <v>7.4363989769820966</v>
      </c>
      <c r="CK102" s="6">
        <f t="shared" si="50"/>
        <v>5.7482898523552839</v>
      </c>
      <c r="CL102" s="6">
        <f t="shared" si="51"/>
        <v>5.7482898523552839</v>
      </c>
      <c r="CM102" s="6">
        <f t="shared" si="56"/>
        <v>22.184722250713644</v>
      </c>
      <c r="CO102" s="7">
        <f t="shared" si="52"/>
        <v>450.36410410316478</v>
      </c>
      <c r="CQ102" s="8">
        <v>1598</v>
      </c>
      <c r="CR102" s="9">
        <f t="shared" si="53"/>
        <v>1997</v>
      </c>
      <c r="CS102" s="9">
        <f t="shared" si="54"/>
        <v>1891.5292372332922</v>
      </c>
      <c r="CU102" s="24">
        <v>1598</v>
      </c>
      <c r="CV102" s="11">
        <f t="shared" si="55"/>
        <v>1.0557595202287109</v>
      </c>
    </row>
    <row r="103" spans="1:100" x14ac:dyDescent="0.2">
      <c r="A103" s="13">
        <v>1599</v>
      </c>
      <c r="B103" s="1">
        <v>908</v>
      </c>
      <c r="G103" s="1">
        <v>908</v>
      </c>
      <c r="H103" s="1"/>
      <c r="I103" s="1">
        <v>27.7</v>
      </c>
      <c r="N103" s="1">
        <v>150</v>
      </c>
      <c r="S103" s="1">
        <v>150</v>
      </c>
      <c r="U103" s="1">
        <v>21.5</v>
      </c>
      <c r="V103" s="1"/>
      <c r="X103" s="1"/>
      <c r="Y103" s="1">
        <v>17.600000000000001</v>
      </c>
      <c r="Z103" s="1"/>
      <c r="AA103" s="1">
        <v>17.600000000000001</v>
      </c>
      <c r="AB103" s="1">
        <f t="shared" si="57"/>
        <v>9.6000000000000014</v>
      </c>
      <c r="AC103" s="1">
        <v>595.70000000000005</v>
      </c>
      <c r="AD103" s="1">
        <v>700</v>
      </c>
      <c r="AE103" s="1"/>
      <c r="AF103" s="1"/>
      <c r="AG103" s="1"/>
      <c r="AH103" s="1"/>
      <c r="AI103" s="1">
        <v>700</v>
      </c>
      <c r="AJ103" s="1"/>
      <c r="AK103" s="1"/>
      <c r="AL103" s="1">
        <v>28.5</v>
      </c>
      <c r="AM103" s="1"/>
      <c r="AN103" s="1">
        <v>665</v>
      </c>
      <c r="AO103" s="1">
        <v>39.299999999999997</v>
      </c>
      <c r="AP103" s="1"/>
      <c r="AQ103" s="1">
        <v>2.7352941176470589</v>
      </c>
      <c r="AR103" s="1"/>
      <c r="AS103" s="1">
        <v>2.5</v>
      </c>
      <c r="AT103" s="1"/>
      <c r="AU103" s="1"/>
      <c r="AV103"/>
      <c r="AW103"/>
      <c r="AX103" s="17">
        <v>1599</v>
      </c>
      <c r="AY103" s="3">
        <v>4.365765765765766</v>
      </c>
      <c r="AZ103" s="3">
        <f t="shared" si="30"/>
        <v>16.36036036036036</v>
      </c>
      <c r="BA103" s="3">
        <v>21.413043478260867</v>
      </c>
      <c r="BB103" s="3">
        <v>13.043478260869565</v>
      </c>
      <c r="BC103" s="3">
        <f t="shared" si="58"/>
        <v>20.869565217391308</v>
      </c>
      <c r="BD103" s="3">
        <v>55.776892430278885</v>
      </c>
      <c r="BE103" s="3">
        <v>89.534883720930239</v>
      </c>
      <c r="BF103" s="3">
        <v>61.95652173913043</v>
      </c>
      <c r="BG103" s="3">
        <f t="shared" si="29"/>
        <v>55.776892430278885</v>
      </c>
      <c r="BH103" s="3">
        <v>3.4173913043478259</v>
      </c>
      <c r="BI103" s="3"/>
      <c r="BJ103" s="3">
        <v>2.6176470588235294</v>
      </c>
      <c r="BK103" s="3"/>
      <c r="BL103" s="14">
        <v>1599</v>
      </c>
      <c r="BM103" s="15">
        <v>3.1951999999999998</v>
      </c>
      <c r="BN103" s="15">
        <f t="shared" si="31"/>
        <v>0.41027925808161103</v>
      </c>
      <c r="BO103" s="15">
        <f t="shared" si="32"/>
        <v>1.5374889242183361</v>
      </c>
      <c r="BP103" s="15">
        <f t="shared" si="33"/>
        <v>2.0123222506393859</v>
      </c>
      <c r="BQ103" s="4">
        <f t="shared" si="34"/>
        <v>1.2257800511508952</v>
      </c>
      <c r="BR103" s="4">
        <f t="shared" si="35"/>
        <v>1.9612480818414326</v>
      </c>
      <c r="BS103" s="4">
        <f t="shared" si="36"/>
        <v>5.241715490977267</v>
      </c>
      <c r="BT103" s="4">
        <f t="shared" si="37"/>
        <v>8.4141723666210684</v>
      </c>
      <c r="BU103" s="4">
        <f t="shared" si="38"/>
        <v>5.8224552429667504</v>
      </c>
      <c r="BV103" s="4">
        <f t="shared" si="39"/>
        <v>5.241715490977267</v>
      </c>
      <c r="BW103" s="4">
        <f t="shared" si="40"/>
        <v>5.241715490977267</v>
      </c>
      <c r="BX103" s="4">
        <f t="shared" si="41"/>
        <v>11.655876797500618</v>
      </c>
      <c r="BY103" s="4"/>
      <c r="BZ103" s="4">
        <f t="shared" si="42"/>
        <v>8.36390588235294</v>
      </c>
      <c r="CA103" s="4"/>
      <c r="CB103" s="4"/>
      <c r="CC103" s="26">
        <v>1599</v>
      </c>
      <c r="CD103" s="6">
        <f t="shared" si="43"/>
        <v>384.37223105458401</v>
      </c>
      <c r="CE103" s="6">
        <f t="shared" si="44"/>
        <v>545.33932992327357</v>
      </c>
      <c r="CF103" s="6">
        <f t="shared" si="45"/>
        <v>23.289820971867009</v>
      </c>
      <c r="CG103" s="6">
        <f t="shared" si="46"/>
        <v>9.8062404092071631</v>
      </c>
      <c r="CH103" s="6">
        <f t="shared" si="47"/>
        <v>15.725146472931801</v>
      </c>
      <c r="CI103" s="6">
        <f t="shared" si="48"/>
        <v>25.242517099863207</v>
      </c>
      <c r="CJ103" s="6">
        <f t="shared" si="49"/>
        <v>7.5691918158567759</v>
      </c>
      <c r="CK103" s="6">
        <f t="shared" si="50"/>
        <v>6.8142301382704469</v>
      </c>
      <c r="CL103" s="6">
        <f t="shared" si="51"/>
        <v>6.8142301382704469</v>
      </c>
      <c r="CM103" s="6">
        <f t="shared" si="56"/>
        <v>23.311753595001235</v>
      </c>
      <c r="CO103" s="7">
        <f t="shared" si="52"/>
        <v>663.91246056454168</v>
      </c>
      <c r="CQ103" s="8">
        <v>1599</v>
      </c>
      <c r="CR103" s="9">
        <f t="shared" si="53"/>
        <v>2090.9764705882349</v>
      </c>
      <c r="CS103" s="9">
        <f t="shared" si="54"/>
        <v>2788.4323343710753</v>
      </c>
      <c r="CU103" s="24">
        <v>1599</v>
      </c>
      <c r="CV103" s="11">
        <f t="shared" si="55"/>
        <v>0.74987527752214578</v>
      </c>
    </row>
    <row r="104" spans="1:100" x14ac:dyDescent="0.2">
      <c r="A104" s="13">
        <v>1600</v>
      </c>
      <c r="B104" s="1">
        <v>684.4</v>
      </c>
      <c r="G104" s="1">
        <v>684.4</v>
      </c>
      <c r="H104" s="1"/>
      <c r="N104" s="41"/>
      <c r="U104" s="1">
        <v>27.5</v>
      </c>
      <c r="V104" s="1"/>
      <c r="X104" s="1"/>
      <c r="Y104" s="1">
        <v>18.399999999999999</v>
      </c>
      <c r="Z104" s="1"/>
      <c r="AA104" s="1">
        <v>18.399999999999999</v>
      </c>
      <c r="AB104" s="1">
        <f t="shared" si="57"/>
        <v>10.399999999999999</v>
      </c>
      <c r="AC104" s="1">
        <v>619.9</v>
      </c>
      <c r="AD104" s="1">
        <v>664.85606060606062</v>
      </c>
      <c r="AE104" s="1"/>
      <c r="AF104" s="1"/>
      <c r="AG104" s="1"/>
      <c r="AH104" s="1"/>
      <c r="AI104" s="1">
        <v>664.85606060606062</v>
      </c>
      <c r="AJ104" s="1"/>
      <c r="AK104" s="1"/>
      <c r="AL104" s="1">
        <v>31.4</v>
      </c>
      <c r="AM104" s="1"/>
      <c r="AN104" s="1">
        <v>653.59999999999991</v>
      </c>
      <c r="AO104" s="1">
        <v>43</v>
      </c>
      <c r="AP104" s="1"/>
      <c r="AQ104" s="1">
        <v>2.5</v>
      </c>
      <c r="AR104" s="1"/>
      <c r="AS104" s="1">
        <v>3</v>
      </c>
      <c r="AT104" s="1"/>
      <c r="AU104" s="1"/>
      <c r="AV104"/>
      <c r="AW104"/>
      <c r="AX104" s="17">
        <v>1600</v>
      </c>
      <c r="AY104" s="3">
        <v>5.0540540540540544</v>
      </c>
      <c r="AZ104" s="3">
        <f t="shared" si="30"/>
        <v>12.331531531531532</v>
      </c>
      <c r="BA104" s="3">
        <v>16.409846547314579</v>
      </c>
      <c r="BB104" s="3">
        <v>14.492753623188404</v>
      </c>
      <c r="BC104" s="3">
        <f t="shared" si="58"/>
        <v>22.60869565217391</v>
      </c>
      <c r="BD104" s="3">
        <v>52.97657853434746</v>
      </c>
      <c r="BE104" s="3">
        <v>116.16279069767442</v>
      </c>
      <c r="BF104" s="3">
        <v>68.260869565217391</v>
      </c>
      <c r="BG104" s="3">
        <f t="shared" si="29"/>
        <v>52.97657853434746</v>
      </c>
      <c r="BH104" s="3">
        <v>3.7391304347826089</v>
      </c>
      <c r="BI104" s="3"/>
      <c r="BJ104" s="3">
        <v>2.75</v>
      </c>
      <c r="BK104" s="3"/>
      <c r="BL104" s="14">
        <v>1600</v>
      </c>
      <c r="BM104" s="15">
        <v>3.1951999999999998</v>
      </c>
      <c r="BN104" s="15">
        <f t="shared" si="31"/>
        <v>0.47496216216216214</v>
      </c>
      <c r="BO104" s="15">
        <f t="shared" si="32"/>
        <v>1.1588738102808691</v>
      </c>
      <c r="BP104" s="15">
        <f t="shared" si="33"/>
        <v>1.542139461411163</v>
      </c>
      <c r="BQ104" s="4">
        <f t="shared" si="34"/>
        <v>1.3619778346121054</v>
      </c>
      <c r="BR104" s="4">
        <f t="shared" si="35"/>
        <v>2.1246854219948843</v>
      </c>
      <c r="BS104" s="4">
        <f t="shared" si="36"/>
        <v>4.9785518744984412</v>
      </c>
      <c r="BT104" s="4">
        <f t="shared" si="37"/>
        <v>10.916569083447333</v>
      </c>
      <c r="BU104" s="4">
        <f t="shared" si="38"/>
        <v>6.4149156010230168</v>
      </c>
      <c r="BV104" s="4">
        <f t="shared" si="39"/>
        <v>4.9785518744984412</v>
      </c>
      <c r="BW104" s="4">
        <f t="shared" si="40"/>
        <v>4.9785518744984412</v>
      </c>
      <c r="BX104" s="4">
        <f t="shared" si="41"/>
        <v>12.753249422201694</v>
      </c>
      <c r="BY104" s="4"/>
      <c r="BZ104" s="4">
        <f t="shared" si="42"/>
        <v>8.7867999999999995</v>
      </c>
      <c r="CA104" s="4"/>
      <c r="CB104" s="4"/>
      <c r="CC104" s="26">
        <v>1600</v>
      </c>
      <c r="CD104" s="6">
        <f t="shared" si="43"/>
        <v>289.71845257021727</v>
      </c>
      <c r="CE104" s="6">
        <f t="shared" si="44"/>
        <v>417.91979404242517</v>
      </c>
      <c r="CF104" s="6">
        <f t="shared" si="45"/>
        <v>25.877578857630002</v>
      </c>
      <c r="CG104" s="6">
        <f t="shared" si="46"/>
        <v>10.623427109974422</v>
      </c>
      <c r="CH104" s="6">
        <f t="shared" si="47"/>
        <v>14.935655623495323</v>
      </c>
      <c r="CI104" s="6">
        <f t="shared" si="48"/>
        <v>32.749707250341999</v>
      </c>
      <c r="CJ104" s="6">
        <f t="shared" si="49"/>
        <v>8.3393902813299228</v>
      </c>
      <c r="CK104" s="6">
        <f t="shared" si="50"/>
        <v>6.4721174368479737</v>
      </c>
      <c r="CL104" s="6">
        <f t="shared" si="51"/>
        <v>6.4721174368479737</v>
      </c>
      <c r="CM104" s="6">
        <f t="shared" si="56"/>
        <v>25.506498844403389</v>
      </c>
      <c r="CO104" s="7">
        <f t="shared" si="52"/>
        <v>548.89628688329617</v>
      </c>
      <c r="CQ104" s="8">
        <v>1600</v>
      </c>
      <c r="CR104" s="9">
        <f t="shared" si="53"/>
        <v>2196.6999999999998</v>
      </c>
      <c r="CS104" s="9">
        <f t="shared" si="54"/>
        <v>2305.3644049098439</v>
      </c>
      <c r="CU104" s="24">
        <v>1600</v>
      </c>
      <c r="CV104" s="11">
        <f t="shared" si="55"/>
        <v>0.95286454294235812</v>
      </c>
    </row>
    <row r="105" spans="1:100" x14ac:dyDescent="0.2">
      <c r="A105" s="13">
        <v>1601</v>
      </c>
      <c r="B105" s="1">
        <v>382.5</v>
      </c>
      <c r="G105" s="1">
        <v>382.5</v>
      </c>
      <c r="H105" s="1"/>
      <c r="N105" s="41"/>
      <c r="U105" s="1">
        <v>33</v>
      </c>
      <c r="V105" s="1"/>
      <c r="X105" s="1"/>
      <c r="Y105" s="1">
        <v>19.3</v>
      </c>
      <c r="Z105" s="1"/>
      <c r="AA105" s="1">
        <v>19.3</v>
      </c>
      <c r="AB105" s="1">
        <f t="shared" si="57"/>
        <v>11.3</v>
      </c>
      <c r="AC105" s="1">
        <v>638.5</v>
      </c>
      <c r="AD105" s="1">
        <v>696.52272727272737</v>
      </c>
      <c r="AE105" s="1"/>
      <c r="AF105" s="1"/>
      <c r="AG105" s="1"/>
      <c r="AH105" s="1"/>
      <c r="AI105" s="1">
        <v>696.52272727272737</v>
      </c>
      <c r="AJ105" s="1"/>
      <c r="AK105" s="1"/>
      <c r="AL105" s="1">
        <v>38</v>
      </c>
      <c r="AM105" s="1"/>
      <c r="AN105" s="1">
        <v>641.96249999999998</v>
      </c>
      <c r="AO105" s="1">
        <v>32.5</v>
      </c>
      <c r="AP105" s="1"/>
      <c r="AQ105" s="1"/>
      <c r="AR105" s="1"/>
      <c r="AS105" s="1">
        <v>3</v>
      </c>
      <c r="AT105" s="1"/>
      <c r="AU105" s="1"/>
      <c r="AV105"/>
      <c r="AW105"/>
      <c r="AX105" s="17">
        <v>1601</v>
      </c>
      <c r="AY105" s="3">
        <v>4.6711711711711708</v>
      </c>
      <c r="AZ105" s="3">
        <f t="shared" si="30"/>
        <v>6.8918918918918921</v>
      </c>
      <c r="BA105" s="3">
        <v>9.1711956521739122</v>
      </c>
      <c r="BB105" s="3">
        <v>15.942028985507244</v>
      </c>
      <c r="BC105" s="3">
        <f t="shared" si="58"/>
        <v>24.565217391304348</v>
      </c>
      <c r="BD105" s="3">
        <v>55.499818906193411</v>
      </c>
      <c r="BE105" s="3">
        <v>85.697674418604649</v>
      </c>
      <c r="BF105" s="3">
        <v>82.608695652173907</v>
      </c>
      <c r="BG105" s="3">
        <f>BD105*1.4</f>
        <v>77.699746468670767</v>
      </c>
      <c r="BH105" s="3">
        <v>2.8260869565217392</v>
      </c>
      <c r="BI105" s="3"/>
      <c r="BJ105" s="3">
        <v>3</v>
      </c>
      <c r="BK105" s="3"/>
      <c r="BL105" s="14">
        <v>1601</v>
      </c>
      <c r="BM105" s="15">
        <v>3.1951999999999998</v>
      </c>
      <c r="BN105" s="15">
        <f t="shared" si="31"/>
        <v>0.43898018018018009</v>
      </c>
      <c r="BO105" s="15">
        <f t="shared" si="32"/>
        <v>0.64767567567567563</v>
      </c>
      <c r="BP105" s="15">
        <f t="shared" si="33"/>
        <v>0.86187659846547304</v>
      </c>
      <c r="BQ105" s="4">
        <f t="shared" si="34"/>
        <v>1.4981756180733159</v>
      </c>
      <c r="BR105" s="4">
        <f t="shared" si="35"/>
        <v>2.3085524296675191</v>
      </c>
      <c r="BS105" s="4">
        <f t="shared" si="36"/>
        <v>5.2156770990902706</v>
      </c>
      <c r="BT105" s="4">
        <f t="shared" si="37"/>
        <v>8.0535649794801643</v>
      </c>
      <c r="BU105" s="4">
        <f t="shared" si="38"/>
        <v>7.7632736572890018</v>
      </c>
      <c r="BV105" s="4">
        <f t="shared" si="39"/>
        <v>7.3019479387263777</v>
      </c>
      <c r="BW105" s="4">
        <f t="shared" si="40"/>
        <v>5.2156770990902706</v>
      </c>
      <c r="BX105" s="4">
        <f t="shared" si="41"/>
        <v>9.6390838656175593</v>
      </c>
      <c r="BY105" s="4"/>
      <c r="BZ105" s="4">
        <f t="shared" si="42"/>
        <v>9.5855999999999995</v>
      </c>
      <c r="CA105" s="4"/>
      <c r="CB105" s="4"/>
      <c r="CC105" s="26">
        <v>1601</v>
      </c>
      <c r="CD105" s="6">
        <f t="shared" si="43"/>
        <v>161.91891891891891</v>
      </c>
      <c r="CE105" s="6">
        <f t="shared" si="44"/>
        <v>233.5685581841432</v>
      </c>
      <c r="CF105" s="6">
        <f t="shared" si="45"/>
        <v>28.465336743393003</v>
      </c>
      <c r="CG105" s="6">
        <f t="shared" si="46"/>
        <v>11.542762148337594</v>
      </c>
      <c r="CH105" s="6">
        <f t="shared" si="47"/>
        <v>15.647031297270811</v>
      </c>
      <c r="CI105" s="6">
        <f t="shared" si="48"/>
        <v>24.160694938440493</v>
      </c>
      <c r="CJ105" s="6">
        <f t="shared" si="49"/>
        <v>10.092255754475703</v>
      </c>
      <c r="CK105" s="6">
        <f t="shared" si="50"/>
        <v>9.4925323203442922</v>
      </c>
      <c r="CL105" s="6">
        <f t="shared" si="51"/>
        <v>6.7803802288173518</v>
      </c>
      <c r="CM105" s="6">
        <f t="shared" si="56"/>
        <v>19.278167731235119</v>
      </c>
      <c r="CO105" s="7">
        <f t="shared" si="52"/>
        <v>359.02771934645762</v>
      </c>
      <c r="CQ105" s="8">
        <v>1601</v>
      </c>
      <c r="CR105" s="9">
        <f t="shared" si="53"/>
        <v>2396.3999999999996</v>
      </c>
      <c r="CS105" s="9">
        <f t="shared" si="54"/>
        <v>1507.916421255122</v>
      </c>
      <c r="CU105" s="24">
        <v>1601</v>
      </c>
      <c r="CV105" s="11">
        <f t="shared" si="55"/>
        <v>1.5892127482804013</v>
      </c>
    </row>
    <row r="106" spans="1:100" x14ac:dyDescent="0.2">
      <c r="A106" s="13">
        <v>1602</v>
      </c>
      <c r="B106" s="1">
        <v>474.4</v>
      </c>
      <c r="G106" s="1">
        <v>474.4</v>
      </c>
      <c r="H106" s="1"/>
      <c r="I106" s="1">
        <v>10.4</v>
      </c>
      <c r="N106" s="1">
        <v>200</v>
      </c>
      <c r="S106" s="1">
        <v>200</v>
      </c>
      <c r="U106" s="1">
        <v>26.5</v>
      </c>
      <c r="V106" s="1"/>
      <c r="X106" s="1"/>
      <c r="Y106" s="1">
        <v>20.2</v>
      </c>
      <c r="Z106" s="1"/>
      <c r="AA106" s="1">
        <v>20.2</v>
      </c>
      <c r="AB106" s="1">
        <f t="shared" si="57"/>
        <v>12.2</v>
      </c>
      <c r="AC106" s="1">
        <v>587.79999999999995</v>
      </c>
      <c r="AD106" s="1">
        <v>663.63636363636363</v>
      </c>
      <c r="AE106" s="1"/>
      <c r="AF106" s="1"/>
      <c r="AG106" s="1"/>
      <c r="AH106" s="1"/>
      <c r="AI106" s="1">
        <v>663.63636363636363</v>
      </c>
      <c r="AJ106" s="1"/>
      <c r="AK106" s="1"/>
      <c r="AL106" s="1">
        <v>32</v>
      </c>
      <c r="AM106" s="1"/>
      <c r="AN106" s="1">
        <v>500</v>
      </c>
      <c r="AO106" s="1">
        <v>37.200000000000003</v>
      </c>
      <c r="AP106" s="1"/>
      <c r="AQ106" s="1"/>
      <c r="AR106" s="1"/>
      <c r="AS106" s="1">
        <v>3</v>
      </c>
      <c r="AT106" s="1"/>
      <c r="AU106" s="1"/>
      <c r="AV106"/>
      <c r="AW106"/>
      <c r="AX106" s="17">
        <v>1602</v>
      </c>
      <c r="AY106" s="3">
        <v>4.288288288288288</v>
      </c>
      <c r="AZ106" s="3">
        <f t="shared" si="30"/>
        <v>8.5477477477477475</v>
      </c>
      <c r="BA106" s="3">
        <v>6.9565217391304346</v>
      </c>
      <c r="BB106" s="3">
        <v>17.391304347826086</v>
      </c>
      <c r="BC106" s="3">
        <f t="shared" si="58"/>
        <v>26.521739130434781</v>
      </c>
      <c r="BD106" s="3">
        <v>52.879391524809847</v>
      </c>
      <c r="BE106" s="3">
        <v>102.67441860465117</v>
      </c>
      <c r="BF106" s="3">
        <v>69.565217391304344</v>
      </c>
      <c r="BG106" s="3">
        <f>BD106*1.4</f>
        <v>74.031148134733783</v>
      </c>
      <c r="BH106" s="3">
        <v>3.2347826086956526</v>
      </c>
      <c r="BI106" s="3"/>
      <c r="BJ106" s="3">
        <v>3</v>
      </c>
      <c r="BK106" s="3"/>
      <c r="BL106" s="14">
        <v>1602</v>
      </c>
      <c r="BM106" s="15">
        <v>3.1951999999999998</v>
      </c>
      <c r="BN106" s="15">
        <f t="shared" si="31"/>
        <v>0.40299819819819815</v>
      </c>
      <c r="BO106" s="15">
        <f t="shared" si="32"/>
        <v>0.80328716481187068</v>
      </c>
      <c r="BP106" s="15">
        <f t="shared" si="33"/>
        <v>0.65374936061381073</v>
      </c>
      <c r="BQ106" s="4">
        <f t="shared" si="34"/>
        <v>1.6343734015345266</v>
      </c>
      <c r="BR106" s="4">
        <f t="shared" si="35"/>
        <v>2.4924194373401534</v>
      </c>
      <c r="BS106" s="4">
        <f t="shared" si="36"/>
        <v>4.9694185823550709</v>
      </c>
      <c r="BT106" s="4">
        <f t="shared" si="37"/>
        <v>9.6489794801641597</v>
      </c>
      <c r="BU106" s="4">
        <f t="shared" si="38"/>
        <v>6.5374936061381064</v>
      </c>
      <c r="BV106" s="4">
        <f t="shared" si="39"/>
        <v>6.9571860152970997</v>
      </c>
      <c r="BW106" s="4">
        <f t="shared" si="40"/>
        <v>4.9694185823550709</v>
      </c>
      <c r="BX106" s="4">
        <f t="shared" si="41"/>
        <v>11.033043686183792</v>
      </c>
      <c r="BY106" s="4"/>
      <c r="BZ106" s="4">
        <f t="shared" si="42"/>
        <v>9.5855999999999995</v>
      </c>
      <c r="CA106" s="4"/>
      <c r="CB106" s="4"/>
      <c r="CC106" s="26">
        <v>1602</v>
      </c>
      <c r="CD106" s="6">
        <f t="shared" si="43"/>
        <v>200.82179120296769</v>
      </c>
      <c r="CE106" s="6">
        <f t="shared" si="44"/>
        <v>177.16607672634271</v>
      </c>
      <c r="CF106" s="6">
        <f t="shared" si="45"/>
        <v>31.053094629156007</v>
      </c>
      <c r="CG106" s="6">
        <f t="shared" si="46"/>
        <v>12.462097186700767</v>
      </c>
      <c r="CH106" s="6">
        <f t="shared" si="47"/>
        <v>14.908255747065212</v>
      </c>
      <c r="CI106" s="6">
        <f t="shared" si="48"/>
        <v>28.946938440492481</v>
      </c>
      <c r="CJ106" s="6">
        <f t="shared" si="49"/>
        <v>8.498741687979539</v>
      </c>
      <c r="CK106" s="6">
        <f t="shared" si="50"/>
        <v>9.0443418198862293</v>
      </c>
      <c r="CL106" s="6">
        <f t="shared" si="51"/>
        <v>6.4602441570615925</v>
      </c>
      <c r="CM106" s="6">
        <f t="shared" si="56"/>
        <v>22.066087372367583</v>
      </c>
      <c r="CO106" s="7">
        <f t="shared" si="52"/>
        <v>310.60587776705211</v>
      </c>
      <c r="CQ106" s="8">
        <v>1602</v>
      </c>
      <c r="CR106" s="9">
        <f t="shared" si="53"/>
        <v>2396.3999999999996</v>
      </c>
      <c r="CS106" s="9">
        <f t="shared" si="54"/>
        <v>1304.5446866216189</v>
      </c>
      <c r="CU106" s="24">
        <v>1602</v>
      </c>
      <c r="CV106" s="11">
        <f t="shared" si="55"/>
        <v>1.8369627538064333</v>
      </c>
    </row>
    <row r="107" spans="1:100" x14ac:dyDescent="0.2">
      <c r="A107" s="13">
        <v>1603</v>
      </c>
      <c r="B107" s="1">
        <v>438</v>
      </c>
      <c r="G107" s="1">
        <v>438</v>
      </c>
      <c r="H107" s="1"/>
      <c r="I107" s="1">
        <v>12.1</v>
      </c>
      <c r="N107" s="1">
        <v>200</v>
      </c>
      <c r="S107" s="1">
        <v>200</v>
      </c>
      <c r="U107" s="1">
        <v>25.3</v>
      </c>
      <c r="V107" s="1"/>
      <c r="X107" s="1"/>
      <c r="Y107" s="1">
        <v>24.2</v>
      </c>
      <c r="Z107" s="1"/>
      <c r="AA107" s="1">
        <v>24.2</v>
      </c>
      <c r="AB107" s="1">
        <f t="shared" si="57"/>
        <v>16.2</v>
      </c>
      <c r="AC107" s="1">
        <v>635.20000000000005</v>
      </c>
      <c r="AD107" s="1">
        <v>825</v>
      </c>
      <c r="AE107" s="1"/>
      <c r="AF107" s="1"/>
      <c r="AG107" s="1"/>
      <c r="AH107" s="1"/>
      <c r="AI107" s="1">
        <v>825</v>
      </c>
      <c r="AJ107" s="1"/>
      <c r="AK107" s="1"/>
      <c r="AL107" s="1">
        <v>42.5</v>
      </c>
      <c r="AM107" s="1"/>
      <c r="AN107" s="1">
        <v>783.75</v>
      </c>
      <c r="AO107" s="1">
        <v>42.2</v>
      </c>
      <c r="AP107" s="1"/>
      <c r="AQ107" s="1"/>
      <c r="AR107" s="1"/>
      <c r="AS107" s="1">
        <v>3</v>
      </c>
      <c r="AT107" s="1"/>
      <c r="AU107" s="1"/>
      <c r="AV107"/>
      <c r="AW107"/>
      <c r="AX107" s="17">
        <v>1603</v>
      </c>
      <c r="AY107" s="3">
        <v>4.288288288288288</v>
      </c>
      <c r="AZ107" s="3">
        <f t="shared" si="30"/>
        <v>7.8918918918918921</v>
      </c>
      <c r="BA107" s="3">
        <v>8.8043478260869552</v>
      </c>
      <c r="BB107" s="3">
        <v>17.391304347826086</v>
      </c>
      <c r="BC107" s="3">
        <f t="shared" si="58"/>
        <v>35.217391304347821</v>
      </c>
      <c r="BD107" s="3">
        <v>65.73705179282868</v>
      </c>
      <c r="BE107" s="3">
        <v>109.30232558139535</v>
      </c>
      <c r="BF107" s="3">
        <v>92.391304347826079</v>
      </c>
      <c r="BG107" s="3">
        <f t="shared" ref="BG107:BG154" si="59">BD107*1.4</f>
        <v>92.031872509960152</v>
      </c>
      <c r="BH107" s="3">
        <v>3.6695652173913045</v>
      </c>
      <c r="BI107" s="3"/>
      <c r="BJ107" s="3">
        <v>3</v>
      </c>
      <c r="BK107" s="3"/>
      <c r="BL107" s="14">
        <v>1603</v>
      </c>
      <c r="BM107" s="15">
        <v>3.1636000000000002</v>
      </c>
      <c r="BN107" s="15">
        <f t="shared" si="31"/>
        <v>0.39901261261261262</v>
      </c>
      <c r="BO107" s="15">
        <f t="shared" si="32"/>
        <v>0.73431732909379976</v>
      </c>
      <c r="BP107" s="15">
        <f t="shared" si="33"/>
        <v>0.81921867007672633</v>
      </c>
      <c r="BQ107" s="4">
        <f t="shared" si="34"/>
        <v>1.6182097186700766</v>
      </c>
      <c r="BR107" s="4">
        <f t="shared" si="35"/>
        <v>3.2768746803069053</v>
      </c>
      <c r="BS107" s="4">
        <f t="shared" si="36"/>
        <v>6.1166393250527298</v>
      </c>
      <c r="BT107" s="4">
        <f t="shared" si="37"/>
        <v>10.170259917920658</v>
      </c>
      <c r="BU107" s="4">
        <f t="shared" si="38"/>
        <v>8.5967391304347824</v>
      </c>
      <c r="BV107" s="4">
        <f t="shared" si="39"/>
        <v>8.5632950550738229</v>
      </c>
      <c r="BW107" s="4">
        <f t="shared" si="40"/>
        <v>6.1166393250527298</v>
      </c>
      <c r="BX107" s="4">
        <f t="shared" si="41"/>
        <v>12.392198694856685</v>
      </c>
      <c r="BY107" s="4"/>
      <c r="BZ107" s="4">
        <f t="shared" si="42"/>
        <v>9.4908000000000001</v>
      </c>
      <c r="CA107" s="4"/>
      <c r="CB107" s="4"/>
      <c r="CC107" s="26">
        <v>1603</v>
      </c>
      <c r="CD107" s="6">
        <f t="shared" si="43"/>
        <v>183.57933227344992</v>
      </c>
      <c r="CE107" s="6">
        <f t="shared" si="44"/>
        <v>222.00825959079285</v>
      </c>
      <c r="CF107" s="6">
        <f t="shared" si="45"/>
        <v>30.745984654731455</v>
      </c>
      <c r="CG107" s="6">
        <f t="shared" si="46"/>
        <v>16.384373401534525</v>
      </c>
      <c r="CH107" s="6">
        <f t="shared" si="47"/>
        <v>18.349917975158188</v>
      </c>
      <c r="CI107" s="6">
        <f t="shared" si="48"/>
        <v>30.510779753761973</v>
      </c>
      <c r="CJ107" s="6">
        <f t="shared" si="49"/>
        <v>11.175760869565218</v>
      </c>
      <c r="CK107" s="6">
        <f t="shared" si="50"/>
        <v>11.13228357159597</v>
      </c>
      <c r="CL107" s="6">
        <f t="shared" si="51"/>
        <v>7.951631122568549</v>
      </c>
      <c r="CM107" s="6">
        <f t="shared" si="56"/>
        <v>24.784397389713369</v>
      </c>
      <c r="CO107" s="7">
        <f t="shared" si="52"/>
        <v>373.0433883294221</v>
      </c>
      <c r="CQ107" s="8">
        <v>1603</v>
      </c>
      <c r="CR107" s="9">
        <f t="shared" si="53"/>
        <v>2372.6999999999998</v>
      </c>
      <c r="CS107" s="9">
        <f t="shared" si="54"/>
        <v>1566.7822309835728</v>
      </c>
      <c r="CU107" s="24">
        <v>1603</v>
      </c>
      <c r="CV107" s="11">
        <f t="shared" si="55"/>
        <v>1.5143776544558456</v>
      </c>
    </row>
    <row r="108" spans="1:100" x14ac:dyDescent="0.2">
      <c r="A108" s="13">
        <v>1604</v>
      </c>
      <c r="B108" s="1">
        <v>539.79999999999995</v>
      </c>
      <c r="G108" s="1">
        <v>539.79999999999995</v>
      </c>
      <c r="H108" s="1"/>
      <c r="I108" s="1">
        <v>16</v>
      </c>
      <c r="N108" s="1">
        <v>200</v>
      </c>
      <c r="S108" s="1">
        <v>200</v>
      </c>
      <c r="U108" s="1">
        <v>28.1</v>
      </c>
      <c r="V108" s="1"/>
      <c r="X108" s="1"/>
      <c r="Y108" s="1">
        <v>25</v>
      </c>
      <c r="Z108" s="1"/>
      <c r="AA108" s="1">
        <v>25</v>
      </c>
      <c r="AB108" s="1">
        <f t="shared" si="57"/>
        <v>17</v>
      </c>
      <c r="AC108" s="1">
        <v>567.5</v>
      </c>
      <c r="AD108" s="1">
        <v>700</v>
      </c>
      <c r="AE108" s="1"/>
      <c r="AF108" s="1"/>
      <c r="AG108" s="1"/>
      <c r="AH108" s="1"/>
      <c r="AI108" s="1">
        <v>700</v>
      </c>
      <c r="AJ108" s="1"/>
      <c r="AK108" s="1"/>
      <c r="AL108" s="1">
        <v>30</v>
      </c>
      <c r="AM108" s="1"/>
      <c r="AN108" s="1">
        <v>798</v>
      </c>
      <c r="AO108" s="1">
        <v>42.5</v>
      </c>
      <c r="AP108" s="1"/>
      <c r="AQ108" s="1"/>
      <c r="AR108" s="1"/>
      <c r="AS108" s="1">
        <v>3</v>
      </c>
      <c r="AT108" s="1"/>
      <c r="AU108" s="1"/>
      <c r="AV108"/>
      <c r="AW108"/>
      <c r="AX108" s="17">
        <v>1604</v>
      </c>
      <c r="AY108" s="3">
        <v>4.5729729729729733</v>
      </c>
      <c r="AZ108" s="3">
        <f t="shared" si="30"/>
        <v>9.7261261261261254</v>
      </c>
      <c r="BA108" s="3">
        <v>13.043478260869565</v>
      </c>
      <c r="BB108" s="3">
        <v>17.391304347826086</v>
      </c>
      <c r="BC108" s="3">
        <f t="shared" si="58"/>
        <v>36.95652173913043</v>
      </c>
      <c r="BD108" s="3">
        <v>55.776892430278885</v>
      </c>
      <c r="BE108" s="3">
        <v>109.30232558139535</v>
      </c>
      <c r="BF108" s="3">
        <v>65.217391304347828</v>
      </c>
      <c r="BG108" s="3">
        <f t="shared" si="59"/>
        <v>78.08764940239044</v>
      </c>
      <c r="BH108" s="3">
        <v>3.6956521739130435</v>
      </c>
      <c r="BI108" s="3"/>
      <c r="BJ108" s="3">
        <v>3</v>
      </c>
      <c r="BK108" s="3"/>
      <c r="BL108" s="14">
        <v>1604</v>
      </c>
      <c r="BM108" s="15">
        <v>3.1326000000000001</v>
      </c>
      <c r="BN108" s="15">
        <f t="shared" si="31"/>
        <v>0.42133220985691577</v>
      </c>
      <c r="BO108" s="15">
        <f t="shared" si="32"/>
        <v>0.89611949125596191</v>
      </c>
      <c r="BP108" s="15">
        <f t="shared" si="33"/>
        <v>1.2017647058823528</v>
      </c>
      <c r="BQ108" s="4">
        <f t="shared" si="34"/>
        <v>1.6023529411764703</v>
      </c>
      <c r="BR108" s="4">
        <f t="shared" si="35"/>
        <v>3.4049999999999998</v>
      </c>
      <c r="BS108" s="4">
        <f t="shared" si="36"/>
        <v>5.1390203890321065</v>
      </c>
      <c r="BT108" s="4">
        <f t="shared" si="37"/>
        <v>10.070601915184678</v>
      </c>
      <c r="BU108" s="4">
        <f t="shared" si="38"/>
        <v>6.0088235294117656</v>
      </c>
      <c r="BV108" s="4">
        <f t="shared" si="39"/>
        <v>7.1946285446449503</v>
      </c>
      <c r="BW108" s="4">
        <f t="shared" si="40"/>
        <v>5.1390203890321065</v>
      </c>
      <c r="BX108" s="4">
        <f t="shared" si="41"/>
        <v>12.358000943635902</v>
      </c>
      <c r="BY108" s="4"/>
      <c r="BZ108" s="4">
        <f t="shared" si="42"/>
        <v>9.3978000000000002</v>
      </c>
      <c r="CA108" s="4"/>
      <c r="CB108" s="4"/>
      <c r="CC108" s="26">
        <v>1604</v>
      </c>
      <c r="CD108" s="6">
        <f t="shared" si="43"/>
        <v>224.02987281399049</v>
      </c>
      <c r="CE108" s="6">
        <f t="shared" si="44"/>
        <v>325.6782352941176</v>
      </c>
      <c r="CF108" s="6">
        <f t="shared" si="45"/>
        <v>30.444705882352935</v>
      </c>
      <c r="CG108" s="6">
        <f t="shared" si="46"/>
        <v>17.024999999999999</v>
      </c>
      <c r="CH108" s="6">
        <f t="shared" si="47"/>
        <v>15.417061167096319</v>
      </c>
      <c r="CI108" s="6">
        <f t="shared" si="48"/>
        <v>30.211805745554035</v>
      </c>
      <c r="CJ108" s="6">
        <f t="shared" si="49"/>
        <v>7.8114705882352959</v>
      </c>
      <c r="CK108" s="6">
        <f t="shared" si="50"/>
        <v>9.3530171080384363</v>
      </c>
      <c r="CL108" s="6">
        <f t="shared" si="51"/>
        <v>6.6807265057417382</v>
      </c>
      <c r="CM108" s="6">
        <f t="shared" si="56"/>
        <v>24.716001887271805</v>
      </c>
      <c r="CO108" s="7">
        <f t="shared" si="52"/>
        <v>467.3380241784082</v>
      </c>
      <c r="CQ108" s="8">
        <v>1604</v>
      </c>
      <c r="CR108" s="9">
        <f t="shared" si="53"/>
        <v>2349.4499999999998</v>
      </c>
      <c r="CS108" s="9">
        <f t="shared" si="54"/>
        <v>1962.8197015493145</v>
      </c>
      <c r="CU108" s="24">
        <v>1604</v>
      </c>
      <c r="CV108" s="11">
        <f t="shared" si="55"/>
        <v>1.1969769806903334</v>
      </c>
    </row>
    <row r="109" spans="1:100" x14ac:dyDescent="0.2">
      <c r="A109" s="13">
        <v>1605</v>
      </c>
      <c r="G109" s="1">
        <v>872</v>
      </c>
      <c r="H109" s="1"/>
      <c r="I109" s="1">
        <v>23.5</v>
      </c>
      <c r="N109" s="41"/>
      <c r="U109" s="1">
        <v>26</v>
      </c>
      <c r="V109" s="1"/>
      <c r="X109" s="1"/>
      <c r="Y109" s="1">
        <v>21</v>
      </c>
      <c r="Z109" s="1"/>
      <c r="AA109" s="1">
        <v>21</v>
      </c>
      <c r="AB109" s="1">
        <f t="shared" si="57"/>
        <v>13</v>
      </c>
      <c r="AC109" s="1">
        <v>556.9</v>
      </c>
      <c r="AD109" s="1">
        <v>700</v>
      </c>
      <c r="AE109" s="1"/>
      <c r="AF109" s="1"/>
      <c r="AG109" s="1"/>
      <c r="AH109" s="1"/>
      <c r="AI109" s="1">
        <v>700</v>
      </c>
      <c r="AJ109" s="1"/>
      <c r="AK109" s="1"/>
      <c r="AL109" s="1">
        <v>40</v>
      </c>
      <c r="AM109" s="1"/>
      <c r="AN109" s="1">
        <v>800</v>
      </c>
      <c r="AO109" s="1">
        <v>42</v>
      </c>
      <c r="AP109" s="1"/>
      <c r="AQ109" s="1"/>
      <c r="AR109" s="1"/>
      <c r="AS109" s="1">
        <v>3</v>
      </c>
      <c r="AT109" s="1"/>
      <c r="AU109" s="1"/>
      <c r="AV109"/>
      <c r="AW109"/>
      <c r="AX109" s="17">
        <v>1605</v>
      </c>
      <c r="AY109" s="3">
        <v>5.6558558558558554</v>
      </c>
      <c r="AZ109" s="3">
        <f t="shared" si="30"/>
        <v>15.711711711711711</v>
      </c>
      <c r="BA109" s="3">
        <v>16.84782608695652</v>
      </c>
      <c r="BB109" s="3">
        <v>20.289855072463769</v>
      </c>
      <c r="BC109" s="3">
        <f t="shared" si="58"/>
        <v>28.260869565217391</v>
      </c>
      <c r="BD109" s="3">
        <v>55.776892430278885</v>
      </c>
      <c r="BE109" s="3">
        <v>109.30232558139535</v>
      </c>
      <c r="BF109" s="3">
        <v>86.956521739130437</v>
      </c>
      <c r="BG109" s="3">
        <f t="shared" si="59"/>
        <v>78.08764940239044</v>
      </c>
      <c r="BH109" s="3">
        <v>3.652173913043478</v>
      </c>
      <c r="BI109" s="3"/>
      <c r="BJ109" s="3">
        <v>3</v>
      </c>
      <c r="BK109" s="3"/>
      <c r="BL109" s="14">
        <v>1605</v>
      </c>
      <c r="BM109" s="15">
        <v>3.1326000000000001</v>
      </c>
      <c r="BN109" s="15">
        <f t="shared" si="31"/>
        <v>0.52110394276629568</v>
      </c>
      <c r="BO109" s="15">
        <f t="shared" si="32"/>
        <v>1.4476031796502384</v>
      </c>
      <c r="BP109" s="15">
        <f t="shared" si="33"/>
        <v>1.5522794117647059</v>
      </c>
      <c r="BQ109" s="4">
        <f t="shared" si="34"/>
        <v>1.8694117647058826</v>
      </c>
      <c r="BR109" s="4">
        <f t="shared" si="35"/>
        <v>2.6038235294117649</v>
      </c>
      <c r="BS109" s="4">
        <f t="shared" si="36"/>
        <v>5.1390203890321065</v>
      </c>
      <c r="BT109" s="4">
        <f t="shared" si="37"/>
        <v>10.070601915184678</v>
      </c>
      <c r="BU109" s="4">
        <f t="shared" si="38"/>
        <v>8.0117647058823529</v>
      </c>
      <c r="BV109" s="4">
        <f t="shared" si="39"/>
        <v>7.1946285446449503</v>
      </c>
      <c r="BW109" s="4">
        <f t="shared" si="40"/>
        <v>5.1390203890321065</v>
      </c>
      <c r="BX109" s="4">
        <f t="shared" si="41"/>
        <v>12.212612697240184</v>
      </c>
      <c r="BY109" s="4"/>
      <c r="BZ109" s="4">
        <f t="shared" si="42"/>
        <v>9.3978000000000002</v>
      </c>
      <c r="CA109" s="4"/>
      <c r="CB109" s="4"/>
      <c r="CC109" s="26">
        <v>1605</v>
      </c>
      <c r="CD109" s="6">
        <f t="shared" si="43"/>
        <v>361.9007949125596</v>
      </c>
      <c r="CE109" s="6">
        <f t="shared" si="44"/>
        <v>420.66772058823528</v>
      </c>
      <c r="CF109" s="6">
        <f t="shared" si="45"/>
        <v>35.518823529411769</v>
      </c>
      <c r="CG109" s="6">
        <f t="shared" si="46"/>
        <v>13.019117647058824</v>
      </c>
      <c r="CH109" s="6">
        <f t="shared" si="47"/>
        <v>15.417061167096319</v>
      </c>
      <c r="CI109" s="6">
        <f t="shared" si="48"/>
        <v>30.211805745554035</v>
      </c>
      <c r="CJ109" s="6">
        <f t="shared" si="49"/>
        <v>10.415294117647059</v>
      </c>
      <c r="CK109" s="6">
        <f t="shared" si="50"/>
        <v>9.3530171080384363</v>
      </c>
      <c r="CL109" s="6">
        <f t="shared" si="51"/>
        <v>6.6807265057417382</v>
      </c>
      <c r="CM109" s="6">
        <f t="shared" si="56"/>
        <v>24.425225394480368</v>
      </c>
      <c r="CO109" s="7">
        <f t="shared" si="52"/>
        <v>565.70879180326369</v>
      </c>
      <c r="CQ109" s="8">
        <v>1605</v>
      </c>
      <c r="CR109" s="9">
        <f t="shared" si="53"/>
        <v>2349.4499999999998</v>
      </c>
      <c r="CS109" s="9">
        <f t="shared" si="54"/>
        <v>2375.9769255737078</v>
      </c>
      <c r="CU109" s="24">
        <v>1605</v>
      </c>
      <c r="CV109" s="11">
        <f t="shared" si="55"/>
        <v>0.98883536060969834</v>
      </c>
    </row>
    <row r="110" spans="1:100" x14ac:dyDescent="0.2">
      <c r="A110" s="13">
        <v>1606</v>
      </c>
      <c r="B110" s="1">
        <v>1204.2</v>
      </c>
      <c r="G110" s="1">
        <v>1204.2</v>
      </c>
      <c r="H110" s="1"/>
      <c r="N110" s="41"/>
      <c r="U110" s="1">
        <v>20.5</v>
      </c>
      <c r="V110" s="1"/>
      <c r="X110" s="1"/>
      <c r="Y110" s="1">
        <v>20.3</v>
      </c>
      <c r="Z110" s="1"/>
      <c r="AA110" s="1">
        <v>20.3</v>
      </c>
      <c r="AB110" s="1">
        <f t="shared" si="57"/>
        <v>12.3</v>
      </c>
      <c r="AC110" s="1">
        <v>504</v>
      </c>
      <c r="AD110" s="1">
        <v>700</v>
      </c>
      <c r="AE110" s="1"/>
      <c r="AF110" s="1"/>
      <c r="AG110" s="1"/>
      <c r="AH110" s="1"/>
      <c r="AI110" s="1">
        <v>700</v>
      </c>
      <c r="AJ110" s="1"/>
      <c r="AK110" s="1"/>
      <c r="AL110" s="1">
        <v>38.5</v>
      </c>
      <c r="AM110" s="1"/>
      <c r="AN110" s="1">
        <v>800</v>
      </c>
      <c r="AO110" s="1">
        <v>42.6</v>
      </c>
      <c r="AP110" s="1"/>
      <c r="AQ110" s="1"/>
      <c r="AR110" s="1"/>
      <c r="AS110" s="1">
        <v>3</v>
      </c>
      <c r="AT110" s="1"/>
      <c r="AU110" s="1"/>
      <c r="AV110"/>
      <c r="AW110"/>
      <c r="AX110" s="17">
        <v>1606</v>
      </c>
      <c r="AY110" s="3">
        <v>6.7387387387387383</v>
      </c>
      <c r="AZ110" s="3">
        <f t="shared" si="30"/>
        <v>21.697297297297297</v>
      </c>
      <c r="BA110" s="3">
        <v>25.408312020460361</v>
      </c>
      <c r="BB110" s="3">
        <v>23.188405797101449</v>
      </c>
      <c r="BC110" s="3">
        <f t="shared" si="58"/>
        <v>26.739130434782609</v>
      </c>
      <c r="BD110" s="3">
        <v>55.776892430278885</v>
      </c>
      <c r="BE110" s="3">
        <v>128.48837209302326</v>
      </c>
      <c r="BF110" s="3">
        <v>83.695652173913047</v>
      </c>
      <c r="BG110" s="3">
        <f t="shared" si="59"/>
        <v>78.08764940239044</v>
      </c>
      <c r="BH110" s="3">
        <v>3.7043478260869565</v>
      </c>
      <c r="BI110" s="3"/>
      <c r="BJ110" s="3">
        <v>3</v>
      </c>
      <c r="BK110" s="3"/>
      <c r="BL110" s="14">
        <v>1606</v>
      </c>
      <c r="BM110" s="15">
        <v>3.1326000000000001</v>
      </c>
      <c r="BN110" s="15">
        <f t="shared" si="31"/>
        <v>0.62087567567567559</v>
      </c>
      <c r="BO110" s="15">
        <f t="shared" si="32"/>
        <v>1.9990868680445151</v>
      </c>
      <c r="BP110" s="15">
        <f t="shared" si="33"/>
        <v>2.3410023010380625</v>
      </c>
      <c r="BQ110" s="4">
        <f t="shared" si="34"/>
        <v>2.1364705882352943</v>
      </c>
      <c r="BR110" s="4">
        <f t="shared" si="35"/>
        <v>2.4636176470588236</v>
      </c>
      <c r="BS110" s="4">
        <f t="shared" si="36"/>
        <v>5.1390203890321065</v>
      </c>
      <c r="BT110" s="4">
        <f t="shared" si="37"/>
        <v>11.838313953488372</v>
      </c>
      <c r="BU110" s="4">
        <f t="shared" si="38"/>
        <v>7.7113235294117652</v>
      </c>
      <c r="BV110" s="4">
        <f t="shared" si="39"/>
        <v>7.1946285446449503</v>
      </c>
      <c r="BW110" s="4">
        <f t="shared" si="40"/>
        <v>5.1390203890321065</v>
      </c>
      <c r="BX110" s="4">
        <f t="shared" si="41"/>
        <v>12.387078592915044</v>
      </c>
      <c r="BY110" s="4"/>
      <c r="BZ110" s="4">
        <f t="shared" si="42"/>
        <v>9.3978000000000002</v>
      </c>
      <c r="CA110" s="4"/>
      <c r="CB110" s="4"/>
      <c r="CC110" s="26">
        <v>1606</v>
      </c>
      <c r="CD110" s="6">
        <f t="shared" si="43"/>
        <v>499.77171701112871</v>
      </c>
      <c r="CE110" s="6">
        <f t="shared" si="44"/>
        <v>634.41162358131498</v>
      </c>
      <c r="CF110" s="6">
        <f t="shared" si="45"/>
        <v>40.592941176470589</v>
      </c>
      <c r="CG110" s="6">
        <f t="shared" si="46"/>
        <v>12.318088235294118</v>
      </c>
      <c r="CH110" s="6">
        <f t="shared" si="47"/>
        <v>15.417061167096319</v>
      </c>
      <c r="CI110" s="6">
        <f t="shared" si="48"/>
        <v>35.514941860465115</v>
      </c>
      <c r="CJ110" s="6">
        <f t="shared" si="49"/>
        <v>10.024720588235295</v>
      </c>
      <c r="CK110" s="6">
        <f t="shared" si="50"/>
        <v>9.3530171080384363</v>
      </c>
      <c r="CL110" s="6">
        <f t="shared" si="51"/>
        <v>6.6807265057417382</v>
      </c>
      <c r="CM110" s="6">
        <f t="shared" si="56"/>
        <v>24.774157185830088</v>
      </c>
      <c r="CO110" s="7">
        <f t="shared" si="52"/>
        <v>789.08727740848667</v>
      </c>
      <c r="CQ110" s="8">
        <v>1606</v>
      </c>
      <c r="CR110" s="9">
        <f t="shared" si="53"/>
        <v>2349.4499999999998</v>
      </c>
      <c r="CS110" s="9">
        <f t="shared" si="54"/>
        <v>3314.1665651156441</v>
      </c>
      <c r="CU110" s="24">
        <v>1606</v>
      </c>
      <c r="CV110" s="11">
        <f t="shared" si="55"/>
        <v>0.7089112613499613</v>
      </c>
    </row>
    <row r="111" spans="1:100" x14ac:dyDescent="0.2">
      <c r="A111" s="13">
        <v>1607</v>
      </c>
      <c r="B111" s="1">
        <v>1123.0999999999999</v>
      </c>
      <c r="G111" s="1">
        <v>1123.0999999999999</v>
      </c>
      <c r="H111" s="1"/>
      <c r="I111" s="1">
        <v>25</v>
      </c>
      <c r="N111" s="1">
        <v>300</v>
      </c>
      <c r="S111" s="1">
        <v>300</v>
      </c>
      <c r="U111" s="1">
        <v>21</v>
      </c>
      <c r="V111" s="1"/>
      <c r="X111" s="1"/>
      <c r="Y111" s="1">
        <v>19.7</v>
      </c>
      <c r="Z111" s="1"/>
      <c r="AA111" s="1">
        <v>19.7</v>
      </c>
      <c r="AB111" s="1">
        <f t="shared" si="57"/>
        <v>11.7</v>
      </c>
      <c r="AC111" s="1">
        <v>562.20000000000005</v>
      </c>
      <c r="AD111" s="1">
        <v>650</v>
      </c>
      <c r="AE111" s="1"/>
      <c r="AF111" s="1"/>
      <c r="AG111" s="1"/>
      <c r="AH111" s="1"/>
      <c r="AI111" s="1">
        <v>650</v>
      </c>
      <c r="AJ111" s="1"/>
      <c r="AK111" s="1"/>
      <c r="AL111" s="1">
        <v>35</v>
      </c>
      <c r="AM111" s="1"/>
      <c r="AN111" s="1">
        <v>800</v>
      </c>
      <c r="AO111" s="1">
        <v>44</v>
      </c>
      <c r="AP111" s="1"/>
      <c r="AQ111" s="1"/>
      <c r="AR111" s="1"/>
      <c r="AS111" s="1">
        <v>4</v>
      </c>
      <c r="AT111" s="1"/>
      <c r="AU111" s="1"/>
      <c r="AV111"/>
      <c r="AW111"/>
      <c r="AX111" s="17">
        <v>1607</v>
      </c>
      <c r="AY111" s="3">
        <v>8.3063063063063058</v>
      </c>
      <c r="AZ111" s="3">
        <f t="shared" si="30"/>
        <v>20.236036036036033</v>
      </c>
      <c r="BA111" s="3">
        <v>18.478260869565215</v>
      </c>
      <c r="BB111" s="3">
        <v>26.086956521739129</v>
      </c>
      <c r="BC111" s="3">
        <f t="shared" si="58"/>
        <v>25.434782608695649</v>
      </c>
      <c r="BD111" s="3">
        <v>51.792828685258961</v>
      </c>
      <c r="BE111" s="3">
        <v>98.83720930232559</v>
      </c>
      <c r="BF111" s="3">
        <v>76.086956521739125</v>
      </c>
      <c r="BG111" s="3">
        <f t="shared" si="59"/>
        <v>72.509960159362535</v>
      </c>
      <c r="BH111" s="3">
        <v>3.8260869565217392</v>
      </c>
      <c r="BI111" s="3"/>
      <c r="BJ111" s="3">
        <v>4</v>
      </c>
      <c r="BK111" s="3"/>
      <c r="BL111" s="14">
        <v>1607</v>
      </c>
      <c r="BM111" s="15">
        <v>3.1326000000000001</v>
      </c>
      <c r="BN111" s="15">
        <f t="shared" si="31"/>
        <v>0.76530397456279808</v>
      </c>
      <c r="BO111" s="15">
        <f t="shared" si="32"/>
        <v>1.8644531319554847</v>
      </c>
      <c r="BP111" s="15">
        <f t="shared" si="33"/>
        <v>1.7024999999999999</v>
      </c>
      <c r="BQ111" s="4">
        <f t="shared" si="34"/>
        <v>2.4035294117647057</v>
      </c>
      <c r="BR111" s="4">
        <f t="shared" si="35"/>
        <v>2.3434411764705882</v>
      </c>
      <c r="BS111" s="4">
        <f t="shared" si="36"/>
        <v>4.7719475041012425</v>
      </c>
      <c r="BT111" s="4">
        <f t="shared" si="37"/>
        <v>9.1063953488372107</v>
      </c>
      <c r="BU111" s="4">
        <f t="shared" si="38"/>
        <v>7.0102941176470592</v>
      </c>
      <c r="BV111" s="4">
        <f t="shared" si="39"/>
        <v>6.6807265057417373</v>
      </c>
      <c r="BW111" s="4">
        <f t="shared" si="40"/>
        <v>4.7719475041012425</v>
      </c>
      <c r="BX111" s="4">
        <f t="shared" si="41"/>
        <v>12.794165682823051</v>
      </c>
      <c r="BY111" s="4"/>
      <c r="BZ111" s="4">
        <f t="shared" si="42"/>
        <v>12.5304</v>
      </c>
      <c r="CA111" s="4"/>
      <c r="CB111" s="4"/>
      <c r="CC111" s="26">
        <v>1607</v>
      </c>
      <c r="CD111" s="6">
        <f t="shared" si="43"/>
        <v>466.11328298887122</v>
      </c>
      <c r="CE111" s="6">
        <f t="shared" si="44"/>
        <v>461.3775</v>
      </c>
      <c r="CF111" s="6">
        <f t="shared" si="45"/>
        <v>45.667058823529409</v>
      </c>
      <c r="CG111" s="6">
        <f t="shared" si="46"/>
        <v>11.717205882352941</v>
      </c>
      <c r="CH111" s="6">
        <f t="shared" si="47"/>
        <v>14.315842512303728</v>
      </c>
      <c r="CI111" s="6">
        <f t="shared" si="48"/>
        <v>27.319186046511632</v>
      </c>
      <c r="CJ111" s="6">
        <f t="shared" si="49"/>
        <v>9.1133823529411782</v>
      </c>
      <c r="CK111" s="6">
        <f t="shared" si="50"/>
        <v>8.6849444574642582</v>
      </c>
      <c r="CL111" s="6">
        <f t="shared" si="51"/>
        <v>6.2035317553316158</v>
      </c>
      <c r="CM111" s="6">
        <f t="shared" si="56"/>
        <v>25.588331365646102</v>
      </c>
      <c r="CO111" s="7">
        <f t="shared" si="52"/>
        <v>609.9869831960807</v>
      </c>
      <c r="CQ111" s="8">
        <v>1607</v>
      </c>
      <c r="CR111" s="9">
        <f t="shared" si="53"/>
        <v>3132.6</v>
      </c>
      <c r="CS111" s="9">
        <f t="shared" si="54"/>
        <v>2561.9453294235391</v>
      </c>
      <c r="CU111" s="24">
        <v>1607</v>
      </c>
      <c r="CV111" s="11">
        <f t="shared" si="55"/>
        <v>1.2227427197694587</v>
      </c>
    </row>
    <row r="112" spans="1:100" x14ac:dyDescent="0.2">
      <c r="A112" s="13">
        <v>1608</v>
      </c>
      <c r="B112" s="1">
        <v>828.8</v>
      </c>
      <c r="G112" s="1">
        <v>828.8</v>
      </c>
      <c r="H112" s="1"/>
      <c r="I112" s="1">
        <v>21.9</v>
      </c>
      <c r="N112" s="1">
        <v>225</v>
      </c>
      <c r="S112" s="1">
        <v>225</v>
      </c>
      <c r="U112" s="1">
        <v>22.5</v>
      </c>
      <c r="V112" s="1"/>
      <c r="X112" s="1"/>
      <c r="Y112" s="1">
        <v>23</v>
      </c>
      <c r="Z112" s="1"/>
      <c r="AA112" s="1">
        <v>23</v>
      </c>
      <c r="AB112" s="1">
        <f t="shared" si="57"/>
        <v>15</v>
      </c>
      <c r="AC112" s="1">
        <v>605.9</v>
      </c>
      <c r="AD112" s="1">
        <v>800</v>
      </c>
      <c r="AE112" s="1"/>
      <c r="AF112" s="1"/>
      <c r="AG112" s="1"/>
      <c r="AH112" s="1"/>
      <c r="AI112" s="1">
        <v>800</v>
      </c>
      <c r="AJ112" s="1"/>
      <c r="AK112" s="1"/>
      <c r="AL112" s="1">
        <v>36</v>
      </c>
      <c r="AM112" s="1"/>
      <c r="AN112" s="1">
        <v>800</v>
      </c>
      <c r="AO112" s="1">
        <v>43.3</v>
      </c>
      <c r="AP112" s="1"/>
      <c r="AQ112" s="1"/>
      <c r="AR112" s="1"/>
      <c r="AS112" s="1">
        <v>4</v>
      </c>
      <c r="AT112" s="1"/>
      <c r="AU112" s="1"/>
      <c r="AV112"/>
      <c r="AW112"/>
      <c r="AX112" s="17">
        <v>1608</v>
      </c>
      <c r="AY112" s="3">
        <v>6.9189189189189193</v>
      </c>
      <c r="AZ112" s="3">
        <f t="shared" si="30"/>
        <v>14.933333333333332</v>
      </c>
      <c r="BA112" s="3">
        <v>19.456521739130434</v>
      </c>
      <c r="BB112" s="3">
        <v>19.565217391304348</v>
      </c>
      <c r="BC112" s="3">
        <f t="shared" si="58"/>
        <v>32.608695652173914</v>
      </c>
      <c r="BD112" s="3">
        <v>63.745019920318718</v>
      </c>
      <c r="BE112" s="3">
        <v>102.32558139534883</v>
      </c>
      <c r="BF112" s="3">
        <v>78.260869565217391</v>
      </c>
      <c r="BG112" s="3">
        <f t="shared" si="59"/>
        <v>89.243027888446207</v>
      </c>
      <c r="BH112" s="3">
        <v>3.7652173913043474</v>
      </c>
      <c r="BI112" s="3"/>
      <c r="BJ112" s="3">
        <v>4</v>
      </c>
      <c r="BK112" s="3"/>
      <c r="BL112" s="14">
        <v>1608</v>
      </c>
      <c r="BM112" s="15">
        <v>3.1326000000000001</v>
      </c>
      <c r="BN112" s="15">
        <f t="shared" si="31"/>
        <v>0.63747662957074724</v>
      </c>
      <c r="BO112" s="15">
        <f t="shared" si="32"/>
        <v>1.3758870588235292</v>
      </c>
      <c r="BP112" s="15">
        <f t="shared" si="33"/>
        <v>1.7926323529411765</v>
      </c>
      <c r="BQ112" s="4">
        <f t="shared" si="34"/>
        <v>1.8026470588235295</v>
      </c>
      <c r="BR112" s="4">
        <f t="shared" si="35"/>
        <v>3.0044117647058828</v>
      </c>
      <c r="BS112" s="4">
        <f t="shared" si="36"/>
        <v>5.8731661588938362</v>
      </c>
      <c r="BT112" s="4">
        <f t="shared" si="37"/>
        <v>9.4277975376196999</v>
      </c>
      <c r="BU112" s="4">
        <f t="shared" si="38"/>
        <v>7.210588235294118</v>
      </c>
      <c r="BV112" s="4">
        <f t="shared" si="39"/>
        <v>8.22243262245137</v>
      </c>
      <c r="BW112" s="4">
        <f t="shared" si="40"/>
        <v>5.8731661588938362</v>
      </c>
      <c r="BX112" s="4">
        <f t="shared" si="41"/>
        <v>12.590622137869047</v>
      </c>
      <c r="BY112" s="4"/>
      <c r="BZ112" s="4">
        <f t="shared" si="42"/>
        <v>12.5304</v>
      </c>
      <c r="CA112" s="4"/>
      <c r="CB112" s="4"/>
      <c r="CC112" s="26">
        <v>1608</v>
      </c>
      <c r="CD112" s="6">
        <f t="shared" si="43"/>
        <v>343.97176470588232</v>
      </c>
      <c r="CE112" s="6">
        <f t="shared" si="44"/>
        <v>485.80336764705885</v>
      </c>
      <c r="CF112" s="6">
        <f t="shared" si="45"/>
        <v>34.250294117647059</v>
      </c>
      <c r="CG112" s="6">
        <f t="shared" si="46"/>
        <v>15.022058823529413</v>
      </c>
      <c r="CH112" s="6">
        <f t="shared" si="47"/>
        <v>17.619498476681507</v>
      </c>
      <c r="CI112" s="6">
        <f t="shared" si="48"/>
        <v>28.2833926128591</v>
      </c>
      <c r="CJ112" s="6">
        <f t="shared" si="49"/>
        <v>9.373764705882353</v>
      </c>
      <c r="CK112" s="6">
        <f t="shared" si="50"/>
        <v>10.689162409186782</v>
      </c>
      <c r="CL112" s="6">
        <f t="shared" si="51"/>
        <v>7.6351160065619874</v>
      </c>
      <c r="CM112" s="6">
        <f t="shared" si="56"/>
        <v>25.181244275738095</v>
      </c>
      <c r="CO112" s="7">
        <f t="shared" si="52"/>
        <v>633.85789907514516</v>
      </c>
      <c r="CQ112" s="8">
        <v>1608</v>
      </c>
      <c r="CR112" s="9">
        <f t="shared" si="53"/>
        <v>3132.6</v>
      </c>
      <c r="CS112" s="9">
        <f t="shared" si="54"/>
        <v>2662.2031761156099</v>
      </c>
      <c r="CU112" s="24">
        <v>1608</v>
      </c>
      <c r="CV112" s="11">
        <f t="shared" si="55"/>
        <v>1.17669456189694</v>
      </c>
    </row>
    <row r="113" spans="1:100" x14ac:dyDescent="0.2">
      <c r="A113" s="13">
        <v>1609</v>
      </c>
      <c r="B113" s="1">
        <v>718.3</v>
      </c>
      <c r="G113" s="1">
        <v>718.3</v>
      </c>
      <c r="H113" s="1"/>
      <c r="I113" s="1">
        <v>16.399999999999999</v>
      </c>
      <c r="N113" s="41"/>
      <c r="U113" s="1">
        <v>23.5</v>
      </c>
      <c r="V113" s="1"/>
      <c r="X113" s="1"/>
      <c r="Y113" s="1">
        <v>25</v>
      </c>
      <c r="Z113" s="1"/>
      <c r="AA113" s="1">
        <v>25</v>
      </c>
      <c r="AB113" s="1">
        <f t="shared" si="57"/>
        <v>17</v>
      </c>
      <c r="AC113" s="1">
        <v>534.1</v>
      </c>
      <c r="AD113" s="1">
        <v>725</v>
      </c>
      <c r="AE113" s="1"/>
      <c r="AF113" s="1"/>
      <c r="AG113" s="1"/>
      <c r="AH113" s="1"/>
      <c r="AI113" s="1">
        <v>725</v>
      </c>
      <c r="AJ113" s="1"/>
      <c r="AK113" s="1"/>
      <c r="AL113" s="1">
        <v>36</v>
      </c>
      <c r="AM113" s="1"/>
      <c r="AN113" s="1">
        <v>797.5</v>
      </c>
      <c r="AO113" s="1">
        <v>39</v>
      </c>
      <c r="AP113" s="1"/>
      <c r="AQ113" s="1"/>
      <c r="AR113" s="1"/>
      <c r="AS113" s="1">
        <v>4</v>
      </c>
      <c r="AT113" s="1"/>
      <c r="AU113" s="1"/>
      <c r="AV113"/>
      <c r="AW113"/>
      <c r="AX113" s="17">
        <v>1609</v>
      </c>
      <c r="AY113" s="3">
        <v>5.5315315315315319</v>
      </c>
      <c r="AZ113" s="3">
        <f t="shared" si="30"/>
        <v>12.942342342342341</v>
      </c>
      <c r="BA113" s="3">
        <v>13.478260869565215</v>
      </c>
      <c r="BB113" s="3">
        <v>16.304347826086957</v>
      </c>
      <c r="BC113" s="3">
        <f t="shared" si="58"/>
        <v>36.95652173913043</v>
      </c>
      <c r="BD113" s="3">
        <v>57.768924302788839</v>
      </c>
      <c r="BE113" s="3">
        <v>102.98449612403101</v>
      </c>
      <c r="BF113" s="3">
        <v>78.260869565217391</v>
      </c>
      <c r="BG113" s="3">
        <f t="shared" si="59"/>
        <v>80.876494023904371</v>
      </c>
      <c r="BH113" s="3">
        <v>3.3913043478260869</v>
      </c>
      <c r="BI113" s="3"/>
      <c r="BJ113" s="3">
        <v>4</v>
      </c>
      <c r="BK113" s="3"/>
      <c r="BL113" s="14">
        <v>1609</v>
      </c>
      <c r="BM113" s="15">
        <v>3.1326000000000001</v>
      </c>
      <c r="BN113" s="15">
        <f t="shared" si="31"/>
        <v>0.5096492845786964</v>
      </c>
      <c r="BO113" s="15">
        <f t="shared" si="32"/>
        <v>1.1924465182829889</v>
      </c>
      <c r="BP113" s="15">
        <f t="shared" si="33"/>
        <v>1.2418235294117645</v>
      </c>
      <c r="BQ113" s="4">
        <f t="shared" si="34"/>
        <v>1.5022058823529414</v>
      </c>
      <c r="BR113" s="4">
        <f t="shared" si="35"/>
        <v>3.4049999999999998</v>
      </c>
      <c r="BS113" s="4">
        <f t="shared" si="36"/>
        <v>5.3225568314975389</v>
      </c>
      <c r="BT113" s="4">
        <f t="shared" si="37"/>
        <v>9.4885068399452805</v>
      </c>
      <c r="BU113" s="4">
        <f t="shared" si="38"/>
        <v>7.210588235294118</v>
      </c>
      <c r="BV113" s="4">
        <f t="shared" si="39"/>
        <v>7.4515795640965532</v>
      </c>
      <c r="BW113" s="4">
        <f t="shared" si="40"/>
        <v>5.3225568314975389</v>
      </c>
      <c r="BX113" s="4">
        <f t="shared" si="41"/>
        <v>11.340283218865885</v>
      </c>
      <c r="BY113" s="4"/>
      <c r="BZ113" s="4">
        <f t="shared" si="42"/>
        <v>12.5304</v>
      </c>
      <c r="CA113" s="4"/>
      <c r="CB113" s="4"/>
      <c r="CC113" s="26">
        <v>1609</v>
      </c>
      <c r="CD113" s="6">
        <f t="shared" si="43"/>
        <v>298.1116295707472</v>
      </c>
      <c r="CE113" s="6">
        <f t="shared" si="44"/>
        <v>336.53417647058819</v>
      </c>
      <c r="CF113" s="6">
        <f t="shared" si="45"/>
        <v>28.541911764705887</v>
      </c>
      <c r="CG113" s="6">
        <f t="shared" si="46"/>
        <v>17.024999999999999</v>
      </c>
      <c r="CH113" s="6">
        <f t="shared" si="47"/>
        <v>15.967670494492616</v>
      </c>
      <c r="CI113" s="6">
        <f t="shared" si="48"/>
        <v>28.465520519835842</v>
      </c>
      <c r="CJ113" s="6">
        <f t="shared" si="49"/>
        <v>9.373764705882353</v>
      </c>
      <c r="CK113" s="6">
        <f t="shared" si="50"/>
        <v>9.68705343332552</v>
      </c>
      <c r="CL113" s="6">
        <f t="shared" si="51"/>
        <v>6.9193238809468012</v>
      </c>
      <c r="CM113" s="6">
        <f t="shared" si="56"/>
        <v>22.68056643773177</v>
      </c>
      <c r="CO113" s="7">
        <f t="shared" si="52"/>
        <v>475.19498770750897</v>
      </c>
      <c r="CQ113" s="8">
        <v>1609</v>
      </c>
      <c r="CR113" s="9">
        <f t="shared" si="53"/>
        <v>3132.6</v>
      </c>
      <c r="CS113" s="9">
        <f t="shared" si="54"/>
        <v>1995.8189483715378</v>
      </c>
      <c r="CU113" s="24">
        <v>1609</v>
      </c>
      <c r="CV113" s="11">
        <f t="shared" si="55"/>
        <v>1.5695812501209108</v>
      </c>
    </row>
    <row r="114" spans="1:100" x14ac:dyDescent="0.2">
      <c r="A114" s="13">
        <v>1610</v>
      </c>
      <c r="B114" s="1">
        <v>482.4</v>
      </c>
      <c r="G114" s="1">
        <v>482.4</v>
      </c>
      <c r="H114" s="1"/>
      <c r="I114" s="1">
        <v>10.4</v>
      </c>
      <c r="N114" s="1">
        <v>150</v>
      </c>
      <c r="S114" s="1">
        <v>150</v>
      </c>
      <c r="U114" s="1">
        <v>24.5</v>
      </c>
      <c r="V114" s="1"/>
      <c r="X114" s="1"/>
      <c r="Y114" s="1">
        <v>25</v>
      </c>
      <c r="Z114" s="1"/>
      <c r="AA114" s="1">
        <v>25</v>
      </c>
      <c r="AB114" s="1">
        <f t="shared" si="57"/>
        <v>17</v>
      </c>
      <c r="AC114" s="1">
        <v>670</v>
      </c>
      <c r="AD114" s="1">
        <v>708.33333333333326</v>
      </c>
      <c r="AE114" s="1"/>
      <c r="AF114" s="1"/>
      <c r="AG114" s="1"/>
      <c r="AH114" s="1"/>
      <c r="AI114" s="1">
        <v>708.33333333333326</v>
      </c>
      <c r="AJ114" s="1"/>
      <c r="AK114" s="1"/>
      <c r="AL114" s="1">
        <v>37.6</v>
      </c>
      <c r="AM114" s="1"/>
      <c r="AN114" s="1">
        <v>788.15000000000009</v>
      </c>
      <c r="AO114" s="1">
        <v>44</v>
      </c>
      <c r="AP114" s="1"/>
      <c r="AQ114" s="1"/>
      <c r="AR114" s="1"/>
      <c r="AS114" s="1">
        <v>4</v>
      </c>
      <c r="AT114" s="1"/>
      <c r="AU114" s="1"/>
      <c r="AV114"/>
      <c r="AW114"/>
      <c r="AX114" s="17">
        <v>1610</v>
      </c>
      <c r="AY114" s="3">
        <v>4.8252252252252257</v>
      </c>
      <c r="AZ114" s="3">
        <f t="shared" si="30"/>
        <v>8.6918918918918919</v>
      </c>
      <c r="BA114" s="3">
        <v>6.9565217391304346</v>
      </c>
      <c r="BB114" s="3">
        <v>13.043478260869565</v>
      </c>
      <c r="BC114" s="3">
        <f t="shared" si="58"/>
        <v>36.95652173913043</v>
      </c>
      <c r="BD114" s="3">
        <v>56.44090305444886</v>
      </c>
      <c r="BE114" s="3">
        <v>103.64341085271317</v>
      </c>
      <c r="BF114" s="3">
        <v>81.739130434782609</v>
      </c>
      <c r="BG114" s="3">
        <f t="shared" si="59"/>
        <v>79.017264276228403</v>
      </c>
      <c r="BH114" s="3">
        <v>3.8260869565217392</v>
      </c>
      <c r="BI114" s="3"/>
      <c r="BJ114" s="3">
        <v>4</v>
      </c>
      <c r="BK114" s="3"/>
      <c r="BL114" s="14">
        <v>1610</v>
      </c>
      <c r="BM114" s="15">
        <v>3.1326000000000001</v>
      </c>
      <c r="BN114" s="15">
        <f t="shared" si="31"/>
        <v>0.44457354531001592</v>
      </c>
      <c r="BO114" s="15">
        <f t="shared" si="32"/>
        <v>0.80083001589825131</v>
      </c>
      <c r="BP114" s="15">
        <f t="shared" si="33"/>
        <v>0.64094117647058824</v>
      </c>
      <c r="BQ114" s="4">
        <f t="shared" si="34"/>
        <v>1.2017647058823528</v>
      </c>
      <c r="BR114" s="4">
        <f t="shared" si="35"/>
        <v>3.4049999999999998</v>
      </c>
      <c r="BS114" s="4">
        <f t="shared" si="36"/>
        <v>5.2001992031872497</v>
      </c>
      <c r="BT114" s="4">
        <f t="shared" si="37"/>
        <v>9.5492161422708612</v>
      </c>
      <c r="BU114" s="4">
        <f t="shared" si="38"/>
        <v>7.5310588235294125</v>
      </c>
      <c r="BV114" s="4">
        <f t="shared" si="39"/>
        <v>7.2802788844621507</v>
      </c>
      <c r="BW114" s="4">
        <f t="shared" si="40"/>
        <v>5.2001992031872497</v>
      </c>
      <c r="BX114" s="4">
        <f t="shared" si="41"/>
        <v>12.794165682823051</v>
      </c>
      <c r="BY114" s="4"/>
      <c r="BZ114" s="4">
        <f t="shared" si="42"/>
        <v>12.5304</v>
      </c>
      <c r="CA114" s="4"/>
      <c r="CB114" s="4"/>
      <c r="CC114" s="26">
        <v>1610</v>
      </c>
      <c r="CD114" s="6">
        <f t="shared" si="43"/>
        <v>200.20750397456283</v>
      </c>
      <c r="CE114" s="6">
        <f t="shared" si="44"/>
        <v>173.69505882352942</v>
      </c>
      <c r="CF114" s="6">
        <f t="shared" si="45"/>
        <v>22.833529411764705</v>
      </c>
      <c r="CG114" s="6">
        <f t="shared" si="46"/>
        <v>17.024999999999999</v>
      </c>
      <c r="CH114" s="6">
        <f t="shared" si="47"/>
        <v>15.600597609561749</v>
      </c>
      <c r="CI114" s="6">
        <f t="shared" si="48"/>
        <v>28.647648426812584</v>
      </c>
      <c r="CJ114" s="6">
        <f t="shared" si="49"/>
        <v>9.790376470588237</v>
      </c>
      <c r="CK114" s="6">
        <f t="shared" si="50"/>
        <v>9.4643625498007964</v>
      </c>
      <c r="CL114" s="6">
        <f t="shared" si="51"/>
        <v>6.760258964143425</v>
      </c>
      <c r="CM114" s="6">
        <f t="shared" si="56"/>
        <v>25.588331365646102</v>
      </c>
      <c r="CO114" s="7">
        <f t="shared" si="52"/>
        <v>309.40516362184707</v>
      </c>
      <c r="CQ114" s="8">
        <v>1610</v>
      </c>
      <c r="CR114" s="9">
        <f t="shared" si="53"/>
        <v>3132.6</v>
      </c>
      <c r="CS114" s="9">
        <f t="shared" si="54"/>
        <v>1299.5016872117578</v>
      </c>
      <c r="CU114" s="24">
        <v>1610</v>
      </c>
      <c r="CV114" s="11">
        <f t="shared" si="55"/>
        <v>2.4106163391918192</v>
      </c>
    </row>
    <row r="115" spans="1:100" x14ac:dyDescent="0.2">
      <c r="A115" s="13">
        <v>1611</v>
      </c>
      <c r="B115" s="1">
        <v>392.4</v>
      </c>
      <c r="G115" s="1">
        <v>392.4</v>
      </c>
      <c r="H115" s="1"/>
      <c r="I115" s="1">
        <v>10</v>
      </c>
      <c r="N115" s="1">
        <v>155.5</v>
      </c>
      <c r="S115" s="1">
        <v>155.5</v>
      </c>
      <c r="U115" s="1">
        <v>27</v>
      </c>
      <c r="V115" s="1"/>
      <c r="X115" s="1"/>
      <c r="Y115" s="1">
        <v>27.7</v>
      </c>
      <c r="Z115" s="1"/>
      <c r="AA115" s="1">
        <v>27.7</v>
      </c>
      <c r="AB115" s="1">
        <f t="shared" si="57"/>
        <v>19.7</v>
      </c>
      <c r="AC115" s="1">
        <v>519.79999999999995</v>
      </c>
      <c r="AD115" s="1">
        <v>741.66666666666674</v>
      </c>
      <c r="AE115" s="1"/>
      <c r="AF115" s="1"/>
      <c r="AG115" s="1"/>
      <c r="AH115" s="1"/>
      <c r="AI115" s="1">
        <v>741.66666666666674</v>
      </c>
      <c r="AJ115" s="1"/>
      <c r="AK115" s="1"/>
      <c r="AL115" s="1">
        <v>40.200000000000003</v>
      </c>
      <c r="AM115" s="1"/>
      <c r="AN115" s="1">
        <v>700</v>
      </c>
      <c r="AO115" s="1">
        <v>38.9</v>
      </c>
      <c r="AP115" s="1"/>
      <c r="AQ115" s="1"/>
      <c r="AR115" s="1"/>
      <c r="AS115" s="1">
        <v>4</v>
      </c>
      <c r="AT115" s="1"/>
      <c r="AU115" s="1"/>
      <c r="AV115"/>
      <c r="AW115"/>
      <c r="AX115" s="17">
        <v>1611</v>
      </c>
      <c r="AY115" s="3">
        <v>4.288288288288288</v>
      </c>
      <c r="AZ115" s="3">
        <f t="shared" si="30"/>
        <v>7.07027027027027</v>
      </c>
      <c r="BA115" s="3">
        <v>6.5217391304347823</v>
      </c>
      <c r="BB115" s="3">
        <v>13.521739130434783</v>
      </c>
      <c r="BC115" s="3">
        <f t="shared" si="58"/>
        <v>42.826086956521735</v>
      </c>
      <c r="BD115" s="3">
        <v>59.096945551128819</v>
      </c>
      <c r="BE115" s="3">
        <v>104.30232558139535</v>
      </c>
      <c r="BF115" s="3">
        <v>87.391304347826093</v>
      </c>
      <c r="BG115" s="3">
        <f t="shared" si="59"/>
        <v>82.735723771580339</v>
      </c>
      <c r="BH115" s="3">
        <v>3.3826086956521739</v>
      </c>
      <c r="BI115" s="3"/>
      <c r="BJ115" s="3">
        <v>4</v>
      </c>
      <c r="BK115" s="3"/>
      <c r="BL115" s="14">
        <v>1611</v>
      </c>
      <c r="BM115" s="15">
        <v>3.1326000000000001</v>
      </c>
      <c r="BN115" s="15">
        <f t="shared" si="31"/>
        <v>0.39510270270270265</v>
      </c>
      <c r="BO115" s="15">
        <f t="shared" si="32"/>
        <v>0.65142143084260729</v>
      </c>
      <c r="BP115" s="15">
        <f t="shared" si="33"/>
        <v>0.60088235294117642</v>
      </c>
      <c r="BQ115" s="4">
        <f t="shared" si="34"/>
        <v>1.245829411764706</v>
      </c>
      <c r="BR115" s="4">
        <f t="shared" si="35"/>
        <v>3.9457941176470586</v>
      </c>
      <c r="BS115" s="4">
        <f t="shared" si="36"/>
        <v>5.4449144598078272</v>
      </c>
      <c r="BT115" s="4">
        <f t="shared" si="37"/>
        <v>9.6099254445964437</v>
      </c>
      <c r="BU115" s="4">
        <f t="shared" si="38"/>
        <v>8.0518235294117648</v>
      </c>
      <c r="BV115" s="4">
        <f t="shared" si="39"/>
        <v>7.6228802437309575</v>
      </c>
      <c r="BW115" s="4">
        <f t="shared" si="40"/>
        <v>5.4449144598078272</v>
      </c>
      <c r="BX115" s="4">
        <f t="shared" si="41"/>
        <v>11.311205569586743</v>
      </c>
      <c r="BY115" s="4"/>
      <c r="BZ115" s="4">
        <f t="shared" si="42"/>
        <v>12.5304</v>
      </c>
      <c r="CA115" s="4"/>
      <c r="CB115" s="4"/>
      <c r="CC115" s="26">
        <v>1611</v>
      </c>
      <c r="CD115" s="6">
        <f t="shared" si="43"/>
        <v>162.85535771065182</v>
      </c>
      <c r="CE115" s="6">
        <f t="shared" si="44"/>
        <v>162.8391176470588</v>
      </c>
      <c r="CF115" s="6">
        <f t="shared" si="45"/>
        <v>23.670758823529415</v>
      </c>
      <c r="CG115" s="6">
        <f t="shared" si="46"/>
        <v>19.728970588235292</v>
      </c>
      <c r="CH115" s="6">
        <f t="shared" si="47"/>
        <v>16.334743379423482</v>
      </c>
      <c r="CI115" s="6">
        <f t="shared" si="48"/>
        <v>28.829776333789333</v>
      </c>
      <c r="CJ115" s="6">
        <f t="shared" si="49"/>
        <v>10.467370588235294</v>
      </c>
      <c r="CK115" s="6">
        <f t="shared" si="50"/>
        <v>9.9097443168502455</v>
      </c>
      <c r="CL115" s="6">
        <f t="shared" si="51"/>
        <v>7.0783887977501756</v>
      </c>
      <c r="CM115" s="6">
        <f t="shared" si="56"/>
        <v>22.622411139173487</v>
      </c>
      <c r="CO115" s="7">
        <f t="shared" si="52"/>
        <v>301.48128161404554</v>
      </c>
      <c r="CQ115" s="8">
        <v>1611</v>
      </c>
      <c r="CR115" s="9">
        <f t="shared" si="53"/>
        <v>3132.6</v>
      </c>
      <c r="CS115" s="9">
        <f t="shared" si="54"/>
        <v>1266.2213827789913</v>
      </c>
      <c r="CU115" s="24">
        <v>1611</v>
      </c>
      <c r="CV115" s="11">
        <f t="shared" si="55"/>
        <v>2.4739749640973878</v>
      </c>
    </row>
    <row r="116" spans="1:100" x14ac:dyDescent="0.2">
      <c r="A116" s="13">
        <v>1612</v>
      </c>
      <c r="B116" s="1">
        <v>513.1</v>
      </c>
      <c r="G116" s="1">
        <v>513.1</v>
      </c>
      <c r="H116" s="1"/>
      <c r="I116" s="1">
        <v>15</v>
      </c>
      <c r="N116" s="41"/>
      <c r="U116" s="1">
        <v>28.5</v>
      </c>
      <c r="V116" s="1"/>
      <c r="X116" s="1"/>
      <c r="Y116" s="1">
        <v>28.8</v>
      </c>
      <c r="Z116" s="1"/>
      <c r="AA116" s="1">
        <v>28.8</v>
      </c>
      <c r="AB116" s="1">
        <f t="shared" si="57"/>
        <v>20.8</v>
      </c>
      <c r="AC116" s="1">
        <v>503.8</v>
      </c>
      <c r="AD116" s="1">
        <v>700</v>
      </c>
      <c r="AE116" s="1"/>
      <c r="AF116" s="1"/>
      <c r="AG116" s="1"/>
      <c r="AH116" s="1"/>
      <c r="AI116" s="1">
        <v>700</v>
      </c>
      <c r="AJ116" s="1"/>
      <c r="AK116" s="1"/>
      <c r="AL116" s="1">
        <v>40</v>
      </c>
      <c r="AM116" s="1"/>
      <c r="AN116" s="1">
        <v>700</v>
      </c>
      <c r="AO116" s="1">
        <v>43.7</v>
      </c>
      <c r="AP116" s="1"/>
      <c r="AQ116" s="1"/>
      <c r="AR116" s="1"/>
      <c r="AS116" s="1">
        <v>3.5</v>
      </c>
      <c r="AT116" s="1"/>
      <c r="AU116" s="1"/>
      <c r="AV116"/>
      <c r="AW116"/>
      <c r="AX116" s="17">
        <v>1612</v>
      </c>
      <c r="AY116" s="3">
        <v>5.8972972972972979</v>
      </c>
      <c r="AZ116" s="3">
        <f t="shared" si="30"/>
        <v>9.2450450450450461</v>
      </c>
      <c r="BA116" s="3">
        <v>11.956521739130434</v>
      </c>
      <c r="BB116" s="3">
        <v>15.456521739130435</v>
      </c>
      <c r="BC116" s="3">
        <f t="shared" si="58"/>
        <v>45.217391304347828</v>
      </c>
      <c r="BD116" s="3">
        <v>55.776892430278885</v>
      </c>
      <c r="BE116" s="3">
        <v>110.11627906976744</v>
      </c>
      <c r="BF116" s="3">
        <v>86.956521739130437</v>
      </c>
      <c r="BG116" s="3">
        <f t="shared" si="59"/>
        <v>78.08764940239044</v>
      </c>
      <c r="BH116" s="3">
        <v>3.8000000000000003</v>
      </c>
      <c r="BI116" s="3"/>
      <c r="BJ116" s="3">
        <v>3.5</v>
      </c>
      <c r="BK116" s="3"/>
      <c r="BL116" s="14">
        <v>1612</v>
      </c>
      <c r="BM116" s="15">
        <v>3.1326000000000001</v>
      </c>
      <c r="BN116" s="15">
        <f t="shared" si="31"/>
        <v>0.54334922098569161</v>
      </c>
      <c r="BO116" s="15">
        <f t="shared" si="32"/>
        <v>0.85179494435612102</v>
      </c>
      <c r="BP116" s="15">
        <f t="shared" si="33"/>
        <v>1.1016176470588235</v>
      </c>
      <c r="BQ116" s="4">
        <f t="shared" si="34"/>
        <v>1.4240911764705884</v>
      </c>
      <c r="BR116" s="4">
        <f t="shared" si="35"/>
        <v>4.1661176470588233</v>
      </c>
      <c r="BS116" s="4">
        <f t="shared" si="36"/>
        <v>5.1390203890321065</v>
      </c>
      <c r="BT116" s="4">
        <f t="shared" si="37"/>
        <v>10.145595759233927</v>
      </c>
      <c r="BU116" s="4">
        <f t="shared" si="38"/>
        <v>8.0117647058823529</v>
      </c>
      <c r="BV116" s="4">
        <f t="shared" si="39"/>
        <v>7.1946285446449503</v>
      </c>
      <c r="BW116" s="4">
        <f t="shared" si="40"/>
        <v>5.1390203890321065</v>
      </c>
      <c r="BX116" s="4">
        <f t="shared" si="41"/>
        <v>12.706932734985624</v>
      </c>
      <c r="BY116" s="4"/>
      <c r="BZ116" s="4">
        <f t="shared" si="42"/>
        <v>10.9641</v>
      </c>
      <c r="CA116" s="4"/>
      <c r="CB116" s="4"/>
      <c r="CC116" s="26">
        <v>1612</v>
      </c>
      <c r="CD116" s="6">
        <f t="shared" si="43"/>
        <v>212.94873608903023</v>
      </c>
      <c r="CE116" s="6">
        <f t="shared" si="44"/>
        <v>298.53838235294114</v>
      </c>
      <c r="CF116" s="6">
        <f t="shared" si="45"/>
        <v>27.05773235294118</v>
      </c>
      <c r="CG116" s="6">
        <f t="shared" si="46"/>
        <v>20.830588235294115</v>
      </c>
      <c r="CH116" s="6">
        <f t="shared" si="47"/>
        <v>15.417061167096319</v>
      </c>
      <c r="CI116" s="6">
        <f t="shared" si="48"/>
        <v>30.436787277701782</v>
      </c>
      <c r="CJ116" s="6">
        <f t="shared" si="49"/>
        <v>10.415294117647059</v>
      </c>
      <c r="CK116" s="6">
        <f t="shared" si="50"/>
        <v>9.3530171080384363</v>
      </c>
      <c r="CL116" s="6">
        <f t="shared" si="51"/>
        <v>6.6807265057417382</v>
      </c>
      <c r="CM116" s="6">
        <f t="shared" si="56"/>
        <v>25.413865469971249</v>
      </c>
      <c r="CO116" s="7">
        <f t="shared" si="52"/>
        <v>444.14345458737307</v>
      </c>
      <c r="CQ116" s="8">
        <v>1612</v>
      </c>
      <c r="CR116" s="9">
        <f t="shared" si="53"/>
        <v>2741.0250000000001</v>
      </c>
      <c r="CS116" s="9">
        <f t="shared" si="54"/>
        <v>1865.4025092669669</v>
      </c>
      <c r="CU116" s="24">
        <v>1612</v>
      </c>
      <c r="CV116" s="11">
        <f t="shared" si="55"/>
        <v>1.4694013685427709</v>
      </c>
    </row>
    <row r="117" spans="1:100" x14ac:dyDescent="0.2">
      <c r="A117" s="13">
        <v>1613</v>
      </c>
      <c r="B117" s="1">
        <v>542.9</v>
      </c>
      <c r="G117" s="1">
        <v>542.9</v>
      </c>
      <c r="H117" s="1"/>
      <c r="I117" s="1">
        <v>14.2</v>
      </c>
      <c r="N117" s="1">
        <v>200</v>
      </c>
      <c r="S117" s="1">
        <v>200</v>
      </c>
      <c r="U117" s="1">
        <v>24.5</v>
      </c>
      <c r="V117" s="1"/>
      <c r="X117" s="1"/>
      <c r="Y117" s="1">
        <v>26.4</v>
      </c>
      <c r="Z117" s="1"/>
      <c r="AA117" s="1">
        <v>26.4</v>
      </c>
      <c r="AB117" s="1">
        <f t="shared" si="57"/>
        <v>18.399999999999999</v>
      </c>
      <c r="AC117" s="1">
        <v>488.8</v>
      </c>
      <c r="AD117" s="1">
        <v>700</v>
      </c>
      <c r="AE117" s="1"/>
      <c r="AF117" s="1"/>
      <c r="AG117" s="1"/>
      <c r="AH117" s="1"/>
      <c r="AI117" s="1">
        <v>700</v>
      </c>
      <c r="AJ117" s="1"/>
      <c r="AK117" s="1"/>
      <c r="AL117" s="1">
        <v>41</v>
      </c>
      <c r="AM117" s="1"/>
      <c r="AN117" s="1">
        <v>675.5</v>
      </c>
      <c r="AO117" s="1">
        <v>42.6</v>
      </c>
      <c r="AP117" s="1"/>
      <c r="AQ117" s="1"/>
      <c r="AR117" s="1"/>
      <c r="AS117" s="1">
        <v>4</v>
      </c>
      <c r="AT117" s="1"/>
      <c r="AU117" s="1"/>
      <c r="AV117"/>
      <c r="AW117"/>
      <c r="AX117" s="17">
        <v>1613</v>
      </c>
      <c r="AY117" s="3">
        <v>4.0342342342342343</v>
      </c>
      <c r="AZ117" s="3">
        <f t="shared" si="30"/>
        <v>9.781981981981982</v>
      </c>
      <c r="BA117" s="3">
        <v>11.086956521739129</v>
      </c>
      <c r="BB117" s="3">
        <v>17.391304347826086</v>
      </c>
      <c r="BC117" s="3">
        <f t="shared" si="58"/>
        <v>39.999999999999993</v>
      </c>
      <c r="BD117" s="3">
        <v>55.776892430278885</v>
      </c>
      <c r="BE117" s="3">
        <v>85.697674418604649</v>
      </c>
      <c r="BF117" s="3">
        <v>89.130434782608688</v>
      </c>
      <c r="BG117" s="3">
        <f t="shared" si="59"/>
        <v>78.08764940239044</v>
      </c>
      <c r="BH117" s="3">
        <v>3.7043478260869565</v>
      </c>
      <c r="BI117" s="3"/>
      <c r="BJ117" s="3">
        <v>4</v>
      </c>
      <c r="BK117" s="3"/>
      <c r="BL117" s="14">
        <v>1613</v>
      </c>
      <c r="BM117" s="15">
        <v>3.1326000000000001</v>
      </c>
      <c r="BN117" s="15">
        <f t="shared" si="31"/>
        <v>0.37169535771065187</v>
      </c>
      <c r="BO117" s="15">
        <f t="shared" si="32"/>
        <v>0.90126578696343396</v>
      </c>
      <c r="BP117" s="15">
        <f t="shared" si="33"/>
        <v>1.0214999999999999</v>
      </c>
      <c r="BQ117" s="4">
        <f t="shared" si="34"/>
        <v>1.6023529411764703</v>
      </c>
      <c r="BR117" s="4">
        <f t="shared" si="35"/>
        <v>3.6854117647058819</v>
      </c>
      <c r="BS117" s="4">
        <f t="shared" si="36"/>
        <v>5.1390203890321065</v>
      </c>
      <c r="BT117" s="4">
        <f t="shared" si="37"/>
        <v>7.895780437756498</v>
      </c>
      <c r="BU117" s="4">
        <f t="shared" si="38"/>
        <v>8.2120588235294107</v>
      </c>
      <c r="BV117" s="4">
        <f t="shared" si="39"/>
        <v>7.1946285446449503</v>
      </c>
      <c r="BW117" s="4">
        <f t="shared" si="40"/>
        <v>5.1390203890321065</v>
      </c>
      <c r="BX117" s="4">
        <f t="shared" si="41"/>
        <v>12.387078592915044</v>
      </c>
      <c r="BY117" s="4"/>
      <c r="BZ117" s="4">
        <f t="shared" si="42"/>
        <v>12.5304</v>
      </c>
      <c r="CA117" s="4"/>
      <c r="CB117" s="4"/>
      <c r="CC117" s="26">
        <v>1613</v>
      </c>
      <c r="CD117" s="6">
        <f t="shared" si="43"/>
        <v>225.31644674085845</v>
      </c>
      <c r="CE117" s="6">
        <f t="shared" si="44"/>
        <v>276.82649999999995</v>
      </c>
      <c r="CF117" s="6">
        <f t="shared" si="45"/>
        <v>30.444705882352935</v>
      </c>
      <c r="CG117" s="6">
        <f t="shared" si="46"/>
        <v>18.427058823529411</v>
      </c>
      <c r="CH117" s="6">
        <f t="shared" si="47"/>
        <v>15.417061167096319</v>
      </c>
      <c r="CI117" s="6">
        <f t="shared" si="48"/>
        <v>23.687341313269492</v>
      </c>
      <c r="CJ117" s="6">
        <f t="shared" si="49"/>
        <v>10.675676470588234</v>
      </c>
      <c r="CK117" s="6">
        <f t="shared" si="50"/>
        <v>9.3530171080384363</v>
      </c>
      <c r="CL117" s="6">
        <f t="shared" si="51"/>
        <v>6.6807265057417382</v>
      </c>
      <c r="CM117" s="6">
        <f t="shared" si="56"/>
        <v>24.774157185830088</v>
      </c>
      <c r="CO117" s="7">
        <f t="shared" si="52"/>
        <v>416.28624445644664</v>
      </c>
      <c r="CQ117" s="8">
        <v>1613</v>
      </c>
      <c r="CR117" s="9">
        <f t="shared" si="53"/>
        <v>3132.6</v>
      </c>
      <c r="CS117" s="9">
        <f t="shared" si="54"/>
        <v>1748.402226717076</v>
      </c>
      <c r="CU117" s="24">
        <v>1613</v>
      </c>
      <c r="CV117" s="11">
        <f t="shared" si="55"/>
        <v>1.7916929823876921</v>
      </c>
    </row>
    <row r="118" spans="1:100" x14ac:dyDescent="0.2">
      <c r="A118" s="13">
        <v>1614</v>
      </c>
      <c r="B118" s="1">
        <v>652.6</v>
      </c>
      <c r="G118" s="1">
        <v>652.6</v>
      </c>
      <c r="H118" s="1"/>
      <c r="I118" s="1">
        <v>17.8</v>
      </c>
      <c r="N118" s="41"/>
      <c r="U118" s="1">
        <v>27.5</v>
      </c>
      <c r="V118" s="1"/>
      <c r="X118" s="1"/>
      <c r="Y118" s="1">
        <v>26.3</v>
      </c>
      <c r="Z118" s="1"/>
      <c r="AA118" s="1">
        <v>26.3</v>
      </c>
      <c r="AB118" s="1">
        <f t="shared" si="57"/>
        <v>18.3</v>
      </c>
      <c r="AC118" s="1">
        <v>606.4</v>
      </c>
      <c r="AD118" s="1">
        <v>675</v>
      </c>
      <c r="AE118" s="1"/>
      <c r="AF118" s="1"/>
      <c r="AG118" s="1"/>
      <c r="AH118" s="1"/>
      <c r="AI118" s="1">
        <v>675</v>
      </c>
      <c r="AJ118" s="1"/>
      <c r="AK118" s="1"/>
      <c r="AL118" s="1">
        <v>38</v>
      </c>
      <c r="AM118" s="1"/>
      <c r="AN118" s="1">
        <v>625</v>
      </c>
      <c r="AO118" s="1">
        <v>43.1</v>
      </c>
      <c r="AP118" s="1"/>
      <c r="AQ118" s="1"/>
      <c r="AR118" s="1"/>
      <c r="AS118" s="1">
        <v>3.5</v>
      </c>
      <c r="AT118" s="1"/>
      <c r="AU118" s="1"/>
      <c r="AV118"/>
      <c r="AW118"/>
      <c r="AX118" s="17">
        <v>1614</v>
      </c>
      <c r="AY118" s="3">
        <v>5.2072072072072073</v>
      </c>
      <c r="AZ118" s="3">
        <f t="shared" si="30"/>
        <v>11.758558558558558</v>
      </c>
      <c r="BA118" s="3">
        <v>15</v>
      </c>
      <c r="BB118" s="3">
        <v>18.840579710144926</v>
      </c>
      <c r="BC118" s="3">
        <f t="shared" si="58"/>
        <v>39.782608695652172</v>
      </c>
      <c r="BD118" s="3">
        <v>53.784860557768923</v>
      </c>
      <c r="BE118" s="3">
        <v>102.67441860465117</v>
      </c>
      <c r="BF118" s="3">
        <v>82.608695652173907</v>
      </c>
      <c r="BG118" s="3">
        <f t="shared" si="59"/>
        <v>75.29880478087648</v>
      </c>
      <c r="BH118" s="3">
        <v>3.7478260869565219</v>
      </c>
      <c r="BI118" s="3"/>
      <c r="BJ118" s="3">
        <v>3.5</v>
      </c>
      <c r="BK118" s="3"/>
      <c r="BL118" s="14">
        <v>1614</v>
      </c>
      <c r="BM118" s="15">
        <v>3.1326000000000001</v>
      </c>
      <c r="BN118" s="15">
        <f t="shared" si="31"/>
        <v>0.47976756756756755</v>
      </c>
      <c r="BO118" s="15">
        <f t="shared" si="32"/>
        <v>1.0833782511923689</v>
      </c>
      <c r="BP118" s="15">
        <f t="shared" si="33"/>
        <v>1.3820294117647058</v>
      </c>
      <c r="BQ118" s="4">
        <f t="shared" si="34"/>
        <v>1.7358823529411762</v>
      </c>
      <c r="BR118" s="4">
        <f t="shared" si="35"/>
        <v>3.6653823529411764</v>
      </c>
      <c r="BS118" s="4">
        <f t="shared" si="36"/>
        <v>4.955483946566674</v>
      </c>
      <c r="BT118" s="4">
        <f t="shared" si="37"/>
        <v>9.4599377564979488</v>
      </c>
      <c r="BU118" s="4">
        <f t="shared" si="38"/>
        <v>7.6111764705882345</v>
      </c>
      <c r="BV118" s="4">
        <f t="shared" si="39"/>
        <v>6.9376775251933438</v>
      </c>
      <c r="BW118" s="4">
        <f t="shared" si="40"/>
        <v>4.955483946566674</v>
      </c>
      <c r="BX118" s="4">
        <f t="shared" si="41"/>
        <v>12.532466839310761</v>
      </c>
      <c r="BY118" s="4"/>
      <c r="BZ118" s="4">
        <f t="shared" si="42"/>
        <v>10.9641</v>
      </c>
      <c r="CA118" s="4"/>
      <c r="CB118" s="4"/>
      <c r="CC118" s="26">
        <v>1614</v>
      </c>
      <c r="CD118" s="6">
        <f t="shared" si="43"/>
        <v>270.84456279809223</v>
      </c>
      <c r="CE118" s="6">
        <f t="shared" si="44"/>
        <v>374.5299705882353</v>
      </c>
      <c r="CF118" s="6">
        <f t="shared" si="45"/>
        <v>32.981764705882348</v>
      </c>
      <c r="CG118" s="6">
        <f t="shared" si="46"/>
        <v>18.326911764705883</v>
      </c>
      <c r="CH118" s="6">
        <f t="shared" si="47"/>
        <v>14.866451839700023</v>
      </c>
      <c r="CI118" s="6">
        <f t="shared" si="48"/>
        <v>28.379813269493845</v>
      </c>
      <c r="CJ118" s="6">
        <f t="shared" si="49"/>
        <v>9.8945294117647045</v>
      </c>
      <c r="CK118" s="6">
        <f t="shared" si="50"/>
        <v>9.0189807827513473</v>
      </c>
      <c r="CL118" s="6">
        <f t="shared" si="51"/>
        <v>6.4421291305366761</v>
      </c>
      <c r="CM118" s="6">
        <f t="shared" si="56"/>
        <v>25.064933678621522</v>
      </c>
      <c r="CO118" s="7">
        <f t="shared" si="52"/>
        <v>519.5054851716917</v>
      </c>
      <c r="CQ118" s="8">
        <v>1614</v>
      </c>
      <c r="CR118" s="9">
        <f t="shared" si="53"/>
        <v>2741.0250000000001</v>
      </c>
      <c r="CS118" s="9">
        <f t="shared" si="54"/>
        <v>2181.9230377211052</v>
      </c>
      <c r="CU118" s="24">
        <v>1614</v>
      </c>
      <c r="CV118" s="11">
        <f t="shared" si="55"/>
        <v>1.2562427512855106</v>
      </c>
    </row>
    <row r="119" spans="1:100" x14ac:dyDescent="0.2">
      <c r="A119" s="13">
        <v>1615</v>
      </c>
      <c r="B119" s="1">
        <v>894.1</v>
      </c>
      <c r="G119" s="1">
        <v>894.1</v>
      </c>
      <c r="H119" s="1"/>
      <c r="I119" s="1">
        <v>23.6</v>
      </c>
      <c r="N119" s="41"/>
      <c r="U119" s="1">
        <v>25.6</v>
      </c>
      <c r="V119" s="1"/>
      <c r="X119" s="1"/>
      <c r="Y119" s="1">
        <v>24.4</v>
      </c>
      <c r="Z119" s="1"/>
      <c r="AA119" s="1">
        <v>24.4</v>
      </c>
      <c r="AB119" s="1">
        <f t="shared" si="57"/>
        <v>16.399999999999999</v>
      </c>
      <c r="AC119" s="1">
        <v>560.5</v>
      </c>
      <c r="AD119" s="1">
        <v>850</v>
      </c>
      <c r="AE119" s="1"/>
      <c r="AF119" s="1"/>
      <c r="AG119" s="1"/>
      <c r="AH119" s="1"/>
      <c r="AI119" s="1">
        <v>850</v>
      </c>
      <c r="AJ119" s="1"/>
      <c r="AK119" s="1"/>
      <c r="AL119" s="1">
        <v>34.700000000000003</v>
      </c>
      <c r="AM119" s="1"/>
      <c r="AN119" s="1">
        <v>700</v>
      </c>
      <c r="AO119" s="1">
        <v>44.6</v>
      </c>
      <c r="AP119" s="1"/>
      <c r="AQ119" s="1"/>
      <c r="AR119" s="1"/>
      <c r="AS119" s="1">
        <v>4</v>
      </c>
      <c r="AT119" s="1"/>
      <c r="AU119" s="1"/>
      <c r="AV119"/>
      <c r="AW119"/>
      <c r="AX119" s="17">
        <v>1615</v>
      </c>
      <c r="AY119" s="3">
        <v>5.596396396396397</v>
      </c>
      <c r="AZ119" s="3">
        <f t="shared" si="30"/>
        <v>16.109909909909909</v>
      </c>
      <c r="BA119" s="3">
        <v>16.956521739130437</v>
      </c>
      <c r="BB119" s="3">
        <v>20.289855072463766</v>
      </c>
      <c r="BC119" s="3">
        <f t="shared" si="58"/>
        <v>35.652173913043477</v>
      </c>
      <c r="BD119" s="3">
        <v>67.729083665338635</v>
      </c>
      <c r="BE119" s="3">
        <v>109.30232558139535</v>
      </c>
      <c r="BF119" s="3">
        <v>75.434782608695656</v>
      </c>
      <c r="BG119" s="3">
        <f t="shared" si="59"/>
        <v>94.820717131474083</v>
      </c>
      <c r="BH119" s="3">
        <v>3.8782608695652177</v>
      </c>
      <c r="BI119" s="3"/>
      <c r="BJ119" s="3">
        <v>4</v>
      </c>
      <c r="BK119" s="3"/>
      <c r="BL119" s="14">
        <v>1615</v>
      </c>
      <c r="BM119" s="15">
        <v>3.1326000000000001</v>
      </c>
      <c r="BN119" s="15">
        <f t="shared" si="31"/>
        <v>0.51562562798092215</v>
      </c>
      <c r="BO119" s="15">
        <f t="shared" si="32"/>
        <v>1.4842912877583465</v>
      </c>
      <c r="BP119" s="15">
        <f t="shared" si="33"/>
        <v>1.5622941176470591</v>
      </c>
      <c r="BQ119" s="4">
        <f t="shared" si="34"/>
        <v>1.8694117647058821</v>
      </c>
      <c r="BR119" s="4">
        <f t="shared" si="35"/>
        <v>3.2848235294117649</v>
      </c>
      <c r="BS119" s="4">
        <f t="shared" si="36"/>
        <v>6.2402390438247002</v>
      </c>
      <c r="BT119" s="4">
        <f t="shared" si="37"/>
        <v>10.070601915184678</v>
      </c>
      <c r="BU119" s="4">
        <f t="shared" si="38"/>
        <v>6.9502058823529422</v>
      </c>
      <c r="BV119" s="4">
        <f t="shared" si="39"/>
        <v>8.7363346613545794</v>
      </c>
      <c r="BW119" s="4">
        <f t="shared" si="40"/>
        <v>6.2402390438247002</v>
      </c>
      <c r="BX119" s="4">
        <f t="shared" si="41"/>
        <v>12.968631578497913</v>
      </c>
      <c r="BY119" s="4"/>
      <c r="BZ119" s="4">
        <f t="shared" si="42"/>
        <v>12.5304</v>
      </c>
      <c r="CA119" s="4"/>
      <c r="CB119" s="4"/>
      <c r="CC119" s="26">
        <v>1615</v>
      </c>
      <c r="CD119" s="6">
        <f t="shared" si="43"/>
        <v>371.07282193958662</v>
      </c>
      <c r="CE119" s="6">
        <f t="shared" si="44"/>
        <v>423.381705882353</v>
      </c>
      <c r="CF119" s="6">
        <f t="shared" si="45"/>
        <v>35.518823529411762</v>
      </c>
      <c r="CG119" s="6">
        <f t="shared" si="46"/>
        <v>16.424117647058825</v>
      </c>
      <c r="CH119" s="6">
        <f t="shared" si="47"/>
        <v>18.7207171314741</v>
      </c>
      <c r="CI119" s="6">
        <f t="shared" si="48"/>
        <v>30.211805745554035</v>
      </c>
      <c r="CJ119" s="6">
        <f t="shared" si="49"/>
        <v>9.0352676470588253</v>
      </c>
      <c r="CK119" s="6">
        <f t="shared" si="50"/>
        <v>11.357235059760953</v>
      </c>
      <c r="CL119" s="6">
        <f t="shared" si="51"/>
        <v>8.1123107569721107</v>
      </c>
      <c r="CM119" s="6">
        <f t="shared" si="56"/>
        <v>25.937263156995826</v>
      </c>
      <c r="CO119" s="7">
        <f t="shared" si="52"/>
        <v>578.69924655663942</v>
      </c>
      <c r="CQ119" s="8">
        <v>1615</v>
      </c>
      <c r="CR119" s="9">
        <f t="shared" si="53"/>
        <v>3132.6</v>
      </c>
      <c r="CS119" s="9">
        <f t="shared" si="54"/>
        <v>2430.5368355378855</v>
      </c>
      <c r="CU119" s="24">
        <v>1615</v>
      </c>
      <c r="CV119" s="11">
        <f t="shared" si="55"/>
        <v>1.2888510695238016</v>
      </c>
    </row>
    <row r="120" spans="1:100" x14ac:dyDescent="0.2">
      <c r="A120" s="13">
        <v>1616</v>
      </c>
      <c r="B120" s="1">
        <v>864.1</v>
      </c>
      <c r="G120" s="1">
        <v>864.1</v>
      </c>
      <c r="H120" s="1"/>
      <c r="I120" s="1">
        <v>20.8</v>
      </c>
      <c r="N120" s="1">
        <v>250</v>
      </c>
      <c r="S120" s="1">
        <v>250</v>
      </c>
      <c r="U120" s="1">
        <v>23.5</v>
      </c>
      <c r="V120" s="1"/>
      <c r="X120" s="1"/>
      <c r="Y120" s="1">
        <v>25.2</v>
      </c>
      <c r="Z120" s="1"/>
      <c r="AA120" s="1">
        <v>25.2</v>
      </c>
      <c r="AB120" s="1">
        <f t="shared" si="57"/>
        <v>17.2</v>
      </c>
      <c r="AC120" s="1">
        <v>645.70000000000005</v>
      </c>
      <c r="AD120" s="1">
        <v>859.86111111111109</v>
      </c>
      <c r="AE120" s="1"/>
      <c r="AF120" s="1"/>
      <c r="AG120" s="1"/>
      <c r="AH120" s="1"/>
      <c r="AI120" s="1">
        <v>859.86111111111109</v>
      </c>
      <c r="AJ120" s="1"/>
      <c r="AK120" s="1"/>
      <c r="AL120" s="1">
        <v>32</v>
      </c>
      <c r="AM120" s="1"/>
      <c r="AN120" s="1">
        <v>700</v>
      </c>
      <c r="AO120" s="1">
        <v>42.8</v>
      </c>
      <c r="AP120" s="1"/>
      <c r="AQ120" s="1"/>
      <c r="AR120" s="1"/>
      <c r="AS120" s="1">
        <v>3.5</v>
      </c>
      <c r="AT120" s="1"/>
      <c r="AU120" s="1"/>
      <c r="AV120"/>
      <c r="AW120"/>
      <c r="AX120" s="17">
        <v>1616</v>
      </c>
      <c r="AY120" s="3">
        <v>7.8108108108108105</v>
      </c>
      <c r="AZ120" s="3">
        <f t="shared" si="30"/>
        <v>15.569369369369371</v>
      </c>
      <c r="BA120" s="3">
        <v>13.913043478260869</v>
      </c>
      <c r="BB120" s="3">
        <v>21.739130434782609</v>
      </c>
      <c r="BC120" s="3">
        <f t="shared" si="58"/>
        <v>37.391304347826086</v>
      </c>
      <c r="BD120" s="3">
        <v>68.514829570606452</v>
      </c>
      <c r="BE120" s="3">
        <v>109.30232558139535</v>
      </c>
      <c r="BF120" s="3">
        <v>69.565217391304344</v>
      </c>
      <c r="BG120" s="3">
        <f t="shared" si="59"/>
        <v>95.920761398849024</v>
      </c>
      <c r="BH120" s="3">
        <v>3.7217391304347824</v>
      </c>
      <c r="BI120" s="3"/>
      <c r="BJ120" s="3">
        <v>3.5</v>
      </c>
      <c r="BK120" s="3"/>
      <c r="BL120" s="14">
        <v>1616</v>
      </c>
      <c r="BM120" s="15">
        <v>3.1636000000000002</v>
      </c>
      <c r="BN120" s="15">
        <f t="shared" si="31"/>
        <v>0.72677297297297294</v>
      </c>
      <c r="BO120" s="15">
        <f t="shared" si="32"/>
        <v>1.448684027556969</v>
      </c>
      <c r="BP120" s="15">
        <f t="shared" si="33"/>
        <v>1.2945677749360613</v>
      </c>
      <c r="BQ120" s="4">
        <f t="shared" si="34"/>
        <v>2.0227621483375962</v>
      </c>
      <c r="BR120" s="4">
        <f t="shared" si="35"/>
        <v>3.4791508951406653</v>
      </c>
      <c r="BS120" s="4">
        <f t="shared" si="36"/>
        <v>6.3751033773403112</v>
      </c>
      <c r="BT120" s="4">
        <f t="shared" si="37"/>
        <v>10.170259917920658</v>
      </c>
      <c r="BU120" s="4">
        <f t="shared" si="38"/>
        <v>6.4728388746803063</v>
      </c>
      <c r="BV120" s="4">
        <f t="shared" si="39"/>
        <v>8.925144728276436</v>
      </c>
      <c r="BW120" s="4">
        <f t="shared" si="40"/>
        <v>6.3751033773403112</v>
      </c>
      <c r="BX120" s="4">
        <f t="shared" si="41"/>
        <v>12.568391093361756</v>
      </c>
      <c r="BY120" s="4"/>
      <c r="BZ120" s="4">
        <f t="shared" si="42"/>
        <v>11.072600000000001</v>
      </c>
      <c r="CA120" s="4"/>
      <c r="CB120" s="4"/>
      <c r="CC120" s="26">
        <v>1616</v>
      </c>
      <c r="CD120" s="6">
        <f t="shared" si="43"/>
        <v>362.17100688924222</v>
      </c>
      <c r="CE120" s="6">
        <f t="shared" si="44"/>
        <v>350.82786700767264</v>
      </c>
      <c r="CF120" s="6">
        <f t="shared" si="45"/>
        <v>38.432480818414327</v>
      </c>
      <c r="CG120" s="6">
        <f t="shared" si="46"/>
        <v>17.395754475703328</v>
      </c>
      <c r="CH120" s="6">
        <f t="shared" si="47"/>
        <v>19.125310132020935</v>
      </c>
      <c r="CI120" s="6">
        <f t="shared" si="48"/>
        <v>30.510779753761973</v>
      </c>
      <c r="CJ120" s="6">
        <f t="shared" si="49"/>
        <v>8.4146905370843985</v>
      </c>
      <c r="CK120" s="6">
        <f t="shared" si="50"/>
        <v>11.602688146759368</v>
      </c>
      <c r="CL120" s="6">
        <f t="shared" si="51"/>
        <v>8.2876343905424044</v>
      </c>
      <c r="CM120" s="6">
        <f t="shared" si="56"/>
        <v>25.136782186723512</v>
      </c>
      <c r="CO120" s="7">
        <f t="shared" si="52"/>
        <v>509.73398744868291</v>
      </c>
      <c r="CQ120" s="8">
        <v>1616</v>
      </c>
      <c r="CR120" s="9">
        <f t="shared" si="53"/>
        <v>2768.1500000000005</v>
      </c>
      <c r="CS120" s="9">
        <f t="shared" si="54"/>
        <v>2140.8827472844682</v>
      </c>
      <c r="CU120" s="24">
        <v>1616</v>
      </c>
      <c r="CV120" s="11">
        <f t="shared" si="55"/>
        <v>1.292994678718939</v>
      </c>
    </row>
    <row r="121" spans="1:100" x14ac:dyDescent="0.2">
      <c r="A121" s="13">
        <v>1617</v>
      </c>
      <c r="B121" s="1">
        <v>872.3</v>
      </c>
      <c r="G121" s="1">
        <v>872.3</v>
      </c>
      <c r="H121" s="1"/>
      <c r="I121" s="1">
        <v>17.8</v>
      </c>
      <c r="N121" s="1">
        <v>237.5</v>
      </c>
      <c r="S121" s="1">
        <v>237.5</v>
      </c>
      <c r="U121" s="1">
        <v>24.6</v>
      </c>
      <c r="V121" s="1"/>
      <c r="X121" s="1"/>
      <c r="Y121" s="1">
        <v>26.2</v>
      </c>
      <c r="Z121" s="1"/>
      <c r="AA121" s="1">
        <v>26.2</v>
      </c>
      <c r="AB121" s="1">
        <f t="shared" si="57"/>
        <v>18.2</v>
      </c>
      <c r="AC121" s="1">
        <v>871.8</v>
      </c>
      <c r="AD121" s="1">
        <v>1018.75</v>
      </c>
      <c r="AE121" s="1"/>
      <c r="AF121" s="1"/>
      <c r="AG121" s="1"/>
      <c r="AH121" s="1"/>
      <c r="AI121" s="1">
        <v>1018.75</v>
      </c>
      <c r="AJ121" s="1"/>
      <c r="AK121" s="1"/>
      <c r="AL121" s="1">
        <v>39.5</v>
      </c>
      <c r="AM121" s="1"/>
      <c r="AN121" s="1">
        <v>700</v>
      </c>
      <c r="AO121" s="1">
        <v>34</v>
      </c>
      <c r="AP121" s="1"/>
      <c r="AQ121" s="1"/>
      <c r="AR121" s="1"/>
      <c r="AS121" s="1">
        <v>3.5</v>
      </c>
      <c r="AT121" s="1"/>
      <c r="AU121" s="1"/>
      <c r="AV121"/>
      <c r="AW121"/>
      <c r="AX121" s="17">
        <v>1617</v>
      </c>
      <c r="AY121" s="3">
        <v>8.5261261261261261</v>
      </c>
      <c r="AZ121" s="3">
        <f t="shared" si="30"/>
        <v>15.717117117117116</v>
      </c>
      <c r="BA121" s="3">
        <v>10.652173913043478</v>
      </c>
      <c r="BB121" s="3">
        <v>20.652173913043477</v>
      </c>
      <c r="BC121" s="3">
        <f t="shared" si="58"/>
        <v>39.565217391304344</v>
      </c>
      <c r="BD121" s="3">
        <v>81.175298804780866</v>
      </c>
      <c r="BE121" s="3">
        <v>109.30232558139535</v>
      </c>
      <c r="BF121" s="3">
        <v>85.869565217391298</v>
      </c>
      <c r="BG121" s="3">
        <f t="shared" si="59"/>
        <v>113.6454183266932</v>
      </c>
      <c r="BH121" s="3">
        <v>2.9565217391304346</v>
      </c>
      <c r="BI121" s="3"/>
      <c r="BJ121" s="3">
        <v>3.5</v>
      </c>
      <c r="BK121" s="3"/>
      <c r="BL121" s="14">
        <v>1617</v>
      </c>
      <c r="BM121" s="15">
        <v>3.1326000000000001</v>
      </c>
      <c r="BN121" s="15">
        <f t="shared" si="31"/>
        <v>0.78555713831478546</v>
      </c>
      <c r="BO121" s="15">
        <f t="shared" si="32"/>
        <v>1.4481012082670905</v>
      </c>
      <c r="BP121" s="15">
        <f t="shared" si="33"/>
        <v>0.98144117647058826</v>
      </c>
      <c r="BQ121" s="4">
        <f t="shared" si="34"/>
        <v>1.9027941176470586</v>
      </c>
      <c r="BR121" s="4">
        <f t="shared" si="35"/>
        <v>3.6453529411764705</v>
      </c>
      <c r="BS121" s="4">
        <f t="shared" si="36"/>
        <v>7.4791100304663685</v>
      </c>
      <c r="BT121" s="4">
        <f t="shared" si="37"/>
        <v>10.070601915184678</v>
      </c>
      <c r="BU121" s="4">
        <f t="shared" si="38"/>
        <v>7.9116176470588231</v>
      </c>
      <c r="BV121" s="4">
        <f t="shared" si="39"/>
        <v>10.470754042652915</v>
      </c>
      <c r="BW121" s="4">
        <f t="shared" si="40"/>
        <v>7.4791100304663685</v>
      </c>
      <c r="BX121" s="4">
        <f t="shared" si="41"/>
        <v>9.8864007549087223</v>
      </c>
      <c r="BY121" s="4"/>
      <c r="BZ121" s="4">
        <f t="shared" si="42"/>
        <v>10.9641</v>
      </c>
      <c r="CA121" s="4"/>
      <c r="CB121" s="4"/>
      <c r="CC121" s="26">
        <v>1617</v>
      </c>
      <c r="CD121" s="6">
        <f t="shared" si="43"/>
        <v>362.02530206677261</v>
      </c>
      <c r="CE121" s="6">
        <f t="shared" si="44"/>
        <v>265.97055882352942</v>
      </c>
      <c r="CF121" s="6">
        <f t="shared" si="45"/>
        <v>36.153088235294113</v>
      </c>
      <c r="CG121" s="6">
        <f t="shared" si="46"/>
        <v>18.226764705882353</v>
      </c>
      <c r="CH121" s="6">
        <f t="shared" si="47"/>
        <v>22.437330091399105</v>
      </c>
      <c r="CI121" s="6">
        <f t="shared" si="48"/>
        <v>30.211805745554035</v>
      </c>
      <c r="CJ121" s="6">
        <f t="shared" si="49"/>
        <v>10.28510294117647</v>
      </c>
      <c r="CK121" s="6">
        <f t="shared" si="50"/>
        <v>13.61198025544879</v>
      </c>
      <c r="CL121" s="6">
        <f t="shared" si="51"/>
        <v>9.7228430396062802</v>
      </c>
      <c r="CM121" s="6">
        <f t="shared" si="56"/>
        <v>19.772801509817445</v>
      </c>
      <c r="CO121" s="7">
        <f t="shared" si="52"/>
        <v>426.39227534770799</v>
      </c>
      <c r="CQ121" s="8">
        <v>1617</v>
      </c>
      <c r="CR121" s="9">
        <f t="shared" si="53"/>
        <v>2741.0250000000001</v>
      </c>
      <c r="CS121" s="9">
        <f t="shared" si="54"/>
        <v>1790.8475564603737</v>
      </c>
      <c r="CU121" s="24">
        <v>1617</v>
      </c>
      <c r="CV121" s="11">
        <f t="shared" si="55"/>
        <v>1.5305741631173011</v>
      </c>
    </row>
    <row r="122" spans="1:100" x14ac:dyDescent="0.2">
      <c r="A122" s="13">
        <v>1618</v>
      </c>
      <c r="B122" s="1">
        <v>512</v>
      </c>
      <c r="G122" s="1">
        <v>512</v>
      </c>
      <c r="H122" s="1"/>
      <c r="I122" s="1">
        <v>14.5</v>
      </c>
      <c r="N122" s="1">
        <v>200</v>
      </c>
      <c r="S122" s="1">
        <v>200</v>
      </c>
      <c r="U122" s="1">
        <v>27.3</v>
      </c>
      <c r="V122" s="1"/>
      <c r="X122" s="1"/>
      <c r="Y122" s="1">
        <v>24.9</v>
      </c>
      <c r="Z122" s="1"/>
      <c r="AA122" s="1">
        <v>24.9</v>
      </c>
      <c r="AB122" s="1">
        <f t="shared" si="57"/>
        <v>16.899999999999999</v>
      </c>
      <c r="AC122" s="1">
        <v>830.2</v>
      </c>
      <c r="AD122" s="1">
        <v>1055.5555555555554</v>
      </c>
      <c r="AE122" s="1"/>
      <c r="AF122" s="1"/>
      <c r="AG122" s="1"/>
      <c r="AH122" s="1"/>
      <c r="AI122" s="1">
        <v>1055.5555555555554</v>
      </c>
      <c r="AJ122" s="1"/>
      <c r="AK122" s="1"/>
      <c r="AL122" s="1">
        <v>36.5</v>
      </c>
      <c r="AM122" s="1"/>
      <c r="AN122" s="1">
        <v>700</v>
      </c>
      <c r="AO122" s="1">
        <v>47.7</v>
      </c>
      <c r="AP122" s="1"/>
      <c r="AQ122" s="1"/>
      <c r="AR122" s="1"/>
      <c r="AS122" s="1">
        <v>4</v>
      </c>
      <c r="AT122" s="1"/>
      <c r="AU122" s="1"/>
      <c r="AV122"/>
      <c r="AW122"/>
      <c r="AX122" s="17">
        <v>1618</v>
      </c>
      <c r="AY122" s="3">
        <v>8.576576576576576</v>
      </c>
      <c r="AZ122" s="3">
        <f t="shared" si="30"/>
        <v>9.2252252252252251</v>
      </c>
      <c r="BA122" s="3">
        <v>11.413043478260869</v>
      </c>
      <c r="BB122" s="3">
        <v>17.391304347826086</v>
      </c>
      <c r="BC122" s="3">
        <f t="shared" si="58"/>
        <v>36.739130434782602</v>
      </c>
      <c r="BD122" s="3">
        <v>84.108012394864971</v>
      </c>
      <c r="BE122" s="3">
        <v>128.48837209302326</v>
      </c>
      <c r="BF122" s="3">
        <v>79.347826086956516</v>
      </c>
      <c r="BG122" s="3">
        <f t="shared" si="59"/>
        <v>117.75121735281095</v>
      </c>
      <c r="BH122" s="3">
        <v>4.1478260869565222</v>
      </c>
      <c r="BI122" s="3"/>
      <c r="BJ122" s="3">
        <v>4</v>
      </c>
      <c r="BK122" s="3"/>
      <c r="BL122" s="14">
        <v>1618</v>
      </c>
      <c r="BM122" s="15">
        <v>3.1326000000000001</v>
      </c>
      <c r="BN122" s="15">
        <f t="shared" si="31"/>
        <v>0.79020540540540529</v>
      </c>
      <c r="BO122" s="15">
        <f t="shared" si="32"/>
        <v>0.84996883942766299</v>
      </c>
      <c r="BP122" s="15">
        <f t="shared" si="33"/>
        <v>1.0515441176470588</v>
      </c>
      <c r="BQ122" s="4">
        <f t="shared" si="34"/>
        <v>1.6023529411764703</v>
      </c>
      <c r="BR122" s="4">
        <f t="shared" si="35"/>
        <v>3.3849705882352938</v>
      </c>
      <c r="BS122" s="4">
        <f t="shared" si="36"/>
        <v>7.7493164596515891</v>
      </c>
      <c r="BT122" s="4">
        <f t="shared" si="37"/>
        <v>11.838313953488372</v>
      </c>
      <c r="BU122" s="4">
        <f t="shared" si="38"/>
        <v>7.3107352941176469</v>
      </c>
      <c r="BV122" s="4">
        <f t="shared" si="39"/>
        <v>10.849043043512223</v>
      </c>
      <c r="BW122" s="4">
        <f t="shared" si="40"/>
        <v>7.7493164596515891</v>
      </c>
      <c r="BX122" s="4">
        <f t="shared" si="41"/>
        <v>13.870038706151357</v>
      </c>
      <c r="BY122" s="4"/>
      <c r="BZ122" s="4">
        <f t="shared" si="42"/>
        <v>12.5304</v>
      </c>
      <c r="CA122" s="4"/>
      <c r="CB122" s="4"/>
      <c r="CC122" s="26">
        <v>1618</v>
      </c>
      <c r="CD122" s="6">
        <f t="shared" si="43"/>
        <v>212.49220985691574</v>
      </c>
      <c r="CE122" s="6">
        <f t="shared" si="44"/>
        <v>284.96845588235294</v>
      </c>
      <c r="CF122" s="6">
        <f t="shared" si="45"/>
        <v>30.444705882352935</v>
      </c>
      <c r="CG122" s="6">
        <f t="shared" si="46"/>
        <v>16.924852941176468</v>
      </c>
      <c r="CH122" s="6">
        <f t="shared" si="47"/>
        <v>23.247949378954768</v>
      </c>
      <c r="CI122" s="6">
        <f t="shared" si="48"/>
        <v>35.514941860465115</v>
      </c>
      <c r="CJ122" s="6">
        <f t="shared" si="49"/>
        <v>9.5039558823529404</v>
      </c>
      <c r="CK122" s="6">
        <f t="shared" si="50"/>
        <v>14.103755956565891</v>
      </c>
      <c r="CL122" s="6">
        <f t="shared" si="51"/>
        <v>10.074111397547066</v>
      </c>
      <c r="CM122" s="6">
        <f t="shared" si="56"/>
        <v>27.740077412302714</v>
      </c>
      <c r="CO122" s="7">
        <f t="shared" si="52"/>
        <v>452.52280659407091</v>
      </c>
      <c r="CQ122" s="8">
        <v>1618</v>
      </c>
      <c r="CR122" s="9">
        <f t="shared" si="53"/>
        <v>3132.6</v>
      </c>
      <c r="CS122" s="9">
        <f t="shared" si="54"/>
        <v>1900.5957876950979</v>
      </c>
      <c r="CU122" s="24">
        <v>1618</v>
      </c>
      <c r="CV122" s="11">
        <f t="shared" si="55"/>
        <v>1.648220005685157</v>
      </c>
    </row>
    <row r="123" spans="1:100" x14ac:dyDescent="0.2">
      <c r="A123" s="13">
        <v>1619</v>
      </c>
      <c r="B123" s="1">
        <v>539.79999999999995</v>
      </c>
      <c r="G123" s="1">
        <v>539.79999999999995</v>
      </c>
      <c r="H123" s="1"/>
      <c r="I123" s="1">
        <v>14.1</v>
      </c>
      <c r="N123" s="1">
        <v>200</v>
      </c>
      <c r="S123" s="1">
        <v>200</v>
      </c>
      <c r="U123" s="1">
        <v>25</v>
      </c>
      <c r="V123" s="1"/>
      <c r="X123" s="1"/>
      <c r="Y123" s="1">
        <v>23.9</v>
      </c>
      <c r="Z123" s="1"/>
      <c r="AA123" s="1">
        <v>23.9</v>
      </c>
      <c r="AB123" s="1">
        <f t="shared" si="57"/>
        <v>15.899999999999999</v>
      </c>
      <c r="AC123" s="1">
        <v>559.9</v>
      </c>
      <c r="AD123" s="1">
        <v>1037.1527777777778</v>
      </c>
      <c r="AE123" s="1"/>
      <c r="AF123" s="1"/>
      <c r="AG123" s="1"/>
      <c r="AH123" s="1"/>
      <c r="AI123" s="1">
        <v>1037.1527777777778</v>
      </c>
      <c r="AJ123" s="1"/>
      <c r="AK123" s="1"/>
      <c r="AL123" s="1">
        <v>34</v>
      </c>
      <c r="AM123" s="1"/>
      <c r="AN123" s="1">
        <v>700</v>
      </c>
      <c r="AO123" s="1">
        <v>59.5</v>
      </c>
      <c r="AP123" s="1"/>
      <c r="AQ123" s="1"/>
      <c r="AR123" s="1"/>
      <c r="AS123" s="1">
        <v>4</v>
      </c>
      <c r="AT123" s="1"/>
      <c r="AU123" s="1"/>
      <c r="AV123"/>
      <c r="AW123"/>
      <c r="AX123" s="17">
        <v>1619</v>
      </c>
      <c r="AY123" s="3">
        <v>6.7099099099099098</v>
      </c>
      <c r="AZ123" s="3">
        <f t="shared" si="30"/>
        <v>9.7261261261261254</v>
      </c>
      <c r="BA123" s="3">
        <v>10.978260869565217</v>
      </c>
      <c r="BB123" s="3">
        <v>17.391304347826086</v>
      </c>
      <c r="BC123" s="3">
        <f t="shared" si="58"/>
        <v>34.565217391304344</v>
      </c>
      <c r="BD123" s="3">
        <v>82.641655599822926</v>
      </c>
      <c r="BE123" s="3">
        <v>98.83720930232559</v>
      </c>
      <c r="BF123" s="3">
        <v>73.91304347826086</v>
      </c>
      <c r="BG123" s="3">
        <f t="shared" si="59"/>
        <v>115.69831783975209</v>
      </c>
      <c r="BH123" s="3">
        <v>5.1739130434782608</v>
      </c>
      <c r="BI123" s="3"/>
      <c r="BJ123" s="3">
        <v>4</v>
      </c>
      <c r="BK123" s="3"/>
      <c r="BL123" s="14">
        <v>1619</v>
      </c>
      <c r="BM123" s="15">
        <v>3.1021999999999998</v>
      </c>
      <c r="BN123" s="15">
        <f t="shared" si="31"/>
        <v>0.61222007419183888</v>
      </c>
      <c r="BO123" s="15">
        <f t="shared" si="32"/>
        <v>0.88742319024907257</v>
      </c>
      <c r="BP123" s="15">
        <f t="shared" si="33"/>
        <v>1.0016694373401533</v>
      </c>
      <c r="BQ123" s="4">
        <f t="shared" si="34"/>
        <v>1.586803069053708</v>
      </c>
      <c r="BR123" s="4">
        <f t="shared" si="35"/>
        <v>3.1537710997442447</v>
      </c>
      <c r="BS123" s="4">
        <f t="shared" si="36"/>
        <v>7.5403218824050207</v>
      </c>
      <c r="BT123" s="4">
        <f t="shared" si="37"/>
        <v>9.0180232558139544</v>
      </c>
      <c r="BU123" s="4">
        <f t="shared" si="38"/>
        <v>6.7439130434782601</v>
      </c>
      <c r="BV123" s="4">
        <f t="shared" si="39"/>
        <v>10.556450635367026</v>
      </c>
      <c r="BW123" s="4">
        <f t="shared" si="40"/>
        <v>7.5403218824050207</v>
      </c>
      <c r="BX123" s="4">
        <f t="shared" si="41"/>
        <v>17.133303561988832</v>
      </c>
      <c r="BY123" s="4"/>
      <c r="BZ123" s="4">
        <f t="shared" si="42"/>
        <v>12.408799999999999</v>
      </c>
      <c r="CA123" s="4"/>
      <c r="CB123" s="4"/>
      <c r="CC123" s="26">
        <v>1619</v>
      </c>
      <c r="CD123" s="6">
        <f t="shared" si="43"/>
        <v>221.85579756226812</v>
      </c>
      <c r="CE123" s="6">
        <f t="shared" si="44"/>
        <v>271.45241751918155</v>
      </c>
      <c r="CF123" s="6">
        <f t="shared" si="45"/>
        <v>30.149258312020454</v>
      </c>
      <c r="CG123" s="6">
        <f t="shared" si="46"/>
        <v>15.768855498721223</v>
      </c>
      <c r="CH123" s="6">
        <f t="shared" si="47"/>
        <v>22.620965647215062</v>
      </c>
      <c r="CI123" s="6">
        <f t="shared" si="48"/>
        <v>27.054069767441863</v>
      </c>
      <c r="CJ123" s="6">
        <f t="shared" si="49"/>
        <v>8.7670869565217391</v>
      </c>
      <c r="CK123" s="6">
        <f t="shared" si="50"/>
        <v>13.723385825977134</v>
      </c>
      <c r="CL123" s="6">
        <f t="shared" si="51"/>
        <v>9.8024184471265272</v>
      </c>
      <c r="CM123" s="6">
        <f t="shared" si="56"/>
        <v>34.266607123977664</v>
      </c>
      <c r="CO123" s="7">
        <f t="shared" si="52"/>
        <v>433.60506509818322</v>
      </c>
      <c r="CQ123" s="8">
        <v>1619</v>
      </c>
      <c r="CR123" s="9">
        <f t="shared" si="53"/>
        <v>3102.2</v>
      </c>
      <c r="CS123" s="9">
        <f t="shared" si="54"/>
        <v>1821.1412734123696</v>
      </c>
      <c r="CU123" s="24">
        <v>1619</v>
      </c>
      <c r="CV123" s="11">
        <f t="shared" si="55"/>
        <v>1.7034373144414228</v>
      </c>
    </row>
    <row r="124" spans="1:100" x14ac:dyDescent="0.2">
      <c r="A124" s="13">
        <v>1620</v>
      </c>
      <c r="B124" s="1">
        <v>496.5</v>
      </c>
      <c r="G124" s="1">
        <v>496.5</v>
      </c>
      <c r="H124" s="1"/>
      <c r="I124" s="1">
        <v>17</v>
      </c>
      <c r="N124" s="1">
        <v>200</v>
      </c>
      <c r="S124" s="1">
        <v>200</v>
      </c>
      <c r="U124" s="1">
        <v>28.1</v>
      </c>
      <c r="V124" s="1"/>
      <c r="X124" s="1"/>
      <c r="Y124" s="1">
        <v>25</v>
      </c>
      <c r="Z124" s="1"/>
      <c r="AA124" s="1">
        <v>25</v>
      </c>
      <c r="AB124" s="1">
        <f t="shared" si="57"/>
        <v>17</v>
      </c>
      <c r="AC124" s="1">
        <v>491.6</v>
      </c>
      <c r="AD124" s="1">
        <v>1037.1527777777778</v>
      </c>
      <c r="AE124" s="1"/>
      <c r="AF124" s="1"/>
      <c r="AG124" s="1"/>
      <c r="AH124" s="1"/>
      <c r="AI124" s="1">
        <v>1037.1527777777778</v>
      </c>
      <c r="AJ124" s="1"/>
      <c r="AK124" s="1"/>
      <c r="AL124" s="1">
        <v>34</v>
      </c>
      <c r="AM124" s="1"/>
      <c r="AN124" s="1">
        <v>700</v>
      </c>
      <c r="AO124" s="1">
        <v>60</v>
      </c>
      <c r="AP124" s="1"/>
      <c r="AQ124" s="1"/>
      <c r="AR124" s="1"/>
      <c r="AS124" s="1">
        <v>4</v>
      </c>
      <c r="AT124" s="1"/>
      <c r="AU124" s="1"/>
      <c r="AV124"/>
      <c r="AW124"/>
      <c r="AX124" s="17">
        <v>1620</v>
      </c>
      <c r="AY124" s="3">
        <v>4.8432432432432435</v>
      </c>
      <c r="AZ124" s="3">
        <f t="shared" si="30"/>
        <v>8.9459459459459456</v>
      </c>
      <c r="BA124" s="3">
        <v>14.130434782608695</v>
      </c>
      <c r="BB124" s="3">
        <v>17.391304347826086</v>
      </c>
      <c r="BC124" s="3">
        <f t="shared" si="58"/>
        <v>36.95652173913043</v>
      </c>
      <c r="BD124" s="3">
        <v>82.641655599822926</v>
      </c>
      <c r="BE124" s="3">
        <v>102.32558139534883</v>
      </c>
      <c r="BF124" s="3">
        <v>73.91304347826086</v>
      </c>
      <c r="BG124" s="3">
        <f t="shared" si="59"/>
        <v>115.69831783975209</v>
      </c>
      <c r="BH124" s="3">
        <v>5.2173913043478262</v>
      </c>
      <c r="BI124" s="3"/>
      <c r="BJ124" s="3">
        <v>4</v>
      </c>
      <c r="BK124" s="3"/>
      <c r="BL124" s="14">
        <v>1620</v>
      </c>
      <c r="BM124" s="15">
        <v>3.0779000000000001</v>
      </c>
      <c r="BN124" s="15">
        <f t="shared" si="31"/>
        <v>0.43844171701112883</v>
      </c>
      <c r="BO124" s="15">
        <f t="shared" si="32"/>
        <v>0.80984491255961844</v>
      </c>
      <c r="BP124" s="15">
        <f t="shared" si="33"/>
        <v>1.2791783887468031</v>
      </c>
      <c r="BQ124" s="4">
        <f t="shared" si="34"/>
        <v>1.5743734015345265</v>
      </c>
      <c r="BR124" s="4">
        <f t="shared" si="35"/>
        <v>3.3455434782608693</v>
      </c>
      <c r="BS124" s="4">
        <f t="shared" si="36"/>
        <v>7.4812574050204415</v>
      </c>
      <c r="BT124" s="4">
        <f t="shared" si="37"/>
        <v>9.2631737346101239</v>
      </c>
      <c r="BU124" s="4">
        <f t="shared" si="38"/>
        <v>6.6910869565217386</v>
      </c>
      <c r="BV124" s="4">
        <f t="shared" si="39"/>
        <v>10.473760367028616</v>
      </c>
      <c r="BW124" s="4">
        <f t="shared" si="40"/>
        <v>7.4812574050204415</v>
      </c>
      <c r="BX124" s="4">
        <f t="shared" si="41"/>
        <v>17.141945358413171</v>
      </c>
      <c r="BY124" s="4"/>
      <c r="BZ124" s="4">
        <f t="shared" si="42"/>
        <v>12.3116</v>
      </c>
      <c r="CA124" s="4"/>
      <c r="CB124" s="4"/>
      <c r="CC124" s="26">
        <v>1620</v>
      </c>
      <c r="CD124" s="6">
        <f t="shared" si="43"/>
        <v>202.46122813990459</v>
      </c>
      <c r="CE124" s="6">
        <f t="shared" si="44"/>
        <v>346.65734335038366</v>
      </c>
      <c r="CF124" s="6">
        <f t="shared" si="45"/>
        <v>29.913094629156003</v>
      </c>
      <c r="CG124" s="6">
        <f t="shared" si="46"/>
        <v>16.727717391304346</v>
      </c>
      <c r="CH124" s="6">
        <f t="shared" si="47"/>
        <v>22.443772215061323</v>
      </c>
      <c r="CI124" s="6">
        <f t="shared" si="48"/>
        <v>27.789521203830372</v>
      </c>
      <c r="CJ124" s="6">
        <f t="shared" si="49"/>
        <v>8.6984130434782596</v>
      </c>
      <c r="CK124" s="6">
        <f t="shared" si="50"/>
        <v>13.615888477137201</v>
      </c>
      <c r="CL124" s="6">
        <f t="shared" si="51"/>
        <v>9.7256346265265741</v>
      </c>
      <c r="CM124" s="6">
        <f t="shared" si="56"/>
        <v>34.283890716826342</v>
      </c>
      <c r="CO124" s="7">
        <f t="shared" si="52"/>
        <v>509.85527565370404</v>
      </c>
      <c r="CQ124" s="8">
        <v>1620</v>
      </c>
      <c r="CR124" s="9">
        <f t="shared" si="53"/>
        <v>3077.9</v>
      </c>
      <c r="CS124" s="9">
        <f t="shared" si="54"/>
        <v>2141.3921577455571</v>
      </c>
      <c r="CU124" s="24">
        <v>1620</v>
      </c>
      <c r="CV124" s="11">
        <f t="shared" si="55"/>
        <v>1.4373359820465541</v>
      </c>
    </row>
    <row r="125" spans="1:100" x14ac:dyDescent="0.2">
      <c r="A125" s="13">
        <v>1621</v>
      </c>
      <c r="B125" s="1">
        <v>554.6</v>
      </c>
      <c r="G125" s="1">
        <v>554.6</v>
      </c>
      <c r="H125" s="1"/>
      <c r="I125" s="1">
        <v>18.399999999999999</v>
      </c>
      <c r="N125" s="1">
        <v>200</v>
      </c>
      <c r="S125" s="1">
        <v>200</v>
      </c>
      <c r="U125" s="1">
        <v>22.7</v>
      </c>
      <c r="V125" s="1"/>
      <c r="X125" s="1"/>
      <c r="Y125" s="1">
        <v>25.7</v>
      </c>
      <c r="Z125" s="1"/>
      <c r="AA125" s="1">
        <v>25.7</v>
      </c>
      <c r="AB125" s="1">
        <f t="shared" si="57"/>
        <v>17.7</v>
      </c>
      <c r="AC125" s="1">
        <v>502.8</v>
      </c>
      <c r="AD125" s="1">
        <v>902.77777777777783</v>
      </c>
      <c r="AE125" s="1"/>
      <c r="AF125" s="1"/>
      <c r="AG125" s="1"/>
      <c r="AH125" s="1"/>
      <c r="AI125" s="1">
        <v>902.77777777777783</v>
      </c>
      <c r="AJ125" s="1"/>
      <c r="AK125" s="1"/>
      <c r="AL125" s="1">
        <v>34</v>
      </c>
      <c r="AM125" s="1"/>
      <c r="AN125" s="1">
        <v>850.36111111111109</v>
      </c>
      <c r="AO125" s="1">
        <v>54.8</v>
      </c>
      <c r="AP125" s="1"/>
      <c r="AQ125" s="1"/>
      <c r="AR125" s="1"/>
      <c r="AS125" s="1">
        <v>4</v>
      </c>
      <c r="AT125" s="1"/>
      <c r="AU125" s="1"/>
      <c r="AV125"/>
      <c r="AW125"/>
      <c r="AX125" s="17">
        <v>1621</v>
      </c>
      <c r="AY125" s="3">
        <v>5.8198198198198199</v>
      </c>
      <c r="AZ125" s="3">
        <f t="shared" si="30"/>
        <v>9.9927927927927929</v>
      </c>
      <c r="BA125" s="3">
        <v>15.652173913043477</v>
      </c>
      <c r="BB125" s="3">
        <v>17.391304347826086</v>
      </c>
      <c r="BC125" s="3">
        <f t="shared" si="58"/>
        <v>38.478260869565212</v>
      </c>
      <c r="BD125" s="3">
        <v>71.934484285081894</v>
      </c>
      <c r="BE125" s="3">
        <v>79.069767441860463</v>
      </c>
      <c r="BF125" s="3">
        <v>73.91304347826086</v>
      </c>
      <c r="BG125" s="3">
        <f t="shared" si="59"/>
        <v>100.70827799911464</v>
      </c>
      <c r="BH125" s="3">
        <v>4.7652173913043478</v>
      </c>
      <c r="BI125" s="3"/>
      <c r="BJ125" s="3">
        <v>4</v>
      </c>
      <c r="BK125" s="3"/>
      <c r="BL125" s="14">
        <v>1621</v>
      </c>
      <c r="BM125" s="15">
        <v>3.0442</v>
      </c>
      <c r="BN125" s="15">
        <f t="shared" si="31"/>
        <v>0.52107927927927933</v>
      </c>
      <c r="BO125" s="15">
        <f t="shared" si="32"/>
        <v>0.89470764175940642</v>
      </c>
      <c r="BP125" s="15">
        <f t="shared" si="33"/>
        <v>1.4014219948849103</v>
      </c>
      <c r="BQ125" s="4">
        <f t="shared" si="34"/>
        <v>1.5571355498721224</v>
      </c>
      <c r="BR125" s="4">
        <f t="shared" si="35"/>
        <v>3.4451624040920712</v>
      </c>
      <c r="BS125" s="4">
        <f t="shared" si="36"/>
        <v>6.440675207666068</v>
      </c>
      <c r="BT125" s="4">
        <f t="shared" si="37"/>
        <v>7.0795348837209309</v>
      </c>
      <c r="BU125" s="4">
        <f t="shared" si="38"/>
        <v>6.6178260869565211</v>
      </c>
      <c r="BV125" s="4">
        <f t="shared" si="39"/>
        <v>9.0169452907324938</v>
      </c>
      <c r="BW125" s="4">
        <f t="shared" si="40"/>
        <v>6.440675207666068</v>
      </c>
      <c r="BX125" s="4">
        <f t="shared" si="41"/>
        <v>15.484888783978574</v>
      </c>
      <c r="BY125" s="4"/>
      <c r="BZ125" s="4">
        <f t="shared" si="42"/>
        <v>12.1768</v>
      </c>
      <c r="CA125" s="4"/>
      <c r="CB125" s="4"/>
      <c r="CC125" s="26">
        <v>1621</v>
      </c>
      <c r="CD125" s="6">
        <f t="shared" si="43"/>
        <v>223.67691043985158</v>
      </c>
      <c r="CE125" s="6">
        <f t="shared" si="44"/>
        <v>379.78536061381067</v>
      </c>
      <c r="CF125" s="6">
        <f t="shared" si="45"/>
        <v>29.585575447570328</v>
      </c>
      <c r="CG125" s="6">
        <f t="shared" si="46"/>
        <v>17.225812020460356</v>
      </c>
      <c r="CH125" s="6">
        <f t="shared" si="47"/>
        <v>19.322025622998204</v>
      </c>
      <c r="CI125" s="6">
        <f t="shared" si="48"/>
        <v>21.238604651162792</v>
      </c>
      <c r="CJ125" s="6">
        <f t="shared" si="49"/>
        <v>8.6031739130434772</v>
      </c>
      <c r="CK125" s="6">
        <f t="shared" si="50"/>
        <v>11.722028877952242</v>
      </c>
      <c r="CL125" s="6">
        <f t="shared" si="51"/>
        <v>8.3728777699658892</v>
      </c>
      <c r="CM125" s="6">
        <f t="shared" si="56"/>
        <v>30.969777567957149</v>
      </c>
      <c r="CO125" s="7">
        <f t="shared" si="52"/>
        <v>526.82523648492111</v>
      </c>
      <c r="CQ125" s="8">
        <v>1621</v>
      </c>
      <c r="CR125" s="9">
        <f t="shared" si="53"/>
        <v>3044.2</v>
      </c>
      <c r="CS125" s="9">
        <f t="shared" si="54"/>
        <v>2212.6659932366688</v>
      </c>
      <c r="CU125" s="24">
        <v>1621</v>
      </c>
      <c r="CV125" s="11">
        <f t="shared" si="55"/>
        <v>1.3758063843820234</v>
      </c>
    </row>
    <row r="126" spans="1:100" x14ac:dyDescent="0.2">
      <c r="A126" s="13">
        <v>1622</v>
      </c>
      <c r="B126" s="1">
        <v>510</v>
      </c>
      <c r="G126" s="1">
        <v>510</v>
      </c>
      <c r="H126" s="1"/>
      <c r="I126" s="1">
        <v>19.399999999999999</v>
      </c>
      <c r="N126" s="1">
        <v>200</v>
      </c>
      <c r="S126" s="1">
        <v>200</v>
      </c>
      <c r="U126" s="1">
        <v>29.5</v>
      </c>
      <c r="V126" s="1"/>
      <c r="X126" s="1"/>
      <c r="Y126" s="1">
        <v>28.6</v>
      </c>
      <c r="Z126" s="1"/>
      <c r="AA126" s="1">
        <v>28.6</v>
      </c>
      <c r="AB126" s="1">
        <f t="shared" si="57"/>
        <v>20.6</v>
      </c>
      <c r="AC126" s="1">
        <v>633.20000000000005</v>
      </c>
      <c r="AD126" s="1">
        <v>875</v>
      </c>
      <c r="AE126" s="1"/>
      <c r="AF126" s="1"/>
      <c r="AG126" s="1"/>
      <c r="AH126" s="1"/>
      <c r="AI126" s="1">
        <v>875</v>
      </c>
      <c r="AJ126" s="1"/>
      <c r="AK126" s="1"/>
      <c r="AL126" s="1">
        <v>34</v>
      </c>
      <c r="AM126" s="1"/>
      <c r="AN126" s="1">
        <v>810.11111111111109</v>
      </c>
      <c r="AO126" s="1">
        <v>65.2</v>
      </c>
      <c r="AP126" s="1"/>
      <c r="AQ126" s="1"/>
      <c r="AR126" s="1"/>
      <c r="AS126" s="1">
        <v>4</v>
      </c>
      <c r="AT126" s="1"/>
      <c r="AU126" s="1"/>
      <c r="AV126"/>
      <c r="AW126"/>
      <c r="AX126" s="17">
        <v>1622</v>
      </c>
      <c r="AY126" s="3">
        <v>5.5135135135135132</v>
      </c>
      <c r="AZ126" s="3">
        <f t="shared" si="30"/>
        <v>9.1891891891891895</v>
      </c>
      <c r="BA126" s="3">
        <v>16.739130434782606</v>
      </c>
      <c r="BB126" s="3">
        <v>17.391304347826086</v>
      </c>
      <c r="BC126" s="3">
        <f t="shared" si="58"/>
        <v>44.782608695652172</v>
      </c>
      <c r="BD126" s="3">
        <v>69.721115537848604</v>
      </c>
      <c r="BE126" s="3">
        <v>91.686046511627907</v>
      </c>
      <c r="BF126" s="3">
        <v>73.91304347826086</v>
      </c>
      <c r="BG126" s="3">
        <f t="shared" si="59"/>
        <v>97.609561752988043</v>
      </c>
      <c r="BH126" s="3">
        <v>5.6695652173913045</v>
      </c>
      <c r="BI126" s="3"/>
      <c r="BJ126" s="3">
        <v>4</v>
      </c>
      <c r="BK126" s="3"/>
      <c r="BL126" s="14">
        <v>1622</v>
      </c>
      <c r="BM126" s="15">
        <v>3.0203000000000002</v>
      </c>
      <c r="BN126" s="15">
        <f t="shared" si="31"/>
        <v>0.48977837837837834</v>
      </c>
      <c r="BO126" s="15">
        <f t="shared" si="32"/>
        <v>0.81629729729729739</v>
      </c>
      <c r="BP126" s="15">
        <f t="shared" si="33"/>
        <v>1.4869763427109972</v>
      </c>
      <c r="BQ126" s="4">
        <f t="shared" si="34"/>
        <v>1.5449104859335037</v>
      </c>
      <c r="BR126" s="4">
        <f t="shared" si="35"/>
        <v>3.9781445012787722</v>
      </c>
      <c r="BS126" s="4">
        <f t="shared" si="36"/>
        <v>6.1934907429107104</v>
      </c>
      <c r="BT126" s="4">
        <f t="shared" si="37"/>
        <v>8.1446872435020516</v>
      </c>
      <c r="BU126" s="4">
        <f t="shared" si="38"/>
        <v>6.5658695652173913</v>
      </c>
      <c r="BV126" s="4">
        <f t="shared" si="39"/>
        <v>8.6708870400749944</v>
      </c>
      <c r="BW126" s="4">
        <f t="shared" si="40"/>
        <v>6.1934907429107104</v>
      </c>
      <c r="BX126" s="4">
        <f t="shared" si="41"/>
        <v>18.278982993297362</v>
      </c>
      <c r="BY126" s="4"/>
      <c r="BZ126" s="4">
        <f t="shared" si="42"/>
        <v>12.081200000000001</v>
      </c>
      <c r="CA126" s="4"/>
      <c r="CB126" s="4"/>
      <c r="CC126" s="26">
        <v>1622</v>
      </c>
      <c r="CD126" s="6">
        <f t="shared" si="43"/>
        <v>204.07432432432432</v>
      </c>
      <c r="CE126" s="6">
        <f t="shared" si="44"/>
        <v>402.97058887468023</v>
      </c>
      <c r="CF126" s="6">
        <f t="shared" si="45"/>
        <v>29.353299232736571</v>
      </c>
      <c r="CG126" s="6">
        <f t="shared" si="46"/>
        <v>19.89072250639386</v>
      </c>
      <c r="CH126" s="6">
        <f t="shared" si="47"/>
        <v>18.58047222873213</v>
      </c>
      <c r="CI126" s="6">
        <f t="shared" si="48"/>
        <v>24.434061730506155</v>
      </c>
      <c r="CJ126" s="6">
        <f t="shared" si="49"/>
        <v>8.5356304347826093</v>
      </c>
      <c r="CK126" s="6">
        <f t="shared" si="50"/>
        <v>11.272153152097493</v>
      </c>
      <c r="CL126" s="6">
        <f t="shared" si="51"/>
        <v>8.0515379657839237</v>
      </c>
      <c r="CM126" s="6">
        <f t="shared" si="56"/>
        <v>36.557965986594724</v>
      </c>
      <c r="CO126" s="7">
        <f t="shared" si="52"/>
        <v>559.64643211230759</v>
      </c>
      <c r="CQ126" s="8">
        <v>1622</v>
      </c>
      <c r="CR126" s="9">
        <f t="shared" si="53"/>
        <v>3020.3</v>
      </c>
      <c r="CS126" s="9">
        <f t="shared" si="54"/>
        <v>2350.5150148716921</v>
      </c>
      <c r="CU126" s="24">
        <v>1622</v>
      </c>
      <c r="CV126" s="11">
        <f t="shared" si="55"/>
        <v>1.2849524384616067</v>
      </c>
    </row>
    <row r="127" spans="1:100" x14ac:dyDescent="0.2">
      <c r="A127" s="13">
        <v>1623</v>
      </c>
      <c r="B127" s="1">
        <v>680</v>
      </c>
      <c r="G127" s="1">
        <v>680</v>
      </c>
      <c r="H127" s="1"/>
      <c r="I127" s="1">
        <v>19</v>
      </c>
      <c r="N127" s="1">
        <v>220.00000000000003</v>
      </c>
      <c r="S127" s="1">
        <v>220.00000000000003</v>
      </c>
      <c r="U127" s="1">
        <v>36</v>
      </c>
      <c r="V127" s="1"/>
      <c r="X127" s="1"/>
      <c r="Y127" s="1">
        <v>30.6</v>
      </c>
      <c r="Z127" s="1"/>
      <c r="AA127" s="1">
        <v>30.6</v>
      </c>
      <c r="AB127" s="1">
        <f t="shared" si="57"/>
        <v>22.6</v>
      </c>
      <c r="AC127" s="1">
        <v>763.2</v>
      </c>
      <c r="AD127" s="1">
        <v>883.33333333333337</v>
      </c>
      <c r="AE127" s="1"/>
      <c r="AF127" s="1"/>
      <c r="AG127" s="1"/>
      <c r="AH127" s="1"/>
      <c r="AI127" s="1">
        <v>883.33333333333337</v>
      </c>
      <c r="AJ127" s="1"/>
      <c r="AK127" s="1"/>
      <c r="AL127" s="1">
        <v>40</v>
      </c>
      <c r="AM127" s="1"/>
      <c r="AN127" s="1">
        <v>769.86111111111109</v>
      </c>
      <c r="AO127" s="1">
        <v>61.1</v>
      </c>
      <c r="AP127" s="1"/>
      <c r="AQ127" s="1"/>
      <c r="AR127" s="1"/>
      <c r="AS127" s="1">
        <v>4</v>
      </c>
      <c r="AT127" s="1"/>
      <c r="AU127" s="1"/>
      <c r="AV127"/>
      <c r="AW127"/>
      <c r="AX127" s="17">
        <v>1623</v>
      </c>
      <c r="AY127" s="3">
        <v>8.1369369369369373</v>
      </c>
      <c r="AZ127" s="3">
        <f t="shared" si="30"/>
        <v>12.252252252252251</v>
      </c>
      <c r="BA127" s="3">
        <v>16.304347826086957</v>
      </c>
      <c r="BB127" s="3">
        <v>19.130434782608699</v>
      </c>
      <c r="BC127" s="3">
        <f t="shared" si="58"/>
        <v>49.130434782608695</v>
      </c>
      <c r="BD127" s="3">
        <v>70.385126162018594</v>
      </c>
      <c r="BE127" s="3">
        <v>104.30232558139535</v>
      </c>
      <c r="BF127" s="3">
        <v>86.956521739130437</v>
      </c>
      <c r="BG127" s="3">
        <f t="shared" si="59"/>
        <v>98.53917662682602</v>
      </c>
      <c r="BH127" s="3">
        <v>5.3130434782608695</v>
      </c>
      <c r="BI127" s="3"/>
      <c r="BJ127" s="3">
        <v>4</v>
      </c>
      <c r="BK127" s="3"/>
      <c r="BL127" s="14">
        <v>1623</v>
      </c>
      <c r="BM127" s="15">
        <v>2.9007999999999998</v>
      </c>
      <c r="BN127" s="15">
        <f t="shared" si="31"/>
        <v>0.69422431372549021</v>
      </c>
      <c r="BO127" s="15">
        <f t="shared" si="32"/>
        <v>1.0453333333333332</v>
      </c>
      <c r="BP127" s="15">
        <f t="shared" si="33"/>
        <v>1.3910485933503836</v>
      </c>
      <c r="BQ127" s="4">
        <f t="shared" si="34"/>
        <v>1.6321636828644503</v>
      </c>
      <c r="BR127" s="4">
        <f t="shared" si="35"/>
        <v>4.1916930946291551</v>
      </c>
      <c r="BS127" s="4">
        <f t="shared" si="36"/>
        <v>6.005093352081869</v>
      </c>
      <c r="BT127" s="4">
        <f t="shared" si="37"/>
        <v>8.8988290013679894</v>
      </c>
      <c r="BU127" s="4">
        <f t="shared" si="38"/>
        <v>7.4189258312020456</v>
      </c>
      <c r="BV127" s="4">
        <f t="shared" si="39"/>
        <v>8.407130692914615</v>
      </c>
      <c r="BW127" s="4">
        <f t="shared" si="40"/>
        <v>6.005093352081869</v>
      </c>
      <c r="BX127" s="4">
        <f t="shared" si="41"/>
        <v>16.451797201264654</v>
      </c>
      <c r="BY127" s="4"/>
      <c r="BZ127" s="4">
        <f t="shared" si="42"/>
        <v>11.603199999999999</v>
      </c>
      <c r="CA127" s="4"/>
      <c r="CB127" s="4"/>
      <c r="CC127" s="26">
        <v>1623</v>
      </c>
      <c r="CD127" s="6">
        <f t="shared" si="43"/>
        <v>261.33333333333331</v>
      </c>
      <c r="CE127" s="6">
        <f t="shared" si="44"/>
        <v>376.97416879795395</v>
      </c>
      <c r="CF127" s="6">
        <f t="shared" si="45"/>
        <v>31.011109974424556</v>
      </c>
      <c r="CG127" s="6">
        <f t="shared" si="46"/>
        <v>20.958465473145775</v>
      </c>
      <c r="CH127" s="6">
        <f t="shared" si="47"/>
        <v>18.015280056245608</v>
      </c>
      <c r="CI127" s="6">
        <f t="shared" si="48"/>
        <v>26.696487004103968</v>
      </c>
      <c r="CJ127" s="6">
        <f t="shared" si="49"/>
        <v>9.6446035805626593</v>
      </c>
      <c r="CK127" s="6">
        <f t="shared" si="50"/>
        <v>10.929269900789</v>
      </c>
      <c r="CL127" s="6">
        <f t="shared" si="51"/>
        <v>7.8066213577064296</v>
      </c>
      <c r="CM127" s="6">
        <f t="shared" si="56"/>
        <v>32.903594402529308</v>
      </c>
      <c r="CO127" s="7">
        <f t="shared" si="52"/>
        <v>534.93960054746128</v>
      </c>
      <c r="CQ127" s="8">
        <v>1623</v>
      </c>
      <c r="CR127" s="9">
        <f t="shared" si="53"/>
        <v>2900.7999999999997</v>
      </c>
      <c r="CS127" s="9">
        <f t="shared" si="54"/>
        <v>2246.7463222993374</v>
      </c>
      <c r="CU127" s="24">
        <v>1623</v>
      </c>
      <c r="CV127" s="11">
        <f t="shared" si="55"/>
        <v>1.2911114936337356</v>
      </c>
    </row>
    <row r="128" spans="1:100" x14ac:dyDescent="0.2">
      <c r="A128" s="13">
        <v>1624</v>
      </c>
      <c r="B128" s="1">
        <v>727.3</v>
      </c>
      <c r="G128" s="1">
        <v>727.3</v>
      </c>
      <c r="H128" s="1"/>
      <c r="I128" s="1">
        <v>17.2</v>
      </c>
      <c r="N128" s="1">
        <v>300</v>
      </c>
      <c r="S128" s="1">
        <v>300</v>
      </c>
      <c r="U128" s="1">
        <v>32.6</v>
      </c>
      <c r="V128" s="1"/>
      <c r="X128" s="1"/>
      <c r="Y128" s="1">
        <v>31.3</v>
      </c>
      <c r="Z128" s="1"/>
      <c r="AA128" s="1">
        <v>31.3</v>
      </c>
      <c r="AB128" s="1">
        <f t="shared" si="57"/>
        <v>23.3</v>
      </c>
      <c r="AC128" s="1">
        <v>777.1</v>
      </c>
      <c r="AD128" s="1">
        <v>887.5</v>
      </c>
      <c r="AE128" s="1"/>
      <c r="AF128" s="1"/>
      <c r="AG128" s="1"/>
      <c r="AH128" s="1"/>
      <c r="AI128" s="1">
        <v>887.5</v>
      </c>
      <c r="AJ128" s="1"/>
      <c r="AK128" s="1"/>
      <c r="AL128" s="1">
        <v>39</v>
      </c>
      <c r="AM128" s="1"/>
      <c r="AN128" s="1">
        <v>729.61111111111109</v>
      </c>
      <c r="AO128" s="1">
        <v>63</v>
      </c>
      <c r="AP128" s="1"/>
      <c r="AQ128" s="1"/>
      <c r="AR128" s="1"/>
      <c r="AS128" s="1">
        <v>4</v>
      </c>
      <c r="AT128" s="1"/>
      <c r="AU128" s="1"/>
      <c r="AV128"/>
      <c r="AW128"/>
      <c r="AX128" s="17">
        <v>1624</v>
      </c>
      <c r="AY128" s="3">
        <v>7.6725225225225238</v>
      </c>
      <c r="AZ128" s="3">
        <f t="shared" si="30"/>
        <v>13.104504504504504</v>
      </c>
      <c r="BA128" s="3">
        <v>14.34782608695652</v>
      </c>
      <c r="BB128" s="3">
        <v>26.086956521739129</v>
      </c>
      <c r="BC128" s="3">
        <f t="shared" si="58"/>
        <v>50.652173913043477</v>
      </c>
      <c r="BD128" s="3">
        <v>70.717131474103581</v>
      </c>
      <c r="BE128" s="3">
        <v>110.11627906976744</v>
      </c>
      <c r="BF128" s="3">
        <v>84.782608695652172</v>
      </c>
      <c r="BG128" s="3">
        <f t="shared" si="59"/>
        <v>99.003984063745008</v>
      </c>
      <c r="BH128" s="3">
        <v>5.4782608695652177</v>
      </c>
      <c r="BI128" s="3"/>
      <c r="BJ128" s="3">
        <v>4</v>
      </c>
      <c r="BK128" s="3"/>
      <c r="BL128" s="14">
        <v>1624</v>
      </c>
      <c r="BM128" s="15">
        <v>2.8477999999999999</v>
      </c>
      <c r="BN128" s="15">
        <f t="shared" si="31"/>
        <v>0.64264145998940125</v>
      </c>
      <c r="BO128" s="15">
        <f t="shared" si="32"/>
        <v>1.0976178802331742</v>
      </c>
      <c r="BP128" s="15">
        <f t="shared" si="33"/>
        <v>1.2017570332480816</v>
      </c>
      <c r="BQ128" s="4">
        <f t="shared" si="34"/>
        <v>2.1850127877237853</v>
      </c>
      <c r="BR128" s="4">
        <f t="shared" si="35"/>
        <v>4.2425664961636826</v>
      </c>
      <c r="BS128" s="4">
        <f t="shared" si="36"/>
        <v>5.9231837356456518</v>
      </c>
      <c r="BT128" s="4">
        <f t="shared" si="37"/>
        <v>9.2232099863201107</v>
      </c>
      <c r="BU128" s="4">
        <f t="shared" si="38"/>
        <v>7.1012915601023012</v>
      </c>
      <c r="BV128" s="4">
        <f t="shared" si="39"/>
        <v>8.2924572299039117</v>
      </c>
      <c r="BW128" s="4">
        <f t="shared" si="40"/>
        <v>5.9231837356456518</v>
      </c>
      <c r="BX128" s="4">
        <f t="shared" si="41"/>
        <v>16.65345644474267</v>
      </c>
      <c r="BY128" s="4"/>
      <c r="BZ128" s="4">
        <f t="shared" si="42"/>
        <v>11.3912</v>
      </c>
      <c r="CA128" s="4"/>
      <c r="CB128" s="4"/>
      <c r="CC128" s="26">
        <v>1624</v>
      </c>
      <c r="CD128" s="6">
        <f t="shared" si="43"/>
        <v>274.40447005829355</v>
      </c>
      <c r="CE128" s="6">
        <f t="shared" si="44"/>
        <v>325.6761560102301</v>
      </c>
      <c r="CF128" s="6">
        <f t="shared" si="45"/>
        <v>41.51524296675192</v>
      </c>
      <c r="CG128" s="6">
        <f t="shared" si="46"/>
        <v>21.212832480818413</v>
      </c>
      <c r="CH128" s="6">
        <f t="shared" si="47"/>
        <v>17.769551206936956</v>
      </c>
      <c r="CI128" s="6">
        <f t="shared" si="48"/>
        <v>27.669629958960332</v>
      </c>
      <c r="CJ128" s="6">
        <f t="shared" si="49"/>
        <v>9.2316790281329926</v>
      </c>
      <c r="CK128" s="6">
        <f t="shared" si="50"/>
        <v>10.780194398875086</v>
      </c>
      <c r="CL128" s="6">
        <f t="shared" si="51"/>
        <v>7.7001388563393478</v>
      </c>
      <c r="CM128" s="6">
        <f t="shared" si="56"/>
        <v>33.306912889485339</v>
      </c>
      <c r="CO128" s="7">
        <f t="shared" si="52"/>
        <v>494.86233779653048</v>
      </c>
      <c r="CQ128" s="8">
        <v>1624</v>
      </c>
      <c r="CR128" s="9">
        <f t="shared" si="53"/>
        <v>2847.7999999999997</v>
      </c>
      <c r="CS128" s="9">
        <f t="shared" si="54"/>
        <v>2078.421818745428</v>
      </c>
      <c r="CU128" s="24">
        <v>1624</v>
      </c>
      <c r="CV128" s="11">
        <f t="shared" si="55"/>
        <v>1.3701742227277915</v>
      </c>
    </row>
    <row r="129" spans="1:100" x14ac:dyDescent="0.2">
      <c r="A129" s="13">
        <v>1625</v>
      </c>
      <c r="B129" s="1">
        <v>509.4</v>
      </c>
      <c r="G129" s="1">
        <v>509.4</v>
      </c>
      <c r="H129" s="1"/>
      <c r="N129" s="1">
        <v>250</v>
      </c>
      <c r="S129" s="1">
        <v>250</v>
      </c>
      <c r="U129" s="1">
        <v>33.6</v>
      </c>
      <c r="V129" s="1"/>
      <c r="X129" s="1"/>
      <c r="Y129" s="1">
        <v>32</v>
      </c>
      <c r="Z129" s="1"/>
      <c r="AA129" s="1">
        <v>32</v>
      </c>
      <c r="AB129" s="1">
        <f t="shared" si="57"/>
        <v>24</v>
      </c>
      <c r="AC129" s="1">
        <v>626.20000000000005</v>
      </c>
      <c r="AD129" s="1">
        <v>750</v>
      </c>
      <c r="AE129" s="1"/>
      <c r="AF129" s="1"/>
      <c r="AG129" s="1"/>
      <c r="AH129" s="1"/>
      <c r="AI129" s="1">
        <v>750</v>
      </c>
      <c r="AJ129" s="1"/>
      <c r="AK129" s="1"/>
      <c r="AL129" s="1">
        <v>37.799999999999997</v>
      </c>
      <c r="AM129" s="1"/>
      <c r="AN129" s="1">
        <v>690</v>
      </c>
      <c r="AO129" s="1">
        <v>56.7</v>
      </c>
      <c r="AP129" s="1"/>
      <c r="AQ129" s="1"/>
      <c r="AR129" s="1"/>
      <c r="AS129" s="1">
        <v>4</v>
      </c>
      <c r="AT129" s="1"/>
      <c r="AU129" s="1"/>
      <c r="AV129"/>
      <c r="AW129"/>
      <c r="AX129" s="17">
        <v>1625</v>
      </c>
      <c r="AY129" s="3">
        <v>7.2081081081081093</v>
      </c>
      <c r="AZ129" s="3">
        <f t="shared" si="30"/>
        <v>9.1783783783783779</v>
      </c>
      <c r="BA129" s="3">
        <v>12.213874680306905</v>
      </c>
      <c r="BB129" s="3">
        <v>21.739130434782609</v>
      </c>
      <c r="BC129" s="3">
        <f t="shared" si="58"/>
        <v>52.173913043478258</v>
      </c>
      <c r="BD129" s="3">
        <v>59.760956175298801</v>
      </c>
      <c r="BE129" s="3">
        <v>118.6046511627907</v>
      </c>
      <c r="BF129" s="3">
        <v>82.173913043478251</v>
      </c>
      <c r="BG129" s="3">
        <f t="shared" si="59"/>
        <v>83.665338645418316</v>
      </c>
      <c r="BH129" s="3">
        <v>4.9304347826086961</v>
      </c>
      <c r="BI129" s="3"/>
      <c r="BJ129" s="3">
        <v>4</v>
      </c>
      <c r="BK129" s="3"/>
      <c r="BL129" s="14">
        <v>1625</v>
      </c>
      <c r="BM129" s="15">
        <v>2.5916000000000001</v>
      </c>
      <c r="BN129" s="15">
        <f t="shared" si="31"/>
        <v>0.54942744038155822</v>
      </c>
      <c r="BO129" s="15">
        <f t="shared" si="32"/>
        <v>0.69960839427662957</v>
      </c>
      <c r="BP129" s="15">
        <f t="shared" si="33"/>
        <v>0.93098463592598157</v>
      </c>
      <c r="BQ129" s="4">
        <f t="shared" si="34"/>
        <v>1.6570332480818415</v>
      </c>
      <c r="BR129" s="4">
        <f t="shared" si="35"/>
        <v>3.9768797953964197</v>
      </c>
      <c r="BS129" s="4">
        <f t="shared" si="36"/>
        <v>4.5551910007030703</v>
      </c>
      <c r="BT129" s="4">
        <f t="shared" si="37"/>
        <v>9.040465116279071</v>
      </c>
      <c r="BU129" s="4">
        <f t="shared" si="38"/>
        <v>6.2635856777493606</v>
      </c>
      <c r="BV129" s="4">
        <f t="shared" si="39"/>
        <v>6.377267400984298</v>
      </c>
      <c r="BW129" s="4">
        <f t="shared" si="40"/>
        <v>4.5551910007030703</v>
      </c>
      <c r="BX129" s="4">
        <f t="shared" si="41"/>
        <v>13.639717659237167</v>
      </c>
      <c r="BY129" s="4"/>
      <c r="BZ129" s="4">
        <f t="shared" si="42"/>
        <v>10.366400000000001</v>
      </c>
      <c r="CA129" s="4"/>
      <c r="CB129" s="4"/>
      <c r="CC129" s="26">
        <v>1625</v>
      </c>
      <c r="CD129" s="6">
        <f t="shared" si="43"/>
        <v>174.90209856915737</v>
      </c>
      <c r="CE129" s="6">
        <f t="shared" si="44"/>
        <v>252.29683633594101</v>
      </c>
      <c r="CF129" s="6">
        <f t="shared" si="45"/>
        <v>31.483631713554988</v>
      </c>
      <c r="CG129" s="6">
        <f t="shared" si="46"/>
        <v>19.884398976982098</v>
      </c>
      <c r="CH129" s="6">
        <f t="shared" si="47"/>
        <v>13.665573002109211</v>
      </c>
      <c r="CI129" s="6">
        <f t="shared" si="48"/>
        <v>27.121395348837211</v>
      </c>
      <c r="CJ129" s="6">
        <f t="shared" si="49"/>
        <v>8.1426613810741699</v>
      </c>
      <c r="CK129" s="6">
        <f t="shared" si="50"/>
        <v>8.2904476212795881</v>
      </c>
      <c r="CL129" s="6">
        <f t="shared" si="51"/>
        <v>5.9217483009139915</v>
      </c>
      <c r="CM129" s="6">
        <f t="shared" si="56"/>
        <v>27.279435318474334</v>
      </c>
      <c r="CO129" s="7">
        <f t="shared" si="52"/>
        <v>394.08612799916659</v>
      </c>
      <c r="CQ129" s="8">
        <v>1625</v>
      </c>
      <c r="CR129" s="9">
        <f t="shared" si="53"/>
        <v>2591.6</v>
      </c>
      <c r="CS129" s="9">
        <f t="shared" si="54"/>
        <v>1655.1617375964997</v>
      </c>
      <c r="CU129" s="24">
        <v>1625</v>
      </c>
      <c r="CV129" s="11">
        <f t="shared" si="55"/>
        <v>1.5657684328561901</v>
      </c>
    </row>
    <row r="130" spans="1:100" x14ac:dyDescent="0.2">
      <c r="A130" s="13">
        <v>1626</v>
      </c>
      <c r="G130" s="1">
        <v>644.9</v>
      </c>
      <c r="H130" s="1"/>
      <c r="I130" s="1">
        <v>25.3</v>
      </c>
      <c r="N130" s="1">
        <v>200</v>
      </c>
      <c r="S130" s="1">
        <v>200</v>
      </c>
      <c r="U130" s="1">
        <v>37.299999999999997</v>
      </c>
      <c r="V130" s="1"/>
      <c r="X130" s="1"/>
      <c r="Y130" s="1">
        <v>34.4</v>
      </c>
      <c r="Z130" s="1"/>
      <c r="AA130" s="1">
        <v>34.4</v>
      </c>
      <c r="AB130" s="1">
        <f t="shared" si="57"/>
        <v>26.4</v>
      </c>
      <c r="AC130" s="1">
        <v>825.6</v>
      </c>
      <c r="AD130" s="1">
        <v>1000</v>
      </c>
      <c r="AE130" s="1"/>
      <c r="AF130" s="1"/>
      <c r="AG130" s="1"/>
      <c r="AH130" s="1"/>
      <c r="AI130" s="1">
        <v>1000</v>
      </c>
      <c r="AJ130" s="1"/>
      <c r="AK130" s="1"/>
      <c r="AL130" s="1">
        <v>39.6</v>
      </c>
      <c r="AM130" s="1"/>
      <c r="AN130" s="1">
        <v>919.99999999999989</v>
      </c>
      <c r="AO130" s="1">
        <v>80.900000000000006</v>
      </c>
      <c r="AP130" s="1"/>
      <c r="AQ130" s="1"/>
      <c r="AR130" s="1"/>
      <c r="AS130" s="1">
        <v>4</v>
      </c>
      <c r="AT130" s="1"/>
      <c r="AU130" s="1"/>
      <c r="AV130"/>
      <c r="AW130"/>
      <c r="AX130" s="17">
        <v>1626</v>
      </c>
      <c r="AY130" s="3">
        <v>6.7436936936936958</v>
      </c>
      <c r="AZ130" s="3">
        <f t="shared" si="30"/>
        <v>11.619819819819819</v>
      </c>
      <c r="BA130" s="3">
        <v>14.456521739130435</v>
      </c>
      <c r="BB130" s="3">
        <v>17.391304347826086</v>
      </c>
      <c r="BC130" s="3">
        <f t="shared" si="58"/>
        <v>57.391304347826079</v>
      </c>
      <c r="BD130" s="3">
        <v>79.681274900398407</v>
      </c>
      <c r="BE130" s="3">
        <v>132.55813953488374</v>
      </c>
      <c r="BF130" s="3">
        <v>86.086956521739125</v>
      </c>
      <c r="BG130" s="3">
        <f t="shared" si="59"/>
        <v>111.55378486055777</v>
      </c>
      <c r="BH130" s="3">
        <v>7.0347826086956529</v>
      </c>
      <c r="BI130" s="3"/>
      <c r="BJ130" s="3">
        <v>4</v>
      </c>
      <c r="BK130" s="3"/>
      <c r="BL130" s="14">
        <v>1626</v>
      </c>
      <c r="BM130" s="15">
        <v>2.1438999999999999</v>
      </c>
      <c r="BN130" s="15">
        <f t="shared" si="31"/>
        <v>0.42522955617382097</v>
      </c>
      <c r="BO130" s="15">
        <f t="shared" si="32"/>
        <v>0.73269799152093262</v>
      </c>
      <c r="BP130" s="15">
        <f t="shared" si="33"/>
        <v>0.91156873401534522</v>
      </c>
      <c r="BQ130" s="4">
        <f t="shared" si="34"/>
        <v>1.096624040920716</v>
      </c>
      <c r="BR130" s="4">
        <f t="shared" si="35"/>
        <v>3.6188593350383624</v>
      </c>
      <c r="BS130" s="4">
        <f t="shared" si="36"/>
        <v>5.0243730958518862</v>
      </c>
      <c r="BT130" s="4">
        <f t="shared" si="37"/>
        <v>8.358570451436389</v>
      </c>
      <c r="BU130" s="4">
        <f t="shared" si="38"/>
        <v>5.4282890025575439</v>
      </c>
      <c r="BV130" s="4">
        <f t="shared" si="39"/>
        <v>7.0341223341926407</v>
      </c>
      <c r="BW130" s="4">
        <f t="shared" si="40"/>
        <v>5.0243730958518862</v>
      </c>
      <c r="BX130" s="4">
        <f t="shared" si="41"/>
        <v>16.099314940385067</v>
      </c>
      <c r="BY130" s="4"/>
      <c r="BZ130" s="4">
        <f t="shared" si="42"/>
        <v>8.5755999999999997</v>
      </c>
      <c r="CA130" s="4"/>
      <c r="CB130" s="4"/>
      <c r="CC130" s="26">
        <v>1626</v>
      </c>
      <c r="CD130" s="6">
        <f t="shared" si="43"/>
        <v>183.17449788023316</v>
      </c>
      <c r="CE130" s="6">
        <f t="shared" si="44"/>
        <v>247.03512691815857</v>
      </c>
      <c r="CF130" s="6">
        <f t="shared" si="45"/>
        <v>20.835856777493603</v>
      </c>
      <c r="CG130" s="6">
        <f t="shared" si="46"/>
        <v>18.094296675191814</v>
      </c>
      <c r="CH130" s="6">
        <f t="shared" si="47"/>
        <v>15.073119287555659</v>
      </c>
      <c r="CI130" s="6">
        <f t="shared" si="48"/>
        <v>25.075711354309167</v>
      </c>
      <c r="CJ130" s="6">
        <f t="shared" si="49"/>
        <v>7.0567757033248073</v>
      </c>
      <c r="CK130" s="6">
        <f t="shared" si="50"/>
        <v>9.1443590344504333</v>
      </c>
      <c r="CL130" s="6">
        <f t="shared" si="51"/>
        <v>6.5316850246074525</v>
      </c>
      <c r="CM130" s="6">
        <f t="shared" si="56"/>
        <v>32.198629880770135</v>
      </c>
      <c r="CO130" s="7">
        <f t="shared" si="52"/>
        <v>381.04556065586161</v>
      </c>
      <c r="CQ130" s="8">
        <v>1626</v>
      </c>
      <c r="CR130" s="9">
        <f t="shared" si="53"/>
        <v>2143.9</v>
      </c>
      <c r="CS130" s="9">
        <f t="shared" si="54"/>
        <v>1600.3913547546188</v>
      </c>
      <c r="CU130" s="24">
        <v>1626</v>
      </c>
      <c r="CV130" s="11">
        <f t="shared" si="55"/>
        <v>1.3396098358258848</v>
      </c>
    </row>
    <row r="131" spans="1:100" x14ac:dyDescent="0.2">
      <c r="A131" s="13">
        <v>1627</v>
      </c>
      <c r="B131" s="1">
        <v>780.4</v>
      </c>
      <c r="G131" s="1">
        <v>780.4</v>
      </c>
      <c r="H131" s="1"/>
      <c r="N131" s="1">
        <v>250</v>
      </c>
      <c r="S131" s="1">
        <v>250</v>
      </c>
      <c r="U131" s="1">
        <v>41.5</v>
      </c>
      <c r="V131" s="1"/>
      <c r="X131" s="1"/>
      <c r="Y131" s="1">
        <v>37</v>
      </c>
      <c r="Z131" s="1"/>
      <c r="AA131" s="1">
        <v>37</v>
      </c>
      <c r="AB131" s="1">
        <f t="shared" si="57"/>
        <v>29</v>
      </c>
      <c r="AC131" s="1">
        <v>772.5</v>
      </c>
      <c r="AD131" s="1">
        <v>900</v>
      </c>
      <c r="AE131" s="1"/>
      <c r="AF131" s="1"/>
      <c r="AG131" s="1"/>
      <c r="AH131" s="1"/>
      <c r="AI131" s="1">
        <v>900</v>
      </c>
      <c r="AJ131" s="1"/>
      <c r="AK131" s="1"/>
      <c r="AL131" s="1">
        <v>40</v>
      </c>
      <c r="AM131" s="1"/>
      <c r="AN131" s="1">
        <v>1000</v>
      </c>
      <c r="AO131" s="1">
        <v>77.099999999999994</v>
      </c>
      <c r="AP131" s="1"/>
      <c r="AQ131" s="1"/>
      <c r="AR131" s="1"/>
      <c r="AS131" s="1">
        <v>4</v>
      </c>
      <c r="AT131" s="1"/>
      <c r="AU131" s="1"/>
      <c r="AV131"/>
      <c r="AW131"/>
      <c r="AX131" s="17">
        <v>1627</v>
      </c>
      <c r="AY131" s="3">
        <v>6.2792792792792795</v>
      </c>
      <c r="AZ131" s="3">
        <f t="shared" si="30"/>
        <v>14.061261261261262</v>
      </c>
      <c r="BA131" s="3">
        <v>18.711636828644501</v>
      </c>
      <c r="BB131" s="3">
        <v>21.739130434782609</v>
      </c>
      <c r="BC131" s="3">
        <f t="shared" si="58"/>
        <v>63.043478260869563</v>
      </c>
      <c r="BD131" s="3">
        <v>71.713147410358559</v>
      </c>
      <c r="BE131" s="3">
        <v>118.6046511627907</v>
      </c>
      <c r="BF131" s="3">
        <v>86.956521739130437</v>
      </c>
      <c r="BG131" s="3">
        <f t="shared" si="59"/>
        <v>100.39840637450197</v>
      </c>
      <c r="BH131" s="3">
        <v>6.7043478260869565</v>
      </c>
      <c r="BI131" s="3"/>
      <c r="BJ131" s="3">
        <v>4</v>
      </c>
      <c r="BK131" s="3"/>
      <c r="BL131" s="14">
        <v>1627</v>
      </c>
      <c r="BM131" s="15">
        <v>2.2481</v>
      </c>
      <c r="BN131" s="15">
        <f t="shared" si="31"/>
        <v>0.41518963963963962</v>
      </c>
      <c r="BO131" s="15">
        <f t="shared" si="32"/>
        <v>0.9297388659247483</v>
      </c>
      <c r="BP131" s="15">
        <f t="shared" si="33"/>
        <v>1.2372244339551677</v>
      </c>
      <c r="BQ131" s="4">
        <f t="shared" si="34"/>
        <v>1.4374040920716114</v>
      </c>
      <c r="BR131" s="4">
        <f t="shared" si="35"/>
        <v>4.1684718670076721</v>
      </c>
      <c r="BS131" s="4">
        <f t="shared" si="36"/>
        <v>4.741715490977267</v>
      </c>
      <c r="BT131" s="4">
        <f t="shared" si="37"/>
        <v>7.842209302325581</v>
      </c>
      <c r="BU131" s="4">
        <f t="shared" si="38"/>
        <v>5.7496163682864454</v>
      </c>
      <c r="BV131" s="4">
        <f t="shared" si="39"/>
        <v>6.638401687368173</v>
      </c>
      <c r="BW131" s="4">
        <f t="shared" si="40"/>
        <v>4.741715490977267</v>
      </c>
      <c r="BX131" s="4">
        <f t="shared" si="41"/>
        <v>16.088825971577865</v>
      </c>
      <c r="BY131" s="4"/>
      <c r="BZ131" s="4">
        <f t="shared" si="42"/>
        <v>8.9923999999999999</v>
      </c>
      <c r="CA131" s="4"/>
      <c r="CB131" s="4"/>
      <c r="CC131" s="26">
        <v>1627</v>
      </c>
      <c r="CD131" s="6">
        <f t="shared" si="43"/>
        <v>232.43471648118705</v>
      </c>
      <c r="CE131" s="6">
        <f t="shared" si="44"/>
        <v>335.28782160185045</v>
      </c>
      <c r="CF131" s="6">
        <f t="shared" si="45"/>
        <v>27.310677749360615</v>
      </c>
      <c r="CG131" s="6">
        <f t="shared" si="46"/>
        <v>20.84235933503836</v>
      </c>
      <c r="CH131" s="6">
        <f t="shared" si="47"/>
        <v>14.225146472931801</v>
      </c>
      <c r="CI131" s="6">
        <f t="shared" si="48"/>
        <v>23.526627906976742</v>
      </c>
      <c r="CJ131" s="6">
        <f t="shared" si="49"/>
        <v>7.4745012787723795</v>
      </c>
      <c r="CK131" s="6">
        <f t="shared" si="50"/>
        <v>8.6299221935786257</v>
      </c>
      <c r="CL131" s="6">
        <f t="shared" si="51"/>
        <v>6.1642301382704474</v>
      </c>
      <c r="CM131" s="6">
        <f t="shared" si="56"/>
        <v>32.17765194315573</v>
      </c>
      <c r="CO131" s="7">
        <f t="shared" si="52"/>
        <v>475.63893861993512</v>
      </c>
      <c r="CQ131" s="8">
        <v>1627</v>
      </c>
      <c r="CR131" s="9">
        <f t="shared" si="53"/>
        <v>2248.1</v>
      </c>
      <c r="CS131" s="9">
        <f t="shared" si="54"/>
        <v>1997.6835422037275</v>
      </c>
      <c r="CU131" s="24">
        <v>1627</v>
      </c>
      <c r="CV131" s="11">
        <f t="shared" si="55"/>
        <v>1.1253534168480097</v>
      </c>
    </row>
    <row r="132" spans="1:100" x14ac:dyDescent="0.2">
      <c r="A132" s="13">
        <v>1628</v>
      </c>
      <c r="B132" s="1">
        <v>986</v>
      </c>
      <c r="G132" s="1">
        <v>986</v>
      </c>
      <c r="H132" s="1"/>
      <c r="N132" s="1">
        <v>200</v>
      </c>
      <c r="S132" s="1">
        <v>200</v>
      </c>
      <c r="U132" s="1">
        <v>34.700000000000003</v>
      </c>
      <c r="V132" s="1"/>
      <c r="X132" s="1"/>
      <c r="Y132" s="1">
        <v>34.200000000000003</v>
      </c>
      <c r="Z132" s="1"/>
      <c r="AA132" s="1">
        <v>34.200000000000003</v>
      </c>
      <c r="AB132" s="1">
        <f t="shared" si="57"/>
        <v>26.200000000000003</v>
      </c>
      <c r="AC132" s="1">
        <v>911.6</v>
      </c>
      <c r="AD132" s="1">
        <v>900</v>
      </c>
      <c r="AE132" s="1"/>
      <c r="AF132" s="1"/>
      <c r="AG132" s="1"/>
      <c r="AH132" s="1"/>
      <c r="AI132" s="1">
        <v>900</v>
      </c>
      <c r="AJ132" s="1"/>
      <c r="AK132" s="1"/>
      <c r="AL132" s="1">
        <v>36</v>
      </c>
      <c r="AM132" s="1"/>
      <c r="AN132" s="1">
        <v>1000</v>
      </c>
      <c r="AO132" s="1">
        <v>77</v>
      </c>
      <c r="AP132" s="1"/>
      <c r="AQ132" s="1"/>
      <c r="AR132" s="1"/>
      <c r="AS132" s="1">
        <v>4</v>
      </c>
      <c r="AT132" s="1"/>
      <c r="AU132" s="1"/>
      <c r="AV132"/>
      <c r="AW132"/>
      <c r="AX132" s="17">
        <v>1628</v>
      </c>
      <c r="AY132" s="3">
        <v>7.3513513513513518</v>
      </c>
      <c r="AZ132" s="3">
        <f t="shared" si="30"/>
        <v>17.765765765765767</v>
      </c>
      <c r="BA132" s="3">
        <v>20.804347826086957</v>
      </c>
      <c r="BB132" s="3">
        <v>17.391304347826086</v>
      </c>
      <c r="BC132" s="3">
        <f t="shared" si="58"/>
        <v>56.956521739130437</v>
      </c>
      <c r="BD132" s="3">
        <v>71.713147410358559</v>
      </c>
      <c r="BE132" s="3">
        <v>108.72093023255815</v>
      </c>
      <c r="BF132" s="3">
        <v>78.260869565217391</v>
      </c>
      <c r="BG132" s="3">
        <f t="shared" si="59"/>
        <v>100.39840637450197</v>
      </c>
      <c r="BH132" s="3">
        <v>6.6956521739130439</v>
      </c>
      <c r="BI132" s="3"/>
      <c r="BJ132" s="3">
        <v>4</v>
      </c>
      <c r="BK132" s="3"/>
      <c r="BL132" s="14">
        <v>1628</v>
      </c>
      <c r="BM132" s="15">
        <v>2.3262</v>
      </c>
      <c r="BN132" s="15">
        <f t="shared" si="31"/>
        <v>0.50296216216216216</v>
      </c>
      <c r="BO132" s="15">
        <f t="shared" si="32"/>
        <v>1.215491891891892</v>
      </c>
      <c r="BP132" s="15">
        <f t="shared" si="33"/>
        <v>1.4233845268542202</v>
      </c>
      <c r="BQ132" s="4">
        <f t="shared" si="34"/>
        <v>1.1898721227621483</v>
      </c>
      <c r="BR132" s="4">
        <f t="shared" si="35"/>
        <v>3.8968312020460361</v>
      </c>
      <c r="BS132" s="4">
        <f t="shared" si="36"/>
        <v>4.9064448089992974</v>
      </c>
      <c r="BT132" s="4">
        <f t="shared" si="37"/>
        <v>7.4384302325581402</v>
      </c>
      <c r="BU132" s="4">
        <f t="shared" si="38"/>
        <v>5.3544245524296681</v>
      </c>
      <c r="BV132" s="4">
        <f t="shared" si="39"/>
        <v>6.8690227325990145</v>
      </c>
      <c r="BW132" s="4">
        <f t="shared" si="40"/>
        <v>4.9064448089992974</v>
      </c>
      <c r="BX132" s="4">
        <f t="shared" si="41"/>
        <v>16.626166561297396</v>
      </c>
      <c r="BY132" s="4"/>
      <c r="BZ132" s="4">
        <f t="shared" si="42"/>
        <v>9.3048000000000002</v>
      </c>
      <c r="CA132" s="4"/>
      <c r="CB132" s="4"/>
      <c r="CC132" s="26">
        <v>1628</v>
      </c>
      <c r="CD132" s="6">
        <f t="shared" si="43"/>
        <v>303.872972972973</v>
      </c>
      <c r="CE132" s="6">
        <f t="shared" si="44"/>
        <v>385.73720677749367</v>
      </c>
      <c r="CF132" s="6">
        <f t="shared" si="45"/>
        <v>22.607570332480819</v>
      </c>
      <c r="CG132" s="6">
        <f t="shared" si="46"/>
        <v>19.48415601023018</v>
      </c>
      <c r="CH132" s="6">
        <f t="shared" si="47"/>
        <v>14.719334426997893</v>
      </c>
      <c r="CI132" s="6">
        <f t="shared" si="48"/>
        <v>22.315290697674421</v>
      </c>
      <c r="CJ132" s="6">
        <f t="shared" si="49"/>
        <v>6.9607519181585689</v>
      </c>
      <c r="CK132" s="6">
        <f t="shared" si="50"/>
        <v>8.9297295523787188</v>
      </c>
      <c r="CL132" s="6">
        <f t="shared" si="51"/>
        <v>6.378378251699087</v>
      </c>
      <c r="CM132" s="6">
        <f t="shared" si="56"/>
        <v>33.252333122594791</v>
      </c>
      <c r="CO132" s="7">
        <f t="shared" si="52"/>
        <v>520.38475108970806</v>
      </c>
      <c r="CQ132" s="8">
        <v>1628</v>
      </c>
      <c r="CR132" s="9">
        <f t="shared" si="53"/>
        <v>2326.1999999999998</v>
      </c>
      <c r="CS132" s="9">
        <f t="shared" si="54"/>
        <v>2185.6159545767741</v>
      </c>
      <c r="CU132" s="24">
        <v>1628</v>
      </c>
      <c r="CV132" s="11">
        <f t="shared" si="55"/>
        <v>1.0643223916483757</v>
      </c>
    </row>
    <row r="133" spans="1:100" x14ac:dyDescent="0.2">
      <c r="A133" s="13">
        <v>1629</v>
      </c>
      <c r="B133" s="1">
        <v>811.8</v>
      </c>
      <c r="G133" s="1">
        <v>811.8</v>
      </c>
      <c r="H133" s="1"/>
      <c r="I133" s="1">
        <v>25.6</v>
      </c>
      <c r="N133" s="41"/>
      <c r="U133" s="1">
        <v>38.6</v>
      </c>
      <c r="V133" s="1"/>
      <c r="X133" s="1"/>
      <c r="Y133" s="1">
        <v>35.700000000000003</v>
      </c>
      <c r="Z133" s="1"/>
      <c r="AA133" s="1">
        <v>35.700000000000003</v>
      </c>
      <c r="AB133" s="1">
        <f t="shared" si="57"/>
        <v>27.700000000000003</v>
      </c>
      <c r="AC133" s="1">
        <v>868.8</v>
      </c>
      <c r="AD133" s="1">
        <v>1000</v>
      </c>
      <c r="AE133" s="1"/>
      <c r="AF133" s="1"/>
      <c r="AG133" s="1"/>
      <c r="AH133" s="1"/>
      <c r="AI133" s="1">
        <v>1000</v>
      </c>
      <c r="AJ133" s="1"/>
      <c r="AK133" s="1"/>
      <c r="AL133" s="1">
        <v>40.299999999999997</v>
      </c>
      <c r="AM133" s="1"/>
      <c r="AN133" s="1">
        <v>1100</v>
      </c>
      <c r="AO133" s="1">
        <v>80.2</v>
      </c>
      <c r="AP133" s="1"/>
      <c r="AQ133" s="1"/>
      <c r="AR133" s="1"/>
      <c r="AS133" s="1">
        <v>4</v>
      </c>
      <c r="AT133" s="1"/>
      <c r="AU133" s="1"/>
      <c r="AV133"/>
      <c r="AW133"/>
      <c r="AX133" s="17">
        <v>1629</v>
      </c>
      <c r="AY133" s="3">
        <v>7.3675675675675674</v>
      </c>
      <c r="AZ133" s="3">
        <f t="shared" ref="AZ133:AZ196" si="60">G133/55.5</f>
        <v>14.627027027027026</v>
      </c>
      <c r="BA133" s="3">
        <v>14.782608695652176</v>
      </c>
      <c r="BB133" s="3">
        <v>20.326086956521738</v>
      </c>
      <c r="BC133" s="3">
        <f t="shared" si="58"/>
        <v>60.217391304347828</v>
      </c>
      <c r="BD133" s="3">
        <v>79.681274900398407</v>
      </c>
      <c r="BE133" s="3">
        <v>150.58139534883722</v>
      </c>
      <c r="BF133" s="3">
        <v>87.608695652173907</v>
      </c>
      <c r="BG133" s="3">
        <f t="shared" si="59"/>
        <v>111.55378486055777</v>
      </c>
      <c r="BH133" s="3">
        <v>6.9739130434782615</v>
      </c>
      <c r="BI133" s="3"/>
      <c r="BJ133" s="3">
        <v>4</v>
      </c>
      <c r="BK133" s="3"/>
      <c r="BL133" s="14">
        <v>1629</v>
      </c>
      <c r="BM133" s="15">
        <v>2.7031999999999998</v>
      </c>
      <c r="BN133" s="15">
        <f t="shared" ref="BN133:BN196" si="61">BM133*(AY133/34)</f>
        <v>0.58576496025437197</v>
      </c>
      <c r="BO133" s="15">
        <f t="shared" ref="BO133:BO196" si="62">BM133*(AZ133/34)</f>
        <v>1.1629346899841015</v>
      </c>
      <c r="BP133" s="15">
        <f t="shared" ref="BP133:BP196" si="63">$BM133*(BA133/34)</f>
        <v>1.1753043478260869</v>
      </c>
      <c r="BQ133" s="4">
        <f t="shared" ref="BQ133:BQ196" si="64">$BM133*(BB133/34)</f>
        <v>1.6160434782608695</v>
      </c>
      <c r="BR133" s="4">
        <f t="shared" ref="BR133:BR196" si="65">$BM133*(BC133/34)</f>
        <v>4.7876368286445006</v>
      </c>
      <c r="BS133" s="4">
        <f t="shared" ref="BS133:BS196" si="66">$BM133*(BD133/34)</f>
        <v>6.3351300679634397</v>
      </c>
      <c r="BT133" s="4">
        <f t="shared" ref="BT133:BT196" si="67">$BM133*(BE133/34)</f>
        <v>11.972106703146375</v>
      </c>
      <c r="BU133" s="4">
        <f t="shared" ref="BU133:BU196" si="68">$BM133*(BF133/34)</f>
        <v>6.9654066496163676</v>
      </c>
      <c r="BV133" s="4">
        <f t="shared" ref="BV133:BV196" si="69">$BM133*(BG133/34)</f>
        <v>8.8691820951488154</v>
      </c>
      <c r="BW133" s="4">
        <f t="shared" ref="BW133:BW196" si="70">BS133</f>
        <v>6.3351300679634397</v>
      </c>
      <c r="BX133" s="4">
        <f t="shared" ref="BX133:BX196" si="71">(((BH133/34)*1000000)/27553)*BM133</f>
        <v>20.123656588190926</v>
      </c>
      <c r="BY133" s="4"/>
      <c r="BZ133" s="4">
        <f t="shared" ref="BZ133:BZ196" si="72">BJ133*BM133</f>
        <v>10.812799999999999</v>
      </c>
      <c r="CA133" s="4"/>
      <c r="CB133" s="4"/>
      <c r="CC133" s="26">
        <v>1629</v>
      </c>
      <c r="CD133" s="6">
        <f t="shared" ref="CD133:CD196" si="73">(BO133/0.78)*195</f>
        <v>290.73367249602535</v>
      </c>
      <c r="CE133" s="6">
        <f t="shared" ref="CE133:CE196" si="74">BP133*271</f>
        <v>318.50747826086956</v>
      </c>
      <c r="CF133" s="6">
        <f t="shared" ref="CF133:CF196" si="75">BQ133*19</f>
        <v>30.704826086956519</v>
      </c>
      <c r="CG133" s="6">
        <f t="shared" ref="CG133:CG196" si="76">BR133*5</f>
        <v>23.938184143222504</v>
      </c>
      <c r="CH133" s="6">
        <f t="shared" ref="CH133:CH196" si="77">BS133*3</f>
        <v>19.005390203890318</v>
      </c>
      <c r="CI133" s="6">
        <f t="shared" ref="CI133:CI196" si="78">BT133*3</f>
        <v>35.916320109439127</v>
      </c>
      <c r="CJ133" s="6">
        <f t="shared" ref="CJ133:CJ196" si="79">BU133*1.3</f>
        <v>9.0550286445012773</v>
      </c>
      <c r="CK133" s="6">
        <f t="shared" ref="CK133:CK196" si="80">BV133*1.3</f>
        <v>11.52993672369346</v>
      </c>
      <c r="CL133" s="6">
        <f t="shared" ref="CL133:CL196" si="81">BW133*1.3</f>
        <v>8.2356690883524717</v>
      </c>
      <c r="CM133" s="6">
        <f t="shared" si="56"/>
        <v>40.247313176381851</v>
      </c>
      <c r="CO133" s="7">
        <f t="shared" ref="CO133:CO196" si="82">SUM(CE133:CM133)</f>
        <v>497.14014643730718</v>
      </c>
      <c r="CQ133" s="8">
        <v>1629</v>
      </c>
      <c r="CR133" s="9">
        <f t="shared" ref="CR133:CR196" si="83">BZ133*250</f>
        <v>2703.2</v>
      </c>
      <c r="CS133" s="9">
        <f t="shared" ref="CS133:CS196" si="84">CO133*4.2</f>
        <v>2087.9886150366901</v>
      </c>
      <c r="CU133" s="24">
        <v>1629</v>
      </c>
      <c r="CV133" s="11">
        <f t="shared" ref="CV133:CV196" si="85">CR133/CS133</f>
        <v>1.2946430744558917</v>
      </c>
    </row>
    <row r="134" spans="1:100" x14ac:dyDescent="0.2">
      <c r="A134" s="13">
        <v>1630</v>
      </c>
      <c r="B134" s="1">
        <v>1088</v>
      </c>
      <c r="G134" s="1">
        <v>1088</v>
      </c>
      <c r="H134" s="1"/>
      <c r="I134" s="1">
        <v>39.1</v>
      </c>
      <c r="N134" s="1">
        <v>267.5</v>
      </c>
      <c r="S134" s="1">
        <v>267.5</v>
      </c>
      <c r="U134" s="1">
        <v>36.200000000000003</v>
      </c>
      <c r="V134" s="1"/>
      <c r="X134" s="1"/>
      <c r="Y134" s="1">
        <v>36.200000000000003</v>
      </c>
      <c r="Z134" s="1"/>
      <c r="AA134" s="1">
        <v>36.200000000000003</v>
      </c>
      <c r="AB134" s="1">
        <f t="shared" si="57"/>
        <v>28.200000000000003</v>
      </c>
      <c r="AC134" s="1">
        <v>893.8</v>
      </c>
      <c r="AD134" s="1">
        <v>1112.5</v>
      </c>
      <c r="AE134" s="1"/>
      <c r="AF134" s="1"/>
      <c r="AG134" s="1"/>
      <c r="AH134" s="1"/>
      <c r="AI134" s="1">
        <v>1112.5</v>
      </c>
      <c r="AJ134" s="1"/>
      <c r="AK134" s="1"/>
      <c r="AL134" s="1">
        <v>40</v>
      </c>
      <c r="AM134" s="1"/>
      <c r="AN134" s="1">
        <v>1223.75</v>
      </c>
      <c r="AO134" s="1">
        <v>74</v>
      </c>
      <c r="AP134" s="1"/>
      <c r="AQ134" s="1"/>
      <c r="AR134" s="1"/>
      <c r="AS134" s="1">
        <v>4</v>
      </c>
      <c r="AT134" s="1"/>
      <c r="AU134" s="1"/>
      <c r="AV134"/>
      <c r="AW134"/>
      <c r="AX134" s="17">
        <v>1630</v>
      </c>
      <c r="AY134" s="3">
        <v>5.5135135135135132</v>
      </c>
      <c r="AZ134" s="3">
        <f t="shared" si="60"/>
        <v>19.603603603603602</v>
      </c>
      <c r="BA134" s="3">
        <v>25.108695652173914</v>
      </c>
      <c r="BB134" s="3">
        <v>23.260869565217391</v>
      </c>
      <c r="BC134" s="3">
        <f t="shared" si="58"/>
        <v>61.304347826086961</v>
      </c>
      <c r="BD134" s="3">
        <v>88.645418326693218</v>
      </c>
      <c r="BE134" s="3">
        <v>108.37209302325581</v>
      </c>
      <c r="BF134" s="3">
        <v>86.956521739130437</v>
      </c>
      <c r="BG134" s="3">
        <f t="shared" si="59"/>
        <v>124.1035856573705</v>
      </c>
      <c r="BH134" s="3">
        <v>6.4347826086956523</v>
      </c>
      <c r="BI134" s="3"/>
      <c r="BJ134" s="3">
        <v>4</v>
      </c>
      <c r="BK134" s="3"/>
      <c r="BL134" s="14">
        <v>1630</v>
      </c>
      <c r="BM134" s="15">
        <v>2.6494</v>
      </c>
      <c r="BN134" s="15">
        <f t="shared" si="61"/>
        <v>0.42963243243243238</v>
      </c>
      <c r="BO134" s="15">
        <f t="shared" si="62"/>
        <v>1.527581981981982</v>
      </c>
      <c r="BP134" s="15">
        <f t="shared" si="63"/>
        <v>1.9565581841432227</v>
      </c>
      <c r="BQ134" s="4">
        <f t="shared" si="64"/>
        <v>1.8125690537084398</v>
      </c>
      <c r="BR134" s="4">
        <f t="shared" si="65"/>
        <v>4.777051150895141</v>
      </c>
      <c r="BS134" s="4">
        <f t="shared" si="66"/>
        <v>6.9075638621982645</v>
      </c>
      <c r="BT134" s="4">
        <f t="shared" si="67"/>
        <v>8.4447359781121758</v>
      </c>
      <c r="BU134" s="4">
        <f t="shared" si="68"/>
        <v>6.7759590792838873</v>
      </c>
      <c r="BV134" s="4">
        <f t="shared" si="69"/>
        <v>9.6705894070775695</v>
      </c>
      <c r="BW134" s="4">
        <f t="shared" si="70"/>
        <v>6.9075638621982645</v>
      </c>
      <c r="BX134" s="4">
        <f t="shared" si="71"/>
        <v>18.198416574130139</v>
      </c>
      <c r="BY134" s="4"/>
      <c r="BZ134" s="4">
        <f t="shared" si="72"/>
        <v>10.5976</v>
      </c>
      <c r="CA134" s="4"/>
      <c r="CB134" s="4"/>
      <c r="CC134" s="26">
        <v>1630</v>
      </c>
      <c r="CD134" s="6">
        <f t="shared" si="73"/>
        <v>381.89549549549548</v>
      </c>
      <c r="CE134" s="6">
        <f t="shared" si="74"/>
        <v>530.22726790281331</v>
      </c>
      <c r="CF134" s="6">
        <f t="shared" si="75"/>
        <v>34.438812020460354</v>
      </c>
      <c r="CG134" s="6">
        <f t="shared" si="76"/>
        <v>23.885255754475704</v>
      </c>
      <c r="CH134" s="6">
        <f t="shared" si="77"/>
        <v>20.722691586594792</v>
      </c>
      <c r="CI134" s="6">
        <f t="shared" si="78"/>
        <v>25.334207934336526</v>
      </c>
      <c r="CJ134" s="6">
        <f t="shared" si="79"/>
        <v>8.8087468030690541</v>
      </c>
      <c r="CK134" s="6">
        <f t="shared" si="80"/>
        <v>12.571766229200842</v>
      </c>
      <c r="CL134" s="6">
        <f t="shared" si="81"/>
        <v>8.9798330208577433</v>
      </c>
      <c r="CM134" s="6">
        <f t="shared" ref="CM134:CM197" si="86">(BX134)*2</f>
        <v>36.396833148260278</v>
      </c>
      <c r="CO134" s="7">
        <f t="shared" si="82"/>
        <v>701.36541440006863</v>
      </c>
      <c r="CQ134" s="8">
        <v>1630</v>
      </c>
      <c r="CR134" s="9">
        <f t="shared" si="83"/>
        <v>2649.4</v>
      </c>
      <c r="CS134" s="9">
        <f t="shared" si="84"/>
        <v>2945.7347404802886</v>
      </c>
      <c r="CU134" s="24">
        <v>1630</v>
      </c>
      <c r="CV134" s="11">
        <f t="shared" si="85"/>
        <v>0.89940209605160426</v>
      </c>
    </row>
    <row r="135" spans="1:100" x14ac:dyDescent="0.2">
      <c r="A135" s="13">
        <v>1631</v>
      </c>
      <c r="B135" s="1">
        <v>1200.9000000000001</v>
      </c>
      <c r="G135" s="1">
        <v>1200.9000000000001</v>
      </c>
      <c r="H135" s="1"/>
      <c r="I135" s="1">
        <v>33.4</v>
      </c>
      <c r="N135" s="1">
        <v>250</v>
      </c>
      <c r="S135" s="1">
        <v>250</v>
      </c>
      <c r="U135" s="1">
        <v>35.799999999999997</v>
      </c>
      <c r="V135" s="1"/>
      <c r="X135" s="1"/>
      <c r="Y135" s="1">
        <v>31.2</v>
      </c>
      <c r="Z135" s="1"/>
      <c r="AA135" s="1">
        <v>31.2</v>
      </c>
      <c r="AB135" s="1">
        <f t="shared" si="57"/>
        <v>23.2</v>
      </c>
      <c r="AC135" s="1">
        <v>821</v>
      </c>
      <c r="AD135" s="1">
        <v>1041.6666666666665</v>
      </c>
      <c r="AE135" s="1"/>
      <c r="AF135" s="1"/>
      <c r="AG135" s="1"/>
      <c r="AH135" s="1"/>
      <c r="AI135" s="1">
        <v>1041.6666666666665</v>
      </c>
      <c r="AJ135" s="1"/>
      <c r="AK135" s="1"/>
      <c r="AL135" s="1">
        <v>40</v>
      </c>
      <c r="AM135" s="1"/>
      <c r="AN135" s="1">
        <v>1145.8333333333335</v>
      </c>
      <c r="AO135" s="1">
        <v>71.400000000000006</v>
      </c>
      <c r="AP135" s="1"/>
      <c r="AQ135" s="1"/>
      <c r="AR135" s="1"/>
      <c r="AS135" s="1">
        <v>4</v>
      </c>
      <c r="AT135" s="1"/>
      <c r="AU135" s="1"/>
      <c r="AV135"/>
      <c r="AW135"/>
      <c r="AX135" s="17">
        <v>1631</v>
      </c>
      <c r="AY135" s="3">
        <v>7.9639639639639643</v>
      </c>
      <c r="AZ135" s="3">
        <f t="shared" si="60"/>
        <v>21.637837837837839</v>
      </c>
      <c r="BA135" s="3">
        <v>18.913043478260867</v>
      </c>
      <c r="BB135" s="3">
        <v>21.739130434782609</v>
      </c>
      <c r="BC135" s="3">
        <f t="shared" si="58"/>
        <v>50.434782608695649</v>
      </c>
      <c r="BD135" s="3">
        <v>83.001328021248327</v>
      </c>
      <c r="BE135" s="3">
        <v>113.48837209302324</v>
      </c>
      <c r="BF135" s="3">
        <v>86.956521739130437</v>
      </c>
      <c r="BG135" s="3">
        <f t="shared" si="59"/>
        <v>116.20185922974765</v>
      </c>
      <c r="BH135" s="3">
        <v>6.2086956521739136</v>
      </c>
      <c r="BI135" s="3"/>
      <c r="BJ135" s="3">
        <v>4</v>
      </c>
      <c r="BK135" s="3"/>
      <c r="BL135" s="14">
        <v>1631</v>
      </c>
      <c r="BM135" s="15">
        <v>2.6968000000000001</v>
      </c>
      <c r="BN135" s="15">
        <f t="shared" si="61"/>
        <v>0.63168288288288299</v>
      </c>
      <c r="BO135" s="15">
        <f t="shared" si="62"/>
        <v>1.716262384737679</v>
      </c>
      <c r="BP135" s="15">
        <f t="shared" si="63"/>
        <v>1.5001381074168798</v>
      </c>
      <c r="BQ135" s="4">
        <f t="shared" si="64"/>
        <v>1.7242966751918158</v>
      </c>
      <c r="BR135" s="4">
        <f t="shared" si="65"/>
        <v>4.0003682864450125</v>
      </c>
      <c r="BS135" s="4">
        <f t="shared" si="66"/>
        <v>6.5834700414030145</v>
      </c>
      <c r="BT135" s="4">
        <f t="shared" si="67"/>
        <v>9.001630642954856</v>
      </c>
      <c r="BU135" s="4">
        <f t="shared" si="68"/>
        <v>6.8971867007672634</v>
      </c>
      <c r="BV135" s="4">
        <f t="shared" si="69"/>
        <v>9.2168580579642203</v>
      </c>
      <c r="BW135" s="4">
        <f t="shared" si="70"/>
        <v>6.5834700414030145</v>
      </c>
      <c r="BX135" s="4">
        <f t="shared" si="71"/>
        <v>17.873158292555537</v>
      </c>
      <c r="BY135" s="4"/>
      <c r="BZ135" s="4">
        <f t="shared" si="72"/>
        <v>10.7872</v>
      </c>
      <c r="CA135" s="4"/>
      <c r="CB135" s="4"/>
      <c r="CC135" s="26">
        <v>1631</v>
      </c>
      <c r="CD135" s="6">
        <f t="shared" si="73"/>
        <v>429.06559618441975</v>
      </c>
      <c r="CE135" s="6">
        <f t="shared" si="74"/>
        <v>406.53742710997443</v>
      </c>
      <c r="CF135" s="6">
        <f t="shared" si="75"/>
        <v>32.761636828644498</v>
      </c>
      <c r="CG135" s="6">
        <f t="shared" si="76"/>
        <v>20.001841432225063</v>
      </c>
      <c r="CH135" s="6">
        <f t="shared" si="77"/>
        <v>19.750410124209044</v>
      </c>
      <c r="CI135" s="6">
        <f t="shared" si="78"/>
        <v>27.004891928864566</v>
      </c>
      <c r="CJ135" s="6">
        <f t="shared" si="79"/>
        <v>8.9663427109974432</v>
      </c>
      <c r="CK135" s="6">
        <f t="shared" si="80"/>
        <v>11.981915475353487</v>
      </c>
      <c r="CL135" s="6">
        <f t="shared" si="81"/>
        <v>8.5585110538239189</v>
      </c>
      <c r="CM135" s="6">
        <f t="shared" si="86"/>
        <v>35.746316585111074</v>
      </c>
      <c r="CO135" s="7">
        <f t="shared" si="82"/>
        <v>571.30929324920362</v>
      </c>
      <c r="CQ135" s="8">
        <v>1631</v>
      </c>
      <c r="CR135" s="9">
        <f t="shared" si="83"/>
        <v>2696.8</v>
      </c>
      <c r="CS135" s="9">
        <f t="shared" si="84"/>
        <v>2399.4990316466551</v>
      </c>
      <c r="CU135" s="24">
        <v>1631</v>
      </c>
      <c r="CV135" s="11">
        <f t="shared" si="85"/>
        <v>1.1239012662361119</v>
      </c>
    </row>
    <row r="136" spans="1:100" x14ac:dyDescent="0.2">
      <c r="A136" s="13">
        <v>1632</v>
      </c>
      <c r="B136" s="1">
        <v>802.2</v>
      </c>
      <c r="G136" s="1">
        <v>802.2</v>
      </c>
      <c r="H136" s="1"/>
      <c r="I136" s="1">
        <v>24</v>
      </c>
      <c r="N136" s="41"/>
      <c r="U136" s="1">
        <v>37.200000000000003</v>
      </c>
      <c r="V136" s="1"/>
      <c r="X136" s="1"/>
      <c r="Y136" s="1">
        <v>36.200000000000003</v>
      </c>
      <c r="Z136" s="1"/>
      <c r="AA136" s="1">
        <v>36.200000000000003</v>
      </c>
      <c r="AB136" s="1">
        <f t="shared" si="57"/>
        <v>28.200000000000003</v>
      </c>
      <c r="AC136" s="1">
        <v>782.7</v>
      </c>
      <c r="AD136" s="1">
        <v>1017.3611111111111</v>
      </c>
      <c r="AE136" s="1"/>
      <c r="AF136" s="1"/>
      <c r="AG136" s="1"/>
      <c r="AH136" s="1"/>
      <c r="AI136" s="1">
        <v>1017.3611111111111</v>
      </c>
      <c r="AJ136" s="1"/>
      <c r="AK136" s="1"/>
      <c r="AL136" s="1">
        <v>40</v>
      </c>
      <c r="AM136" s="1"/>
      <c r="AN136" s="1">
        <v>1130.4333333333332</v>
      </c>
      <c r="AO136" s="1">
        <v>66</v>
      </c>
      <c r="AP136" s="1"/>
      <c r="AQ136" s="1"/>
      <c r="AR136" s="1"/>
      <c r="AS136" s="1">
        <v>4</v>
      </c>
      <c r="AT136" s="1"/>
      <c r="AU136" s="1"/>
      <c r="AV136"/>
      <c r="AW136"/>
      <c r="AX136" s="17">
        <v>1632</v>
      </c>
      <c r="AY136" s="3">
        <v>6.4324324324324325</v>
      </c>
      <c r="AZ136" s="3">
        <f t="shared" si="60"/>
        <v>14.454054054054055</v>
      </c>
      <c r="BA136" s="3">
        <v>13.043478260869565</v>
      </c>
      <c r="BB136" s="3">
        <v>21.413043478260871</v>
      </c>
      <c r="BC136" s="3">
        <f t="shared" si="58"/>
        <v>61.304347826086961</v>
      </c>
      <c r="BD136" s="3">
        <v>81.064630367419198</v>
      </c>
      <c r="BE136" s="3">
        <v>118.6046511627907</v>
      </c>
      <c r="BF136" s="3">
        <v>86.956521739130437</v>
      </c>
      <c r="BG136" s="3">
        <f t="shared" si="59"/>
        <v>113.49048251438687</v>
      </c>
      <c r="BH136" s="3">
        <v>5.7391304347826084</v>
      </c>
      <c r="BI136" s="3"/>
      <c r="BJ136" s="3">
        <v>4</v>
      </c>
      <c r="BK136" s="3"/>
      <c r="BL136" s="14">
        <v>1632</v>
      </c>
      <c r="BM136" s="15">
        <v>2.6991000000000001</v>
      </c>
      <c r="BN136" s="15">
        <f t="shared" si="61"/>
        <v>0.51064054054054053</v>
      </c>
      <c r="BO136" s="15">
        <f t="shared" si="62"/>
        <v>1.14743933227345</v>
      </c>
      <c r="BP136" s="15">
        <f t="shared" si="63"/>
        <v>1.035460358056266</v>
      </c>
      <c r="BQ136" s="4">
        <f t="shared" si="64"/>
        <v>1.6998807544757035</v>
      </c>
      <c r="BR136" s="4">
        <f t="shared" si="65"/>
        <v>4.8666636828644503</v>
      </c>
      <c r="BS136" s="4">
        <f t="shared" si="66"/>
        <v>6.4353395242559168</v>
      </c>
      <c r="BT136" s="4">
        <f t="shared" si="67"/>
        <v>9.4154651162790692</v>
      </c>
      <c r="BU136" s="4">
        <f t="shared" si="68"/>
        <v>6.9030690537084398</v>
      </c>
      <c r="BV136" s="4">
        <f t="shared" si="69"/>
        <v>9.0094753339582816</v>
      </c>
      <c r="BW136" s="4">
        <f t="shared" si="70"/>
        <v>6.4353395242559168</v>
      </c>
      <c r="BX136" s="4">
        <f t="shared" si="71"/>
        <v>16.535497315891448</v>
      </c>
      <c r="BY136" s="4"/>
      <c r="BZ136" s="4">
        <f t="shared" si="72"/>
        <v>10.7964</v>
      </c>
      <c r="CA136" s="4"/>
      <c r="CB136" s="4"/>
      <c r="CC136" s="26">
        <v>1632</v>
      </c>
      <c r="CD136" s="6">
        <f t="shared" si="73"/>
        <v>286.85983306836249</v>
      </c>
      <c r="CE136" s="6">
        <f t="shared" si="74"/>
        <v>280.60975703324812</v>
      </c>
      <c r="CF136" s="6">
        <f t="shared" si="75"/>
        <v>32.297734335038371</v>
      </c>
      <c r="CG136" s="6">
        <f t="shared" si="76"/>
        <v>24.33331841432225</v>
      </c>
      <c r="CH136" s="6">
        <f t="shared" si="77"/>
        <v>19.306018572767751</v>
      </c>
      <c r="CI136" s="6">
        <f t="shared" si="78"/>
        <v>28.246395348837208</v>
      </c>
      <c r="CJ136" s="6">
        <f t="shared" si="79"/>
        <v>8.9739897698209727</v>
      </c>
      <c r="CK136" s="6">
        <f t="shared" si="80"/>
        <v>11.712317934145766</v>
      </c>
      <c r="CL136" s="6">
        <f t="shared" si="81"/>
        <v>8.3659413815326928</v>
      </c>
      <c r="CM136" s="6">
        <f t="shared" si="86"/>
        <v>33.070994631782895</v>
      </c>
      <c r="CO136" s="7">
        <f t="shared" si="82"/>
        <v>446.91646742149601</v>
      </c>
      <c r="CQ136" s="8">
        <v>1632</v>
      </c>
      <c r="CR136" s="9">
        <f t="shared" si="83"/>
        <v>2699.1</v>
      </c>
      <c r="CS136" s="9">
        <f t="shared" si="84"/>
        <v>1877.0491631702832</v>
      </c>
      <c r="CU136" s="24">
        <v>1632</v>
      </c>
      <c r="CV136" s="11">
        <f t="shared" si="85"/>
        <v>1.4379484847596085</v>
      </c>
    </row>
    <row r="137" spans="1:100" x14ac:dyDescent="0.2">
      <c r="A137" s="13">
        <v>1633</v>
      </c>
      <c r="B137" s="1">
        <v>792.5</v>
      </c>
      <c r="G137" s="1">
        <v>792.5</v>
      </c>
      <c r="H137" s="1"/>
      <c r="I137" s="1">
        <v>26.4</v>
      </c>
      <c r="N137" s="41"/>
      <c r="U137" s="1">
        <v>35.299999999999997</v>
      </c>
      <c r="V137" s="1"/>
      <c r="X137" s="1"/>
      <c r="Y137" s="1">
        <v>35</v>
      </c>
      <c r="Z137" s="1"/>
      <c r="AA137" s="1">
        <v>35</v>
      </c>
      <c r="AB137" s="1">
        <f t="shared" si="57"/>
        <v>27</v>
      </c>
      <c r="AC137" s="1">
        <v>861.2</v>
      </c>
      <c r="AD137" s="1">
        <v>1017.3611111111111</v>
      </c>
      <c r="AE137" s="1"/>
      <c r="AF137" s="1"/>
      <c r="AG137" s="1"/>
      <c r="AH137" s="1"/>
      <c r="AI137" s="1">
        <v>1017.3611111111111</v>
      </c>
      <c r="AJ137" s="1"/>
      <c r="AK137" s="1"/>
      <c r="AL137" s="1">
        <v>45.5</v>
      </c>
      <c r="AM137" s="1"/>
      <c r="AN137" s="1">
        <v>1115.0333333333333</v>
      </c>
      <c r="AO137" s="1">
        <v>66.599999999999994</v>
      </c>
      <c r="AP137" s="1"/>
      <c r="AQ137" s="1"/>
      <c r="AR137" s="1"/>
      <c r="AS137" s="1">
        <v>4</v>
      </c>
      <c r="AT137" s="1"/>
      <c r="AU137" s="1"/>
      <c r="AV137"/>
      <c r="AW137"/>
      <c r="AX137" s="17">
        <v>1633</v>
      </c>
      <c r="AY137" s="3">
        <v>5.3351351351351353</v>
      </c>
      <c r="AZ137" s="3">
        <f t="shared" si="60"/>
        <v>14.27927927927928</v>
      </c>
      <c r="BA137" s="3">
        <v>15.652173913043477</v>
      </c>
      <c r="BB137" s="3">
        <v>21.086956521739129</v>
      </c>
      <c r="BC137" s="3">
        <f t="shared" si="58"/>
        <v>58.695652173913039</v>
      </c>
      <c r="BD137" s="3">
        <v>81.064630367419198</v>
      </c>
      <c r="BE137" s="3">
        <v>118.95348837209302</v>
      </c>
      <c r="BF137" s="3">
        <v>98.91304347826086</v>
      </c>
      <c r="BG137" s="3">
        <f t="shared" si="59"/>
        <v>113.49048251438687</v>
      </c>
      <c r="BH137" s="3">
        <v>5.7913043478260864</v>
      </c>
      <c r="BI137" s="3"/>
      <c r="BJ137" s="3">
        <v>4</v>
      </c>
      <c r="BK137" s="3"/>
      <c r="BL137" s="14">
        <v>1633</v>
      </c>
      <c r="BM137" s="15">
        <v>2.5749</v>
      </c>
      <c r="BN137" s="15">
        <f t="shared" si="61"/>
        <v>0.40404233704292525</v>
      </c>
      <c r="BO137" s="15">
        <f t="shared" si="62"/>
        <v>1.0814034181240064</v>
      </c>
      <c r="BP137" s="15">
        <f t="shared" si="63"/>
        <v>1.1853759590792836</v>
      </c>
      <c r="BQ137" s="4">
        <f t="shared" si="64"/>
        <v>1.5969648337595908</v>
      </c>
      <c r="BR137" s="4">
        <f t="shared" si="65"/>
        <v>4.4451598465473143</v>
      </c>
      <c r="BS137" s="4">
        <f t="shared" si="66"/>
        <v>6.1392151980314029</v>
      </c>
      <c r="BT137" s="4">
        <f t="shared" si="67"/>
        <v>9.0086275649794789</v>
      </c>
      <c r="BU137" s="4">
        <f t="shared" si="68"/>
        <v>7.4909175191815853</v>
      </c>
      <c r="BV137" s="4">
        <f t="shared" si="69"/>
        <v>8.594901277243963</v>
      </c>
      <c r="BW137" s="4">
        <f t="shared" si="70"/>
        <v>6.1392151980314029</v>
      </c>
      <c r="BX137" s="4">
        <f t="shared" si="71"/>
        <v>15.918016363348272</v>
      </c>
      <c r="BY137" s="4"/>
      <c r="BZ137" s="4">
        <f t="shared" si="72"/>
        <v>10.2996</v>
      </c>
      <c r="CA137" s="4"/>
      <c r="CB137" s="4"/>
      <c r="CC137" s="26">
        <v>1633</v>
      </c>
      <c r="CD137" s="6">
        <f t="shared" si="73"/>
        <v>270.35085453100157</v>
      </c>
      <c r="CE137" s="6">
        <f t="shared" si="74"/>
        <v>321.23688491048586</v>
      </c>
      <c r="CF137" s="6">
        <f t="shared" si="75"/>
        <v>30.342331841432223</v>
      </c>
      <c r="CG137" s="6">
        <f t="shared" si="76"/>
        <v>22.22579923273657</v>
      </c>
      <c r="CH137" s="6">
        <f t="shared" si="77"/>
        <v>18.417645594094211</v>
      </c>
      <c r="CI137" s="6">
        <f t="shared" si="78"/>
        <v>27.025882694938439</v>
      </c>
      <c r="CJ137" s="6">
        <f t="shared" si="79"/>
        <v>9.7381927749360617</v>
      </c>
      <c r="CK137" s="6">
        <f t="shared" si="80"/>
        <v>11.173371660417152</v>
      </c>
      <c r="CL137" s="6">
        <f t="shared" si="81"/>
        <v>7.9809797574408243</v>
      </c>
      <c r="CM137" s="6">
        <f t="shared" si="86"/>
        <v>31.836032726696544</v>
      </c>
      <c r="CO137" s="7">
        <f t="shared" si="82"/>
        <v>479.97712119317788</v>
      </c>
      <c r="CQ137" s="8">
        <v>1633</v>
      </c>
      <c r="CR137" s="9">
        <f t="shared" si="83"/>
        <v>2574.9</v>
      </c>
      <c r="CS137" s="9">
        <f t="shared" si="84"/>
        <v>2015.9039090113472</v>
      </c>
      <c r="CU137" s="24">
        <v>1633</v>
      </c>
      <c r="CV137" s="11">
        <f t="shared" si="85"/>
        <v>1.2772930239828739</v>
      </c>
    </row>
    <row r="138" spans="1:100" x14ac:dyDescent="0.2">
      <c r="A138" s="13">
        <v>1634</v>
      </c>
      <c r="G138" s="1">
        <v>686.2</v>
      </c>
      <c r="H138" s="1"/>
      <c r="I138" s="1">
        <v>21.4</v>
      </c>
      <c r="N138" s="41"/>
      <c r="U138" s="1">
        <v>30.7</v>
      </c>
      <c r="V138" s="1"/>
      <c r="X138" s="1"/>
      <c r="Y138" s="1">
        <v>30.1</v>
      </c>
      <c r="Z138" s="1"/>
      <c r="AA138" s="1">
        <v>30.1</v>
      </c>
      <c r="AB138" s="1">
        <f t="shared" si="57"/>
        <v>22.1</v>
      </c>
      <c r="AC138" s="1">
        <v>825.6</v>
      </c>
      <c r="AD138" s="1">
        <v>1000</v>
      </c>
      <c r="AE138" s="1"/>
      <c r="AF138" s="1"/>
      <c r="AG138" s="1"/>
      <c r="AH138" s="1"/>
      <c r="AI138" s="1">
        <v>1000</v>
      </c>
      <c r="AJ138" s="1"/>
      <c r="AK138" s="1"/>
      <c r="AL138" s="1">
        <v>41.5</v>
      </c>
      <c r="AM138" s="1"/>
      <c r="AN138" s="1">
        <v>1100</v>
      </c>
      <c r="AO138" s="1">
        <v>70.400000000000006</v>
      </c>
      <c r="AP138" s="1"/>
      <c r="AQ138" s="1"/>
      <c r="AR138" s="1"/>
      <c r="AS138" s="1">
        <v>4</v>
      </c>
      <c r="AT138" s="1"/>
      <c r="AU138" s="1"/>
      <c r="AV138"/>
      <c r="AW138"/>
      <c r="AX138" s="17">
        <v>1634</v>
      </c>
      <c r="AY138" s="3">
        <v>6.7387387387387383</v>
      </c>
      <c r="AZ138" s="3">
        <f t="shared" si="60"/>
        <v>12.363963963963965</v>
      </c>
      <c r="BA138" s="3">
        <v>10.217391304347824</v>
      </c>
      <c r="BB138" s="3">
        <v>20.760869565217391</v>
      </c>
      <c r="BC138" s="3">
        <f t="shared" si="58"/>
        <v>48.043478260869563</v>
      </c>
      <c r="BD138" s="3">
        <v>79.681274900398407</v>
      </c>
      <c r="BE138" s="3">
        <v>118.6046511627907</v>
      </c>
      <c r="BF138" s="3">
        <v>90.217391304347828</v>
      </c>
      <c r="BG138" s="3">
        <f t="shared" si="59"/>
        <v>111.55378486055777</v>
      </c>
      <c r="BH138" s="3">
        <v>6.1217391304347828</v>
      </c>
      <c r="BI138" s="3"/>
      <c r="BJ138" s="3">
        <v>4</v>
      </c>
      <c r="BK138" s="3"/>
      <c r="BL138" s="14">
        <v>1634</v>
      </c>
      <c r="BM138" s="15">
        <v>2.5278</v>
      </c>
      <c r="BN138" s="15">
        <f t="shared" si="61"/>
        <v>0.50100540540540539</v>
      </c>
      <c r="BO138" s="15">
        <f t="shared" si="62"/>
        <v>0.91922435612082676</v>
      </c>
      <c r="BP138" s="15">
        <f t="shared" si="63"/>
        <v>0.75963299232736559</v>
      </c>
      <c r="BQ138" s="4">
        <f t="shared" si="64"/>
        <v>1.5435095907928389</v>
      </c>
      <c r="BR138" s="4">
        <f t="shared" si="65"/>
        <v>3.5718913043478255</v>
      </c>
      <c r="BS138" s="4">
        <f t="shared" si="66"/>
        <v>5.9240684321537378</v>
      </c>
      <c r="BT138" s="4">
        <f t="shared" si="67"/>
        <v>8.8179069767441867</v>
      </c>
      <c r="BU138" s="4">
        <f t="shared" si="68"/>
        <v>6.7073976982097188</v>
      </c>
      <c r="BV138" s="4">
        <f t="shared" si="69"/>
        <v>8.2936958050152327</v>
      </c>
      <c r="BW138" s="4">
        <f t="shared" si="70"/>
        <v>5.9240684321537378</v>
      </c>
      <c r="BX138" s="4">
        <f t="shared" si="71"/>
        <v>16.518466200876009</v>
      </c>
      <c r="BY138" s="4"/>
      <c r="BZ138" s="4">
        <f t="shared" si="72"/>
        <v>10.1112</v>
      </c>
      <c r="CA138" s="4"/>
      <c r="CB138" s="4"/>
      <c r="CC138" s="26">
        <v>1634</v>
      </c>
      <c r="CD138" s="6">
        <f t="shared" si="73"/>
        <v>229.80608903020666</v>
      </c>
      <c r="CE138" s="6">
        <f t="shared" si="74"/>
        <v>205.86054092071606</v>
      </c>
      <c r="CF138" s="6">
        <f t="shared" si="75"/>
        <v>29.326682225063941</v>
      </c>
      <c r="CG138" s="6">
        <f t="shared" si="76"/>
        <v>17.859456521739126</v>
      </c>
      <c r="CH138" s="6">
        <f t="shared" si="77"/>
        <v>17.772205296461212</v>
      </c>
      <c r="CI138" s="6">
        <f t="shared" si="78"/>
        <v>26.45372093023256</v>
      </c>
      <c r="CJ138" s="6">
        <f t="shared" si="79"/>
        <v>8.7196170076726354</v>
      </c>
      <c r="CK138" s="6">
        <f t="shared" si="80"/>
        <v>10.781804546519803</v>
      </c>
      <c r="CL138" s="6">
        <f t="shared" si="81"/>
        <v>7.7012889617998592</v>
      </c>
      <c r="CM138" s="6">
        <f t="shared" si="86"/>
        <v>33.036932401752019</v>
      </c>
      <c r="CO138" s="7">
        <f t="shared" si="82"/>
        <v>357.51224881195725</v>
      </c>
      <c r="CQ138" s="8">
        <v>1634</v>
      </c>
      <c r="CR138" s="9">
        <f t="shared" si="83"/>
        <v>2527.8000000000002</v>
      </c>
      <c r="CS138" s="9">
        <f t="shared" si="84"/>
        <v>1501.5514450102205</v>
      </c>
      <c r="CU138" s="24">
        <v>1634</v>
      </c>
      <c r="CV138" s="11">
        <f t="shared" si="85"/>
        <v>1.6834588041589174</v>
      </c>
    </row>
    <row r="139" spans="1:100" x14ac:dyDescent="0.2">
      <c r="A139" s="13">
        <v>1635</v>
      </c>
      <c r="B139" s="1">
        <v>579.9</v>
      </c>
      <c r="G139" s="1">
        <v>579.9</v>
      </c>
      <c r="H139" s="1"/>
      <c r="I139" s="1">
        <v>21.3</v>
      </c>
      <c r="N139" s="42">
        <v>235</v>
      </c>
      <c r="S139" s="1">
        <v>235</v>
      </c>
      <c r="U139" s="1">
        <v>26.5</v>
      </c>
      <c r="V139" s="1"/>
      <c r="X139" s="1"/>
      <c r="Y139" s="1">
        <v>31.2</v>
      </c>
      <c r="Z139" s="1"/>
      <c r="AA139" s="1">
        <v>31.2</v>
      </c>
      <c r="AB139" s="1">
        <f t="shared" si="57"/>
        <v>23.2</v>
      </c>
      <c r="AC139" s="1">
        <v>746.3</v>
      </c>
      <c r="AD139" s="1">
        <v>882.49999999999989</v>
      </c>
      <c r="AE139" s="1"/>
      <c r="AF139" s="1"/>
      <c r="AG139" s="1"/>
      <c r="AH139" s="1"/>
      <c r="AI139" s="1">
        <v>882.49999999999989</v>
      </c>
      <c r="AJ139" s="1"/>
      <c r="AK139" s="1"/>
      <c r="AL139" s="1">
        <v>41</v>
      </c>
      <c r="AM139" s="1"/>
      <c r="AN139" s="1">
        <v>970.75</v>
      </c>
      <c r="AO139" s="1">
        <v>66.2</v>
      </c>
      <c r="AP139" s="1"/>
      <c r="AQ139" s="1"/>
      <c r="AR139" s="1"/>
      <c r="AS139" s="1">
        <v>4</v>
      </c>
      <c r="AT139" s="1"/>
      <c r="AU139" s="1"/>
      <c r="AV139"/>
      <c r="AW139"/>
      <c r="AX139" s="17">
        <v>1635</v>
      </c>
      <c r="AY139" s="3">
        <v>6.7387387387387383</v>
      </c>
      <c r="AZ139" s="3">
        <f t="shared" si="60"/>
        <v>10.448648648648648</v>
      </c>
      <c r="BA139" s="3">
        <v>10.108695652173914</v>
      </c>
      <c r="BB139" s="3">
        <v>20.434782608695652</v>
      </c>
      <c r="BC139" s="3">
        <f t="shared" si="58"/>
        <v>50.434782608695649</v>
      </c>
      <c r="BD139" s="3">
        <v>70.318725099601579</v>
      </c>
      <c r="BE139" s="3">
        <v>103.83720930232558</v>
      </c>
      <c r="BF139" s="3">
        <v>89.130434782608688</v>
      </c>
      <c r="BG139" s="3">
        <f t="shared" si="59"/>
        <v>98.446215139442202</v>
      </c>
      <c r="BH139" s="3">
        <v>5.7565217391304353</v>
      </c>
      <c r="BI139" s="3"/>
      <c r="BJ139" s="3">
        <v>4</v>
      </c>
      <c r="BK139" s="3"/>
      <c r="BL139" s="14">
        <v>1635</v>
      </c>
      <c r="BM139" s="15">
        <v>2.4998</v>
      </c>
      <c r="BN139" s="15">
        <f t="shared" si="61"/>
        <v>0.49545585585585578</v>
      </c>
      <c r="BO139" s="15">
        <f t="shared" si="62"/>
        <v>0.76822152623211437</v>
      </c>
      <c r="BP139" s="15">
        <f t="shared" si="63"/>
        <v>0.74322698209718685</v>
      </c>
      <c r="BQ139" s="4">
        <f t="shared" si="64"/>
        <v>1.5024373401534528</v>
      </c>
      <c r="BR139" s="4">
        <f t="shared" si="65"/>
        <v>3.7081432225063939</v>
      </c>
      <c r="BS139" s="4">
        <f t="shared" si="66"/>
        <v>5.1700808530583542</v>
      </c>
      <c r="BT139" s="4">
        <f t="shared" si="67"/>
        <v>7.6344781121751017</v>
      </c>
      <c r="BU139" s="4">
        <f t="shared" si="68"/>
        <v>6.5531841432225058</v>
      </c>
      <c r="BV139" s="4">
        <f t="shared" si="69"/>
        <v>7.2381131942816941</v>
      </c>
      <c r="BW139" s="4">
        <f t="shared" si="70"/>
        <v>5.1700808530583542</v>
      </c>
      <c r="BX139" s="4">
        <f t="shared" si="71"/>
        <v>15.360933306588011</v>
      </c>
      <c r="BY139" s="4"/>
      <c r="BZ139" s="4">
        <f t="shared" si="72"/>
        <v>9.9992000000000001</v>
      </c>
      <c r="CA139" s="4"/>
      <c r="CB139" s="4"/>
      <c r="CC139" s="26">
        <v>1635</v>
      </c>
      <c r="CD139" s="6">
        <f t="shared" si="73"/>
        <v>192.05538155802859</v>
      </c>
      <c r="CE139" s="6">
        <f t="shared" si="74"/>
        <v>201.41451214833765</v>
      </c>
      <c r="CF139" s="6">
        <f t="shared" si="75"/>
        <v>28.546309462915602</v>
      </c>
      <c r="CG139" s="6">
        <f t="shared" si="76"/>
        <v>18.540716112531971</v>
      </c>
      <c r="CH139" s="6">
        <f t="shared" si="77"/>
        <v>15.510242559175062</v>
      </c>
      <c r="CI139" s="6">
        <f t="shared" si="78"/>
        <v>22.903434336525304</v>
      </c>
      <c r="CJ139" s="6">
        <f t="shared" si="79"/>
        <v>8.5191393861892575</v>
      </c>
      <c r="CK139" s="6">
        <f t="shared" si="80"/>
        <v>9.4095471525662031</v>
      </c>
      <c r="CL139" s="6">
        <f t="shared" si="81"/>
        <v>6.7211051089758609</v>
      </c>
      <c r="CM139" s="6">
        <f t="shared" si="86"/>
        <v>30.721866613176022</v>
      </c>
      <c r="CO139" s="7">
        <f t="shared" si="82"/>
        <v>342.28687288039293</v>
      </c>
      <c r="CQ139" s="8">
        <v>1635</v>
      </c>
      <c r="CR139" s="9">
        <f t="shared" si="83"/>
        <v>2499.8000000000002</v>
      </c>
      <c r="CS139" s="9">
        <f t="shared" si="84"/>
        <v>1437.6048660976503</v>
      </c>
      <c r="CU139" s="24">
        <v>1635</v>
      </c>
      <c r="CV139" s="11">
        <f t="shared" si="85"/>
        <v>1.7388644536141962</v>
      </c>
    </row>
    <row r="140" spans="1:100" x14ac:dyDescent="0.2">
      <c r="A140" s="13">
        <v>1636</v>
      </c>
      <c r="B140" s="1">
        <v>695.8</v>
      </c>
      <c r="G140" s="1">
        <v>695.8</v>
      </c>
      <c r="H140" s="1"/>
      <c r="I140" s="1">
        <v>29.3</v>
      </c>
      <c r="N140" s="42">
        <v>204.99999999999997</v>
      </c>
      <c r="S140" s="1">
        <v>204.99999999999997</v>
      </c>
      <c r="U140" s="1">
        <v>23.2</v>
      </c>
      <c r="V140" s="1"/>
      <c r="X140" s="1"/>
      <c r="Y140" s="1">
        <v>26</v>
      </c>
      <c r="Z140" s="1"/>
      <c r="AA140" s="1">
        <v>26</v>
      </c>
      <c r="AB140" s="1">
        <f t="shared" si="57"/>
        <v>18</v>
      </c>
      <c r="AC140" s="1">
        <v>707.1</v>
      </c>
      <c r="AD140" s="1">
        <v>819.99999999999989</v>
      </c>
      <c r="AE140" s="1"/>
      <c r="AF140" s="1"/>
      <c r="AG140" s="1"/>
      <c r="AH140" s="1"/>
      <c r="AI140" s="1">
        <v>819.99999999999989</v>
      </c>
      <c r="AJ140" s="1"/>
      <c r="AK140" s="1"/>
      <c r="AL140" s="1">
        <v>43.3</v>
      </c>
      <c r="AM140" s="1"/>
      <c r="AN140" s="1">
        <v>900</v>
      </c>
      <c r="AO140" s="1">
        <v>64.5</v>
      </c>
      <c r="AP140" s="1"/>
      <c r="AQ140" s="1"/>
      <c r="AR140" s="1"/>
      <c r="AS140" s="1">
        <v>4</v>
      </c>
      <c r="AT140" s="1"/>
      <c r="AU140" s="1"/>
      <c r="AV140"/>
      <c r="AW140"/>
      <c r="AX140" s="17">
        <v>1636</v>
      </c>
      <c r="AY140" s="3">
        <v>7.045045045045045</v>
      </c>
      <c r="AZ140" s="3">
        <f t="shared" si="60"/>
        <v>12.536936936936936</v>
      </c>
      <c r="BA140" s="3">
        <v>18.804347826086957</v>
      </c>
      <c r="BB140" s="3">
        <v>17.826086956521738</v>
      </c>
      <c r="BC140" s="3">
        <f t="shared" si="58"/>
        <v>39.130434782608695</v>
      </c>
      <c r="BD140" s="3">
        <v>65.338645418326678</v>
      </c>
      <c r="BE140" s="3">
        <v>127.90697674418605</v>
      </c>
      <c r="BF140" s="3">
        <v>94.130434782608688</v>
      </c>
      <c r="BG140" s="3">
        <f t="shared" si="59"/>
        <v>91.474103585657346</v>
      </c>
      <c r="BH140" s="3">
        <v>5.6086956521739131</v>
      </c>
      <c r="BI140" s="3"/>
      <c r="BJ140" s="3">
        <v>4</v>
      </c>
      <c r="BK140" s="3"/>
      <c r="BL140" s="14">
        <v>1636</v>
      </c>
      <c r="BM140" s="15">
        <v>2.5032999999999999</v>
      </c>
      <c r="BN140" s="15">
        <f t="shared" si="61"/>
        <v>0.51870180180180181</v>
      </c>
      <c r="BO140" s="15">
        <f t="shared" si="62"/>
        <v>0.92305041865394788</v>
      </c>
      <c r="BP140" s="15">
        <f t="shared" si="63"/>
        <v>1.3844977621483376</v>
      </c>
      <c r="BQ140" s="4">
        <f t="shared" si="64"/>
        <v>1.3124718670076727</v>
      </c>
      <c r="BR140" s="4">
        <f t="shared" si="65"/>
        <v>2.8810358056265986</v>
      </c>
      <c r="BS140" s="4">
        <f t="shared" si="66"/>
        <v>4.8106538551675637</v>
      </c>
      <c r="BT140" s="4">
        <f t="shared" si="67"/>
        <v>9.4173392612859104</v>
      </c>
      <c r="BU140" s="4">
        <f t="shared" si="68"/>
        <v>6.9304916879795382</v>
      </c>
      <c r="BV140" s="4">
        <f t="shared" si="69"/>
        <v>6.7349153972345892</v>
      </c>
      <c r="BW140" s="4">
        <f t="shared" si="70"/>
        <v>4.8106538551675637</v>
      </c>
      <c r="BX140" s="4">
        <f t="shared" si="71"/>
        <v>14.987422983818306</v>
      </c>
      <c r="BY140" s="4"/>
      <c r="BZ140" s="4">
        <f t="shared" si="72"/>
        <v>10.013199999999999</v>
      </c>
      <c r="CA140" s="4"/>
      <c r="CB140" s="4"/>
      <c r="CC140" s="26">
        <v>1636</v>
      </c>
      <c r="CD140" s="6">
        <f t="shared" si="73"/>
        <v>230.76260466348694</v>
      </c>
      <c r="CE140" s="6">
        <f t="shared" si="74"/>
        <v>375.19889354219953</v>
      </c>
      <c r="CF140" s="6">
        <f t="shared" si="75"/>
        <v>24.936965473145783</v>
      </c>
      <c r="CG140" s="6">
        <f t="shared" si="76"/>
        <v>14.405179028132993</v>
      </c>
      <c r="CH140" s="6">
        <f t="shared" si="77"/>
        <v>14.431961565502691</v>
      </c>
      <c r="CI140" s="6">
        <f t="shared" si="78"/>
        <v>28.252017783857731</v>
      </c>
      <c r="CJ140" s="6">
        <f t="shared" si="79"/>
        <v>9.0096391943733991</v>
      </c>
      <c r="CK140" s="6">
        <f t="shared" si="80"/>
        <v>8.7553900164049665</v>
      </c>
      <c r="CL140" s="6">
        <f t="shared" si="81"/>
        <v>6.2538500117178328</v>
      </c>
      <c r="CM140" s="6">
        <f t="shared" si="86"/>
        <v>29.974845967636611</v>
      </c>
      <c r="CO140" s="7">
        <f t="shared" si="82"/>
        <v>511.21874258297157</v>
      </c>
      <c r="CQ140" s="8">
        <v>1636</v>
      </c>
      <c r="CR140" s="9">
        <f t="shared" si="83"/>
        <v>2503.2999999999997</v>
      </c>
      <c r="CS140" s="9">
        <f t="shared" si="84"/>
        <v>2147.1187188484805</v>
      </c>
      <c r="CU140" s="24">
        <v>1636</v>
      </c>
      <c r="CV140" s="11">
        <f t="shared" si="85"/>
        <v>1.1658880238082701</v>
      </c>
    </row>
    <row r="141" spans="1:100" x14ac:dyDescent="0.2">
      <c r="A141" s="13">
        <v>1637</v>
      </c>
      <c r="B141" s="1">
        <v>729.1</v>
      </c>
      <c r="G141" s="1">
        <v>729.1</v>
      </c>
      <c r="H141" s="1"/>
      <c r="I141" s="1">
        <v>34.6</v>
      </c>
      <c r="N141" s="42">
        <v>242.49999999999997</v>
      </c>
      <c r="S141" s="1">
        <v>242.49999999999997</v>
      </c>
      <c r="U141" s="1">
        <v>32</v>
      </c>
      <c r="V141" s="1"/>
      <c r="X141" s="1"/>
      <c r="Y141" s="1">
        <v>31.2</v>
      </c>
      <c r="Z141" s="1"/>
      <c r="AA141" s="1">
        <v>31.2</v>
      </c>
      <c r="AB141" s="1">
        <f t="shared" si="57"/>
        <v>23.2</v>
      </c>
      <c r="AC141" s="1">
        <v>755.5</v>
      </c>
      <c r="AD141" s="1">
        <v>832.49999999999989</v>
      </c>
      <c r="AE141" s="1"/>
      <c r="AF141" s="1"/>
      <c r="AG141" s="1"/>
      <c r="AH141" s="1"/>
      <c r="AI141" s="1">
        <v>832.49999999999989</v>
      </c>
      <c r="AJ141" s="1"/>
      <c r="AK141" s="1"/>
      <c r="AL141" s="1">
        <v>38</v>
      </c>
      <c r="AM141" s="1"/>
      <c r="AN141" s="1">
        <v>1300</v>
      </c>
      <c r="AO141" s="1">
        <v>71.099999999999994</v>
      </c>
      <c r="AP141" s="1"/>
      <c r="AQ141" s="1"/>
      <c r="AR141" s="1"/>
      <c r="AS141" s="1">
        <v>4</v>
      </c>
      <c r="AT141" s="1"/>
      <c r="AU141" s="1"/>
      <c r="AV141"/>
      <c r="AW141"/>
      <c r="AX141" s="17">
        <v>1637</v>
      </c>
      <c r="AY141" s="3">
        <v>6.6621621621621623</v>
      </c>
      <c r="AZ141" s="3">
        <f t="shared" si="60"/>
        <v>13.136936936936937</v>
      </c>
      <c r="BA141" s="3">
        <v>24.565217391304348</v>
      </c>
      <c r="BB141" s="3">
        <v>21.086956521739129</v>
      </c>
      <c r="BC141" s="3">
        <f t="shared" si="58"/>
        <v>50.434782608695649</v>
      </c>
      <c r="BD141" s="3">
        <v>66.334661354581655</v>
      </c>
      <c r="BE141" s="3">
        <v>185</v>
      </c>
      <c r="BF141" s="3">
        <v>82.608695652173907</v>
      </c>
      <c r="BG141" s="3">
        <f t="shared" si="59"/>
        <v>92.868525896414312</v>
      </c>
      <c r="BH141" s="3">
        <v>6.1826086956521733</v>
      </c>
      <c r="BI141" s="3"/>
      <c r="BJ141" s="3">
        <v>4</v>
      </c>
      <c r="BK141" s="3"/>
      <c r="BL141" s="14">
        <v>1637</v>
      </c>
      <c r="BM141" s="15">
        <v>2.4834000000000001</v>
      </c>
      <c r="BN141" s="15">
        <f t="shared" si="61"/>
        <v>0.48661216216216219</v>
      </c>
      <c r="BO141" s="15">
        <f t="shared" si="62"/>
        <v>0.95953732909379974</v>
      </c>
      <c r="BP141" s="15">
        <f t="shared" si="63"/>
        <v>1.7942723785166239</v>
      </c>
      <c r="BQ141" s="4">
        <f t="shared" si="64"/>
        <v>1.5402161125319693</v>
      </c>
      <c r="BR141" s="4">
        <f t="shared" si="65"/>
        <v>3.6838158567774935</v>
      </c>
      <c r="BS141" s="4">
        <f t="shared" si="66"/>
        <v>4.8451617061167083</v>
      </c>
      <c r="BT141" s="4">
        <f t="shared" si="67"/>
        <v>13.512617647058825</v>
      </c>
      <c r="BU141" s="4">
        <f t="shared" si="68"/>
        <v>6.0338363171355498</v>
      </c>
      <c r="BV141" s="4">
        <f t="shared" si="69"/>
        <v>6.7832263885633921</v>
      </c>
      <c r="BW141" s="4">
        <f t="shared" si="70"/>
        <v>4.8451617061167083</v>
      </c>
      <c r="BX141" s="4">
        <f t="shared" si="71"/>
        <v>16.389685797834126</v>
      </c>
      <c r="BY141" s="4"/>
      <c r="BZ141" s="4">
        <f t="shared" si="72"/>
        <v>9.9336000000000002</v>
      </c>
      <c r="CA141" s="4"/>
      <c r="CB141" s="4"/>
      <c r="CC141" s="26">
        <v>1637</v>
      </c>
      <c r="CD141" s="6">
        <f t="shared" si="73"/>
        <v>239.8843322734499</v>
      </c>
      <c r="CE141" s="6">
        <f t="shared" si="74"/>
        <v>486.24781457800509</v>
      </c>
      <c r="CF141" s="6">
        <f t="shared" si="75"/>
        <v>29.264106138107419</v>
      </c>
      <c r="CG141" s="6">
        <f t="shared" si="76"/>
        <v>18.419079283887466</v>
      </c>
      <c r="CH141" s="6">
        <f t="shared" si="77"/>
        <v>14.535485118350124</v>
      </c>
      <c r="CI141" s="6">
        <f t="shared" si="78"/>
        <v>40.537852941176475</v>
      </c>
      <c r="CJ141" s="6">
        <f t="shared" si="79"/>
        <v>7.8439872122762146</v>
      </c>
      <c r="CK141" s="6">
        <f t="shared" si="80"/>
        <v>8.8181943051324101</v>
      </c>
      <c r="CL141" s="6">
        <f t="shared" si="81"/>
        <v>6.2987102179517214</v>
      </c>
      <c r="CM141" s="6">
        <f t="shared" si="86"/>
        <v>32.779371595668252</v>
      </c>
      <c r="CO141" s="7">
        <f t="shared" si="82"/>
        <v>644.7446013905552</v>
      </c>
      <c r="CQ141" s="8">
        <v>1637</v>
      </c>
      <c r="CR141" s="9">
        <f t="shared" si="83"/>
        <v>2483.4</v>
      </c>
      <c r="CS141" s="9">
        <f t="shared" si="84"/>
        <v>2707.9273258403318</v>
      </c>
      <c r="CU141" s="24">
        <v>1637</v>
      </c>
      <c r="CV141" s="11">
        <f t="shared" si="85"/>
        <v>0.91708517296687209</v>
      </c>
    </row>
    <row r="142" spans="1:100" x14ac:dyDescent="0.2">
      <c r="A142" s="13">
        <v>1638</v>
      </c>
      <c r="B142" s="1">
        <v>814.7</v>
      </c>
      <c r="G142" s="1">
        <v>814.7</v>
      </c>
      <c r="H142" s="1"/>
      <c r="I142" s="1">
        <v>29.7</v>
      </c>
      <c r="N142" s="42">
        <v>282.5</v>
      </c>
      <c r="S142" s="1">
        <v>282.5</v>
      </c>
      <c r="U142" s="1">
        <v>36.799999999999997</v>
      </c>
      <c r="V142" s="1"/>
      <c r="X142" s="1"/>
      <c r="Y142" s="1">
        <v>33</v>
      </c>
      <c r="Z142" s="1"/>
      <c r="AA142" s="1">
        <v>33</v>
      </c>
      <c r="AB142" s="1">
        <f t="shared" si="57"/>
        <v>25</v>
      </c>
      <c r="AC142" s="1">
        <v>686.9</v>
      </c>
      <c r="AD142" s="1">
        <v>915</v>
      </c>
      <c r="AE142" s="1"/>
      <c r="AF142" s="1"/>
      <c r="AG142" s="1"/>
      <c r="AH142" s="1"/>
      <c r="AI142" s="1">
        <v>915</v>
      </c>
      <c r="AJ142" s="1"/>
      <c r="AK142" s="1"/>
      <c r="AL142" s="1">
        <v>38</v>
      </c>
      <c r="AM142" s="1"/>
      <c r="AN142" s="1">
        <v>1500</v>
      </c>
      <c r="AO142" s="1">
        <v>67.3</v>
      </c>
      <c r="AP142" s="1"/>
      <c r="AQ142" s="1"/>
      <c r="AR142" s="1"/>
      <c r="AS142" s="1">
        <v>4.5</v>
      </c>
      <c r="AT142" s="1"/>
      <c r="AU142" s="1"/>
      <c r="AV142"/>
      <c r="AW142"/>
      <c r="AX142" s="17">
        <v>1638</v>
      </c>
      <c r="AY142" s="3">
        <v>6.2792792792792795</v>
      </c>
      <c r="AZ142" s="3">
        <f t="shared" si="60"/>
        <v>14.67927927927928</v>
      </c>
      <c r="BA142" s="3">
        <v>19.239130434782606</v>
      </c>
      <c r="BB142" s="3">
        <v>24.565217391304348</v>
      </c>
      <c r="BC142" s="3">
        <f t="shared" si="58"/>
        <v>54.347826086956516</v>
      </c>
      <c r="BD142" s="3">
        <v>72.908366533864537</v>
      </c>
      <c r="BE142" s="3">
        <v>158.13953488372093</v>
      </c>
      <c r="BF142" s="3">
        <v>82.608695652173907</v>
      </c>
      <c r="BG142" s="3">
        <f t="shared" si="59"/>
        <v>102.07171314741035</v>
      </c>
      <c r="BH142" s="3">
        <v>5.8521739130434778</v>
      </c>
      <c r="BI142" s="3"/>
      <c r="BJ142" s="3">
        <v>4.5</v>
      </c>
      <c r="BK142" s="3"/>
      <c r="BL142" s="14">
        <v>1638</v>
      </c>
      <c r="BM142" s="15">
        <v>2.4258000000000002</v>
      </c>
      <c r="BN142" s="15">
        <f t="shared" si="61"/>
        <v>0.44800810810810815</v>
      </c>
      <c r="BO142" s="15">
        <f t="shared" si="62"/>
        <v>1.0473234022257554</v>
      </c>
      <c r="BP142" s="15">
        <f t="shared" si="63"/>
        <v>1.3726553708439897</v>
      </c>
      <c r="BQ142" s="4">
        <f t="shared" si="64"/>
        <v>1.7526560102301789</v>
      </c>
      <c r="BR142" s="4">
        <f t="shared" si="65"/>
        <v>3.8775575447570332</v>
      </c>
      <c r="BS142" s="4">
        <f t="shared" si="66"/>
        <v>5.2017975158190772</v>
      </c>
      <c r="BT142" s="4">
        <f t="shared" si="67"/>
        <v>11.28279069767442</v>
      </c>
      <c r="BU142" s="4">
        <f t="shared" si="68"/>
        <v>5.893887468030691</v>
      </c>
      <c r="BV142" s="4">
        <f t="shared" si="69"/>
        <v>7.2825165221467074</v>
      </c>
      <c r="BW142" s="4">
        <f t="shared" si="70"/>
        <v>5.2017975158190772</v>
      </c>
      <c r="BX142" s="4">
        <f t="shared" si="71"/>
        <v>15.153899626880461</v>
      </c>
      <c r="BY142" s="4"/>
      <c r="BZ142" s="4">
        <f t="shared" si="72"/>
        <v>10.9161</v>
      </c>
      <c r="CA142" s="4"/>
      <c r="CB142" s="4"/>
      <c r="CC142" s="26">
        <v>1638</v>
      </c>
      <c r="CD142" s="6">
        <f t="shared" si="73"/>
        <v>261.8308505564388</v>
      </c>
      <c r="CE142" s="6">
        <f t="shared" si="74"/>
        <v>371.98960549872123</v>
      </c>
      <c r="CF142" s="6">
        <f t="shared" si="75"/>
        <v>33.300464194373397</v>
      </c>
      <c r="CG142" s="6">
        <f t="shared" si="76"/>
        <v>19.387787723785166</v>
      </c>
      <c r="CH142" s="6">
        <f t="shared" si="77"/>
        <v>15.605392547457232</v>
      </c>
      <c r="CI142" s="6">
        <f t="shared" si="78"/>
        <v>33.848372093023258</v>
      </c>
      <c r="CJ142" s="6">
        <f t="shared" si="79"/>
        <v>7.6620537084398981</v>
      </c>
      <c r="CK142" s="6">
        <f t="shared" si="80"/>
        <v>9.4672714787907193</v>
      </c>
      <c r="CL142" s="6">
        <f t="shared" si="81"/>
        <v>6.7623367705648008</v>
      </c>
      <c r="CM142" s="6">
        <f t="shared" si="86"/>
        <v>30.307799253760923</v>
      </c>
      <c r="CO142" s="7">
        <f t="shared" si="82"/>
        <v>528.33108326891659</v>
      </c>
      <c r="CQ142" s="8">
        <v>1638</v>
      </c>
      <c r="CR142" s="9">
        <f t="shared" si="83"/>
        <v>2729.0250000000001</v>
      </c>
      <c r="CS142" s="9">
        <f t="shared" si="84"/>
        <v>2218.9905497294499</v>
      </c>
      <c r="CU142" s="24">
        <v>1638</v>
      </c>
      <c r="CV142" s="11">
        <f t="shared" si="85"/>
        <v>1.2298497622410947</v>
      </c>
    </row>
    <row r="143" spans="1:100" x14ac:dyDescent="0.2">
      <c r="A143" s="13">
        <v>1639</v>
      </c>
      <c r="B143" s="1">
        <v>630.70000000000005</v>
      </c>
      <c r="G143" s="1">
        <v>630.70000000000005</v>
      </c>
      <c r="H143" s="1"/>
      <c r="I143" s="1">
        <v>22.8</v>
      </c>
      <c r="N143" s="42">
        <v>250</v>
      </c>
      <c r="S143" s="1">
        <v>250</v>
      </c>
      <c r="U143" s="1">
        <v>38.799999999999997</v>
      </c>
      <c r="V143" s="1"/>
      <c r="X143" s="1"/>
      <c r="Y143" s="1">
        <v>37</v>
      </c>
      <c r="Z143" s="1"/>
      <c r="AA143" s="1">
        <v>37</v>
      </c>
      <c r="AB143" s="1">
        <f t="shared" si="57"/>
        <v>29</v>
      </c>
      <c r="AC143" s="1">
        <v>728</v>
      </c>
      <c r="AD143" s="1">
        <v>875</v>
      </c>
      <c r="AE143" s="1"/>
      <c r="AF143" s="1"/>
      <c r="AG143" s="1"/>
      <c r="AH143" s="1"/>
      <c r="AI143" s="1">
        <v>875</v>
      </c>
      <c r="AJ143" s="1"/>
      <c r="AK143" s="1"/>
      <c r="AL143" s="1">
        <v>38</v>
      </c>
      <c r="AM143" s="1"/>
      <c r="AN143" s="1">
        <v>1500</v>
      </c>
      <c r="AO143" s="1">
        <v>69.400000000000006</v>
      </c>
      <c r="AP143" s="1"/>
      <c r="AQ143" s="1"/>
      <c r="AR143" s="1"/>
      <c r="AS143" s="1">
        <v>4.5</v>
      </c>
      <c r="AT143" s="1"/>
      <c r="AU143" s="1"/>
      <c r="AV143"/>
      <c r="AW143"/>
      <c r="AX143" s="17">
        <v>1639</v>
      </c>
      <c r="AY143" s="3">
        <v>6.8153153153153152</v>
      </c>
      <c r="AZ143" s="3">
        <f t="shared" si="60"/>
        <v>11.363963963963965</v>
      </c>
      <c r="BA143" s="3">
        <v>11.739130434782609</v>
      </c>
      <c r="BB143" s="3">
        <v>21.739130434782609</v>
      </c>
      <c r="BC143" s="3">
        <f t="shared" si="58"/>
        <v>63.043478260869563</v>
      </c>
      <c r="BD143" s="3">
        <v>69.721115537848604</v>
      </c>
      <c r="BE143" s="3">
        <v>101.97674418604652</v>
      </c>
      <c r="BF143" s="3">
        <v>82.608695652173907</v>
      </c>
      <c r="BG143" s="3">
        <f t="shared" si="59"/>
        <v>97.609561752988043</v>
      </c>
      <c r="BH143" s="3">
        <v>6.0347826086956529</v>
      </c>
      <c r="BI143" s="3"/>
      <c r="BJ143" s="3">
        <v>4.5</v>
      </c>
      <c r="BK143" s="3"/>
      <c r="BL143" s="14">
        <v>1639</v>
      </c>
      <c r="BM143" s="15">
        <v>2.3681999999999999</v>
      </c>
      <c r="BN143" s="15">
        <f t="shared" si="61"/>
        <v>0.47470675675675672</v>
      </c>
      <c r="BO143" s="15">
        <f t="shared" si="62"/>
        <v>0.79153351351351353</v>
      </c>
      <c r="BP143" s="15">
        <f t="shared" si="63"/>
        <v>0.81766496163682856</v>
      </c>
      <c r="BQ143" s="4">
        <f t="shared" si="64"/>
        <v>1.5141943734015344</v>
      </c>
      <c r="BR143" s="4">
        <f t="shared" si="65"/>
        <v>4.3911636828644491</v>
      </c>
      <c r="BS143" s="4">
        <f t="shared" si="66"/>
        <v>4.8562807593156778</v>
      </c>
      <c r="BT143" s="4">
        <f t="shared" si="67"/>
        <v>7.1029801641586872</v>
      </c>
      <c r="BU143" s="4">
        <f t="shared" si="68"/>
        <v>5.7539386189258304</v>
      </c>
      <c r="BV143" s="4">
        <f t="shared" si="69"/>
        <v>6.7987930630419493</v>
      </c>
      <c r="BW143" s="4">
        <f t="shared" si="70"/>
        <v>4.8562807593156778</v>
      </c>
      <c r="BX143" s="4">
        <f t="shared" si="71"/>
        <v>15.25570203085929</v>
      </c>
      <c r="BY143" s="4"/>
      <c r="BZ143" s="4">
        <f t="shared" si="72"/>
        <v>10.6569</v>
      </c>
      <c r="CA143" s="4"/>
      <c r="CB143" s="4"/>
      <c r="CC143" s="26">
        <v>1639</v>
      </c>
      <c r="CD143" s="6">
        <f t="shared" si="73"/>
        <v>197.88337837837838</v>
      </c>
      <c r="CE143" s="6">
        <f t="shared" si="74"/>
        <v>221.58720460358055</v>
      </c>
      <c r="CF143" s="6">
        <f t="shared" si="75"/>
        <v>28.769693094629154</v>
      </c>
      <c r="CG143" s="6">
        <f t="shared" si="76"/>
        <v>21.955818414322245</v>
      </c>
      <c r="CH143" s="6">
        <f t="shared" si="77"/>
        <v>14.568842277947034</v>
      </c>
      <c r="CI143" s="6">
        <f t="shared" si="78"/>
        <v>21.308940492476061</v>
      </c>
      <c r="CJ143" s="6">
        <f t="shared" si="79"/>
        <v>7.4801202046035797</v>
      </c>
      <c r="CK143" s="6">
        <f t="shared" si="80"/>
        <v>8.8384309819545344</v>
      </c>
      <c r="CL143" s="6">
        <f t="shared" si="81"/>
        <v>6.3131649871103814</v>
      </c>
      <c r="CM143" s="6">
        <f t="shared" si="86"/>
        <v>30.511404061718579</v>
      </c>
      <c r="CO143" s="7">
        <f t="shared" si="82"/>
        <v>361.33361911834214</v>
      </c>
      <c r="CQ143" s="8">
        <v>1639</v>
      </c>
      <c r="CR143" s="9">
        <f t="shared" si="83"/>
        <v>2664.2249999999999</v>
      </c>
      <c r="CS143" s="9">
        <f t="shared" si="84"/>
        <v>1517.6012002970372</v>
      </c>
      <c r="CU143" s="24">
        <v>1639</v>
      </c>
      <c r="CV143" s="11">
        <f t="shared" si="85"/>
        <v>1.7555501402335054</v>
      </c>
    </row>
    <row r="144" spans="1:100" x14ac:dyDescent="0.2">
      <c r="A144" s="13">
        <v>1640</v>
      </c>
      <c r="B144" s="1">
        <v>504.3</v>
      </c>
      <c r="G144" s="1">
        <v>504.3</v>
      </c>
      <c r="H144" s="1"/>
      <c r="I144" s="1">
        <v>20.2</v>
      </c>
      <c r="N144" s="1">
        <v>241</v>
      </c>
      <c r="S144" s="1">
        <v>241</v>
      </c>
      <c r="U144" s="1">
        <v>27.2</v>
      </c>
      <c r="V144" s="1"/>
      <c r="X144" s="1"/>
      <c r="Y144" s="1">
        <v>34</v>
      </c>
      <c r="Z144" s="1"/>
      <c r="AA144" s="1">
        <v>34</v>
      </c>
      <c r="AB144" s="1">
        <f t="shared" si="57"/>
        <v>26</v>
      </c>
      <c r="AC144" s="1">
        <v>702.9</v>
      </c>
      <c r="AD144" s="1">
        <v>875</v>
      </c>
      <c r="AE144" s="1"/>
      <c r="AF144" s="1"/>
      <c r="AG144" s="1"/>
      <c r="AH144" s="1"/>
      <c r="AI144" s="1">
        <v>875</v>
      </c>
      <c r="AJ144" s="1"/>
      <c r="AK144" s="1"/>
      <c r="AL144" s="1">
        <v>38</v>
      </c>
      <c r="AM144" s="1"/>
      <c r="AN144" s="1">
        <v>1092.2625</v>
      </c>
      <c r="AO144" s="1">
        <v>63</v>
      </c>
      <c r="AP144" s="1"/>
      <c r="AQ144" s="1"/>
      <c r="AR144" s="1"/>
      <c r="AS144" s="1">
        <v>4.5</v>
      </c>
      <c r="AT144" s="1"/>
      <c r="AU144" s="1"/>
      <c r="AV144"/>
      <c r="AW144"/>
      <c r="AX144" s="17">
        <v>1640</v>
      </c>
      <c r="AY144" s="3">
        <v>7.3513513513513518</v>
      </c>
      <c r="AZ144" s="3">
        <f t="shared" si="60"/>
        <v>9.0864864864864874</v>
      </c>
      <c r="BA144" s="3">
        <v>8.9130434782608692</v>
      </c>
      <c r="BB144" s="3">
        <v>20.956521739130434</v>
      </c>
      <c r="BC144" s="3">
        <f t="shared" si="58"/>
        <v>56.521739130434781</v>
      </c>
      <c r="BD144" s="3">
        <v>69.721115537848604</v>
      </c>
      <c r="BE144" s="3">
        <v>88.372093023255815</v>
      </c>
      <c r="BF144" s="3">
        <v>82.608695652173907</v>
      </c>
      <c r="BG144" s="3">
        <f t="shared" si="59"/>
        <v>97.609561752988043</v>
      </c>
      <c r="BH144" s="3">
        <v>5.4782608695652177</v>
      </c>
      <c r="BI144" s="3"/>
      <c r="BJ144" s="3">
        <v>4.5</v>
      </c>
      <c r="BK144" s="3"/>
      <c r="BL144" s="14">
        <v>1640</v>
      </c>
      <c r="BM144" s="15">
        <v>2.1764000000000001</v>
      </c>
      <c r="BN144" s="15">
        <f t="shared" si="61"/>
        <v>0.47057297297297301</v>
      </c>
      <c r="BO144" s="15">
        <f t="shared" si="62"/>
        <v>0.58164203497615274</v>
      </c>
      <c r="BP144" s="15">
        <f t="shared" si="63"/>
        <v>0.57053964194373408</v>
      </c>
      <c r="BQ144" s="4">
        <f t="shared" si="64"/>
        <v>1.3414639386189258</v>
      </c>
      <c r="BR144" s="4">
        <f t="shared" si="65"/>
        <v>3.6180562659846549</v>
      </c>
      <c r="BS144" s="4">
        <f t="shared" si="66"/>
        <v>4.4629716428404036</v>
      </c>
      <c r="BT144" s="4">
        <f t="shared" si="67"/>
        <v>5.6568536251709993</v>
      </c>
      <c r="BU144" s="4">
        <f t="shared" si="68"/>
        <v>5.2879283887468027</v>
      </c>
      <c r="BV144" s="4">
        <f t="shared" si="69"/>
        <v>6.2481602999765649</v>
      </c>
      <c r="BW144" s="4">
        <f t="shared" si="70"/>
        <v>4.4629716428404036</v>
      </c>
      <c r="BX144" s="4">
        <f t="shared" si="71"/>
        <v>12.72722192792259</v>
      </c>
      <c r="BY144" s="4"/>
      <c r="BZ144" s="4">
        <f t="shared" si="72"/>
        <v>9.7938000000000009</v>
      </c>
      <c r="CA144" s="4"/>
      <c r="CB144" s="4"/>
      <c r="CC144" s="26">
        <v>1640</v>
      </c>
      <c r="CD144" s="6">
        <f t="shared" si="73"/>
        <v>145.41050874403817</v>
      </c>
      <c r="CE144" s="6">
        <f t="shared" si="74"/>
        <v>154.61624296675194</v>
      </c>
      <c r="CF144" s="6">
        <f t="shared" si="75"/>
        <v>25.48781483375959</v>
      </c>
      <c r="CG144" s="6">
        <f t="shared" si="76"/>
        <v>18.090281329923275</v>
      </c>
      <c r="CH144" s="6">
        <f t="shared" si="77"/>
        <v>13.38891492852121</v>
      </c>
      <c r="CI144" s="6">
        <f t="shared" si="78"/>
        <v>16.970560875512998</v>
      </c>
      <c r="CJ144" s="6">
        <f t="shared" si="79"/>
        <v>6.8743069053708439</v>
      </c>
      <c r="CK144" s="6">
        <f t="shared" si="80"/>
        <v>8.1226083899695354</v>
      </c>
      <c r="CL144" s="6">
        <f t="shared" si="81"/>
        <v>5.8018631356925248</v>
      </c>
      <c r="CM144" s="6">
        <f t="shared" si="86"/>
        <v>25.454443855845181</v>
      </c>
      <c r="CO144" s="7">
        <f t="shared" si="82"/>
        <v>274.80703722134712</v>
      </c>
      <c r="CQ144" s="8">
        <v>1640</v>
      </c>
      <c r="CR144" s="9">
        <f t="shared" si="83"/>
        <v>2448.4500000000003</v>
      </c>
      <c r="CS144" s="9">
        <f t="shared" si="84"/>
        <v>1154.189556329658</v>
      </c>
      <c r="CU144" s="24">
        <v>1640</v>
      </c>
      <c r="CV144" s="11">
        <f t="shared" si="85"/>
        <v>2.1213586508147864</v>
      </c>
    </row>
    <row r="145" spans="1:100" x14ac:dyDescent="0.2">
      <c r="A145" s="13">
        <v>1641</v>
      </c>
      <c r="B145" s="1">
        <v>885.4</v>
      </c>
      <c r="G145" s="1">
        <v>885.4</v>
      </c>
      <c r="H145" s="1"/>
      <c r="I145" s="1">
        <v>26.1</v>
      </c>
      <c r="N145" s="1">
        <v>250</v>
      </c>
      <c r="S145" s="1">
        <v>250</v>
      </c>
      <c r="U145" s="1">
        <v>33</v>
      </c>
      <c r="V145" s="1"/>
      <c r="X145" s="1"/>
      <c r="Y145" s="1">
        <v>31</v>
      </c>
      <c r="Z145" s="1"/>
      <c r="AA145" s="1">
        <v>31</v>
      </c>
      <c r="AB145" s="1">
        <f t="shared" si="57"/>
        <v>23</v>
      </c>
      <c r="AC145" s="1">
        <v>929.3</v>
      </c>
      <c r="AD145" s="1">
        <v>866.66666666666663</v>
      </c>
      <c r="AE145" s="1"/>
      <c r="AF145" s="1"/>
      <c r="AG145" s="1"/>
      <c r="AH145" s="1"/>
      <c r="AI145" s="1">
        <v>866.66666666666663</v>
      </c>
      <c r="AJ145" s="1"/>
      <c r="AK145" s="1"/>
      <c r="AL145" s="1">
        <v>37</v>
      </c>
      <c r="AM145" s="1"/>
      <c r="AN145" s="1">
        <v>1157.4562500000002</v>
      </c>
      <c r="AO145" s="1">
        <v>68</v>
      </c>
      <c r="AP145" s="1"/>
      <c r="AQ145" s="1"/>
      <c r="AR145" s="1"/>
      <c r="AS145" s="1">
        <v>4</v>
      </c>
      <c r="AT145" s="1"/>
      <c r="AU145" s="1"/>
      <c r="AV145"/>
      <c r="AW145"/>
      <c r="AX145" s="17">
        <v>1641</v>
      </c>
      <c r="AY145" s="3">
        <v>8.8216216216216221</v>
      </c>
      <c r="AZ145" s="3">
        <f t="shared" si="60"/>
        <v>15.953153153153153</v>
      </c>
      <c r="BA145" s="3">
        <v>15.32608695652174</v>
      </c>
      <c r="BB145" s="3">
        <v>21.739130434782609</v>
      </c>
      <c r="BC145" s="3">
        <f t="shared" si="58"/>
        <v>50</v>
      </c>
      <c r="BD145" s="3">
        <v>69.057104913678614</v>
      </c>
      <c r="BE145" s="3">
        <v>118.6046511627907</v>
      </c>
      <c r="BF145" s="3">
        <v>80.434782608695642</v>
      </c>
      <c r="BG145" s="3">
        <f t="shared" si="59"/>
        <v>96.679946879150052</v>
      </c>
      <c r="BH145" s="3">
        <v>5.9130434782608692</v>
      </c>
      <c r="BI145" s="3"/>
      <c r="BJ145" s="3">
        <v>4</v>
      </c>
      <c r="BK145" s="3"/>
      <c r="BL145" s="14">
        <v>1641</v>
      </c>
      <c r="BM145" s="15">
        <v>1.94</v>
      </c>
      <c r="BN145" s="15">
        <f t="shared" si="61"/>
        <v>0.50335135135135134</v>
      </c>
      <c r="BO145" s="15">
        <f t="shared" si="62"/>
        <v>0.91026815050344456</v>
      </c>
      <c r="BP145" s="15">
        <f t="shared" si="63"/>
        <v>0.87448849104859339</v>
      </c>
      <c r="BQ145" s="4">
        <f t="shared" si="64"/>
        <v>1.2404092071611252</v>
      </c>
      <c r="BR145" s="4">
        <f t="shared" si="65"/>
        <v>2.8529411764705883</v>
      </c>
      <c r="BS145" s="4">
        <f t="shared" si="66"/>
        <v>3.9403171627216618</v>
      </c>
      <c r="BT145" s="4">
        <f t="shared" si="67"/>
        <v>6.7674418604651159</v>
      </c>
      <c r="BU145" s="4">
        <f t="shared" si="68"/>
        <v>4.5895140664961627</v>
      </c>
      <c r="BV145" s="4">
        <f t="shared" si="69"/>
        <v>5.5164440278103264</v>
      </c>
      <c r="BW145" s="4">
        <f t="shared" si="70"/>
        <v>3.9403171627216618</v>
      </c>
      <c r="BX145" s="4">
        <f t="shared" si="71"/>
        <v>12.245174911908906</v>
      </c>
      <c r="BY145" s="4"/>
      <c r="BZ145" s="4">
        <f t="shared" si="72"/>
        <v>7.76</v>
      </c>
      <c r="CA145" s="4"/>
      <c r="CB145" s="4"/>
      <c r="CC145" s="26">
        <v>1641</v>
      </c>
      <c r="CD145" s="6">
        <f t="shared" si="73"/>
        <v>227.56703762586113</v>
      </c>
      <c r="CE145" s="6">
        <f t="shared" si="74"/>
        <v>236.9863810741688</v>
      </c>
      <c r="CF145" s="6">
        <f t="shared" si="75"/>
        <v>23.56777493606138</v>
      </c>
      <c r="CG145" s="6">
        <f t="shared" si="76"/>
        <v>14.264705882352942</v>
      </c>
      <c r="CH145" s="6">
        <f t="shared" si="77"/>
        <v>11.820951488164985</v>
      </c>
      <c r="CI145" s="6">
        <f t="shared" si="78"/>
        <v>20.302325581395348</v>
      </c>
      <c r="CJ145" s="6">
        <f t="shared" si="79"/>
        <v>5.9663682864450118</v>
      </c>
      <c r="CK145" s="6">
        <f t="shared" si="80"/>
        <v>7.1713772361534245</v>
      </c>
      <c r="CL145" s="6">
        <f t="shared" si="81"/>
        <v>5.1224123115381603</v>
      </c>
      <c r="CM145" s="6">
        <f t="shared" si="86"/>
        <v>24.490349823817812</v>
      </c>
      <c r="CO145" s="7">
        <f t="shared" si="82"/>
        <v>349.69264662009789</v>
      </c>
      <c r="CQ145" s="8">
        <v>1641</v>
      </c>
      <c r="CR145" s="9">
        <f t="shared" si="83"/>
        <v>1940</v>
      </c>
      <c r="CS145" s="9">
        <f t="shared" si="84"/>
        <v>1468.7091158044111</v>
      </c>
      <c r="CU145" s="24">
        <v>1641</v>
      </c>
      <c r="CV145" s="11">
        <f t="shared" si="85"/>
        <v>1.3208878321269648</v>
      </c>
    </row>
    <row r="146" spans="1:100" x14ac:dyDescent="0.2">
      <c r="A146" s="13">
        <v>1642</v>
      </c>
      <c r="B146" s="1">
        <v>965.2</v>
      </c>
      <c r="G146" s="1">
        <v>965.2</v>
      </c>
      <c r="H146" s="1"/>
      <c r="I146" s="1">
        <v>32</v>
      </c>
      <c r="N146" s="1">
        <v>292.75</v>
      </c>
      <c r="S146" s="1">
        <v>292.75</v>
      </c>
      <c r="U146" s="1">
        <v>41</v>
      </c>
      <c r="V146" s="1"/>
      <c r="X146" s="1"/>
      <c r="Y146" s="1">
        <v>33.4</v>
      </c>
      <c r="Z146" s="1"/>
      <c r="AA146" s="1">
        <v>33.4</v>
      </c>
      <c r="AB146" s="1">
        <f t="shared" si="57"/>
        <v>25.4</v>
      </c>
      <c r="AC146" s="1">
        <v>1247.4000000000001</v>
      </c>
      <c r="AD146" s="1">
        <v>1008.3333333333334</v>
      </c>
      <c r="AE146" s="1"/>
      <c r="AF146" s="1"/>
      <c r="AG146" s="1"/>
      <c r="AH146" s="1"/>
      <c r="AI146" s="1">
        <v>1008.3333333333334</v>
      </c>
      <c r="AJ146" s="1"/>
      <c r="AK146" s="1"/>
      <c r="AL146" s="1">
        <v>42</v>
      </c>
      <c r="AM146" s="1"/>
      <c r="AN146" s="1">
        <v>1222.6499999999999</v>
      </c>
      <c r="AO146" s="1">
        <v>86.7</v>
      </c>
      <c r="AP146" s="1"/>
      <c r="AQ146" s="1"/>
      <c r="AR146" s="1"/>
      <c r="AS146" s="1">
        <v>4</v>
      </c>
      <c r="AT146" s="1"/>
      <c r="AU146" s="1"/>
      <c r="AV146"/>
      <c r="AW146"/>
      <c r="AX146" s="17">
        <v>1642</v>
      </c>
      <c r="AY146" s="3">
        <v>12.252252252252251</v>
      </c>
      <c r="AZ146" s="3">
        <f t="shared" si="60"/>
        <v>17.390990990990993</v>
      </c>
      <c r="BA146" s="3">
        <v>21.739130434782609</v>
      </c>
      <c r="BB146" s="3">
        <v>25.456521739130434</v>
      </c>
      <c r="BC146" s="3">
        <f t="shared" si="58"/>
        <v>55.217391304347821</v>
      </c>
      <c r="BD146" s="3">
        <v>80.345285524568396</v>
      </c>
      <c r="BE146" s="3">
        <v>118.6046511627907</v>
      </c>
      <c r="BF146" s="3">
        <v>91.304347826086953</v>
      </c>
      <c r="BG146" s="3">
        <f t="shared" si="59"/>
        <v>112.48339973439575</v>
      </c>
      <c r="BH146" s="3">
        <v>7.5391304347826091</v>
      </c>
      <c r="BI146" s="3"/>
      <c r="BJ146" s="3">
        <v>4</v>
      </c>
      <c r="BK146" s="3"/>
      <c r="BL146" s="14">
        <v>1642</v>
      </c>
      <c r="BM146" s="15">
        <v>1.4491000000000001</v>
      </c>
      <c r="BN146" s="15">
        <f t="shared" si="61"/>
        <v>0.52219819819819824</v>
      </c>
      <c r="BO146" s="15">
        <f t="shared" si="62"/>
        <v>0.7412142660307367</v>
      </c>
      <c r="BP146" s="15">
        <f t="shared" si="63"/>
        <v>0.92653452685422</v>
      </c>
      <c r="BQ146" s="4">
        <f t="shared" si="64"/>
        <v>1.0849719309462915</v>
      </c>
      <c r="BR146" s="4">
        <f t="shared" si="65"/>
        <v>2.3533976982097187</v>
      </c>
      <c r="BS146" s="4">
        <f t="shared" si="66"/>
        <v>3.4243633309897668</v>
      </c>
      <c r="BT146" s="4">
        <f t="shared" si="67"/>
        <v>5.0550000000000006</v>
      </c>
      <c r="BU146" s="4">
        <f t="shared" si="68"/>
        <v>3.8914450127877238</v>
      </c>
      <c r="BV146" s="4">
        <f t="shared" si="69"/>
        <v>4.7941086633856731</v>
      </c>
      <c r="BW146" s="4">
        <f t="shared" si="70"/>
        <v>3.4243633309897668</v>
      </c>
      <c r="BX146" s="4">
        <f t="shared" si="71"/>
        <v>11.661966897000092</v>
      </c>
      <c r="BY146" s="4"/>
      <c r="BZ146" s="4">
        <f t="shared" si="72"/>
        <v>5.7964000000000002</v>
      </c>
      <c r="CA146" s="4"/>
      <c r="CB146" s="4"/>
      <c r="CC146" s="26">
        <v>1642</v>
      </c>
      <c r="CD146" s="6">
        <f t="shared" si="73"/>
        <v>185.30356650768417</v>
      </c>
      <c r="CE146" s="6">
        <f t="shared" si="74"/>
        <v>251.09085677749363</v>
      </c>
      <c r="CF146" s="6">
        <f t="shared" si="75"/>
        <v>20.61446668797954</v>
      </c>
      <c r="CG146" s="6">
        <f t="shared" si="76"/>
        <v>11.766988491048593</v>
      </c>
      <c r="CH146" s="6">
        <f t="shared" si="77"/>
        <v>10.2730899929693</v>
      </c>
      <c r="CI146" s="6">
        <f t="shared" si="78"/>
        <v>15.165000000000003</v>
      </c>
      <c r="CJ146" s="6">
        <f t="shared" si="79"/>
        <v>5.0588785166240413</v>
      </c>
      <c r="CK146" s="6">
        <f t="shared" si="80"/>
        <v>6.2323412624013752</v>
      </c>
      <c r="CL146" s="6">
        <f t="shared" si="81"/>
        <v>4.451672330286697</v>
      </c>
      <c r="CM146" s="6">
        <f t="shared" si="86"/>
        <v>23.323933794000183</v>
      </c>
      <c r="CO146" s="7">
        <f t="shared" si="82"/>
        <v>347.97722785280331</v>
      </c>
      <c r="CQ146" s="8">
        <v>1642</v>
      </c>
      <c r="CR146" s="9">
        <f t="shared" si="83"/>
        <v>1449.1000000000001</v>
      </c>
      <c r="CS146" s="9">
        <f t="shared" si="84"/>
        <v>1461.504356981774</v>
      </c>
      <c r="CU146" s="24">
        <v>1642</v>
      </c>
      <c r="CV146" s="11">
        <f t="shared" si="85"/>
        <v>0.99151261033022797</v>
      </c>
    </row>
    <row r="147" spans="1:100" x14ac:dyDescent="0.2">
      <c r="A147" s="13">
        <v>1643</v>
      </c>
      <c r="B147" s="1">
        <v>725.3</v>
      </c>
      <c r="G147" s="1">
        <v>725.3</v>
      </c>
      <c r="H147" s="1"/>
      <c r="I147" s="1">
        <v>22.5</v>
      </c>
      <c r="N147" s="41"/>
      <c r="U147" s="1">
        <v>39.5</v>
      </c>
      <c r="V147" s="1"/>
      <c r="X147" s="1"/>
      <c r="Y147" s="1">
        <v>33</v>
      </c>
      <c r="Z147" s="1"/>
      <c r="AA147" s="1">
        <v>33</v>
      </c>
      <c r="AB147" s="1">
        <f t="shared" si="57"/>
        <v>25</v>
      </c>
      <c r="AC147" s="1">
        <v>612</v>
      </c>
      <c r="AD147" s="1">
        <v>962.38642621145368</v>
      </c>
      <c r="AE147" s="1"/>
      <c r="AF147" s="1"/>
      <c r="AG147" s="1"/>
      <c r="AH147" s="1"/>
      <c r="AI147" s="1">
        <v>962.38642621145368</v>
      </c>
      <c r="AJ147" s="1"/>
      <c r="AK147" s="1"/>
      <c r="AL147" s="1">
        <v>40</v>
      </c>
      <c r="AM147" s="1"/>
      <c r="AN147" s="1">
        <v>1275</v>
      </c>
      <c r="AO147" s="1">
        <v>65.3</v>
      </c>
      <c r="AP147" s="1"/>
      <c r="AQ147" s="1"/>
      <c r="AR147" s="1"/>
      <c r="AS147" s="1">
        <v>4</v>
      </c>
      <c r="AT147" s="1"/>
      <c r="AU147" s="1"/>
      <c r="AV147"/>
      <c r="AW147"/>
      <c r="AX147" s="17">
        <v>1643</v>
      </c>
      <c r="AY147" s="3">
        <v>5.5135135135135132</v>
      </c>
      <c r="AZ147" s="3">
        <f t="shared" si="60"/>
        <v>13.068468468468467</v>
      </c>
      <c r="BA147" s="3">
        <v>11.413043478260869</v>
      </c>
      <c r="BB147" s="3">
        <v>23.597826086956523</v>
      </c>
      <c r="BC147" s="3">
        <f t="shared" si="58"/>
        <v>54.347826086956516</v>
      </c>
      <c r="BD147" s="3">
        <v>76.684177387366816</v>
      </c>
      <c r="BE147" s="3">
        <v>118.6046511627907</v>
      </c>
      <c r="BF147" s="3">
        <v>86.956521739130437</v>
      </c>
      <c r="BG147" s="3">
        <f t="shared" si="59"/>
        <v>107.35784834231353</v>
      </c>
      <c r="BH147" s="3">
        <v>5.678260869565217</v>
      </c>
      <c r="BI147" s="3"/>
      <c r="BJ147" s="3">
        <v>4</v>
      </c>
      <c r="BK147" s="3"/>
      <c r="BL147" s="14">
        <v>1643</v>
      </c>
      <c r="BM147" s="15">
        <v>2.5308999999999999</v>
      </c>
      <c r="BN147" s="15">
        <f t="shared" si="61"/>
        <v>0.41041621621621616</v>
      </c>
      <c r="BO147" s="15">
        <f t="shared" si="62"/>
        <v>0.97279373078961295</v>
      </c>
      <c r="BP147" s="15">
        <f t="shared" si="63"/>
        <v>0.8495668158567774</v>
      </c>
      <c r="BQ147" s="4">
        <f t="shared" si="64"/>
        <v>1.7565805306905373</v>
      </c>
      <c r="BR147" s="4">
        <f t="shared" si="65"/>
        <v>4.0455562659846542</v>
      </c>
      <c r="BS147" s="4">
        <f t="shared" si="66"/>
        <v>5.7082348396966669</v>
      </c>
      <c r="BT147" s="4">
        <f t="shared" si="67"/>
        <v>8.8287209302325582</v>
      </c>
      <c r="BU147" s="4">
        <f t="shared" si="68"/>
        <v>6.4728900255754471</v>
      </c>
      <c r="BV147" s="4">
        <f t="shared" si="69"/>
        <v>7.9915287755753326</v>
      </c>
      <c r="BW147" s="4">
        <f t="shared" si="70"/>
        <v>5.7082348396966669</v>
      </c>
      <c r="BX147" s="4">
        <f t="shared" si="71"/>
        <v>15.340606056330587</v>
      </c>
      <c r="BY147" s="4"/>
      <c r="BZ147" s="4">
        <f t="shared" si="72"/>
        <v>10.1236</v>
      </c>
      <c r="CA147" s="4"/>
      <c r="CB147" s="4"/>
      <c r="CC147" s="26">
        <v>1643</v>
      </c>
      <c r="CD147" s="6">
        <f t="shared" si="73"/>
        <v>243.19843269740323</v>
      </c>
      <c r="CE147" s="6">
        <f t="shared" si="74"/>
        <v>230.23260709718667</v>
      </c>
      <c r="CF147" s="6">
        <f t="shared" si="75"/>
        <v>33.375030083120208</v>
      </c>
      <c r="CG147" s="6">
        <f t="shared" si="76"/>
        <v>20.227781329923271</v>
      </c>
      <c r="CH147" s="6">
        <f t="shared" si="77"/>
        <v>17.124704519090002</v>
      </c>
      <c r="CI147" s="6">
        <f t="shared" si="78"/>
        <v>26.486162790697676</v>
      </c>
      <c r="CJ147" s="6">
        <f t="shared" si="79"/>
        <v>8.4147570332480814</v>
      </c>
      <c r="CK147" s="6">
        <f t="shared" si="80"/>
        <v>10.388987408247933</v>
      </c>
      <c r="CL147" s="6">
        <f t="shared" si="81"/>
        <v>7.4207052916056675</v>
      </c>
      <c r="CM147" s="6">
        <f t="shared" si="86"/>
        <v>30.681212112661175</v>
      </c>
      <c r="CO147" s="7">
        <f t="shared" si="82"/>
        <v>384.3519476657807</v>
      </c>
      <c r="CQ147" s="8">
        <v>1643</v>
      </c>
      <c r="CR147" s="9">
        <f t="shared" si="83"/>
        <v>2530.9</v>
      </c>
      <c r="CS147" s="9">
        <f t="shared" si="84"/>
        <v>1614.278180196279</v>
      </c>
      <c r="CU147" s="24">
        <v>1643</v>
      </c>
      <c r="CV147" s="11">
        <f t="shared" si="85"/>
        <v>1.5678214765265983</v>
      </c>
    </row>
    <row r="148" spans="1:100" x14ac:dyDescent="0.2">
      <c r="A148" s="13">
        <v>1644</v>
      </c>
      <c r="B148" s="1">
        <v>629</v>
      </c>
      <c r="G148" s="1">
        <v>629</v>
      </c>
      <c r="H148" s="1"/>
      <c r="N148" s="1">
        <v>250</v>
      </c>
      <c r="S148" s="1">
        <v>250</v>
      </c>
      <c r="U148" s="1">
        <v>40.5</v>
      </c>
      <c r="V148" s="1"/>
      <c r="X148" s="1"/>
      <c r="Y148" s="1">
        <v>36.700000000000003</v>
      </c>
      <c r="Z148" s="1"/>
      <c r="AA148" s="1">
        <v>36.700000000000003</v>
      </c>
      <c r="AB148" s="1">
        <f t="shared" si="57"/>
        <v>28.700000000000003</v>
      </c>
      <c r="AC148" s="1">
        <v>643.1</v>
      </c>
      <c r="AD148" s="1">
        <v>950</v>
      </c>
      <c r="AE148" s="1"/>
      <c r="AF148" s="1"/>
      <c r="AG148" s="1"/>
      <c r="AH148" s="1"/>
      <c r="AI148" s="1">
        <v>950</v>
      </c>
      <c r="AJ148" s="1"/>
      <c r="AK148" s="1"/>
      <c r="AL148" s="1">
        <v>40</v>
      </c>
      <c r="AM148" s="1"/>
      <c r="AN148" s="1">
        <v>1216</v>
      </c>
      <c r="AO148" s="1">
        <v>59.2</v>
      </c>
      <c r="AP148" s="1"/>
      <c r="AQ148" s="1"/>
      <c r="AR148" s="1"/>
      <c r="AS148" s="1">
        <v>4</v>
      </c>
      <c r="AT148" s="1"/>
      <c r="AU148" s="1"/>
      <c r="AV148"/>
      <c r="AW148"/>
      <c r="AX148" s="17">
        <v>1644</v>
      </c>
      <c r="AY148" s="3">
        <v>8.5819819819819827</v>
      </c>
      <c r="AZ148" s="3">
        <f t="shared" si="60"/>
        <v>11.333333333333334</v>
      </c>
      <c r="BA148" s="3">
        <v>15.081521739130434</v>
      </c>
      <c r="BB148" s="3">
        <v>21.739130434782609</v>
      </c>
      <c r="BC148" s="3">
        <f t="shared" si="58"/>
        <v>62.391304347826093</v>
      </c>
      <c r="BD148" s="3">
        <v>75.697211155378483</v>
      </c>
      <c r="BE148" s="3">
        <v>67.558139534883722</v>
      </c>
      <c r="BF148" s="3">
        <v>86.956521739130437</v>
      </c>
      <c r="BG148" s="3">
        <f t="shared" si="59"/>
        <v>105.97609561752986</v>
      </c>
      <c r="BH148" s="3">
        <v>5.1478260869565222</v>
      </c>
      <c r="BI148" s="3"/>
      <c r="BJ148" s="3">
        <v>4</v>
      </c>
      <c r="BK148" s="3"/>
      <c r="BL148" s="14">
        <v>1644</v>
      </c>
      <c r="BM148" s="15">
        <v>2.4597000000000002</v>
      </c>
      <c r="BN148" s="15">
        <f t="shared" si="61"/>
        <v>0.62085591414944374</v>
      </c>
      <c r="BO148" s="15">
        <f t="shared" si="62"/>
        <v>0.81990000000000018</v>
      </c>
      <c r="BP148" s="15">
        <f t="shared" si="63"/>
        <v>1.0910593829923274</v>
      </c>
      <c r="BQ148" s="4">
        <f t="shared" si="64"/>
        <v>1.5726982097186701</v>
      </c>
      <c r="BR148" s="4">
        <f t="shared" si="65"/>
        <v>4.513643861892584</v>
      </c>
      <c r="BS148" s="4">
        <f t="shared" si="66"/>
        <v>5.4762479493789549</v>
      </c>
      <c r="BT148" s="4">
        <f t="shared" si="67"/>
        <v>4.8874339945280445</v>
      </c>
      <c r="BU148" s="4">
        <f t="shared" si="68"/>
        <v>6.2907928388746805</v>
      </c>
      <c r="BV148" s="4">
        <f t="shared" si="69"/>
        <v>7.6667471291305365</v>
      </c>
      <c r="BW148" s="4">
        <f t="shared" si="70"/>
        <v>5.4762479493789549</v>
      </c>
      <c r="BX148" s="4">
        <f t="shared" si="71"/>
        <v>13.516311692424821</v>
      </c>
      <c r="BY148" s="4"/>
      <c r="BZ148" s="4">
        <f t="shared" si="72"/>
        <v>9.8388000000000009</v>
      </c>
      <c r="CA148" s="4"/>
      <c r="CB148" s="4"/>
      <c r="CC148" s="26">
        <v>1644</v>
      </c>
      <c r="CD148" s="6">
        <f t="shared" si="73"/>
        <v>204.97500000000002</v>
      </c>
      <c r="CE148" s="6">
        <f t="shared" si="74"/>
        <v>295.67709279092071</v>
      </c>
      <c r="CF148" s="6">
        <f t="shared" si="75"/>
        <v>29.881265984654732</v>
      </c>
      <c r="CG148" s="6">
        <f t="shared" si="76"/>
        <v>22.568219309462918</v>
      </c>
      <c r="CH148" s="6">
        <f t="shared" si="77"/>
        <v>16.428743848136865</v>
      </c>
      <c r="CI148" s="6">
        <f t="shared" si="78"/>
        <v>14.662301983584133</v>
      </c>
      <c r="CJ148" s="6">
        <f t="shared" si="79"/>
        <v>8.178030690537085</v>
      </c>
      <c r="CK148" s="6">
        <f t="shared" si="80"/>
        <v>9.9667712678696976</v>
      </c>
      <c r="CL148" s="6">
        <f t="shared" si="81"/>
        <v>7.1191223341926415</v>
      </c>
      <c r="CM148" s="6">
        <f t="shared" si="86"/>
        <v>27.032623384849643</v>
      </c>
      <c r="CO148" s="7">
        <f t="shared" si="82"/>
        <v>431.51417159420851</v>
      </c>
      <c r="CQ148" s="8">
        <v>1644</v>
      </c>
      <c r="CR148" s="9">
        <f t="shared" si="83"/>
        <v>2459.7000000000003</v>
      </c>
      <c r="CS148" s="9">
        <f t="shared" si="84"/>
        <v>1812.3595206956759</v>
      </c>
      <c r="CU148" s="24">
        <v>1644</v>
      </c>
      <c r="CV148" s="11">
        <f t="shared" si="85"/>
        <v>1.3571810515034248</v>
      </c>
    </row>
    <row r="149" spans="1:100" x14ac:dyDescent="0.2">
      <c r="A149" s="13">
        <v>1645</v>
      </c>
      <c r="B149" s="1">
        <v>782</v>
      </c>
      <c r="G149" s="1">
        <v>782</v>
      </c>
      <c r="H149" s="1"/>
      <c r="I149" s="1">
        <v>26.7</v>
      </c>
      <c r="N149" s="1">
        <v>250</v>
      </c>
      <c r="S149" s="1">
        <v>250</v>
      </c>
      <c r="U149" s="1">
        <v>43.5</v>
      </c>
      <c r="V149" s="1"/>
      <c r="X149" s="1"/>
      <c r="Y149" s="1">
        <v>38</v>
      </c>
      <c r="Z149" s="1"/>
      <c r="AA149" s="1">
        <v>38</v>
      </c>
      <c r="AB149" s="1">
        <f t="shared" si="57"/>
        <v>30</v>
      </c>
      <c r="AC149" s="1">
        <v>662.2</v>
      </c>
      <c r="AD149" s="1">
        <v>975</v>
      </c>
      <c r="AE149" s="1"/>
      <c r="AF149" s="1"/>
      <c r="AG149" s="1"/>
      <c r="AH149" s="1"/>
      <c r="AI149" s="1">
        <v>975</v>
      </c>
      <c r="AJ149" s="1"/>
      <c r="AK149" s="1"/>
      <c r="AL149" s="1">
        <v>45.3</v>
      </c>
      <c r="AM149" s="1"/>
      <c r="AN149" s="1">
        <v>1248</v>
      </c>
      <c r="AO149" s="1">
        <v>62.6</v>
      </c>
      <c r="AP149" s="1"/>
      <c r="AQ149" s="1"/>
      <c r="AR149" s="1"/>
      <c r="AS149" s="1">
        <v>4.5</v>
      </c>
      <c r="AT149" s="1"/>
      <c r="AU149" s="1"/>
      <c r="AV149"/>
      <c r="AW149"/>
      <c r="AX149" s="17">
        <v>1645</v>
      </c>
      <c r="AY149" s="3">
        <v>9.8018018018018012</v>
      </c>
      <c r="AZ149" s="3">
        <f t="shared" si="60"/>
        <v>14.09009009009009</v>
      </c>
      <c r="BA149" s="3">
        <v>15.978260869565215</v>
      </c>
      <c r="BB149" s="3">
        <v>21.739130434782609</v>
      </c>
      <c r="BC149" s="3">
        <f t="shared" si="58"/>
        <v>65.217391304347828</v>
      </c>
      <c r="BD149" s="3">
        <v>77.689243027888438</v>
      </c>
      <c r="BE149" s="3">
        <v>79.069767441860463</v>
      </c>
      <c r="BF149" s="3">
        <v>98.478260869565204</v>
      </c>
      <c r="BG149" s="3">
        <f t="shared" si="59"/>
        <v>108.76494023904381</v>
      </c>
      <c r="BH149" s="3">
        <v>5.4434782608695658</v>
      </c>
      <c r="BI149" s="3"/>
      <c r="BJ149" s="3">
        <v>4.5</v>
      </c>
      <c r="BK149" s="3"/>
      <c r="BL149" s="14">
        <v>1645</v>
      </c>
      <c r="BM149" s="15">
        <v>2.3523999999999998</v>
      </c>
      <c r="BN149" s="15">
        <f t="shared" si="61"/>
        <v>0.67816936936936933</v>
      </c>
      <c r="BO149" s="15">
        <f t="shared" si="62"/>
        <v>0.97486846846846831</v>
      </c>
      <c r="BP149" s="15">
        <f t="shared" si="63"/>
        <v>1.105507672634271</v>
      </c>
      <c r="BQ149" s="4">
        <f t="shared" si="64"/>
        <v>1.5040920716112531</v>
      </c>
      <c r="BR149" s="4">
        <f t="shared" si="65"/>
        <v>4.5122762148337596</v>
      </c>
      <c r="BS149" s="4">
        <f t="shared" si="66"/>
        <v>5.3751816264354337</v>
      </c>
      <c r="BT149" s="4">
        <f t="shared" si="67"/>
        <v>5.4706976744186049</v>
      </c>
      <c r="BU149" s="4">
        <f t="shared" si="68"/>
        <v>6.813537084398976</v>
      </c>
      <c r="BV149" s="4">
        <f t="shared" si="69"/>
        <v>7.5252542770096067</v>
      </c>
      <c r="BW149" s="4">
        <f t="shared" si="70"/>
        <v>5.3751816264354337</v>
      </c>
      <c r="BX149" s="4">
        <f t="shared" si="71"/>
        <v>13.669097910625259</v>
      </c>
      <c r="BY149" s="4"/>
      <c r="BZ149" s="4">
        <f t="shared" si="72"/>
        <v>10.585799999999999</v>
      </c>
      <c r="CA149" s="4"/>
      <c r="CB149" s="4"/>
      <c r="CC149" s="26">
        <v>1645</v>
      </c>
      <c r="CD149" s="6">
        <f t="shared" si="73"/>
        <v>243.71711711711708</v>
      </c>
      <c r="CE149" s="6">
        <f t="shared" si="74"/>
        <v>299.59257928388746</v>
      </c>
      <c r="CF149" s="6">
        <f t="shared" si="75"/>
        <v>28.577749360613808</v>
      </c>
      <c r="CG149" s="6">
        <f t="shared" si="76"/>
        <v>22.5613810741688</v>
      </c>
      <c r="CH149" s="6">
        <f t="shared" si="77"/>
        <v>16.1255448793063</v>
      </c>
      <c r="CI149" s="6">
        <f t="shared" si="78"/>
        <v>16.412093023255814</v>
      </c>
      <c r="CJ149" s="6">
        <f t="shared" si="79"/>
        <v>8.8575982097186685</v>
      </c>
      <c r="CK149" s="6">
        <f t="shared" si="80"/>
        <v>9.7828305601124885</v>
      </c>
      <c r="CL149" s="6">
        <f t="shared" si="81"/>
        <v>6.9877361143660641</v>
      </c>
      <c r="CM149" s="6">
        <f t="shared" si="86"/>
        <v>27.338195821250519</v>
      </c>
      <c r="CO149" s="7">
        <f t="shared" si="82"/>
        <v>436.23570832667991</v>
      </c>
      <c r="CQ149" s="8">
        <v>1645</v>
      </c>
      <c r="CR149" s="9">
        <f t="shared" si="83"/>
        <v>2646.45</v>
      </c>
      <c r="CS149" s="9">
        <f t="shared" si="84"/>
        <v>1832.1899749720558</v>
      </c>
      <c r="CU149" s="24">
        <v>1645</v>
      </c>
      <c r="CV149" s="11">
        <f t="shared" si="85"/>
        <v>1.4444189937456475</v>
      </c>
    </row>
    <row r="150" spans="1:100" x14ac:dyDescent="0.2">
      <c r="A150" s="13">
        <v>1646</v>
      </c>
      <c r="B150" s="1">
        <v>816</v>
      </c>
      <c r="D150" s="1">
        <f>1885/71*34</f>
        <v>902.67605633802816</v>
      </c>
      <c r="G150" s="1">
        <v>816</v>
      </c>
      <c r="H150" s="1"/>
      <c r="I150" s="1">
        <v>27.8</v>
      </c>
      <c r="N150" s="1">
        <v>300</v>
      </c>
      <c r="S150" s="1">
        <v>300</v>
      </c>
      <c r="U150" s="1">
        <v>43.8</v>
      </c>
      <c r="V150" s="1"/>
      <c r="X150" s="1"/>
      <c r="Y150" s="1">
        <v>41</v>
      </c>
      <c r="Z150" s="1"/>
      <c r="AA150" s="1">
        <v>41</v>
      </c>
      <c r="AB150" s="1">
        <f t="shared" si="57"/>
        <v>33</v>
      </c>
      <c r="AC150" s="1">
        <v>836.7</v>
      </c>
      <c r="AD150" s="1">
        <v>1100</v>
      </c>
      <c r="AE150" s="1"/>
      <c r="AF150" s="1"/>
      <c r="AG150" s="1"/>
      <c r="AH150" s="1"/>
      <c r="AI150" s="1">
        <v>1100</v>
      </c>
      <c r="AJ150" s="1"/>
      <c r="AK150" s="1"/>
      <c r="AL150" s="1">
        <v>48</v>
      </c>
      <c r="AM150" s="1"/>
      <c r="AN150" s="1">
        <v>1408</v>
      </c>
      <c r="AO150" s="1">
        <v>63.2</v>
      </c>
      <c r="AP150" s="1"/>
      <c r="AQ150" s="1"/>
      <c r="AR150" s="1"/>
      <c r="AS150" s="1">
        <v>4.5</v>
      </c>
      <c r="AT150" s="1"/>
      <c r="AU150" s="1"/>
      <c r="AV150"/>
      <c r="AW150"/>
      <c r="AX150" s="17">
        <v>1646</v>
      </c>
      <c r="AY150" s="3">
        <v>14.079279279279278</v>
      </c>
      <c r="AZ150" s="3">
        <f t="shared" si="60"/>
        <v>14.702702702702704</v>
      </c>
      <c r="BA150" s="3">
        <v>17.173913043478262</v>
      </c>
      <c r="BB150" s="3">
        <v>26.086956521739129</v>
      </c>
      <c r="BC150" s="3">
        <f t="shared" si="58"/>
        <v>71.739130434782609</v>
      </c>
      <c r="BD150" s="3">
        <v>87.64940239043824</v>
      </c>
      <c r="BE150" s="3">
        <v>90.581395348837219</v>
      </c>
      <c r="BF150" s="3">
        <v>104.34782608695652</v>
      </c>
      <c r="BG150" s="3">
        <f t="shared" si="59"/>
        <v>122.70916334661352</v>
      </c>
      <c r="BH150" s="3">
        <v>5.4956521739130437</v>
      </c>
      <c r="BI150" s="3"/>
      <c r="BJ150" s="3">
        <v>4.5</v>
      </c>
      <c r="BK150" s="3"/>
      <c r="BL150" s="14">
        <v>1646</v>
      </c>
      <c r="BM150" s="15">
        <v>2.2850999999999999</v>
      </c>
      <c r="BN150" s="15">
        <f t="shared" si="61"/>
        <v>0.94625179650238467</v>
      </c>
      <c r="BO150" s="15">
        <f t="shared" si="62"/>
        <v>0.98815135135135135</v>
      </c>
      <c r="BP150" s="15">
        <f t="shared" si="63"/>
        <v>1.1542384910485932</v>
      </c>
      <c r="BQ150" s="4">
        <f t="shared" si="64"/>
        <v>1.7532736572890024</v>
      </c>
      <c r="BR150" s="4">
        <f t="shared" si="65"/>
        <v>4.8215025575447577</v>
      </c>
      <c r="BS150" s="4">
        <f t="shared" si="66"/>
        <v>5.8908132177173647</v>
      </c>
      <c r="BT150" s="4">
        <f t="shared" si="67"/>
        <v>6.0878690150478798</v>
      </c>
      <c r="BU150" s="4">
        <f t="shared" si="68"/>
        <v>7.0130946291560097</v>
      </c>
      <c r="BV150" s="4">
        <f t="shared" si="69"/>
        <v>8.24713850480431</v>
      </c>
      <c r="BW150" s="4">
        <f t="shared" si="70"/>
        <v>5.8908132177173647</v>
      </c>
      <c r="BX150" s="4">
        <f t="shared" si="71"/>
        <v>13.405303129806189</v>
      </c>
      <c r="BY150" s="4"/>
      <c r="BZ150" s="4">
        <f t="shared" si="72"/>
        <v>10.28295</v>
      </c>
      <c r="CA150" s="4"/>
      <c r="CB150" s="4"/>
      <c r="CC150" s="26">
        <v>1646</v>
      </c>
      <c r="CD150" s="6">
        <f t="shared" si="73"/>
        <v>247.0378378378378</v>
      </c>
      <c r="CE150" s="6">
        <f t="shared" si="74"/>
        <v>312.79863107416878</v>
      </c>
      <c r="CF150" s="6">
        <f t="shared" si="75"/>
        <v>33.312199488491046</v>
      </c>
      <c r="CG150" s="6">
        <f t="shared" si="76"/>
        <v>24.107512787723788</v>
      </c>
      <c r="CH150" s="6">
        <f t="shared" si="77"/>
        <v>17.672439653152093</v>
      </c>
      <c r="CI150" s="6">
        <f t="shared" si="78"/>
        <v>18.26360704514364</v>
      </c>
      <c r="CJ150" s="6">
        <f t="shared" si="79"/>
        <v>9.1170230179028131</v>
      </c>
      <c r="CK150" s="6">
        <f t="shared" si="80"/>
        <v>10.721280056245604</v>
      </c>
      <c r="CL150" s="6">
        <f t="shared" si="81"/>
        <v>7.6580571830325743</v>
      </c>
      <c r="CM150" s="6">
        <f t="shared" si="86"/>
        <v>26.810606259612378</v>
      </c>
      <c r="CO150" s="7">
        <f t="shared" si="82"/>
        <v>460.46135656547267</v>
      </c>
      <c r="CQ150" s="8">
        <v>1646</v>
      </c>
      <c r="CR150" s="9">
        <f t="shared" si="83"/>
        <v>2570.7374999999997</v>
      </c>
      <c r="CS150" s="9">
        <f t="shared" si="84"/>
        <v>1933.9376975749854</v>
      </c>
      <c r="CU150" s="24">
        <v>1646</v>
      </c>
      <c r="CV150" s="11">
        <f t="shared" si="85"/>
        <v>1.3292762756646783</v>
      </c>
    </row>
    <row r="151" spans="1:100" x14ac:dyDescent="0.2">
      <c r="A151" s="13">
        <v>1647</v>
      </c>
      <c r="B151" s="1">
        <v>1210.5</v>
      </c>
      <c r="D151" s="1">
        <f>28.36*34</f>
        <v>964.24</v>
      </c>
      <c r="G151" s="1">
        <v>1210.5</v>
      </c>
      <c r="H151" s="1"/>
      <c r="N151" s="41"/>
      <c r="U151" s="1">
        <v>41.5</v>
      </c>
      <c r="V151" s="1"/>
      <c r="X151" s="1"/>
      <c r="Y151" s="1">
        <v>39</v>
      </c>
      <c r="Z151" s="1"/>
      <c r="AA151" s="1">
        <v>39</v>
      </c>
      <c r="AB151" s="1">
        <f t="shared" si="57"/>
        <v>31</v>
      </c>
      <c r="AC151" s="1">
        <v>594</v>
      </c>
      <c r="AD151" s="1">
        <v>824.54570484581518</v>
      </c>
      <c r="AE151" s="1"/>
      <c r="AF151" s="1"/>
      <c r="AG151" s="1"/>
      <c r="AH151" s="1"/>
      <c r="AI151" s="1">
        <v>824.54570484581518</v>
      </c>
      <c r="AJ151" s="1"/>
      <c r="AK151" s="1"/>
      <c r="AL151" s="1">
        <v>46.7</v>
      </c>
      <c r="AM151" s="1"/>
      <c r="AN151" s="1">
        <v>1055.4185022026434</v>
      </c>
      <c r="AO151" s="1">
        <v>70.2</v>
      </c>
      <c r="AP151" s="1"/>
      <c r="AQ151" s="1"/>
      <c r="AR151" s="1"/>
      <c r="AS151" s="1">
        <v>4.5</v>
      </c>
      <c r="AT151" s="1"/>
      <c r="AU151" s="1"/>
      <c r="AV151"/>
      <c r="AW151"/>
      <c r="AX151" s="17">
        <v>1647</v>
      </c>
      <c r="AY151" s="3">
        <v>7.6396396396396398</v>
      </c>
      <c r="AZ151" s="3">
        <f t="shared" si="60"/>
        <v>21.810810810810811</v>
      </c>
      <c r="BA151" s="3">
        <v>25.541240409207163</v>
      </c>
      <c r="BB151" s="3">
        <v>26.086956521739129</v>
      </c>
      <c r="BC151" s="3">
        <f t="shared" si="58"/>
        <v>67.391304347826079</v>
      </c>
      <c r="BD151" s="3">
        <v>65.70085297576216</v>
      </c>
      <c r="BE151" s="3">
        <v>102.09302325581395</v>
      </c>
      <c r="BF151" s="3">
        <v>101.52173913043478</v>
      </c>
      <c r="BG151" s="3">
        <f t="shared" si="59"/>
        <v>91.981194166067013</v>
      </c>
      <c r="BH151" s="3">
        <v>6.1043478260869568</v>
      </c>
      <c r="BI151" s="3"/>
      <c r="BJ151" s="3">
        <v>4.5</v>
      </c>
      <c r="BK151" s="3"/>
      <c r="BL151" s="14">
        <v>1647</v>
      </c>
      <c r="BM151" s="15">
        <v>2.3740000000000001</v>
      </c>
      <c r="BN151" s="15">
        <f t="shared" si="61"/>
        <v>0.53342660307366196</v>
      </c>
      <c r="BO151" s="15">
        <f t="shared" si="62"/>
        <v>1.5229077901430843</v>
      </c>
      <c r="BP151" s="15">
        <f t="shared" si="63"/>
        <v>1.7833795509252295</v>
      </c>
      <c r="BQ151" s="4">
        <f t="shared" si="64"/>
        <v>1.8214833759590794</v>
      </c>
      <c r="BR151" s="4">
        <f t="shared" si="65"/>
        <v>4.7054987212276211</v>
      </c>
      <c r="BS151" s="4">
        <f t="shared" si="66"/>
        <v>4.5874654401311581</v>
      </c>
      <c r="BT151" s="4">
        <f t="shared" si="67"/>
        <v>7.1284952120383034</v>
      </c>
      <c r="BU151" s="4">
        <f t="shared" si="68"/>
        <v>7.0886061381074175</v>
      </c>
      <c r="BV151" s="4">
        <f t="shared" si="69"/>
        <v>6.4224516161836203</v>
      </c>
      <c r="BW151" s="4">
        <f t="shared" si="70"/>
        <v>4.5874654401311581</v>
      </c>
      <c r="BX151" s="4">
        <f t="shared" si="71"/>
        <v>15.469353971415984</v>
      </c>
      <c r="BY151" s="4"/>
      <c r="BZ151" s="4">
        <f t="shared" si="72"/>
        <v>10.683</v>
      </c>
      <c r="CA151" s="4"/>
      <c r="CB151" s="4"/>
      <c r="CC151" s="26">
        <v>1647</v>
      </c>
      <c r="CD151" s="6">
        <f t="shared" si="73"/>
        <v>380.72694753577105</v>
      </c>
      <c r="CE151" s="6">
        <f t="shared" si="74"/>
        <v>483.29585830073717</v>
      </c>
      <c r="CF151" s="6">
        <f t="shared" si="75"/>
        <v>34.608184143222509</v>
      </c>
      <c r="CG151" s="6">
        <f t="shared" si="76"/>
        <v>23.527493606138105</v>
      </c>
      <c r="CH151" s="6">
        <f t="shared" si="77"/>
        <v>13.762396320393474</v>
      </c>
      <c r="CI151" s="6">
        <f t="shared" si="78"/>
        <v>21.385485636114911</v>
      </c>
      <c r="CJ151" s="6">
        <f t="shared" si="79"/>
        <v>9.2151879795396425</v>
      </c>
      <c r="CK151" s="6">
        <f t="shared" si="80"/>
        <v>8.3491871010387069</v>
      </c>
      <c r="CL151" s="6">
        <f t="shared" si="81"/>
        <v>5.963705072170506</v>
      </c>
      <c r="CM151" s="6">
        <f t="shared" si="86"/>
        <v>30.938707942831968</v>
      </c>
      <c r="CO151" s="7">
        <f t="shared" si="82"/>
        <v>631.04620610218717</v>
      </c>
      <c r="CQ151" s="8">
        <v>1647</v>
      </c>
      <c r="CR151" s="9">
        <f t="shared" si="83"/>
        <v>2670.75</v>
      </c>
      <c r="CS151" s="9">
        <f t="shared" si="84"/>
        <v>2650.3940656291861</v>
      </c>
      <c r="CU151" s="24">
        <v>1647</v>
      </c>
      <c r="CV151" s="11">
        <f t="shared" si="85"/>
        <v>1.0076803425704854</v>
      </c>
    </row>
    <row r="152" spans="1:100" x14ac:dyDescent="0.2">
      <c r="A152" s="13">
        <v>1648</v>
      </c>
      <c r="B152" s="1">
        <v>969</v>
      </c>
      <c r="G152" s="1">
        <v>969</v>
      </c>
      <c r="H152" s="1"/>
      <c r="I152" s="1">
        <v>28.5</v>
      </c>
      <c r="N152" s="1">
        <v>300</v>
      </c>
      <c r="S152" s="1">
        <v>300</v>
      </c>
      <c r="U152" s="1">
        <v>41.4</v>
      </c>
      <c r="V152" s="1"/>
      <c r="X152" s="1"/>
      <c r="Y152" s="1">
        <v>37</v>
      </c>
      <c r="Z152" s="1"/>
      <c r="AA152" s="1">
        <v>37</v>
      </c>
      <c r="AB152" s="1">
        <f t="shared" si="57"/>
        <v>29</v>
      </c>
      <c r="AC152" s="1">
        <v>764.6</v>
      </c>
      <c r="AD152" s="1">
        <v>1026.2826436505443</v>
      </c>
      <c r="AE152" s="1"/>
      <c r="AF152" s="1"/>
      <c r="AG152" s="1"/>
      <c r="AH152" s="1"/>
      <c r="AI152" s="1">
        <v>1026.2826436505443</v>
      </c>
      <c r="AJ152" s="1"/>
      <c r="AK152" s="1"/>
      <c r="AL152" s="1"/>
      <c r="AM152" s="1"/>
      <c r="AN152" s="1">
        <v>1313.6417838726966</v>
      </c>
      <c r="AO152" s="1">
        <v>71.3</v>
      </c>
      <c r="AP152" s="1"/>
      <c r="AQ152" s="1"/>
      <c r="AR152" s="1"/>
      <c r="AS152" s="1">
        <v>4.5</v>
      </c>
      <c r="AT152" s="1"/>
      <c r="AU152" s="1"/>
      <c r="AV152"/>
      <c r="AW152"/>
      <c r="AX152" s="17">
        <v>1648</v>
      </c>
      <c r="AY152" s="3">
        <v>13.009009009009009</v>
      </c>
      <c r="AZ152" s="3">
        <f t="shared" si="60"/>
        <v>17.45945945945946</v>
      </c>
      <c r="BA152" s="3">
        <v>17.934782608695652</v>
      </c>
      <c r="BB152" s="3">
        <v>26.086956521739129</v>
      </c>
      <c r="BC152" s="3">
        <f t="shared" si="58"/>
        <v>63.043478260869563</v>
      </c>
      <c r="BD152" s="3">
        <v>81.775509454226636</v>
      </c>
      <c r="BE152" s="3">
        <v>158.13953488372093</v>
      </c>
      <c r="BF152" s="3">
        <v>96.666666666666671</v>
      </c>
      <c r="BG152" s="3">
        <f t="shared" si="59"/>
        <v>114.48571323591729</v>
      </c>
      <c r="BH152" s="3">
        <v>6.2</v>
      </c>
      <c r="BI152" s="3"/>
      <c r="BJ152" s="3">
        <v>4.5</v>
      </c>
      <c r="BK152" s="3"/>
      <c r="BL152" s="14">
        <v>1648</v>
      </c>
      <c r="BM152" s="15">
        <v>2.2846000000000002</v>
      </c>
      <c r="BN152" s="15">
        <f t="shared" si="61"/>
        <v>0.87412888182299964</v>
      </c>
      <c r="BO152" s="15">
        <f t="shared" si="62"/>
        <v>1.173172972972973</v>
      </c>
      <c r="BP152" s="15">
        <f t="shared" si="63"/>
        <v>1.2051118925831203</v>
      </c>
      <c r="BQ152" s="4">
        <f t="shared" si="64"/>
        <v>1.7528900255754476</v>
      </c>
      <c r="BR152" s="4">
        <f t="shared" si="65"/>
        <v>4.236150895140665</v>
      </c>
      <c r="BS152" s="4">
        <f t="shared" si="66"/>
        <v>5.4948332029154763</v>
      </c>
      <c r="BT152" s="4">
        <f t="shared" si="67"/>
        <v>10.626046511627909</v>
      </c>
      <c r="BU152" s="4">
        <f t="shared" si="68"/>
        <v>6.49543137254902</v>
      </c>
      <c r="BV152" s="4">
        <f t="shared" si="69"/>
        <v>7.6927664840816661</v>
      </c>
      <c r="BW152" s="4">
        <f t="shared" si="70"/>
        <v>5.4948332029154763</v>
      </c>
      <c r="BX152" s="4">
        <f t="shared" si="71"/>
        <v>15.120078735954879</v>
      </c>
      <c r="BY152" s="4"/>
      <c r="BZ152" s="4">
        <f t="shared" si="72"/>
        <v>10.280700000000001</v>
      </c>
      <c r="CA152" s="4"/>
      <c r="CB152" s="4"/>
      <c r="CC152" s="26">
        <v>1648</v>
      </c>
      <c r="CD152" s="6">
        <f t="shared" si="73"/>
        <v>293.29324324324324</v>
      </c>
      <c r="CE152" s="6">
        <f t="shared" si="74"/>
        <v>326.58532289002562</v>
      </c>
      <c r="CF152" s="6">
        <f t="shared" si="75"/>
        <v>33.304910485933505</v>
      </c>
      <c r="CG152" s="6">
        <f t="shared" si="76"/>
        <v>21.180754475703324</v>
      </c>
      <c r="CH152" s="6">
        <f t="shared" si="77"/>
        <v>16.484499608746429</v>
      </c>
      <c r="CI152" s="6">
        <f t="shared" si="78"/>
        <v>31.878139534883726</v>
      </c>
      <c r="CJ152" s="6">
        <f t="shared" si="79"/>
        <v>8.4440607843137272</v>
      </c>
      <c r="CK152" s="6">
        <f t="shared" si="80"/>
        <v>10.000596429306166</v>
      </c>
      <c r="CL152" s="6">
        <f t="shared" si="81"/>
        <v>7.1432831637901195</v>
      </c>
      <c r="CM152" s="6">
        <f t="shared" si="86"/>
        <v>30.240157471909757</v>
      </c>
      <c r="CO152" s="7">
        <f t="shared" si="82"/>
        <v>485.26172484461233</v>
      </c>
      <c r="CQ152" s="8">
        <v>1648</v>
      </c>
      <c r="CR152" s="9">
        <f t="shared" si="83"/>
        <v>2570.1750000000002</v>
      </c>
      <c r="CS152" s="9">
        <f t="shared" si="84"/>
        <v>2038.099244347372</v>
      </c>
      <c r="CU152" s="24">
        <v>1648</v>
      </c>
      <c r="CV152" s="11">
        <f t="shared" si="85"/>
        <v>1.2610646940419266</v>
      </c>
    </row>
    <row r="153" spans="1:100" x14ac:dyDescent="0.2">
      <c r="A153" s="13">
        <v>1649</v>
      </c>
      <c r="B153" s="1">
        <v>985.5</v>
      </c>
      <c r="G153" s="1">
        <v>985.5</v>
      </c>
      <c r="H153" s="1"/>
      <c r="I153" s="1">
        <v>30.6</v>
      </c>
      <c r="N153" s="1">
        <v>315</v>
      </c>
      <c r="S153" s="1">
        <v>315</v>
      </c>
      <c r="U153" s="1">
        <v>49.5</v>
      </c>
      <c r="V153" s="1"/>
      <c r="X153" s="1"/>
      <c r="Y153" s="1">
        <v>45</v>
      </c>
      <c r="Z153" s="1"/>
      <c r="AA153" s="1">
        <v>45</v>
      </c>
      <c r="AB153" s="1">
        <f t="shared" si="57"/>
        <v>37</v>
      </c>
      <c r="AC153" s="1">
        <v>824</v>
      </c>
      <c r="AD153" s="1">
        <v>1074.3700894066649</v>
      </c>
      <c r="AE153" s="1"/>
      <c r="AF153" s="1"/>
      <c r="AG153" s="1"/>
      <c r="AH153" s="1"/>
      <c r="AI153" s="1">
        <v>1074.3700894066649</v>
      </c>
      <c r="AJ153" s="1"/>
      <c r="AK153" s="1"/>
      <c r="AL153" s="1"/>
      <c r="AM153" s="1"/>
      <c r="AN153" s="1">
        <v>1375.193714440531</v>
      </c>
      <c r="AO153" s="1">
        <v>73.3</v>
      </c>
      <c r="AP153" s="1"/>
      <c r="AQ153" s="1"/>
      <c r="AR153" s="1"/>
      <c r="AS153" s="1">
        <v>4.5</v>
      </c>
      <c r="AT153" s="1"/>
      <c r="AU153" s="1"/>
      <c r="AV153"/>
      <c r="AW153"/>
      <c r="AX153" s="17">
        <v>1649</v>
      </c>
      <c r="AY153" s="3">
        <v>10.414414414414415</v>
      </c>
      <c r="AZ153" s="3">
        <f t="shared" si="60"/>
        <v>17.756756756756758</v>
      </c>
      <c r="BA153" s="3">
        <v>20.217391304347828</v>
      </c>
      <c r="BB153" s="3">
        <v>27.391304347826086</v>
      </c>
      <c r="BC153" s="3">
        <f t="shared" si="58"/>
        <v>80.434782608695642</v>
      </c>
      <c r="BD153" s="3">
        <v>85.607178438778078</v>
      </c>
      <c r="BE153" s="3">
        <v>138.37209302325581</v>
      </c>
      <c r="BF153" s="3">
        <v>91.811594202898547</v>
      </c>
      <c r="BG153" s="3">
        <f t="shared" si="59"/>
        <v>119.85004981428931</v>
      </c>
      <c r="BH153" s="3">
        <v>6.3739130434782609</v>
      </c>
      <c r="BI153" s="3"/>
      <c r="BJ153" s="3">
        <v>4.5</v>
      </c>
      <c r="BK153" s="3"/>
      <c r="BL153" s="14">
        <v>1649</v>
      </c>
      <c r="BM153" s="15">
        <v>2.2248000000000001</v>
      </c>
      <c r="BN153" s="15">
        <f t="shared" si="61"/>
        <v>0.6814702702702703</v>
      </c>
      <c r="BO153" s="15">
        <f t="shared" si="62"/>
        <v>1.1619186009538953</v>
      </c>
      <c r="BP153" s="15">
        <f t="shared" si="63"/>
        <v>1.3229309462915604</v>
      </c>
      <c r="BQ153" s="4">
        <f t="shared" si="64"/>
        <v>1.7923580562659847</v>
      </c>
      <c r="BR153" s="4">
        <f t="shared" si="65"/>
        <v>5.2632736572890026</v>
      </c>
      <c r="BS153" s="4">
        <f t="shared" si="66"/>
        <v>5.6017308997233375</v>
      </c>
      <c r="BT153" s="4">
        <f t="shared" si="67"/>
        <v>9.054418604651163</v>
      </c>
      <c r="BU153" s="4">
        <f t="shared" si="68"/>
        <v>6.0077186700767271</v>
      </c>
      <c r="BV153" s="4">
        <f t="shared" si="69"/>
        <v>7.8424232596126719</v>
      </c>
      <c r="BW153" s="4">
        <f t="shared" si="70"/>
        <v>5.6017308997233375</v>
      </c>
      <c r="BX153" s="4">
        <f t="shared" si="71"/>
        <v>15.137330769074399</v>
      </c>
      <c r="BY153" s="4"/>
      <c r="BZ153" s="4">
        <f t="shared" si="72"/>
        <v>10.011600000000001</v>
      </c>
      <c r="CA153" s="4"/>
      <c r="CB153" s="4"/>
      <c r="CC153" s="26">
        <v>1649</v>
      </c>
      <c r="CD153" s="6">
        <f t="shared" si="73"/>
        <v>290.47965023847382</v>
      </c>
      <c r="CE153" s="6">
        <f t="shared" si="74"/>
        <v>358.51428644501289</v>
      </c>
      <c r="CF153" s="6">
        <f t="shared" si="75"/>
        <v>34.054803069053712</v>
      </c>
      <c r="CG153" s="6">
        <f t="shared" si="76"/>
        <v>26.316368286445012</v>
      </c>
      <c r="CH153" s="6">
        <f t="shared" si="77"/>
        <v>16.805192699170014</v>
      </c>
      <c r="CI153" s="6">
        <f t="shared" si="78"/>
        <v>27.163255813953491</v>
      </c>
      <c r="CJ153" s="6">
        <f t="shared" si="79"/>
        <v>7.8100342710997452</v>
      </c>
      <c r="CK153" s="6">
        <f t="shared" si="80"/>
        <v>10.195150237496474</v>
      </c>
      <c r="CL153" s="6">
        <f t="shared" si="81"/>
        <v>7.2822501696403386</v>
      </c>
      <c r="CM153" s="6">
        <f t="shared" si="86"/>
        <v>30.274661538148798</v>
      </c>
      <c r="CO153" s="7">
        <f t="shared" si="82"/>
        <v>518.41600253002048</v>
      </c>
      <c r="CQ153" s="8">
        <v>1649</v>
      </c>
      <c r="CR153" s="9">
        <f t="shared" si="83"/>
        <v>2502.9000000000005</v>
      </c>
      <c r="CS153" s="9">
        <f t="shared" si="84"/>
        <v>2177.3472106260861</v>
      </c>
      <c r="CU153" s="24">
        <v>1649</v>
      </c>
      <c r="CV153" s="11">
        <f t="shared" si="85"/>
        <v>1.1495180868651185</v>
      </c>
    </row>
    <row r="154" spans="1:100" x14ac:dyDescent="0.2">
      <c r="A154" s="13">
        <v>1650</v>
      </c>
      <c r="B154" s="1">
        <v>1142.3</v>
      </c>
      <c r="G154" s="1">
        <v>1142.3</v>
      </c>
      <c r="H154" s="1"/>
      <c r="I154" s="1">
        <v>30.2</v>
      </c>
      <c r="N154" s="42">
        <v>292.5</v>
      </c>
      <c r="S154" s="1">
        <v>292.5</v>
      </c>
      <c r="U154" s="1">
        <v>44.9</v>
      </c>
      <c r="V154" s="1"/>
      <c r="X154" s="1"/>
      <c r="Y154" s="1">
        <v>40</v>
      </c>
      <c r="Z154" s="1"/>
      <c r="AA154" s="1">
        <v>40</v>
      </c>
      <c r="AB154" s="1">
        <f t="shared" si="57"/>
        <v>32</v>
      </c>
      <c r="AC154" s="1">
        <v>760.2</v>
      </c>
      <c r="AD154" s="1">
        <v>850</v>
      </c>
      <c r="AE154" s="1"/>
      <c r="AF154" s="1"/>
      <c r="AG154" s="1"/>
      <c r="AH154" s="1"/>
      <c r="AI154" s="1">
        <v>850</v>
      </c>
      <c r="AJ154" s="1"/>
      <c r="AK154" s="1"/>
      <c r="AL154" s="1">
        <v>40</v>
      </c>
      <c r="AM154" s="1"/>
      <c r="AN154" s="1">
        <v>1088</v>
      </c>
      <c r="AO154" s="1">
        <v>67.400000000000006</v>
      </c>
      <c r="AP154" s="1"/>
      <c r="AQ154" s="1"/>
      <c r="AR154" s="1"/>
      <c r="AS154" s="1">
        <v>4.5</v>
      </c>
      <c r="AT154" s="1"/>
      <c r="AU154" s="1"/>
      <c r="AV154"/>
      <c r="AW154"/>
      <c r="AX154" s="17">
        <v>1650</v>
      </c>
      <c r="AY154" s="3">
        <v>20.336936936936937</v>
      </c>
      <c r="AZ154" s="3">
        <f t="shared" si="60"/>
        <v>20.581981981981983</v>
      </c>
      <c r="BA154" s="3">
        <v>15.434782608695651</v>
      </c>
      <c r="BB154" s="3">
        <v>25.434782608695652</v>
      </c>
      <c r="BC154" s="3">
        <f t="shared" si="58"/>
        <v>69.565217391304344</v>
      </c>
      <c r="BD154" s="3">
        <v>67.729083665338635</v>
      </c>
      <c r="BE154" s="3">
        <v>142.34496124031006</v>
      </c>
      <c r="BF154" s="3">
        <v>86.956521739130437</v>
      </c>
      <c r="BG154" s="3">
        <f t="shared" si="59"/>
        <v>94.820717131474083</v>
      </c>
      <c r="BH154" s="3">
        <v>5.8608695652173921</v>
      </c>
      <c r="BI154" s="3"/>
      <c r="BJ154" s="3">
        <v>4.5</v>
      </c>
      <c r="BK154" s="3"/>
      <c r="BL154" s="14">
        <v>1650</v>
      </c>
      <c r="BM154" s="15">
        <v>2.1002999999999998</v>
      </c>
      <c r="BN154" s="15">
        <f t="shared" si="61"/>
        <v>1.2562843720190779</v>
      </c>
      <c r="BO154" s="15">
        <f t="shared" si="62"/>
        <v>1.2714216693163753</v>
      </c>
      <c r="BP154" s="15">
        <f t="shared" si="63"/>
        <v>0.95346099744245505</v>
      </c>
      <c r="BQ154" s="4">
        <f t="shared" si="64"/>
        <v>1.5711962915601023</v>
      </c>
      <c r="BR154" s="4">
        <f t="shared" si="65"/>
        <v>4.2972890025575436</v>
      </c>
      <c r="BS154" s="4">
        <f t="shared" si="66"/>
        <v>4.1838645418326683</v>
      </c>
      <c r="BT154" s="4">
        <f t="shared" si="67"/>
        <v>8.7931506497948</v>
      </c>
      <c r="BU154" s="4">
        <f t="shared" si="68"/>
        <v>5.3716112531969307</v>
      </c>
      <c r="BV154" s="4">
        <f t="shared" si="69"/>
        <v>5.8574103585657351</v>
      </c>
      <c r="BW154" s="4">
        <f t="shared" si="70"/>
        <v>4.1838645418326683</v>
      </c>
      <c r="BX154" s="4">
        <f t="shared" si="71"/>
        <v>13.140006477170296</v>
      </c>
      <c r="BY154" s="4"/>
      <c r="BZ154" s="4">
        <f t="shared" si="72"/>
        <v>9.4513499999999997</v>
      </c>
      <c r="CA154" s="4"/>
      <c r="CB154" s="4"/>
      <c r="CC154" s="26">
        <v>1650</v>
      </c>
      <c r="CD154" s="6">
        <f t="shared" si="73"/>
        <v>317.85541732909383</v>
      </c>
      <c r="CE154" s="6">
        <f t="shared" si="74"/>
        <v>258.38793030690533</v>
      </c>
      <c r="CF154" s="6">
        <f t="shared" si="75"/>
        <v>29.852729539641945</v>
      </c>
      <c r="CG154" s="6">
        <f t="shared" si="76"/>
        <v>21.486445012787719</v>
      </c>
      <c r="CH154" s="6">
        <f t="shared" si="77"/>
        <v>12.551593625498004</v>
      </c>
      <c r="CI154" s="6">
        <f t="shared" si="78"/>
        <v>26.3794519493844</v>
      </c>
      <c r="CJ154" s="6">
        <f t="shared" si="79"/>
        <v>6.9830946291560103</v>
      </c>
      <c r="CK154" s="6">
        <f t="shared" si="80"/>
        <v>7.614633466135456</v>
      </c>
      <c r="CL154" s="6">
        <f t="shared" si="81"/>
        <v>5.4390239043824691</v>
      </c>
      <c r="CM154" s="6">
        <f t="shared" si="86"/>
        <v>26.280012954340592</v>
      </c>
      <c r="CO154" s="7">
        <f t="shared" si="82"/>
        <v>394.97491538823192</v>
      </c>
      <c r="CQ154" s="8">
        <v>1650</v>
      </c>
      <c r="CR154" s="9">
        <f t="shared" si="83"/>
        <v>2362.8375000000001</v>
      </c>
      <c r="CS154" s="9">
        <f t="shared" si="84"/>
        <v>1658.8946446305742</v>
      </c>
      <c r="CU154" s="24">
        <v>1650</v>
      </c>
      <c r="CV154" s="11">
        <f t="shared" si="85"/>
        <v>1.4243445222081537</v>
      </c>
    </row>
    <row r="155" spans="1:100" x14ac:dyDescent="0.2">
      <c r="A155" s="13">
        <v>1651</v>
      </c>
      <c r="C155" s="1">
        <v>612</v>
      </c>
      <c r="G155" s="1">
        <v>612</v>
      </c>
      <c r="H155" s="1"/>
      <c r="I155" s="1">
        <v>36.200000000000003</v>
      </c>
      <c r="N155" s="42">
        <v>300</v>
      </c>
      <c r="S155" s="1">
        <v>300</v>
      </c>
      <c r="T155" s="1">
        <v>41.8</v>
      </c>
      <c r="U155" s="1">
        <v>47.4</v>
      </c>
      <c r="V155" s="1">
        <f>U155/T155</f>
        <v>1.1339712918660287</v>
      </c>
      <c r="X155" s="1"/>
      <c r="Y155" s="1">
        <v>40.200000000000003</v>
      </c>
      <c r="Z155" s="1"/>
      <c r="AA155" s="1">
        <v>40.200000000000003</v>
      </c>
      <c r="AB155" s="1">
        <f t="shared" si="57"/>
        <v>32.200000000000003</v>
      </c>
      <c r="AC155" s="1">
        <v>969</v>
      </c>
      <c r="AD155" s="1">
        <v>1010</v>
      </c>
      <c r="AE155" s="1"/>
      <c r="AF155" s="1"/>
      <c r="AG155" s="1"/>
      <c r="AH155" s="1"/>
      <c r="AI155" s="1">
        <v>1010</v>
      </c>
      <c r="AJ155" s="1">
        <v>125.83333333333333</v>
      </c>
      <c r="AK155" s="1">
        <v>1224</v>
      </c>
      <c r="AL155" s="1"/>
      <c r="AM155" s="1">
        <v>1292</v>
      </c>
      <c r="AN155" s="1">
        <v>1292.8</v>
      </c>
      <c r="AO155" s="1">
        <v>78.8</v>
      </c>
      <c r="AP155" s="1"/>
      <c r="AQ155" s="1"/>
      <c r="AR155" s="1"/>
      <c r="AS155" s="1">
        <v>4.5</v>
      </c>
      <c r="AT155" s="1"/>
      <c r="AU155" s="1"/>
      <c r="AV155"/>
      <c r="AW155"/>
      <c r="AX155" s="17">
        <v>1651</v>
      </c>
      <c r="AY155" s="3">
        <v>7.045045045045045</v>
      </c>
      <c r="AZ155" s="3">
        <f t="shared" si="60"/>
        <v>11.027027027027026</v>
      </c>
      <c r="BA155" s="3">
        <v>26.304347826086957</v>
      </c>
      <c r="BB155" s="3">
        <v>26.086956521739129</v>
      </c>
      <c r="BC155" s="3">
        <f t="shared" si="58"/>
        <v>70</v>
      </c>
      <c r="BD155" s="3">
        <v>80.478087649402383</v>
      </c>
      <c r="BE155" s="3">
        <v>146.31782945736433</v>
      </c>
      <c r="BF155" s="3">
        <v>106.43478260869566</v>
      </c>
      <c r="BG155" s="3">
        <v>112.34782608695652</v>
      </c>
      <c r="BH155" s="3">
        <v>6.8521739130434778</v>
      </c>
      <c r="BI155" s="3"/>
      <c r="BJ155" s="3">
        <v>4.5</v>
      </c>
      <c r="BK155" s="3"/>
      <c r="BL155" s="14">
        <v>1651</v>
      </c>
      <c r="BM155" s="15">
        <v>2.0882999999999998</v>
      </c>
      <c r="BN155" s="15">
        <f t="shared" si="61"/>
        <v>0.43271081081081075</v>
      </c>
      <c r="BO155" s="15">
        <f t="shared" si="62"/>
        <v>0.67728648648648637</v>
      </c>
      <c r="BP155" s="15">
        <f t="shared" si="63"/>
        <v>1.6156285166240409</v>
      </c>
      <c r="BQ155" s="4">
        <f t="shared" si="64"/>
        <v>1.6022762148337595</v>
      </c>
      <c r="BR155" s="4">
        <f t="shared" si="65"/>
        <v>4.2994411764705873</v>
      </c>
      <c r="BS155" s="4">
        <f t="shared" si="66"/>
        <v>4.9430114834778527</v>
      </c>
      <c r="BT155" s="4">
        <f t="shared" si="67"/>
        <v>8.9869271545827605</v>
      </c>
      <c r="BU155" s="4">
        <f t="shared" si="68"/>
        <v>6.5372869565217391</v>
      </c>
      <c r="BV155" s="4">
        <f t="shared" si="69"/>
        <v>6.9004695652173904</v>
      </c>
      <c r="BW155" s="4">
        <f t="shared" si="70"/>
        <v>4.9430114834778527</v>
      </c>
      <c r="BX155" s="4">
        <f t="shared" si="71"/>
        <v>15.274726978175424</v>
      </c>
      <c r="BY155" s="4"/>
      <c r="BZ155" s="4">
        <f t="shared" si="72"/>
        <v>9.3973499999999994</v>
      </c>
      <c r="CA155" s="4"/>
      <c r="CB155" s="4"/>
      <c r="CC155" s="26">
        <v>1651</v>
      </c>
      <c r="CD155" s="6">
        <f t="shared" si="73"/>
        <v>169.3216216216216</v>
      </c>
      <c r="CE155" s="6">
        <f t="shared" si="74"/>
        <v>437.83532800511512</v>
      </c>
      <c r="CF155" s="6">
        <f t="shared" si="75"/>
        <v>30.443248081841432</v>
      </c>
      <c r="CG155" s="6">
        <f t="shared" si="76"/>
        <v>21.497205882352937</v>
      </c>
      <c r="CH155" s="6">
        <f t="shared" si="77"/>
        <v>14.829034450433557</v>
      </c>
      <c r="CI155" s="6">
        <f t="shared" si="78"/>
        <v>26.960781463748283</v>
      </c>
      <c r="CJ155" s="6">
        <f t="shared" si="79"/>
        <v>8.4984730434782616</v>
      </c>
      <c r="CK155" s="6">
        <f t="shared" si="80"/>
        <v>8.970610434782607</v>
      </c>
      <c r="CL155" s="6">
        <f t="shared" si="81"/>
        <v>6.4259149285212089</v>
      </c>
      <c r="CM155" s="6">
        <f t="shared" si="86"/>
        <v>30.549453956350849</v>
      </c>
      <c r="CO155" s="7">
        <f t="shared" si="82"/>
        <v>586.01005024662436</v>
      </c>
      <c r="CQ155" s="8">
        <v>1651</v>
      </c>
      <c r="CR155" s="9">
        <f t="shared" si="83"/>
        <v>2349.3374999999996</v>
      </c>
      <c r="CS155" s="9">
        <f t="shared" si="84"/>
        <v>2461.2422110358225</v>
      </c>
      <c r="CU155" s="24">
        <v>1651</v>
      </c>
      <c r="CV155" s="11">
        <f t="shared" si="85"/>
        <v>0.95453323913670107</v>
      </c>
    </row>
    <row r="156" spans="1:100" x14ac:dyDescent="0.2">
      <c r="A156" s="13">
        <v>1652</v>
      </c>
      <c r="C156" s="1">
        <v>578</v>
      </c>
      <c r="G156" s="1">
        <v>578</v>
      </c>
      <c r="H156" s="1"/>
      <c r="I156" s="1">
        <v>28.8</v>
      </c>
      <c r="M156" s="1">
        <v>347.9</v>
      </c>
      <c r="N156" s="42">
        <v>325</v>
      </c>
      <c r="S156" s="1">
        <v>325</v>
      </c>
      <c r="T156" s="1">
        <v>46.4</v>
      </c>
      <c r="U156" s="1">
        <v>63.6</v>
      </c>
      <c r="V156" s="1">
        <f>U156/T156</f>
        <v>1.3706896551724139</v>
      </c>
      <c r="X156" s="1"/>
      <c r="Y156" s="1">
        <v>43</v>
      </c>
      <c r="Z156" s="1"/>
      <c r="AA156" s="1">
        <v>43</v>
      </c>
      <c r="AB156" s="1">
        <f t="shared" si="57"/>
        <v>35</v>
      </c>
      <c r="AC156" s="1">
        <v>1157.0999999999999</v>
      </c>
      <c r="AD156" s="1">
        <v>1262.5</v>
      </c>
      <c r="AE156" s="1"/>
      <c r="AF156" s="1"/>
      <c r="AG156" s="1"/>
      <c r="AH156" s="1"/>
      <c r="AI156" s="1">
        <v>1262.5</v>
      </c>
      <c r="AJ156" s="1">
        <v>124.8</v>
      </c>
      <c r="AK156" s="1">
        <v>1229.7</v>
      </c>
      <c r="AL156" s="1"/>
      <c r="AM156" s="1">
        <v>1535.7</v>
      </c>
      <c r="AN156" s="1">
        <v>1450</v>
      </c>
      <c r="AO156" s="1">
        <v>93.8</v>
      </c>
      <c r="AP156" s="1"/>
      <c r="AQ156" s="1"/>
      <c r="AR156" s="1"/>
      <c r="AS156" s="1">
        <v>4.5</v>
      </c>
      <c r="AT156" s="1"/>
      <c r="AU156" s="1"/>
      <c r="AV156"/>
      <c r="AW156"/>
      <c r="AX156" s="17">
        <v>1652</v>
      </c>
      <c r="AY156" s="3">
        <v>5.5135135135135132</v>
      </c>
      <c r="AZ156" s="3">
        <f t="shared" si="60"/>
        <v>10.414414414414415</v>
      </c>
      <c r="BA156" s="3">
        <v>18.260869565217391</v>
      </c>
      <c r="BB156" s="3">
        <v>28.260869565217391</v>
      </c>
      <c r="BC156" s="3">
        <f t="shared" si="58"/>
        <v>76.086956521739125</v>
      </c>
      <c r="BD156" s="3">
        <v>100.59760956175299</v>
      </c>
      <c r="BE156" s="3">
        <v>145.11627906976744</v>
      </c>
      <c r="BF156" s="3">
        <v>106.9304347826087</v>
      </c>
      <c r="BG156" s="3">
        <v>133.53913043478261</v>
      </c>
      <c r="BH156" s="3">
        <v>8.1565217391304348</v>
      </c>
      <c r="BI156" s="3"/>
      <c r="BJ156" s="3">
        <v>4.5</v>
      </c>
      <c r="BK156" s="3"/>
      <c r="BL156" s="14">
        <v>1652</v>
      </c>
      <c r="BM156" s="15">
        <v>2.1263999999999998</v>
      </c>
      <c r="BN156" s="15">
        <f t="shared" si="61"/>
        <v>0.34482162162162155</v>
      </c>
      <c r="BO156" s="15">
        <f t="shared" si="62"/>
        <v>0.65132972972972969</v>
      </c>
      <c r="BP156" s="15">
        <f t="shared" si="63"/>
        <v>1.1420562659846547</v>
      </c>
      <c r="BQ156" s="4">
        <f t="shared" si="64"/>
        <v>1.7674680306905368</v>
      </c>
      <c r="BR156" s="4">
        <f t="shared" si="65"/>
        <v>4.7585677749360613</v>
      </c>
      <c r="BS156" s="4">
        <f t="shared" si="66"/>
        <v>6.2914928521209283</v>
      </c>
      <c r="BT156" s="4">
        <f t="shared" si="67"/>
        <v>9.0757428180574546</v>
      </c>
      <c r="BU156" s="4">
        <f t="shared" si="68"/>
        <v>6.6875551918158562</v>
      </c>
      <c r="BV156" s="4">
        <f t="shared" si="69"/>
        <v>8.3516943222506388</v>
      </c>
      <c r="BW156" s="4">
        <f t="shared" si="70"/>
        <v>6.2914928521209283</v>
      </c>
      <c r="BX156" s="4">
        <f t="shared" si="71"/>
        <v>18.514080698041802</v>
      </c>
      <c r="BY156" s="4"/>
      <c r="BZ156" s="4">
        <f t="shared" si="72"/>
        <v>9.5687999999999995</v>
      </c>
      <c r="CA156" s="4"/>
      <c r="CB156" s="4"/>
      <c r="CC156" s="26">
        <v>1652</v>
      </c>
      <c r="CD156" s="6">
        <f t="shared" si="73"/>
        <v>162.83243243243243</v>
      </c>
      <c r="CE156" s="6">
        <f t="shared" si="74"/>
        <v>309.49724808184141</v>
      </c>
      <c r="CF156" s="6">
        <f t="shared" si="75"/>
        <v>33.581892583120201</v>
      </c>
      <c r="CG156" s="6">
        <f t="shared" si="76"/>
        <v>23.792838874680307</v>
      </c>
      <c r="CH156" s="6">
        <f t="shared" si="77"/>
        <v>18.874478556362785</v>
      </c>
      <c r="CI156" s="6">
        <f t="shared" si="78"/>
        <v>27.227228454172362</v>
      </c>
      <c r="CJ156" s="6">
        <f t="shared" si="79"/>
        <v>8.6938217493606142</v>
      </c>
      <c r="CK156" s="6">
        <f t="shared" si="80"/>
        <v>10.857202618925831</v>
      </c>
      <c r="CL156" s="6">
        <f t="shared" si="81"/>
        <v>8.1789407077572065</v>
      </c>
      <c r="CM156" s="6">
        <f t="shared" si="86"/>
        <v>37.028161396083604</v>
      </c>
      <c r="CO156" s="7">
        <f t="shared" si="82"/>
        <v>477.73181302230421</v>
      </c>
      <c r="CQ156" s="8">
        <v>1652</v>
      </c>
      <c r="CR156" s="9">
        <f t="shared" si="83"/>
        <v>2392.1999999999998</v>
      </c>
      <c r="CS156" s="9">
        <f t="shared" si="84"/>
        <v>2006.4736146936777</v>
      </c>
      <c r="CU156" s="24">
        <v>1652</v>
      </c>
      <c r="CV156" s="11">
        <f t="shared" si="85"/>
        <v>1.192240945747602</v>
      </c>
    </row>
    <row r="157" spans="1:100" x14ac:dyDescent="0.2">
      <c r="A157" s="13">
        <v>1653</v>
      </c>
      <c r="C157" s="1">
        <v>646</v>
      </c>
      <c r="G157" s="1">
        <v>646</v>
      </c>
      <c r="H157" s="1"/>
      <c r="I157" s="1">
        <v>22</v>
      </c>
      <c r="M157" s="1">
        <v>276.7</v>
      </c>
      <c r="N157" s="42">
        <v>305</v>
      </c>
      <c r="S157" s="1">
        <v>305</v>
      </c>
      <c r="T157" s="1">
        <v>47.2</v>
      </c>
      <c r="U157" s="1">
        <v>51.8</v>
      </c>
      <c r="V157" s="1">
        <f>U157/T157</f>
        <v>1.097457627118644</v>
      </c>
      <c r="X157" s="1"/>
      <c r="Y157" s="1">
        <v>45.7</v>
      </c>
      <c r="Z157" s="1"/>
      <c r="AA157" s="1">
        <v>45.7</v>
      </c>
      <c r="AB157" s="1">
        <f t="shared" si="57"/>
        <v>37.700000000000003</v>
      </c>
      <c r="AC157" s="1">
        <v>917.1</v>
      </c>
      <c r="AD157" s="1">
        <v>985</v>
      </c>
      <c r="AE157" s="1"/>
      <c r="AF157" s="1"/>
      <c r="AG157" s="1"/>
      <c r="AH157" s="1"/>
      <c r="AI157" s="1">
        <v>985</v>
      </c>
      <c r="AJ157" s="1">
        <v>136</v>
      </c>
      <c r="AK157" s="1">
        <v>1360</v>
      </c>
      <c r="AL157" s="1"/>
      <c r="AM157" s="1">
        <v>1387.6</v>
      </c>
      <c r="AN157" s="1">
        <v>1100</v>
      </c>
      <c r="AO157" s="1">
        <v>80.900000000000006</v>
      </c>
      <c r="AP157" s="1"/>
      <c r="AQ157" s="1"/>
      <c r="AR157" s="1"/>
      <c r="AS157" s="1">
        <v>4.5</v>
      </c>
      <c r="AT157" s="1"/>
      <c r="AU157" s="1"/>
      <c r="AV157"/>
      <c r="AW157"/>
      <c r="AX157" s="17">
        <v>1653</v>
      </c>
      <c r="AY157" s="3">
        <v>6.2027027027027026</v>
      </c>
      <c r="AZ157" s="3">
        <f t="shared" si="60"/>
        <v>11.63963963963964</v>
      </c>
      <c r="BA157" s="3">
        <v>10.869565217391305</v>
      </c>
      <c r="BB157" s="3">
        <v>26.521739130434781</v>
      </c>
      <c r="BC157" s="3">
        <f t="shared" si="58"/>
        <v>81.956521739130437</v>
      </c>
      <c r="BD157" s="3">
        <v>78.486055776892428</v>
      </c>
      <c r="BE157" s="3">
        <v>158.13953488372093</v>
      </c>
      <c r="BF157" s="3">
        <v>118.26086956521738</v>
      </c>
      <c r="BG157" s="3">
        <v>120.66086956521738</v>
      </c>
      <c r="BH157" s="3">
        <v>7.0347826086956529</v>
      </c>
      <c r="BI157" s="3"/>
      <c r="BJ157" s="3">
        <v>4.5</v>
      </c>
      <c r="BK157" s="3"/>
      <c r="BL157" s="14">
        <v>1653</v>
      </c>
      <c r="BM157" s="15">
        <v>2.1301000000000001</v>
      </c>
      <c r="BN157" s="15">
        <f t="shared" si="61"/>
        <v>0.38859932432432431</v>
      </c>
      <c r="BO157" s="15">
        <f t="shared" si="62"/>
        <v>0.7292234234234235</v>
      </c>
      <c r="BP157" s="15">
        <f t="shared" si="63"/>
        <v>0.68097826086956526</v>
      </c>
      <c r="BQ157" s="4">
        <f t="shared" si="64"/>
        <v>1.6615869565217392</v>
      </c>
      <c r="BR157" s="4">
        <f t="shared" si="65"/>
        <v>5.134576086956522</v>
      </c>
      <c r="BS157" s="4">
        <f t="shared" si="66"/>
        <v>4.9171513944223104</v>
      </c>
      <c r="BT157" s="4">
        <f t="shared" si="67"/>
        <v>9.9074418604651182</v>
      </c>
      <c r="BU157" s="4">
        <f t="shared" si="68"/>
        <v>7.4090434782608687</v>
      </c>
      <c r="BV157" s="4">
        <f t="shared" si="69"/>
        <v>7.5594034782608688</v>
      </c>
      <c r="BW157" s="4">
        <f t="shared" si="70"/>
        <v>4.9171513944223104</v>
      </c>
      <c r="BX157" s="4">
        <f t="shared" si="71"/>
        <v>15.995685785024596</v>
      </c>
      <c r="BY157" s="4"/>
      <c r="BZ157" s="4">
        <f t="shared" si="72"/>
        <v>9.5854499999999998</v>
      </c>
      <c r="CA157" s="4"/>
      <c r="CB157" s="4"/>
      <c r="CC157" s="26">
        <v>1653</v>
      </c>
      <c r="CD157" s="6">
        <f t="shared" si="73"/>
        <v>182.30585585585587</v>
      </c>
      <c r="CE157" s="6">
        <f t="shared" si="74"/>
        <v>184.54510869565217</v>
      </c>
      <c r="CF157" s="6">
        <f t="shared" si="75"/>
        <v>31.570152173913044</v>
      </c>
      <c r="CG157" s="6">
        <f t="shared" si="76"/>
        <v>25.672880434782609</v>
      </c>
      <c r="CH157" s="6">
        <f t="shared" si="77"/>
        <v>14.751454183266931</v>
      </c>
      <c r="CI157" s="6">
        <f t="shared" si="78"/>
        <v>29.722325581395353</v>
      </c>
      <c r="CJ157" s="6">
        <f t="shared" si="79"/>
        <v>9.6317565217391294</v>
      </c>
      <c r="CK157" s="6">
        <f t="shared" si="80"/>
        <v>9.8272245217391294</v>
      </c>
      <c r="CL157" s="6">
        <f t="shared" si="81"/>
        <v>6.3922968127490041</v>
      </c>
      <c r="CM157" s="6">
        <f t="shared" si="86"/>
        <v>31.991371570049193</v>
      </c>
      <c r="CO157" s="7">
        <f t="shared" si="82"/>
        <v>344.10457049528657</v>
      </c>
      <c r="CQ157" s="8">
        <v>1653</v>
      </c>
      <c r="CR157" s="9">
        <f t="shared" si="83"/>
        <v>2396.3624999999997</v>
      </c>
      <c r="CS157" s="9">
        <f t="shared" si="84"/>
        <v>1445.2391960802036</v>
      </c>
      <c r="CU157" s="24">
        <v>1653</v>
      </c>
      <c r="CV157" s="11">
        <f t="shared" si="85"/>
        <v>1.6581078803421918</v>
      </c>
    </row>
    <row r="158" spans="1:100" x14ac:dyDescent="0.2">
      <c r="A158" s="13">
        <v>1654</v>
      </c>
      <c r="C158" s="1">
        <v>595</v>
      </c>
      <c r="G158" s="1">
        <v>595</v>
      </c>
      <c r="H158" s="1"/>
      <c r="I158" s="1">
        <v>22.4</v>
      </c>
      <c r="M158" s="1">
        <v>253</v>
      </c>
      <c r="N158" s="42">
        <v>300</v>
      </c>
      <c r="S158" s="1">
        <v>300</v>
      </c>
      <c r="U158" s="1">
        <v>48.7</v>
      </c>
      <c r="V158" s="1"/>
      <c r="X158" s="1"/>
      <c r="Y158" s="1">
        <v>47.2</v>
      </c>
      <c r="Z158" s="1"/>
      <c r="AA158" s="1">
        <v>47.2</v>
      </c>
      <c r="AB158" s="1">
        <f t="shared" si="57"/>
        <v>39.200000000000003</v>
      </c>
      <c r="AC158" s="1"/>
      <c r="AD158" s="1">
        <v>1017.5000000000001</v>
      </c>
      <c r="AE158" s="1"/>
      <c r="AF158" s="1"/>
      <c r="AG158" s="1"/>
      <c r="AH158" s="1"/>
      <c r="AI158" s="1">
        <v>1017.5000000000001</v>
      </c>
      <c r="AJ158" s="1">
        <v>136</v>
      </c>
      <c r="AK158" s="1">
        <v>1312.5</v>
      </c>
      <c r="AL158" s="1"/>
      <c r="AM158" s="1">
        <v>1269.3</v>
      </c>
      <c r="AN158" s="1">
        <v>1134.5125</v>
      </c>
      <c r="AO158" s="1">
        <v>74.8</v>
      </c>
      <c r="AP158" s="1"/>
      <c r="AQ158" s="1"/>
      <c r="AR158" s="1"/>
      <c r="AS158" s="1">
        <v>4.5</v>
      </c>
      <c r="AT158" s="1"/>
      <c r="AU158" s="1"/>
      <c r="AV158"/>
      <c r="AW158"/>
      <c r="AX158" s="17">
        <v>1654</v>
      </c>
      <c r="AY158" s="3">
        <v>6.8918918918918921</v>
      </c>
      <c r="AZ158" s="3">
        <f t="shared" si="60"/>
        <v>10.72072072072072</v>
      </c>
      <c r="BA158" s="3">
        <v>11.304347826086955</v>
      </c>
      <c r="BB158" s="3">
        <v>26.086956521739129</v>
      </c>
      <c r="BC158" s="3">
        <f t="shared" si="58"/>
        <v>85.217391304347828</v>
      </c>
      <c r="BD158" s="3">
        <v>81.075697211155386</v>
      </c>
      <c r="BE158" s="3">
        <v>158.13953488372093</v>
      </c>
      <c r="BF158" s="3">
        <v>114.13043478260869</v>
      </c>
      <c r="BG158" s="3">
        <v>110.37391304347825</v>
      </c>
      <c r="BH158" s="3">
        <v>6.5043478260869563</v>
      </c>
      <c r="BI158" s="3"/>
      <c r="BJ158" s="3">
        <v>4.5</v>
      </c>
      <c r="BK158" s="3"/>
      <c r="BL158" s="14">
        <v>1654</v>
      </c>
      <c r="BM158" s="15">
        <v>2.1230000000000002</v>
      </c>
      <c r="BN158" s="15">
        <f t="shared" si="61"/>
        <v>0.43033783783783791</v>
      </c>
      <c r="BO158" s="15">
        <f t="shared" si="62"/>
        <v>0.66941441441441452</v>
      </c>
      <c r="BP158" s="15">
        <f t="shared" si="63"/>
        <v>0.70585677749360609</v>
      </c>
      <c r="BQ158" s="4">
        <f t="shared" si="64"/>
        <v>1.6289002557544758</v>
      </c>
      <c r="BR158" s="4">
        <f t="shared" si="65"/>
        <v>5.3210741687979546</v>
      </c>
      <c r="BS158" s="4">
        <f t="shared" si="66"/>
        <v>5.0624619170377327</v>
      </c>
      <c r="BT158" s="4">
        <f t="shared" si="67"/>
        <v>9.8744186046511651</v>
      </c>
      <c r="BU158" s="4">
        <f t="shared" si="68"/>
        <v>7.1264386189258317</v>
      </c>
      <c r="BV158" s="4">
        <f t="shared" si="69"/>
        <v>6.8918769820971875</v>
      </c>
      <c r="BW158" s="4">
        <f t="shared" si="70"/>
        <v>5.0624619170377327</v>
      </c>
      <c r="BX158" s="4">
        <f t="shared" si="71"/>
        <v>14.74028709885612</v>
      </c>
      <c r="BY158" s="4"/>
      <c r="BZ158" s="4">
        <f t="shared" si="72"/>
        <v>9.5535000000000014</v>
      </c>
      <c r="CA158" s="4"/>
      <c r="CB158" s="4"/>
      <c r="CC158" s="26">
        <v>1654</v>
      </c>
      <c r="CD158" s="6">
        <f t="shared" si="73"/>
        <v>167.35360360360363</v>
      </c>
      <c r="CE158" s="6">
        <f t="shared" si="74"/>
        <v>191.28718670076725</v>
      </c>
      <c r="CF158" s="6">
        <f t="shared" si="75"/>
        <v>30.949104859335041</v>
      </c>
      <c r="CG158" s="6">
        <f t="shared" si="76"/>
        <v>26.605370843989775</v>
      </c>
      <c r="CH158" s="6">
        <f t="shared" si="77"/>
        <v>15.187385751113197</v>
      </c>
      <c r="CI158" s="6">
        <f t="shared" si="78"/>
        <v>29.623255813953495</v>
      </c>
      <c r="CJ158" s="6">
        <f t="shared" si="79"/>
        <v>9.2643702046035816</v>
      </c>
      <c r="CK158" s="6">
        <f t="shared" si="80"/>
        <v>8.9594400767263433</v>
      </c>
      <c r="CL158" s="6">
        <f t="shared" si="81"/>
        <v>6.581200492149053</v>
      </c>
      <c r="CM158" s="6">
        <f t="shared" si="86"/>
        <v>29.48057419771224</v>
      </c>
      <c r="CO158" s="7">
        <f t="shared" si="82"/>
        <v>347.93788894035004</v>
      </c>
      <c r="CQ158" s="8">
        <v>1654</v>
      </c>
      <c r="CR158" s="9">
        <f t="shared" si="83"/>
        <v>2388.3750000000005</v>
      </c>
      <c r="CS158" s="9">
        <f t="shared" si="84"/>
        <v>1461.3391335494703</v>
      </c>
      <c r="CU158" s="24">
        <v>1654</v>
      </c>
      <c r="CV158" s="11">
        <f t="shared" si="85"/>
        <v>1.6343742155175423</v>
      </c>
    </row>
    <row r="159" spans="1:100" x14ac:dyDescent="0.2">
      <c r="A159" s="13">
        <v>1655</v>
      </c>
      <c r="C159" s="1">
        <v>595</v>
      </c>
      <c r="G159" s="1">
        <v>595</v>
      </c>
      <c r="H159" s="1"/>
      <c r="I159" s="1">
        <v>21.7</v>
      </c>
      <c r="M159" s="1">
        <v>474.4</v>
      </c>
      <c r="N159" s="42">
        <v>300</v>
      </c>
      <c r="S159" s="1">
        <v>300</v>
      </c>
      <c r="T159" s="1">
        <v>41.8</v>
      </c>
      <c r="U159" s="1">
        <v>48.8</v>
      </c>
      <c r="V159" s="1">
        <f>U159/T159</f>
        <v>1.167464114832536</v>
      </c>
      <c r="X159" s="1"/>
      <c r="Y159" s="1">
        <v>47.7</v>
      </c>
      <c r="Z159" s="1"/>
      <c r="AA159" s="1">
        <v>47.7</v>
      </c>
      <c r="AB159" s="1">
        <f t="shared" si="57"/>
        <v>39.700000000000003</v>
      </c>
      <c r="AC159" s="1">
        <v>1099.3</v>
      </c>
      <c r="AD159" s="1">
        <v>1077.5</v>
      </c>
      <c r="AE159" s="1"/>
      <c r="AF159" s="1"/>
      <c r="AG159" s="1"/>
      <c r="AH159" s="1"/>
      <c r="AI159" s="1">
        <v>1077.5</v>
      </c>
      <c r="AJ159" s="1"/>
      <c r="AK159" s="1">
        <v>1400</v>
      </c>
      <c r="AL159" s="1"/>
      <c r="AM159" s="1">
        <v>1398.3</v>
      </c>
      <c r="AN159" s="1">
        <v>1200</v>
      </c>
      <c r="AO159" s="1">
        <v>79.5</v>
      </c>
      <c r="AP159" s="1"/>
      <c r="AQ159" s="1"/>
      <c r="AR159" s="1"/>
      <c r="AS159" s="1">
        <v>5</v>
      </c>
      <c r="AT159" s="1"/>
      <c r="AU159" s="1"/>
      <c r="AV159"/>
      <c r="AW159"/>
      <c r="AX159" s="17">
        <v>1655</v>
      </c>
      <c r="AY159" s="3">
        <v>5.2072072072072073</v>
      </c>
      <c r="AZ159" s="3">
        <f t="shared" si="60"/>
        <v>10.72072072072072</v>
      </c>
      <c r="BA159" s="3">
        <v>10.543478260869565</v>
      </c>
      <c r="BB159" s="3">
        <v>26.086956521739129</v>
      </c>
      <c r="BC159" s="3">
        <f t="shared" si="58"/>
        <v>86.304347826086953</v>
      </c>
      <c r="BD159" s="3">
        <v>85.856573705179272</v>
      </c>
      <c r="BE159" s="3">
        <v>163.08139534883722</v>
      </c>
      <c r="BF159" s="3">
        <v>121.73913043478261</v>
      </c>
      <c r="BG159" s="3">
        <v>121.59130434782608</v>
      </c>
      <c r="BH159" s="3">
        <v>6.9130434782608692</v>
      </c>
      <c r="BI159" s="3"/>
      <c r="BJ159" s="3">
        <v>5</v>
      </c>
      <c r="BK159" s="3"/>
      <c r="BL159" s="14">
        <v>1655</v>
      </c>
      <c r="BM159" s="15">
        <v>2.1301000000000001</v>
      </c>
      <c r="BN159" s="15">
        <f t="shared" si="61"/>
        <v>0.3262315315315315</v>
      </c>
      <c r="BO159" s="15">
        <f t="shared" si="62"/>
        <v>0.67165315315315322</v>
      </c>
      <c r="BP159" s="15">
        <f t="shared" si="63"/>
        <v>0.66054891304347829</v>
      </c>
      <c r="BQ159" s="4">
        <f t="shared" si="64"/>
        <v>1.6343478260869566</v>
      </c>
      <c r="BR159" s="4">
        <f t="shared" si="65"/>
        <v>5.4069673913043479</v>
      </c>
      <c r="BS159" s="4">
        <f t="shared" si="66"/>
        <v>5.3789143426294812</v>
      </c>
      <c r="BT159" s="4">
        <f t="shared" si="67"/>
        <v>10.217049418604653</v>
      </c>
      <c r="BU159" s="4">
        <f t="shared" si="68"/>
        <v>7.6269565217391309</v>
      </c>
      <c r="BV159" s="4">
        <f t="shared" si="69"/>
        <v>7.6176952173913044</v>
      </c>
      <c r="BW159" s="4">
        <f t="shared" si="70"/>
        <v>5.3789143426294812</v>
      </c>
      <c r="BX159" s="4">
        <f t="shared" si="71"/>
        <v>15.718875400611312</v>
      </c>
      <c r="BY159" s="4"/>
      <c r="BZ159" s="4">
        <f t="shared" si="72"/>
        <v>10.650500000000001</v>
      </c>
      <c r="CA159" s="4"/>
      <c r="CB159" s="4"/>
      <c r="CC159" s="26">
        <v>1655</v>
      </c>
      <c r="CD159" s="6">
        <f t="shared" si="73"/>
        <v>167.9132882882883</v>
      </c>
      <c r="CE159" s="6">
        <f t="shared" si="74"/>
        <v>179.00875543478261</v>
      </c>
      <c r="CF159" s="6">
        <f t="shared" si="75"/>
        <v>31.052608695652175</v>
      </c>
      <c r="CG159" s="6">
        <f t="shared" si="76"/>
        <v>27.03483695652174</v>
      </c>
      <c r="CH159" s="6">
        <f t="shared" si="77"/>
        <v>16.136743027888443</v>
      </c>
      <c r="CI159" s="6">
        <f t="shared" si="78"/>
        <v>30.651148255813958</v>
      </c>
      <c r="CJ159" s="6">
        <f t="shared" si="79"/>
        <v>9.9150434782608698</v>
      </c>
      <c r="CK159" s="6">
        <f t="shared" si="80"/>
        <v>9.9030037826086961</v>
      </c>
      <c r="CL159" s="6">
        <f t="shared" si="81"/>
        <v>6.9925886454183255</v>
      </c>
      <c r="CM159" s="6">
        <f t="shared" si="86"/>
        <v>31.437750801222624</v>
      </c>
      <c r="CO159" s="7">
        <f t="shared" si="82"/>
        <v>342.13247907816947</v>
      </c>
      <c r="CQ159" s="8">
        <v>1655</v>
      </c>
      <c r="CR159" s="9">
        <f t="shared" si="83"/>
        <v>2662.6250000000005</v>
      </c>
      <c r="CS159" s="9">
        <f t="shared" si="84"/>
        <v>1436.9564121283117</v>
      </c>
      <c r="CU159" s="24">
        <v>1655</v>
      </c>
      <c r="CV159" s="11">
        <f t="shared" si="85"/>
        <v>1.8529615634313643</v>
      </c>
    </row>
    <row r="160" spans="1:100" x14ac:dyDescent="0.2">
      <c r="A160" s="13">
        <v>1656</v>
      </c>
      <c r="C160" s="1">
        <v>476</v>
      </c>
      <c r="D160" s="1">
        <f>18*34</f>
        <v>612</v>
      </c>
      <c r="G160" s="1">
        <v>476</v>
      </c>
      <c r="H160" s="1"/>
      <c r="I160" s="1">
        <v>22.2</v>
      </c>
      <c r="M160" s="1">
        <v>237.2</v>
      </c>
      <c r="N160" s="42">
        <v>275</v>
      </c>
      <c r="S160" s="1">
        <v>275</v>
      </c>
      <c r="T160" s="1">
        <v>46.4</v>
      </c>
      <c r="U160" s="1">
        <v>44.5</v>
      </c>
      <c r="V160" s="1">
        <f>U160/T160</f>
        <v>0.95905172413793105</v>
      </c>
      <c r="X160" s="1"/>
      <c r="Y160" s="1">
        <v>45.6</v>
      </c>
      <c r="Z160" s="1"/>
      <c r="AA160" s="1">
        <v>45.6</v>
      </c>
      <c r="AB160" s="1">
        <f t="shared" si="57"/>
        <v>37.6</v>
      </c>
      <c r="AC160" s="1">
        <v>739.5</v>
      </c>
      <c r="AD160" s="1">
        <v>862.5</v>
      </c>
      <c r="AE160" s="1"/>
      <c r="AF160" s="1"/>
      <c r="AG160" s="1"/>
      <c r="AH160" s="1"/>
      <c r="AI160" s="1">
        <v>862.5</v>
      </c>
      <c r="AJ160" s="1">
        <v>144.5</v>
      </c>
      <c r="AK160" s="1">
        <v>1218.8</v>
      </c>
      <c r="AL160" s="1"/>
      <c r="AM160" s="1">
        <v>1174</v>
      </c>
      <c r="AN160" s="1">
        <v>1125</v>
      </c>
      <c r="AO160" s="1">
        <v>71.8</v>
      </c>
      <c r="AP160" s="1"/>
      <c r="AQ160" s="1"/>
      <c r="AR160" s="1"/>
      <c r="AS160" s="1">
        <v>4.5</v>
      </c>
      <c r="AT160" s="1"/>
      <c r="AU160" s="1"/>
      <c r="AV160"/>
      <c r="AW160"/>
      <c r="AX160" s="17">
        <v>1656</v>
      </c>
      <c r="AY160" s="3">
        <v>4.5945945945945947</v>
      </c>
      <c r="AZ160" s="3">
        <f t="shared" si="60"/>
        <v>8.576576576576576</v>
      </c>
      <c r="BA160" s="3">
        <v>11.086956521739129</v>
      </c>
      <c r="BB160" s="3">
        <v>23.913043478260871</v>
      </c>
      <c r="BC160" s="3">
        <f t="shared" si="58"/>
        <v>81.739130434782609</v>
      </c>
      <c r="BD160" s="3">
        <v>68.725099601593627</v>
      </c>
      <c r="BE160" s="3">
        <v>168.02325581395348</v>
      </c>
      <c r="BF160" s="3">
        <v>105.98260869565216</v>
      </c>
      <c r="BG160" s="3">
        <v>102.08695652173913</v>
      </c>
      <c r="BH160" s="3">
        <v>6.2434782608695647</v>
      </c>
      <c r="BI160" s="3"/>
      <c r="BJ160" s="3">
        <v>4.5</v>
      </c>
      <c r="BK160" s="3"/>
      <c r="BL160" s="14">
        <v>1656</v>
      </c>
      <c r="BM160" s="15">
        <v>2.1301000000000001</v>
      </c>
      <c r="BN160" s="15">
        <f t="shared" si="61"/>
        <v>0.28785135135135137</v>
      </c>
      <c r="BO160" s="15">
        <f t="shared" si="62"/>
        <v>0.53732252252252255</v>
      </c>
      <c r="BP160" s="15">
        <f t="shared" si="63"/>
        <v>0.69459782608695642</v>
      </c>
      <c r="BQ160" s="4">
        <f t="shared" si="64"/>
        <v>1.4981521739130435</v>
      </c>
      <c r="BR160" s="4">
        <f t="shared" si="65"/>
        <v>5.1209565217391306</v>
      </c>
      <c r="BS160" s="4">
        <f t="shared" si="66"/>
        <v>4.305627490039841</v>
      </c>
      <c r="BT160" s="4">
        <f t="shared" si="67"/>
        <v>10.526656976744187</v>
      </c>
      <c r="BU160" s="4">
        <f t="shared" si="68"/>
        <v>6.6398104347826079</v>
      </c>
      <c r="BV160" s="4">
        <f t="shared" si="69"/>
        <v>6.3957478260869571</v>
      </c>
      <c r="BW160" s="4">
        <f t="shared" si="70"/>
        <v>4.305627490039841</v>
      </c>
      <c r="BX160" s="4">
        <f t="shared" si="71"/>
        <v>14.196418286338266</v>
      </c>
      <c r="BY160" s="4"/>
      <c r="BZ160" s="4">
        <f t="shared" si="72"/>
        <v>9.5854499999999998</v>
      </c>
      <c r="CA160" s="4"/>
      <c r="CB160" s="4"/>
      <c r="CC160" s="26">
        <v>1656</v>
      </c>
      <c r="CD160" s="6">
        <f t="shared" si="73"/>
        <v>134.33063063063065</v>
      </c>
      <c r="CE160" s="6">
        <f t="shared" si="74"/>
        <v>188.23601086956518</v>
      </c>
      <c r="CF160" s="6">
        <f t="shared" si="75"/>
        <v>28.464891304347827</v>
      </c>
      <c r="CG160" s="6">
        <f t="shared" si="76"/>
        <v>25.604782608695654</v>
      </c>
      <c r="CH160" s="6">
        <f t="shared" si="77"/>
        <v>12.916882470119523</v>
      </c>
      <c r="CI160" s="6">
        <f t="shared" si="78"/>
        <v>31.579970930232562</v>
      </c>
      <c r="CJ160" s="6">
        <f t="shared" si="79"/>
        <v>8.6317535652173909</v>
      </c>
      <c r="CK160" s="6">
        <f t="shared" si="80"/>
        <v>8.3144721739130443</v>
      </c>
      <c r="CL160" s="6">
        <f t="shared" si="81"/>
        <v>5.5973157370517939</v>
      </c>
      <c r="CM160" s="6">
        <f t="shared" si="86"/>
        <v>28.392836572676533</v>
      </c>
      <c r="CO160" s="7">
        <f t="shared" si="82"/>
        <v>337.73891623181947</v>
      </c>
      <c r="CQ160" s="8">
        <v>1656</v>
      </c>
      <c r="CR160" s="9">
        <f t="shared" si="83"/>
        <v>2396.3624999999997</v>
      </c>
      <c r="CS160" s="9">
        <f t="shared" si="84"/>
        <v>1418.5034481736418</v>
      </c>
      <c r="CU160" s="24">
        <v>1656</v>
      </c>
      <c r="CV160" s="11">
        <f t="shared" si="85"/>
        <v>1.689359657944699</v>
      </c>
    </row>
    <row r="161" spans="1:100" x14ac:dyDescent="0.2">
      <c r="A161" s="13">
        <v>1657</v>
      </c>
      <c r="C161" s="1">
        <v>544</v>
      </c>
      <c r="D161" s="1">
        <f>17*34</f>
        <v>578</v>
      </c>
      <c r="G161" s="1">
        <v>544</v>
      </c>
      <c r="H161" s="1"/>
      <c r="I161" s="1">
        <v>20</v>
      </c>
      <c r="N161" s="42">
        <v>250</v>
      </c>
      <c r="S161" s="1">
        <v>250</v>
      </c>
      <c r="U161" s="1">
        <v>44</v>
      </c>
      <c r="V161" s="1"/>
      <c r="X161" s="1"/>
      <c r="Y161" s="1">
        <v>43</v>
      </c>
      <c r="Z161" s="1"/>
      <c r="AA161" s="1">
        <v>43</v>
      </c>
      <c r="AB161" s="1">
        <f t="shared" si="57"/>
        <v>35</v>
      </c>
      <c r="AC161" s="1">
        <v>624.79999999999995</v>
      </c>
      <c r="AD161" s="1">
        <v>775</v>
      </c>
      <c r="AE161" s="1"/>
      <c r="AF161" s="1"/>
      <c r="AG161" s="1"/>
      <c r="AH161" s="1"/>
      <c r="AI161" s="1">
        <v>775</v>
      </c>
      <c r="AJ161" s="1">
        <v>153</v>
      </c>
      <c r="AK161" s="1">
        <v>1122</v>
      </c>
      <c r="AL161" s="1"/>
      <c r="AM161" s="1">
        <v>844.4</v>
      </c>
      <c r="AN161" s="1">
        <v>1028.8125</v>
      </c>
      <c r="AO161" s="1">
        <v>72.8</v>
      </c>
      <c r="AP161" s="1"/>
      <c r="AQ161" s="1"/>
      <c r="AR161" s="1"/>
      <c r="AS161" s="1">
        <v>4.5</v>
      </c>
      <c r="AT161" s="1"/>
      <c r="AU161" s="1"/>
      <c r="AV161"/>
      <c r="AW161"/>
      <c r="AX161" s="17">
        <v>1657</v>
      </c>
      <c r="AY161" s="3">
        <v>4.1477477477477471</v>
      </c>
      <c r="AZ161" s="3">
        <f t="shared" si="60"/>
        <v>9.8018018018018012</v>
      </c>
      <c r="BA161" s="3">
        <v>8.695652173913043</v>
      </c>
      <c r="BB161" s="3">
        <v>21.739130434782609</v>
      </c>
      <c r="BC161" s="3">
        <f t="shared" si="58"/>
        <v>76.086956521739125</v>
      </c>
      <c r="BD161" s="3">
        <v>61.752988047808763</v>
      </c>
      <c r="BE161" s="3">
        <v>177.90697674418604</v>
      </c>
      <c r="BF161" s="3">
        <v>97.565217391304344</v>
      </c>
      <c r="BG161" s="3">
        <v>73.426086956521743</v>
      </c>
      <c r="BH161" s="3">
        <v>6.3304347826086955</v>
      </c>
      <c r="BI161" s="3"/>
      <c r="BJ161" s="3">
        <v>4.5</v>
      </c>
      <c r="BK161" s="3"/>
      <c r="BL161" s="14">
        <v>1657</v>
      </c>
      <c r="BM161" s="15">
        <v>2.0448</v>
      </c>
      <c r="BN161" s="15">
        <f t="shared" si="61"/>
        <v>0.24945042925278216</v>
      </c>
      <c r="BO161" s="15">
        <f t="shared" si="62"/>
        <v>0.58949189189189188</v>
      </c>
      <c r="BP161" s="15">
        <f t="shared" si="63"/>
        <v>0.52296675191815845</v>
      </c>
      <c r="BQ161" s="4">
        <f t="shared" si="64"/>
        <v>1.3074168797953964</v>
      </c>
      <c r="BR161" s="4">
        <f t="shared" si="65"/>
        <v>4.5759590792838871</v>
      </c>
      <c r="BS161" s="4">
        <f t="shared" si="66"/>
        <v>3.7138973517693925</v>
      </c>
      <c r="BT161" s="4">
        <f t="shared" si="67"/>
        <v>10.699534883720929</v>
      </c>
      <c r="BU161" s="4">
        <f t="shared" si="68"/>
        <v>5.8676869565217391</v>
      </c>
      <c r="BV161" s="4">
        <f t="shared" si="69"/>
        <v>4.4159312531969306</v>
      </c>
      <c r="BW161" s="4">
        <f t="shared" si="70"/>
        <v>3.7138973517693925</v>
      </c>
      <c r="BX161" s="4">
        <f t="shared" si="71"/>
        <v>13.817725670395943</v>
      </c>
      <c r="BY161" s="4"/>
      <c r="BZ161" s="4">
        <f t="shared" si="72"/>
        <v>9.2015999999999991</v>
      </c>
      <c r="CA161" s="4"/>
      <c r="CB161" s="4"/>
      <c r="CC161" s="26">
        <v>1657</v>
      </c>
      <c r="CD161" s="6">
        <f t="shared" si="73"/>
        <v>147.37297297297297</v>
      </c>
      <c r="CE161" s="6">
        <f t="shared" si="74"/>
        <v>141.72398976982095</v>
      </c>
      <c r="CF161" s="6">
        <f t="shared" si="75"/>
        <v>24.840920716112532</v>
      </c>
      <c r="CG161" s="6">
        <f t="shared" si="76"/>
        <v>22.879795396419436</v>
      </c>
      <c r="CH161" s="6">
        <f t="shared" si="77"/>
        <v>11.141692055308177</v>
      </c>
      <c r="CI161" s="6">
        <f t="shared" si="78"/>
        <v>32.098604651162788</v>
      </c>
      <c r="CJ161" s="6">
        <f t="shared" si="79"/>
        <v>7.627993043478261</v>
      </c>
      <c r="CK161" s="6">
        <f t="shared" si="80"/>
        <v>5.7407106291560099</v>
      </c>
      <c r="CL161" s="6">
        <f t="shared" si="81"/>
        <v>4.8280665573002102</v>
      </c>
      <c r="CM161" s="6">
        <f t="shared" si="86"/>
        <v>27.635451340791885</v>
      </c>
      <c r="CO161" s="7">
        <f t="shared" si="82"/>
        <v>278.51722415955021</v>
      </c>
      <c r="CQ161" s="8">
        <v>1657</v>
      </c>
      <c r="CR161" s="9">
        <f t="shared" si="83"/>
        <v>2300.3999999999996</v>
      </c>
      <c r="CS161" s="9">
        <f t="shared" si="84"/>
        <v>1169.7723414701109</v>
      </c>
      <c r="CU161" s="24">
        <v>1657</v>
      </c>
      <c r="CV161" s="11">
        <f t="shared" si="85"/>
        <v>1.9665364947071435</v>
      </c>
    </row>
    <row r="162" spans="1:100" x14ac:dyDescent="0.2">
      <c r="A162" s="13">
        <v>1658</v>
      </c>
      <c r="C162" s="1">
        <v>629</v>
      </c>
      <c r="G162" s="1">
        <v>629</v>
      </c>
      <c r="H162" s="1"/>
      <c r="I162" s="1">
        <v>20.6</v>
      </c>
      <c r="N162" s="42">
        <v>254.99999999999997</v>
      </c>
      <c r="S162" s="1">
        <v>254.99999999999997</v>
      </c>
      <c r="T162" s="1">
        <v>36</v>
      </c>
      <c r="U162" s="1">
        <v>52</v>
      </c>
      <c r="V162" s="1">
        <f>U162/T162</f>
        <v>1.4444444444444444</v>
      </c>
      <c r="X162" s="1"/>
      <c r="Y162" s="1">
        <v>41.2</v>
      </c>
      <c r="Z162" s="1"/>
      <c r="AA162" s="1">
        <v>41.2</v>
      </c>
      <c r="AB162" s="1">
        <f t="shared" si="57"/>
        <v>33.200000000000003</v>
      </c>
      <c r="AC162" s="1">
        <v>735.8</v>
      </c>
      <c r="AD162" s="1">
        <v>750</v>
      </c>
      <c r="AE162" s="1"/>
      <c r="AF162" s="1"/>
      <c r="AG162" s="1"/>
      <c r="AH162" s="1"/>
      <c r="AI162" s="1">
        <v>750</v>
      </c>
      <c r="AJ162" s="1">
        <v>133.5</v>
      </c>
      <c r="AK162" s="1">
        <v>1122</v>
      </c>
      <c r="AL162" s="1"/>
      <c r="AM162" s="1">
        <v>1022.2</v>
      </c>
      <c r="AN162" s="1">
        <v>1099.0875000000001</v>
      </c>
      <c r="AO162" s="1">
        <v>72.7</v>
      </c>
      <c r="AP162" s="1"/>
      <c r="AQ162" s="1"/>
      <c r="AR162" s="1"/>
      <c r="AS162" s="1">
        <v>4.5</v>
      </c>
      <c r="AT162" s="1"/>
      <c r="AU162" s="1"/>
      <c r="AV162"/>
      <c r="AW162"/>
      <c r="AX162" s="17">
        <v>1658</v>
      </c>
      <c r="AY162" s="3">
        <v>6.5855855855855854</v>
      </c>
      <c r="AZ162" s="3">
        <f t="shared" si="60"/>
        <v>11.333333333333334</v>
      </c>
      <c r="BA162" s="3">
        <v>9.3478260869565233</v>
      </c>
      <c r="BB162" s="3">
        <v>22.173913043478258</v>
      </c>
      <c r="BC162" s="3">
        <f t="shared" si="58"/>
        <v>72.173913043478265</v>
      </c>
      <c r="BD162" s="3">
        <v>59.760956175298801</v>
      </c>
      <c r="BE162" s="3">
        <v>155.23255813953489</v>
      </c>
      <c r="BF162" s="3">
        <v>97.565217391304344</v>
      </c>
      <c r="BG162" s="3">
        <v>88.886956521739137</v>
      </c>
      <c r="BH162" s="3">
        <v>6.321739130434783</v>
      </c>
      <c r="BI162" s="3"/>
      <c r="BJ162" s="3">
        <v>4.5</v>
      </c>
      <c r="BK162" s="3"/>
      <c r="BL162" s="14">
        <v>1658</v>
      </c>
      <c r="BM162" s="15">
        <v>1.9414</v>
      </c>
      <c r="BN162" s="15">
        <f t="shared" si="61"/>
        <v>0.37603693693693691</v>
      </c>
      <c r="BO162" s="15">
        <f t="shared" si="62"/>
        <v>0.64713333333333345</v>
      </c>
      <c r="BP162" s="15">
        <f t="shared" si="63"/>
        <v>0.53376086956521751</v>
      </c>
      <c r="BQ162" s="4">
        <f t="shared" si="64"/>
        <v>1.2661304347826086</v>
      </c>
      <c r="BR162" s="4">
        <f t="shared" si="65"/>
        <v>4.121130434782609</v>
      </c>
      <c r="BS162" s="4">
        <f t="shared" si="66"/>
        <v>3.4123505976095614</v>
      </c>
      <c r="BT162" s="4">
        <f t="shared" si="67"/>
        <v>8.8637790697674426</v>
      </c>
      <c r="BU162" s="4">
        <f t="shared" si="68"/>
        <v>5.5709739130434777</v>
      </c>
      <c r="BV162" s="4">
        <f t="shared" si="69"/>
        <v>5.0754452173913043</v>
      </c>
      <c r="BW162" s="4">
        <f t="shared" si="70"/>
        <v>3.4123505976095614</v>
      </c>
      <c r="BX162" s="4">
        <f t="shared" si="71"/>
        <v>13.100980087388892</v>
      </c>
      <c r="BY162" s="4"/>
      <c r="BZ162" s="4">
        <f t="shared" si="72"/>
        <v>8.7363</v>
      </c>
      <c r="CA162" s="4"/>
      <c r="CB162" s="4"/>
      <c r="CC162" s="26">
        <v>1658</v>
      </c>
      <c r="CD162" s="6">
        <f t="shared" si="73"/>
        <v>161.78333333333336</v>
      </c>
      <c r="CE162" s="6">
        <f t="shared" si="74"/>
        <v>144.64919565217394</v>
      </c>
      <c r="CF162" s="6">
        <f t="shared" si="75"/>
        <v>24.056478260869561</v>
      </c>
      <c r="CG162" s="6">
        <f t="shared" si="76"/>
        <v>20.605652173913043</v>
      </c>
      <c r="CH162" s="6">
        <f t="shared" si="77"/>
        <v>10.237051792828684</v>
      </c>
      <c r="CI162" s="6">
        <f t="shared" si="78"/>
        <v>26.591337209302328</v>
      </c>
      <c r="CJ162" s="6">
        <f t="shared" si="79"/>
        <v>7.242266086956521</v>
      </c>
      <c r="CK162" s="6">
        <f t="shared" si="80"/>
        <v>6.5980787826086962</v>
      </c>
      <c r="CL162" s="6">
        <f t="shared" si="81"/>
        <v>4.43605577689243</v>
      </c>
      <c r="CM162" s="6">
        <f t="shared" si="86"/>
        <v>26.201960174777785</v>
      </c>
      <c r="CO162" s="7">
        <f t="shared" si="82"/>
        <v>270.61807591032306</v>
      </c>
      <c r="CQ162" s="8">
        <v>1658</v>
      </c>
      <c r="CR162" s="9">
        <f t="shared" si="83"/>
        <v>2184.0749999999998</v>
      </c>
      <c r="CS162" s="9">
        <f t="shared" si="84"/>
        <v>1136.5959188233569</v>
      </c>
      <c r="CU162" s="24">
        <v>1658</v>
      </c>
      <c r="CV162" s="11">
        <f t="shared" si="85"/>
        <v>1.9215932098903092</v>
      </c>
    </row>
    <row r="163" spans="1:100" x14ac:dyDescent="0.2">
      <c r="A163" s="13">
        <v>1659</v>
      </c>
      <c r="C163" s="1">
        <v>646</v>
      </c>
      <c r="G163" s="1">
        <v>646</v>
      </c>
      <c r="H163" s="1"/>
      <c r="I163" s="1">
        <v>26.4</v>
      </c>
      <c r="N163" s="42">
        <v>302.5</v>
      </c>
      <c r="S163" s="1">
        <v>302.5</v>
      </c>
      <c r="T163" s="1">
        <v>36</v>
      </c>
      <c r="U163" s="1">
        <v>54.5</v>
      </c>
      <c r="V163" s="1">
        <f>U163/T163</f>
        <v>1.5138888888888888</v>
      </c>
      <c r="X163" s="1"/>
      <c r="Y163" s="1">
        <v>44</v>
      </c>
      <c r="Z163" s="1"/>
      <c r="AA163" s="1">
        <v>44</v>
      </c>
      <c r="AB163" s="1">
        <f t="shared" si="57"/>
        <v>36</v>
      </c>
      <c r="AC163" s="1">
        <v>838</v>
      </c>
      <c r="AD163" s="1">
        <v>1000</v>
      </c>
      <c r="AE163" s="1"/>
      <c r="AF163" s="1"/>
      <c r="AG163" s="1"/>
      <c r="AH163" s="1"/>
      <c r="AI163" s="1">
        <v>1000</v>
      </c>
      <c r="AJ163" s="1">
        <v>119</v>
      </c>
      <c r="AK163" s="1">
        <v>1274</v>
      </c>
      <c r="AL163" s="1"/>
      <c r="AM163" s="1">
        <v>1212.7</v>
      </c>
      <c r="AN163" s="1">
        <v>1402.5</v>
      </c>
      <c r="AO163" s="1">
        <v>67.8</v>
      </c>
      <c r="AP163" s="1"/>
      <c r="AQ163" s="1"/>
      <c r="AR163" s="1"/>
      <c r="AS163" s="1">
        <v>4.5</v>
      </c>
      <c r="AT163" s="1"/>
      <c r="AU163" s="1"/>
      <c r="AV163"/>
      <c r="AW163"/>
      <c r="AX163" s="17">
        <v>1659</v>
      </c>
      <c r="AY163" s="3">
        <v>7.6576576576576576</v>
      </c>
      <c r="AZ163" s="3">
        <f t="shared" si="60"/>
        <v>11.63963963963964</v>
      </c>
      <c r="BA163" s="3">
        <v>15.652173913043477</v>
      </c>
      <c r="BB163" s="3">
        <v>26.304347826086957</v>
      </c>
      <c r="BC163" s="3">
        <f t="shared" si="58"/>
        <v>78.260869565217391</v>
      </c>
      <c r="BD163" s="3">
        <v>79.681274900398407</v>
      </c>
      <c r="BE163" s="3">
        <v>138.37209302325581</v>
      </c>
      <c r="BF163" s="3">
        <v>110.78260869565217</v>
      </c>
      <c r="BG163" s="3">
        <v>105.45217391304348</v>
      </c>
      <c r="BH163" s="3">
        <v>5.8956521739130432</v>
      </c>
      <c r="BI163" s="3"/>
      <c r="BJ163" s="3">
        <v>4.5</v>
      </c>
      <c r="BK163" s="3"/>
      <c r="BL163" s="14">
        <v>1659</v>
      </c>
      <c r="BM163" s="15">
        <v>1.9726999999999999</v>
      </c>
      <c r="BN163" s="15">
        <f t="shared" si="61"/>
        <v>0.44430180180180179</v>
      </c>
      <c r="BO163" s="15">
        <f t="shared" si="62"/>
        <v>0.67533873873873873</v>
      </c>
      <c r="BP163" s="15">
        <f t="shared" si="63"/>
        <v>0.90814833759590774</v>
      </c>
      <c r="BQ163" s="4">
        <f t="shared" si="64"/>
        <v>1.5261937340153453</v>
      </c>
      <c r="BR163" s="4">
        <f t="shared" si="65"/>
        <v>4.5407416879795397</v>
      </c>
      <c r="BS163" s="4">
        <f t="shared" si="66"/>
        <v>4.6231544410592917</v>
      </c>
      <c r="BT163" s="4">
        <f t="shared" si="67"/>
        <v>8.02843023255814</v>
      </c>
      <c r="BU163" s="4">
        <f t="shared" si="68"/>
        <v>6.4276721227621474</v>
      </c>
      <c r="BV163" s="4">
        <f t="shared" si="69"/>
        <v>6.1183971611253192</v>
      </c>
      <c r="BW163" s="4">
        <f t="shared" si="70"/>
        <v>4.6231544410592917</v>
      </c>
      <c r="BX163" s="4">
        <f t="shared" si="71"/>
        <v>12.414953259577008</v>
      </c>
      <c r="BY163" s="4"/>
      <c r="BZ163" s="4">
        <f t="shared" si="72"/>
        <v>8.8771500000000003</v>
      </c>
      <c r="CA163" s="4"/>
      <c r="CB163" s="4"/>
      <c r="CC163" s="26">
        <v>1659</v>
      </c>
      <c r="CD163" s="6">
        <f t="shared" si="73"/>
        <v>168.83468468468467</v>
      </c>
      <c r="CE163" s="6">
        <f t="shared" si="74"/>
        <v>246.10819948849101</v>
      </c>
      <c r="CF163" s="6">
        <f t="shared" si="75"/>
        <v>28.99768094629156</v>
      </c>
      <c r="CG163" s="6">
        <f t="shared" si="76"/>
        <v>22.703708439897699</v>
      </c>
      <c r="CH163" s="6">
        <f t="shared" si="77"/>
        <v>13.869463323177875</v>
      </c>
      <c r="CI163" s="6">
        <f t="shared" si="78"/>
        <v>24.08529069767442</v>
      </c>
      <c r="CJ163" s="6">
        <f t="shared" si="79"/>
        <v>8.3559737595907926</v>
      </c>
      <c r="CK163" s="6">
        <f t="shared" si="80"/>
        <v>7.9539163094629153</v>
      </c>
      <c r="CL163" s="6">
        <f t="shared" si="81"/>
        <v>6.0101007733770793</v>
      </c>
      <c r="CM163" s="6">
        <f t="shared" si="86"/>
        <v>24.829906519154015</v>
      </c>
      <c r="CO163" s="7">
        <f t="shared" si="82"/>
        <v>382.91424025711729</v>
      </c>
      <c r="CQ163" s="8">
        <v>1659</v>
      </c>
      <c r="CR163" s="9">
        <f t="shared" si="83"/>
        <v>2219.2874999999999</v>
      </c>
      <c r="CS163" s="9">
        <f t="shared" si="84"/>
        <v>1608.2398090798927</v>
      </c>
      <c r="CU163" s="24">
        <v>1659</v>
      </c>
      <c r="CV163" s="11">
        <f t="shared" si="85"/>
        <v>1.379948119347761</v>
      </c>
    </row>
    <row r="164" spans="1:100" x14ac:dyDescent="0.2">
      <c r="A164" s="13">
        <v>1660</v>
      </c>
      <c r="C164" s="1">
        <v>1045.5</v>
      </c>
      <c r="D164" s="1">
        <f>27*34</f>
        <v>918</v>
      </c>
      <c r="G164" s="1">
        <v>1045.5</v>
      </c>
      <c r="H164" s="1"/>
      <c r="I164" s="1">
        <v>36</v>
      </c>
      <c r="N164" s="42">
        <v>325</v>
      </c>
      <c r="S164" s="1">
        <v>325</v>
      </c>
      <c r="T164" s="1">
        <v>32</v>
      </c>
      <c r="U164" s="1">
        <v>41</v>
      </c>
      <c r="V164" s="1">
        <f>U164/T164</f>
        <v>1.28125</v>
      </c>
      <c r="X164" s="1"/>
      <c r="Y164" s="1">
        <v>50.5</v>
      </c>
      <c r="Z164" s="1"/>
      <c r="AA164" s="1">
        <v>50.5</v>
      </c>
      <c r="AB164" s="1">
        <f t="shared" ref="AB164:AB227" si="87">AA164-8</f>
        <v>42.5</v>
      </c>
      <c r="AC164" s="1">
        <v>785.1</v>
      </c>
      <c r="AD164" s="1">
        <v>983.33333333333337</v>
      </c>
      <c r="AE164" s="1"/>
      <c r="AF164" s="1"/>
      <c r="AG164" s="1"/>
      <c r="AH164" s="1"/>
      <c r="AI164" s="1">
        <v>983.33333333333337</v>
      </c>
      <c r="AJ164" s="1">
        <v>144.5</v>
      </c>
      <c r="AK164" s="1">
        <v>1078</v>
      </c>
      <c r="AL164" s="1"/>
      <c r="AM164" s="1">
        <v>1266.5</v>
      </c>
      <c r="AN164" s="1">
        <v>1396.3333333333333</v>
      </c>
      <c r="AO164" s="1">
        <v>56.7</v>
      </c>
      <c r="AP164" s="1"/>
      <c r="AQ164" s="1"/>
      <c r="AR164" s="1"/>
      <c r="AS164" s="1">
        <v>5</v>
      </c>
      <c r="AT164" s="1"/>
      <c r="AU164" s="1"/>
      <c r="AV164"/>
      <c r="AW164"/>
      <c r="AX164" s="17">
        <v>1660</v>
      </c>
      <c r="AY164" s="3">
        <v>6.2792792792792795</v>
      </c>
      <c r="AZ164" s="3">
        <f t="shared" si="60"/>
        <v>18.837837837837839</v>
      </c>
      <c r="BA164" s="3">
        <v>21.739130434782609</v>
      </c>
      <c r="BB164" s="3">
        <v>28.260869565217391</v>
      </c>
      <c r="BC164" s="3">
        <f t="shared" ref="BC164:BC227" si="88">AB164/0.46</f>
        <v>92.391304347826079</v>
      </c>
      <c r="BD164" s="3">
        <v>78.353253652058427</v>
      </c>
      <c r="BE164" s="3">
        <v>168.02325581395348</v>
      </c>
      <c r="BF164" s="3">
        <v>93.739130434782595</v>
      </c>
      <c r="BG164" s="3">
        <v>110.1304347826087</v>
      </c>
      <c r="BH164" s="3">
        <v>4.9304347826086961</v>
      </c>
      <c r="BI164" s="3"/>
      <c r="BJ164" s="3">
        <v>5</v>
      </c>
      <c r="BK164" s="3"/>
      <c r="BL164" s="14">
        <v>1660</v>
      </c>
      <c r="BM164" s="15">
        <v>2.0247000000000002</v>
      </c>
      <c r="BN164" s="15">
        <f t="shared" si="61"/>
        <v>0.37393108108108114</v>
      </c>
      <c r="BO164" s="15">
        <f t="shared" si="62"/>
        <v>1.1217932432432434</v>
      </c>
      <c r="BP164" s="15">
        <f t="shared" si="63"/>
        <v>1.2945652173913045</v>
      </c>
      <c r="BQ164" s="4">
        <f t="shared" si="64"/>
        <v>1.6829347826086958</v>
      </c>
      <c r="BR164" s="4">
        <f t="shared" si="65"/>
        <v>5.5019021739130434</v>
      </c>
      <c r="BS164" s="4">
        <f t="shared" si="66"/>
        <v>4.66593625498008</v>
      </c>
      <c r="BT164" s="4">
        <f t="shared" si="67"/>
        <v>10.005784883720931</v>
      </c>
      <c r="BU164" s="4">
        <f t="shared" si="68"/>
        <v>5.5821652173913039</v>
      </c>
      <c r="BV164" s="4">
        <f t="shared" si="69"/>
        <v>6.5582673913043488</v>
      </c>
      <c r="BW164" s="4">
        <f t="shared" si="70"/>
        <v>4.66593625498008</v>
      </c>
      <c r="BX164" s="4">
        <f t="shared" si="71"/>
        <v>10.656095209390914</v>
      </c>
      <c r="BY164" s="4"/>
      <c r="BZ164" s="4">
        <f t="shared" si="72"/>
        <v>10.1235</v>
      </c>
      <c r="CA164" s="4"/>
      <c r="CB164" s="4"/>
      <c r="CC164" s="26">
        <v>1660</v>
      </c>
      <c r="CD164" s="6">
        <f t="shared" si="73"/>
        <v>280.44831081081082</v>
      </c>
      <c r="CE164" s="6">
        <f t="shared" si="74"/>
        <v>350.82717391304351</v>
      </c>
      <c r="CF164" s="6">
        <f t="shared" si="75"/>
        <v>31.975760869565221</v>
      </c>
      <c r="CG164" s="6">
        <f t="shared" si="76"/>
        <v>27.509510869565219</v>
      </c>
      <c r="CH164" s="6">
        <f t="shared" si="77"/>
        <v>13.99780876494024</v>
      </c>
      <c r="CI164" s="6">
        <f t="shared" si="78"/>
        <v>30.017354651162794</v>
      </c>
      <c r="CJ164" s="6">
        <f t="shared" si="79"/>
        <v>7.2568147826086955</v>
      </c>
      <c r="CK164" s="6">
        <f t="shared" si="80"/>
        <v>8.525747608695653</v>
      </c>
      <c r="CL164" s="6">
        <f t="shared" si="81"/>
        <v>6.0657171314741039</v>
      </c>
      <c r="CM164" s="6">
        <f t="shared" si="86"/>
        <v>21.312190418781828</v>
      </c>
      <c r="CO164" s="7">
        <f t="shared" si="82"/>
        <v>497.48807900983735</v>
      </c>
      <c r="CQ164" s="8">
        <v>1660</v>
      </c>
      <c r="CR164" s="9">
        <f t="shared" si="83"/>
        <v>2530.875</v>
      </c>
      <c r="CS164" s="9">
        <f t="shared" si="84"/>
        <v>2089.4499318413168</v>
      </c>
      <c r="CU164" s="24">
        <v>1660</v>
      </c>
      <c r="CV164" s="11">
        <f t="shared" si="85"/>
        <v>1.2112637692015331</v>
      </c>
    </row>
    <row r="165" spans="1:100" x14ac:dyDescent="0.2">
      <c r="A165" s="13">
        <v>1661</v>
      </c>
      <c r="C165" s="1">
        <v>969</v>
      </c>
      <c r="G165" s="1">
        <v>969</v>
      </c>
      <c r="H165" s="1"/>
      <c r="I165" s="1">
        <v>35.200000000000003</v>
      </c>
      <c r="M165" s="1">
        <v>474.4</v>
      </c>
      <c r="N165" s="42">
        <v>350</v>
      </c>
      <c r="S165" s="1">
        <v>350</v>
      </c>
      <c r="U165" s="1">
        <v>49.4</v>
      </c>
      <c r="V165" s="1"/>
      <c r="X165" s="1"/>
      <c r="Y165" s="1">
        <v>49.7</v>
      </c>
      <c r="Z165" s="1"/>
      <c r="AA165" s="1">
        <v>49.7</v>
      </c>
      <c r="AB165" s="1">
        <f t="shared" si="87"/>
        <v>41.7</v>
      </c>
      <c r="AC165" s="1">
        <v>815.4</v>
      </c>
      <c r="AD165" s="1">
        <v>1000</v>
      </c>
      <c r="AE165" s="1"/>
      <c r="AF165" s="1"/>
      <c r="AG165" s="1"/>
      <c r="AH165" s="1"/>
      <c r="AI165" s="1">
        <v>1000</v>
      </c>
      <c r="AJ165" s="1"/>
      <c r="AK165" s="1">
        <v>1122</v>
      </c>
      <c r="AL165" s="1"/>
      <c r="AM165" s="1">
        <v>1211.3</v>
      </c>
      <c r="AN165" s="1">
        <v>1430</v>
      </c>
      <c r="AO165" s="1">
        <v>63.6</v>
      </c>
      <c r="AP165" s="1"/>
      <c r="AQ165" s="1"/>
      <c r="AR165" s="1"/>
      <c r="AS165" s="1">
        <v>5</v>
      </c>
      <c r="AT165" s="1"/>
      <c r="AU165" s="1"/>
      <c r="AV165"/>
      <c r="AW165"/>
      <c r="AX165" s="17">
        <v>1661</v>
      </c>
      <c r="AY165" s="3">
        <v>6.1261261261261257</v>
      </c>
      <c r="AZ165" s="3">
        <f t="shared" si="60"/>
        <v>17.45945945945946</v>
      </c>
      <c r="BA165" s="3">
        <v>25.217391304347828</v>
      </c>
      <c r="BB165" s="3">
        <v>30.434782608695652</v>
      </c>
      <c r="BC165" s="3">
        <f t="shared" si="88"/>
        <v>90.652173913043484</v>
      </c>
      <c r="BD165" s="3">
        <v>79.681274900398407</v>
      </c>
      <c r="BE165" s="3">
        <v>133.43023255813955</v>
      </c>
      <c r="BF165" s="3">
        <v>97.565217391304344</v>
      </c>
      <c r="BG165" s="3">
        <v>105.33043478260869</v>
      </c>
      <c r="BH165" s="3">
        <v>5.5304347826086957</v>
      </c>
      <c r="BI165" s="3"/>
      <c r="BJ165" s="3">
        <v>5</v>
      </c>
      <c r="BK165" s="3"/>
      <c r="BL165" s="14">
        <v>1661</v>
      </c>
      <c r="BM165" s="15">
        <v>1.9292</v>
      </c>
      <c r="BN165" s="15">
        <f t="shared" si="61"/>
        <v>0.34760360360360359</v>
      </c>
      <c r="BO165" s="15">
        <f t="shared" si="62"/>
        <v>0.99067027027027021</v>
      </c>
      <c r="BP165" s="15">
        <f t="shared" si="63"/>
        <v>1.4308644501278776</v>
      </c>
      <c r="BQ165" s="4">
        <f t="shared" si="64"/>
        <v>1.7269053708439897</v>
      </c>
      <c r="BR165" s="4">
        <f t="shared" si="65"/>
        <v>5.1437109974424553</v>
      </c>
      <c r="BS165" s="4">
        <f t="shared" si="66"/>
        <v>4.5212092805249586</v>
      </c>
      <c r="BT165" s="4">
        <f t="shared" si="67"/>
        <v>7.5709883720930238</v>
      </c>
      <c r="BU165" s="4">
        <f t="shared" si="68"/>
        <v>5.5359652173913041</v>
      </c>
      <c r="BV165" s="4">
        <f t="shared" si="69"/>
        <v>5.9765727877237849</v>
      </c>
      <c r="BW165" s="4">
        <f t="shared" si="70"/>
        <v>4.5212092805249586</v>
      </c>
      <c r="BX165" s="4">
        <f t="shared" si="71"/>
        <v>11.389081985957221</v>
      </c>
      <c r="BY165" s="4"/>
      <c r="BZ165" s="4">
        <f t="shared" si="72"/>
        <v>9.6460000000000008</v>
      </c>
      <c r="CA165" s="4"/>
      <c r="CB165" s="4"/>
      <c r="CC165" s="26">
        <v>1661</v>
      </c>
      <c r="CD165" s="6">
        <f t="shared" si="73"/>
        <v>247.66756756756754</v>
      </c>
      <c r="CE165" s="6">
        <f t="shared" si="74"/>
        <v>387.7642659846548</v>
      </c>
      <c r="CF165" s="6">
        <f t="shared" si="75"/>
        <v>32.811202046035802</v>
      </c>
      <c r="CG165" s="6">
        <f t="shared" si="76"/>
        <v>25.718554987212276</v>
      </c>
      <c r="CH165" s="6">
        <f t="shared" si="77"/>
        <v>13.563627841574876</v>
      </c>
      <c r="CI165" s="6">
        <f t="shared" si="78"/>
        <v>22.712965116279072</v>
      </c>
      <c r="CJ165" s="6">
        <f t="shared" si="79"/>
        <v>7.1967547826086955</v>
      </c>
      <c r="CK165" s="6">
        <f t="shared" si="80"/>
        <v>7.7695446240409209</v>
      </c>
      <c r="CL165" s="6">
        <f t="shared" si="81"/>
        <v>5.8775720646824468</v>
      </c>
      <c r="CM165" s="6">
        <f t="shared" si="86"/>
        <v>22.778163971914442</v>
      </c>
      <c r="CO165" s="7">
        <f t="shared" si="82"/>
        <v>526.19265141900337</v>
      </c>
      <c r="CQ165" s="8">
        <v>1661</v>
      </c>
      <c r="CR165" s="9">
        <f t="shared" si="83"/>
        <v>2411.5</v>
      </c>
      <c r="CS165" s="9">
        <f t="shared" si="84"/>
        <v>2210.0091359598141</v>
      </c>
      <c r="CU165" s="24">
        <v>1661</v>
      </c>
      <c r="CV165" s="11">
        <f t="shared" si="85"/>
        <v>1.0911719597723191</v>
      </c>
    </row>
    <row r="166" spans="1:100" x14ac:dyDescent="0.2">
      <c r="A166" s="13">
        <v>1662</v>
      </c>
      <c r="C166" s="1">
        <v>748</v>
      </c>
      <c r="G166" s="1">
        <v>748</v>
      </c>
      <c r="H166" s="1"/>
      <c r="I166" s="1">
        <v>33.299999999999997</v>
      </c>
      <c r="M166" s="1">
        <v>347.9</v>
      </c>
      <c r="N166" s="42">
        <v>300</v>
      </c>
      <c r="S166" s="1">
        <v>300</v>
      </c>
      <c r="U166" s="1">
        <v>49.1</v>
      </c>
      <c r="V166" s="1"/>
      <c r="X166" s="1"/>
      <c r="Y166" s="1">
        <v>47.3</v>
      </c>
      <c r="Z166" s="1"/>
      <c r="AA166" s="1">
        <v>47.3</v>
      </c>
      <c r="AB166" s="1">
        <f t="shared" si="87"/>
        <v>39.299999999999997</v>
      </c>
      <c r="AC166" s="1">
        <v>863.5</v>
      </c>
      <c r="AD166" s="1">
        <v>869.99999999999989</v>
      </c>
      <c r="AE166" s="1"/>
      <c r="AF166" s="1"/>
      <c r="AG166" s="1"/>
      <c r="AH166" s="1"/>
      <c r="AI166" s="1">
        <v>869.99999999999989</v>
      </c>
      <c r="AJ166" s="1">
        <v>85</v>
      </c>
      <c r="AK166" s="1">
        <v>1122</v>
      </c>
      <c r="AL166" s="1"/>
      <c r="AM166" s="1">
        <v>1111.4000000000001</v>
      </c>
      <c r="AN166" s="1">
        <v>1272.375</v>
      </c>
      <c r="AO166" s="1">
        <v>52.2</v>
      </c>
      <c r="AP166" s="1"/>
      <c r="AQ166" s="1"/>
      <c r="AR166" s="1"/>
      <c r="AS166" s="1">
        <v>5</v>
      </c>
      <c r="AT166" s="1"/>
      <c r="AU166" s="1"/>
      <c r="AV166"/>
      <c r="AW166"/>
      <c r="AX166" s="17">
        <v>1662</v>
      </c>
      <c r="AY166" s="3">
        <v>6.8612612612612613</v>
      </c>
      <c r="AZ166" s="3">
        <f t="shared" si="60"/>
        <v>13.477477477477477</v>
      </c>
      <c r="BA166" s="3">
        <v>23.152173913043473</v>
      </c>
      <c r="BB166" s="3">
        <v>26.086956521739129</v>
      </c>
      <c r="BC166" s="3">
        <f t="shared" si="88"/>
        <v>85.434782608695642</v>
      </c>
      <c r="BD166" s="3">
        <v>69.322709163346602</v>
      </c>
      <c r="BE166" s="3">
        <v>98.83720930232559</v>
      </c>
      <c r="BF166" s="3">
        <v>97.565217391304344</v>
      </c>
      <c r="BG166" s="3">
        <v>96.643478260869571</v>
      </c>
      <c r="BH166" s="3">
        <v>4.5391304347826091</v>
      </c>
      <c r="BI166" s="3"/>
      <c r="BJ166" s="3">
        <v>5</v>
      </c>
      <c r="BK166" s="3"/>
      <c r="BL166" s="14">
        <v>1662</v>
      </c>
      <c r="BM166" s="15">
        <v>1.7653000000000001</v>
      </c>
      <c r="BN166" s="15">
        <f t="shared" si="61"/>
        <v>0.35624072072072072</v>
      </c>
      <c r="BO166" s="15">
        <f t="shared" si="62"/>
        <v>0.69975855855855851</v>
      </c>
      <c r="BP166" s="15">
        <f t="shared" si="63"/>
        <v>1.2020744884910484</v>
      </c>
      <c r="BQ166" s="4">
        <f t="shared" si="64"/>
        <v>1.3544501278772378</v>
      </c>
      <c r="BR166" s="4">
        <f t="shared" si="65"/>
        <v>4.4358241687979536</v>
      </c>
      <c r="BS166" s="4">
        <f t="shared" si="66"/>
        <v>3.5992758378251697</v>
      </c>
      <c r="BT166" s="4">
        <f t="shared" si="67"/>
        <v>5.1316860465116285</v>
      </c>
      <c r="BU166" s="4">
        <f t="shared" si="68"/>
        <v>5.0656434782608697</v>
      </c>
      <c r="BV166" s="4">
        <f t="shared" si="69"/>
        <v>5.0177862404092082</v>
      </c>
      <c r="BW166" s="4">
        <f t="shared" si="70"/>
        <v>3.5992758378251697</v>
      </c>
      <c r="BX166" s="4">
        <f t="shared" si="71"/>
        <v>8.5534904457097003</v>
      </c>
      <c r="BY166" s="4"/>
      <c r="BZ166" s="4">
        <f t="shared" si="72"/>
        <v>8.8265000000000011</v>
      </c>
      <c r="CA166" s="4"/>
      <c r="CB166" s="4"/>
      <c r="CC166" s="26">
        <v>1662</v>
      </c>
      <c r="CD166" s="6">
        <f t="shared" si="73"/>
        <v>174.93963963963961</v>
      </c>
      <c r="CE166" s="6">
        <f t="shared" si="74"/>
        <v>325.76218638107412</v>
      </c>
      <c r="CF166" s="6">
        <f t="shared" si="75"/>
        <v>25.73455242966752</v>
      </c>
      <c r="CG166" s="6">
        <f t="shared" si="76"/>
        <v>22.179120843989768</v>
      </c>
      <c r="CH166" s="6">
        <f t="shared" si="77"/>
        <v>10.797827513475509</v>
      </c>
      <c r="CI166" s="6">
        <f t="shared" si="78"/>
        <v>15.395058139534886</v>
      </c>
      <c r="CJ166" s="6">
        <f t="shared" si="79"/>
        <v>6.5853365217391309</v>
      </c>
      <c r="CK166" s="6">
        <f t="shared" si="80"/>
        <v>6.5231221125319712</v>
      </c>
      <c r="CL166" s="6">
        <f t="shared" si="81"/>
        <v>4.6790585891727208</v>
      </c>
      <c r="CM166" s="6">
        <f t="shared" si="86"/>
        <v>17.106980891419401</v>
      </c>
      <c r="CO166" s="7">
        <f t="shared" si="82"/>
        <v>434.76324342260506</v>
      </c>
      <c r="CQ166" s="8">
        <v>1662</v>
      </c>
      <c r="CR166" s="9">
        <f t="shared" si="83"/>
        <v>2206.6250000000005</v>
      </c>
      <c r="CS166" s="9">
        <f t="shared" si="84"/>
        <v>1826.0056223749414</v>
      </c>
      <c r="CU166" s="24">
        <v>1662</v>
      </c>
      <c r="CV166" s="11">
        <f t="shared" si="85"/>
        <v>1.2084437051897012</v>
      </c>
    </row>
    <row r="167" spans="1:100" x14ac:dyDescent="0.2">
      <c r="A167" s="13">
        <v>1663</v>
      </c>
      <c r="C167" s="1">
        <v>680</v>
      </c>
      <c r="D167" s="1">
        <f>715/44*34</f>
        <v>552.5</v>
      </c>
      <c r="G167" s="1">
        <v>680</v>
      </c>
      <c r="H167" s="1"/>
      <c r="I167" s="1">
        <v>32</v>
      </c>
      <c r="M167" s="1">
        <v>363.7</v>
      </c>
      <c r="N167" s="41"/>
      <c r="T167" s="1">
        <v>48</v>
      </c>
      <c r="U167" s="1">
        <v>56.7</v>
      </c>
      <c r="V167" s="1">
        <f>U167/T167</f>
        <v>1.1812500000000001</v>
      </c>
      <c r="X167" s="1"/>
      <c r="Y167" s="1">
        <v>45.5</v>
      </c>
      <c r="Z167" s="1"/>
      <c r="AA167" s="1">
        <v>45.5</v>
      </c>
      <c r="AB167" s="1">
        <f t="shared" si="87"/>
        <v>37.5</v>
      </c>
      <c r="AC167" s="1">
        <v>1039.0999999999999</v>
      </c>
      <c r="AD167" s="1">
        <v>1000</v>
      </c>
      <c r="AE167" s="1"/>
      <c r="AF167" s="1"/>
      <c r="AG167" s="1"/>
      <c r="AH167" s="1"/>
      <c r="AI167" s="1">
        <v>1000</v>
      </c>
      <c r="AJ167" s="1">
        <v>142.375</v>
      </c>
      <c r="AK167" s="1">
        <v>1122</v>
      </c>
      <c r="AL167" s="1"/>
      <c r="AM167" s="1">
        <v>1191.4000000000001</v>
      </c>
      <c r="AN167" s="1">
        <v>1447.5</v>
      </c>
      <c r="AO167" s="1">
        <v>74.400000000000006</v>
      </c>
      <c r="AP167" s="1"/>
      <c r="AQ167" s="1"/>
      <c r="AR167" s="1"/>
      <c r="AS167" s="1">
        <v>5</v>
      </c>
      <c r="AT167" s="1"/>
      <c r="AU167" s="1"/>
      <c r="AV167"/>
      <c r="AW167"/>
      <c r="AX167" s="17">
        <v>1663</v>
      </c>
      <c r="AY167" s="3">
        <v>9.1891891891891895</v>
      </c>
      <c r="AZ167" s="3">
        <f t="shared" si="60"/>
        <v>12.252252252252251</v>
      </c>
      <c r="BA167" s="3">
        <v>21.739130434782609</v>
      </c>
      <c r="BB167" s="3">
        <v>28.985507246376809</v>
      </c>
      <c r="BC167" s="3">
        <f t="shared" si="88"/>
        <v>81.521739130434781</v>
      </c>
      <c r="BD167" s="3">
        <v>79.681274900398407</v>
      </c>
      <c r="BE167" s="3">
        <v>165.55232558139537</v>
      </c>
      <c r="BF167" s="3">
        <v>97.565217391304344</v>
      </c>
      <c r="BG167" s="3">
        <v>103.60000000000001</v>
      </c>
      <c r="BH167" s="3">
        <v>6.4695652173913052</v>
      </c>
      <c r="BI167" s="3"/>
      <c r="BJ167" s="3">
        <v>5</v>
      </c>
      <c r="BK167" s="3"/>
      <c r="BL167" s="14">
        <v>1663</v>
      </c>
      <c r="BM167" s="15">
        <v>1.6228</v>
      </c>
      <c r="BN167" s="15">
        <f t="shared" si="61"/>
        <v>0.4385945945945946</v>
      </c>
      <c r="BO167" s="15">
        <f t="shared" si="62"/>
        <v>0.58479279279279273</v>
      </c>
      <c r="BP167" s="15">
        <f t="shared" si="63"/>
        <v>1.0375959079283887</v>
      </c>
      <c r="BQ167" s="4">
        <f t="shared" si="64"/>
        <v>1.3834612105711848</v>
      </c>
      <c r="BR167" s="4">
        <f t="shared" si="65"/>
        <v>3.8909846547314579</v>
      </c>
      <c r="BS167" s="4">
        <f t="shared" si="66"/>
        <v>3.8031403796578389</v>
      </c>
      <c r="BT167" s="4">
        <f t="shared" si="67"/>
        <v>7.9017151162790702</v>
      </c>
      <c r="BU167" s="4">
        <f t="shared" si="68"/>
        <v>4.6567304347826086</v>
      </c>
      <c r="BV167" s="4">
        <f t="shared" si="69"/>
        <v>4.9447670588235297</v>
      </c>
      <c r="BW167" s="4">
        <f t="shared" si="70"/>
        <v>3.8031403796578389</v>
      </c>
      <c r="BX167" s="4">
        <f t="shared" si="71"/>
        <v>11.207075171469116</v>
      </c>
      <c r="BY167" s="4"/>
      <c r="BZ167" s="4">
        <f t="shared" si="72"/>
        <v>8.1140000000000008</v>
      </c>
      <c r="CA167" s="4"/>
      <c r="CB167" s="4"/>
      <c r="CC167" s="26">
        <v>1663</v>
      </c>
      <c r="CD167" s="6">
        <f t="shared" si="73"/>
        <v>146.19819819819818</v>
      </c>
      <c r="CE167" s="6">
        <f t="shared" si="74"/>
        <v>281.18849104859333</v>
      </c>
      <c r="CF167" s="6">
        <f t="shared" si="75"/>
        <v>26.285763000852512</v>
      </c>
      <c r="CG167" s="6">
        <f t="shared" si="76"/>
        <v>19.45492327365729</v>
      </c>
      <c r="CH167" s="6">
        <f t="shared" si="77"/>
        <v>11.409421138973517</v>
      </c>
      <c r="CI167" s="6">
        <f t="shared" si="78"/>
        <v>23.70514534883721</v>
      </c>
      <c r="CJ167" s="6">
        <f t="shared" si="79"/>
        <v>6.0537495652173918</v>
      </c>
      <c r="CK167" s="6">
        <f t="shared" si="80"/>
        <v>6.4281971764705892</v>
      </c>
      <c r="CL167" s="6">
        <f t="shared" si="81"/>
        <v>4.9440824935551904</v>
      </c>
      <c r="CM167" s="6">
        <f t="shared" si="86"/>
        <v>22.414150342938232</v>
      </c>
      <c r="CO167" s="7">
        <f t="shared" si="82"/>
        <v>401.88392338909529</v>
      </c>
      <c r="CQ167" s="8">
        <v>1663</v>
      </c>
      <c r="CR167" s="9">
        <f t="shared" si="83"/>
        <v>2028.5000000000002</v>
      </c>
      <c r="CS167" s="9">
        <f t="shared" si="84"/>
        <v>1687.9124782342003</v>
      </c>
      <c r="CU167" s="24">
        <v>1663</v>
      </c>
      <c r="CV167" s="11">
        <f t="shared" si="85"/>
        <v>1.2017803210520155</v>
      </c>
    </row>
    <row r="168" spans="1:100" x14ac:dyDescent="0.2">
      <c r="A168" s="13">
        <v>1664</v>
      </c>
      <c r="C168" s="1">
        <v>1496</v>
      </c>
      <c r="G168" s="1">
        <v>1496</v>
      </c>
      <c r="H168" s="1"/>
      <c r="I168" s="1">
        <v>52</v>
      </c>
      <c r="N168" s="41"/>
      <c r="T168" s="1">
        <v>52</v>
      </c>
      <c r="U168" s="1">
        <v>64</v>
      </c>
      <c r="V168" s="1">
        <f>U168/T168</f>
        <v>1.2307692307692308</v>
      </c>
      <c r="X168" s="1"/>
      <c r="Y168" s="1">
        <v>56.2</v>
      </c>
      <c r="Z168" s="1"/>
      <c r="AA168" s="1">
        <v>56.2</v>
      </c>
      <c r="AB168" s="1">
        <f t="shared" si="87"/>
        <v>48.2</v>
      </c>
      <c r="AC168" s="1">
        <v>1376.3</v>
      </c>
      <c r="AD168" s="1">
        <v>1281.8181818181818</v>
      </c>
      <c r="AE168" s="1"/>
      <c r="AF168" s="1"/>
      <c r="AG168" s="1"/>
      <c r="AH168" s="1"/>
      <c r="AI168" s="1">
        <v>1281.8181818181818</v>
      </c>
      <c r="AJ168" s="1">
        <v>153</v>
      </c>
      <c r="AK168" s="1">
        <v>1241</v>
      </c>
      <c r="AL168" s="1"/>
      <c r="AM168" s="1">
        <v>1715.6</v>
      </c>
      <c r="AN168" s="1">
        <v>1861.840909090909</v>
      </c>
      <c r="AO168" s="1">
        <v>79.900000000000006</v>
      </c>
      <c r="AP168" s="1"/>
      <c r="AQ168" s="1"/>
      <c r="AR168" s="1"/>
      <c r="AS168" s="1">
        <v>5</v>
      </c>
      <c r="AT168" s="1"/>
      <c r="AU168" s="1"/>
      <c r="AV168"/>
      <c r="AW168"/>
      <c r="AX168" s="17">
        <v>1664</v>
      </c>
      <c r="AY168" s="3">
        <v>17.562162162162164</v>
      </c>
      <c r="AZ168" s="3">
        <f t="shared" si="60"/>
        <v>26.954954954954953</v>
      </c>
      <c r="BA168" s="3">
        <v>39.130434782608695</v>
      </c>
      <c r="BB168" s="3">
        <v>31.884057971014489</v>
      </c>
      <c r="BC168" s="3">
        <f t="shared" si="88"/>
        <v>104.78260869565217</v>
      </c>
      <c r="BD168" s="3">
        <v>102.13690691778341</v>
      </c>
      <c r="BE168" s="3">
        <v>177.90697674418604</v>
      </c>
      <c r="BF168" s="3">
        <v>107.91304347826086</v>
      </c>
      <c r="BG168" s="3">
        <v>149.18260869565216</v>
      </c>
      <c r="BH168" s="3">
        <v>6.947826086956522</v>
      </c>
      <c r="BI168" s="3"/>
      <c r="BJ168" s="3">
        <v>5</v>
      </c>
      <c r="BK168" s="3"/>
      <c r="BL168" s="14">
        <v>1664</v>
      </c>
      <c r="BM168" s="15">
        <v>1.5375000000000001</v>
      </c>
      <c r="BN168" s="15">
        <f t="shared" si="61"/>
        <v>0.79417130365659794</v>
      </c>
      <c r="BO168" s="15">
        <f t="shared" si="62"/>
        <v>1.2189189189189189</v>
      </c>
      <c r="BP168" s="15">
        <f t="shared" si="63"/>
        <v>1.7695012787723787</v>
      </c>
      <c r="BQ168" s="4">
        <f t="shared" si="64"/>
        <v>1.4418158567774935</v>
      </c>
      <c r="BR168" s="4">
        <f t="shared" si="65"/>
        <v>4.7383312020460364</v>
      </c>
      <c r="BS168" s="4">
        <f t="shared" si="66"/>
        <v>4.6186910113556472</v>
      </c>
      <c r="BT168" s="4">
        <f t="shared" si="67"/>
        <v>8.0450581395348841</v>
      </c>
      <c r="BU168" s="4">
        <f t="shared" si="68"/>
        <v>4.8798913043478258</v>
      </c>
      <c r="BV168" s="4">
        <f t="shared" si="69"/>
        <v>6.7461253196930944</v>
      </c>
      <c r="BW168" s="4">
        <f t="shared" si="70"/>
        <v>4.6186910113556472</v>
      </c>
      <c r="BX168" s="4">
        <f t="shared" si="71"/>
        <v>11.402924640100741</v>
      </c>
      <c r="BY168" s="4"/>
      <c r="BZ168" s="4">
        <f t="shared" si="72"/>
        <v>7.6875</v>
      </c>
      <c r="CA168" s="4"/>
      <c r="CB168" s="4"/>
      <c r="CC168" s="26">
        <v>1664</v>
      </c>
      <c r="CD168" s="6">
        <f t="shared" si="73"/>
        <v>304.72972972972974</v>
      </c>
      <c r="CE168" s="6">
        <f t="shared" si="74"/>
        <v>479.53484654731466</v>
      </c>
      <c r="CF168" s="6">
        <f t="shared" si="75"/>
        <v>27.394501278772374</v>
      </c>
      <c r="CG168" s="6">
        <f t="shared" si="76"/>
        <v>23.691656010230183</v>
      </c>
      <c r="CH168" s="6">
        <f t="shared" si="77"/>
        <v>13.856073034066942</v>
      </c>
      <c r="CI168" s="6">
        <f t="shared" si="78"/>
        <v>24.135174418604652</v>
      </c>
      <c r="CJ168" s="6">
        <f t="shared" si="79"/>
        <v>6.3438586956521741</v>
      </c>
      <c r="CK168" s="6">
        <f t="shared" si="80"/>
        <v>8.7699629156010221</v>
      </c>
      <c r="CL168" s="6">
        <f t="shared" si="81"/>
        <v>6.0042983147623419</v>
      </c>
      <c r="CM168" s="6">
        <f t="shared" si="86"/>
        <v>22.805849280201482</v>
      </c>
      <c r="CO168" s="7">
        <f t="shared" si="82"/>
        <v>612.53622049520584</v>
      </c>
      <c r="CQ168" s="8">
        <v>1664</v>
      </c>
      <c r="CR168" s="9">
        <f t="shared" si="83"/>
        <v>1921.875</v>
      </c>
      <c r="CS168" s="9">
        <f t="shared" si="84"/>
        <v>2572.6521260798645</v>
      </c>
      <c r="CU168" s="24">
        <v>1664</v>
      </c>
      <c r="CV168" s="11">
        <f t="shared" si="85"/>
        <v>0.74704037149729197</v>
      </c>
    </row>
    <row r="169" spans="1:100" x14ac:dyDescent="0.2">
      <c r="A169" s="13">
        <v>1665</v>
      </c>
      <c r="C169" s="1">
        <v>1411</v>
      </c>
      <c r="G169" s="1">
        <v>1411</v>
      </c>
      <c r="H169" s="1"/>
      <c r="I169" s="1">
        <v>36</v>
      </c>
      <c r="M169" s="1">
        <v>600.9</v>
      </c>
      <c r="N169" s="42">
        <v>400</v>
      </c>
      <c r="S169" s="1">
        <v>400</v>
      </c>
      <c r="T169" s="1">
        <v>52</v>
      </c>
      <c r="U169" s="1">
        <v>61.3</v>
      </c>
      <c r="V169" s="1">
        <f>U169/T169</f>
        <v>1.1788461538461539</v>
      </c>
      <c r="X169" s="1"/>
      <c r="Y169" s="1">
        <v>57.5</v>
      </c>
      <c r="Z169" s="1"/>
      <c r="AA169" s="1">
        <v>57.5</v>
      </c>
      <c r="AB169" s="1">
        <f t="shared" si="87"/>
        <v>49.5</v>
      </c>
      <c r="AC169" s="1">
        <v>1513</v>
      </c>
      <c r="AD169" s="1">
        <v>1600</v>
      </c>
      <c r="AE169" s="1"/>
      <c r="AF169" s="1"/>
      <c r="AG169" s="1"/>
      <c r="AH169" s="1"/>
      <c r="AI169" s="1">
        <v>1600</v>
      </c>
      <c r="AJ169" s="1">
        <v>153</v>
      </c>
      <c r="AK169" s="1">
        <v>1700</v>
      </c>
      <c r="AL169" s="1"/>
      <c r="AM169" s="1">
        <v>2115.1</v>
      </c>
      <c r="AN169" s="1">
        <v>2320</v>
      </c>
      <c r="AO169" s="1">
        <v>104.1</v>
      </c>
      <c r="AP169" s="1"/>
      <c r="AQ169" s="1"/>
      <c r="AR169" s="1"/>
      <c r="AS169" s="1">
        <v>5</v>
      </c>
      <c r="AT169" s="1"/>
      <c r="AU169" s="1"/>
      <c r="AV169"/>
      <c r="AW169"/>
      <c r="AX169" s="17">
        <v>1665</v>
      </c>
      <c r="AY169" s="3">
        <v>12.864864864864865</v>
      </c>
      <c r="AZ169" s="3">
        <f t="shared" si="60"/>
        <v>25.423423423423422</v>
      </c>
      <c r="BA169" s="3">
        <v>21.739130434782609</v>
      </c>
      <c r="BB169" s="3">
        <v>34.782608695652172</v>
      </c>
      <c r="BC169" s="3">
        <f t="shared" si="88"/>
        <v>107.60869565217391</v>
      </c>
      <c r="BD169" s="3">
        <v>127.49003984063744</v>
      </c>
      <c r="BE169" s="3">
        <v>177.90697674418604</v>
      </c>
      <c r="BF169" s="3">
        <v>147.82608695652172</v>
      </c>
      <c r="BG169" s="3">
        <v>183.92173913043479</v>
      </c>
      <c r="BH169" s="3">
        <v>9.0521739130434771</v>
      </c>
      <c r="BI169" s="3"/>
      <c r="BJ169" s="3">
        <v>5</v>
      </c>
      <c r="BK169" s="3"/>
      <c r="BL169" s="14">
        <v>1665</v>
      </c>
      <c r="BM169" s="15">
        <v>1.5960000000000001</v>
      </c>
      <c r="BN169" s="15">
        <f t="shared" si="61"/>
        <v>0.60389189189189196</v>
      </c>
      <c r="BO169" s="15">
        <f t="shared" si="62"/>
        <v>1.1934054054054053</v>
      </c>
      <c r="BP169" s="15">
        <f t="shared" si="63"/>
        <v>1.0204603580562661</v>
      </c>
      <c r="BQ169" s="4">
        <f t="shared" si="64"/>
        <v>1.6327365728900254</v>
      </c>
      <c r="BR169" s="4">
        <f t="shared" si="65"/>
        <v>5.0512787723785166</v>
      </c>
      <c r="BS169" s="4">
        <f t="shared" si="66"/>
        <v>5.984532458401687</v>
      </c>
      <c r="BT169" s="4">
        <f t="shared" si="67"/>
        <v>8.3511627906976749</v>
      </c>
      <c r="BU169" s="4">
        <f t="shared" si="68"/>
        <v>6.9391304347826086</v>
      </c>
      <c r="BV169" s="4">
        <f t="shared" si="69"/>
        <v>8.6335028132992324</v>
      </c>
      <c r="BW169" s="4">
        <f t="shared" si="70"/>
        <v>5.984532458401687</v>
      </c>
      <c r="BX169" s="4">
        <f t="shared" si="71"/>
        <v>15.421902990405005</v>
      </c>
      <c r="BY169" s="4"/>
      <c r="BZ169" s="4">
        <f t="shared" si="72"/>
        <v>7.98</v>
      </c>
      <c r="CA169" s="4"/>
      <c r="CB169" s="4"/>
      <c r="CC169" s="26">
        <v>1665</v>
      </c>
      <c r="CD169" s="6">
        <f t="shared" si="73"/>
        <v>298.35135135135135</v>
      </c>
      <c r="CE169" s="6">
        <f t="shared" si="74"/>
        <v>276.54475703324812</v>
      </c>
      <c r="CF169" s="6">
        <f t="shared" si="75"/>
        <v>31.021994884910484</v>
      </c>
      <c r="CG169" s="6">
        <f t="shared" si="76"/>
        <v>25.256393861892583</v>
      </c>
      <c r="CH169" s="6">
        <f t="shared" si="77"/>
        <v>17.95359737520506</v>
      </c>
      <c r="CI169" s="6">
        <f t="shared" si="78"/>
        <v>25.053488372093025</v>
      </c>
      <c r="CJ169" s="6">
        <f t="shared" si="79"/>
        <v>9.0208695652173922</v>
      </c>
      <c r="CK169" s="6">
        <f t="shared" si="80"/>
        <v>11.223553657289003</v>
      </c>
      <c r="CL169" s="6">
        <f t="shared" si="81"/>
        <v>7.7798921959221934</v>
      </c>
      <c r="CM169" s="6">
        <f t="shared" si="86"/>
        <v>30.843805980810011</v>
      </c>
      <c r="CO169" s="7">
        <f t="shared" si="82"/>
        <v>434.69835292658786</v>
      </c>
      <c r="CQ169" s="8">
        <v>1665</v>
      </c>
      <c r="CR169" s="9">
        <f t="shared" si="83"/>
        <v>1995</v>
      </c>
      <c r="CS169" s="9">
        <f t="shared" si="84"/>
        <v>1825.733082291669</v>
      </c>
      <c r="CU169" s="24">
        <v>1665</v>
      </c>
      <c r="CV169" s="11">
        <f t="shared" si="85"/>
        <v>1.0927117547192968</v>
      </c>
    </row>
    <row r="170" spans="1:100" x14ac:dyDescent="0.2">
      <c r="A170" s="13">
        <v>1666</v>
      </c>
      <c r="C170" s="1">
        <v>1133.3</v>
      </c>
      <c r="G170" s="1">
        <v>1133.3</v>
      </c>
      <c r="H170" s="1"/>
      <c r="I170" s="1">
        <v>48.2</v>
      </c>
      <c r="N170" s="41"/>
      <c r="U170" s="1">
        <v>66.3</v>
      </c>
      <c r="V170" s="1"/>
      <c r="X170" s="1"/>
      <c r="Y170" s="1">
        <v>57.4</v>
      </c>
      <c r="Z170" s="1"/>
      <c r="AA170" s="1">
        <v>57.4</v>
      </c>
      <c r="AB170" s="1">
        <f t="shared" si="87"/>
        <v>49.4</v>
      </c>
      <c r="AC170" s="1">
        <v>1307.0999999999999</v>
      </c>
      <c r="AD170" s="1">
        <v>1550</v>
      </c>
      <c r="AE170" s="1"/>
      <c r="AF170" s="1"/>
      <c r="AG170" s="1"/>
      <c r="AH170" s="1"/>
      <c r="AI170" s="1">
        <v>1550</v>
      </c>
      <c r="AJ170" s="1">
        <v>161.5</v>
      </c>
      <c r="AK170" s="1">
        <v>1496</v>
      </c>
      <c r="AL170" s="1"/>
      <c r="AM170" s="1">
        <v>1663.2</v>
      </c>
      <c r="AN170" s="1">
        <v>2400</v>
      </c>
      <c r="AO170" s="1">
        <v>93.8</v>
      </c>
      <c r="AP170" s="1"/>
      <c r="AQ170" s="1"/>
      <c r="AR170" s="1"/>
      <c r="AS170" s="1">
        <v>5</v>
      </c>
      <c r="AT170" s="1"/>
      <c r="AU170" s="1"/>
      <c r="AV170"/>
      <c r="AW170"/>
      <c r="AX170" s="17">
        <v>1666</v>
      </c>
      <c r="AY170" s="3">
        <v>12.636036036036035</v>
      </c>
      <c r="AZ170" s="3">
        <f t="shared" si="60"/>
        <v>20.419819819819818</v>
      </c>
      <c r="BA170" s="3">
        <v>39.347826086956523</v>
      </c>
      <c r="BB170" s="3">
        <v>41.304347826086953</v>
      </c>
      <c r="BC170" s="3">
        <f t="shared" si="88"/>
        <v>107.39130434782608</v>
      </c>
      <c r="BD170" s="3">
        <v>123.50597609561753</v>
      </c>
      <c r="BE170" s="3">
        <v>187.7906976744186</v>
      </c>
      <c r="BF170" s="3">
        <v>130.08695652173913</v>
      </c>
      <c r="BG170" s="3">
        <v>144.62608695652173</v>
      </c>
      <c r="BH170" s="3">
        <v>8.1565217391304348</v>
      </c>
      <c r="BI170" s="3"/>
      <c r="BJ170" s="3">
        <v>5</v>
      </c>
      <c r="BK170" s="3"/>
      <c r="BL170" s="14">
        <v>1666</v>
      </c>
      <c r="BM170" s="15">
        <v>1.3909</v>
      </c>
      <c r="BN170" s="15">
        <f t="shared" si="61"/>
        <v>0.51692536830948588</v>
      </c>
      <c r="BO170" s="15">
        <f t="shared" si="62"/>
        <v>0.83535080551139373</v>
      </c>
      <c r="BP170" s="15">
        <f t="shared" si="63"/>
        <v>1.6096732736572892</v>
      </c>
      <c r="BQ170" s="4">
        <f t="shared" si="64"/>
        <v>1.6897122762148338</v>
      </c>
      <c r="BR170" s="4">
        <f t="shared" si="65"/>
        <v>4.3932519181585672</v>
      </c>
      <c r="BS170" s="4">
        <f t="shared" si="66"/>
        <v>5.0524841809233649</v>
      </c>
      <c r="BT170" s="4">
        <f t="shared" si="67"/>
        <v>7.6822965116279072</v>
      </c>
      <c r="BU170" s="4">
        <f t="shared" si="68"/>
        <v>5.3217043478260866</v>
      </c>
      <c r="BV170" s="4">
        <f t="shared" si="69"/>
        <v>5.9164830690537089</v>
      </c>
      <c r="BW170" s="4">
        <f t="shared" si="70"/>
        <v>5.0524841809233649</v>
      </c>
      <c r="BX170" s="4">
        <f t="shared" si="71"/>
        <v>12.110249643955203</v>
      </c>
      <c r="BY170" s="4"/>
      <c r="BZ170" s="4">
        <f t="shared" si="72"/>
        <v>6.9545000000000003</v>
      </c>
      <c r="CA170" s="4"/>
      <c r="CB170" s="4"/>
      <c r="CC170" s="26">
        <v>1666</v>
      </c>
      <c r="CD170" s="6">
        <f t="shared" si="73"/>
        <v>208.83770137784842</v>
      </c>
      <c r="CE170" s="6">
        <f t="shared" si="74"/>
        <v>436.22145716112539</v>
      </c>
      <c r="CF170" s="6">
        <f t="shared" si="75"/>
        <v>32.104533248081843</v>
      </c>
      <c r="CG170" s="6">
        <f t="shared" si="76"/>
        <v>21.966259590792838</v>
      </c>
      <c r="CH170" s="6">
        <f t="shared" si="77"/>
        <v>15.157452542770095</v>
      </c>
      <c r="CI170" s="6">
        <f t="shared" si="78"/>
        <v>23.046889534883721</v>
      </c>
      <c r="CJ170" s="6">
        <f t="shared" si="79"/>
        <v>6.9182156521739131</v>
      </c>
      <c r="CK170" s="6">
        <f t="shared" si="80"/>
        <v>7.6914279897698217</v>
      </c>
      <c r="CL170" s="6">
        <f t="shared" si="81"/>
        <v>6.5682294352003749</v>
      </c>
      <c r="CM170" s="6">
        <f t="shared" si="86"/>
        <v>24.220499287910407</v>
      </c>
      <c r="CO170" s="7">
        <f t="shared" si="82"/>
        <v>573.89496444270844</v>
      </c>
      <c r="CQ170" s="8">
        <v>1666</v>
      </c>
      <c r="CR170" s="9">
        <f t="shared" si="83"/>
        <v>1738.625</v>
      </c>
      <c r="CS170" s="9">
        <f t="shared" si="84"/>
        <v>2410.3588506593755</v>
      </c>
      <c r="CU170" s="24">
        <v>1666</v>
      </c>
      <c r="CV170" s="11">
        <f t="shared" si="85"/>
        <v>0.7213137577105514</v>
      </c>
    </row>
    <row r="171" spans="1:100" x14ac:dyDescent="0.2">
      <c r="A171" s="13">
        <v>1667</v>
      </c>
      <c r="C171" s="1">
        <v>946.4</v>
      </c>
      <c r="G171" s="1">
        <v>946.4</v>
      </c>
      <c r="H171" s="1"/>
      <c r="I171" s="1">
        <v>48.3</v>
      </c>
      <c r="M171" s="1">
        <v>869.8</v>
      </c>
      <c r="N171" s="42">
        <v>550</v>
      </c>
      <c r="S171" s="1">
        <v>550</v>
      </c>
      <c r="T171" s="1">
        <v>55.7</v>
      </c>
      <c r="U171" s="1">
        <v>72</v>
      </c>
      <c r="V171" s="1">
        <f>U171/T171</f>
        <v>1.2926391382405744</v>
      </c>
      <c r="X171" s="1"/>
      <c r="Y171" s="1">
        <v>62.5</v>
      </c>
      <c r="Z171" s="1"/>
      <c r="AA171" s="1">
        <v>62.5</v>
      </c>
      <c r="AB171" s="1">
        <f t="shared" si="87"/>
        <v>54.5</v>
      </c>
      <c r="AC171" s="1">
        <v>1425.9</v>
      </c>
      <c r="AD171" s="1">
        <v>1440</v>
      </c>
      <c r="AE171" s="1"/>
      <c r="AF171" s="1"/>
      <c r="AG171" s="1"/>
      <c r="AH171" s="1"/>
      <c r="AI171" s="1">
        <v>1440</v>
      </c>
      <c r="AJ171" s="1">
        <v>170</v>
      </c>
      <c r="AK171" s="1">
        <v>1496</v>
      </c>
      <c r="AL171" s="1"/>
      <c r="AM171" s="1">
        <v>1834.6</v>
      </c>
      <c r="AN171" s="1">
        <v>1950</v>
      </c>
      <c r="AO171" s="1">
        <v>96.4</v>
      </c>
      <c r="AP171" s="1"/>
      <c r="AQ171" s="1"/>
      <c r="AR171" s="1"/>
      <c r="AS171" s="1">
        <v>5</v>
      </c>
      <c r="AT171" s="1"/>
      <c r="AU171" s="1"/>
      <c r="AV171"/>
      <c r="AW171"/>
      <c r="AX171" s="17">
        <v>1667</v>
      </c>
      <c r="AY171" s="3">
        <v>10.652252252252254</v>
      </c>
      <c r="AZ171" s="3">
        <f t="shared" si="60"/>
        <v>17.052252252252252</v>
      </c>
      <c r="BA171" s="3">
        <v>39.45652173913043</v>
      </c>
      <c r="BB171" s="3">
        <v>47.826086956521742</v>
      </c>
      <c r="BC171" s="3">
        <f t="shared" si="88"/>
        <v>118.47826086956522</v>
      </c>
      <c r="BD171" s="3">
        <v>114.7410358565737</v>
      </c>
      <c r="BE171" s="3">
        <v>197.67441860465118</v>
      </c>
      <c r="BF171" s="3">
        <v>130.08695652173913</v>
      </c>
      <c r="BG171" s="3">
        <v>159.53043478260869</v>
      </c>
      <c r="BH171" s="3">
        <v>8.3826086956521753</v>
      </c>
      <c r="BI171" s="3"/>
      <c r="BJ171" s="3">
        <v>5</v>
      </c>
      <c r="BK171" s="3"/>
      <c r="BL171" s="14">
        <v>1667</v>
      </c>
      <c r="BM171" s="15">
        <v>1.3165</v>
      </c>
      <c r="BN171" s="15">
        <f t="shared" si="61"/>
        <v>0.41246147323794385</v>
      </c>
      <c r="BO171" s="15">
        <f t="shared" si="62"/>
        <v>0.6602732379438262</v>
      </c>
      <c r="BP171" s="15">
        <f t="shared" si="63"/>
        <v>1.5277797314578003</v>
      </c>
      <c r="BQ171" s="4">
        <f t="shared" si="64"/>
        <v>1.851854219948849</v>
      </c>
      <c r="BR171" s="4">
        <f t="shared" si="65"/>
        <v>4.5875479539641946</v>
      </c>
      <c r="BS171" s="4">
        <f t="shared" si="66"/>
        <v>4.4428404030935083</v>
      </c>
      <c r="BT171" s="4">
        <f t="shared" si="67"/>
        <v>7.654069767441861</v>
      </c>
      <c r="BU171" s="4">
        <f t="shared" si="68"/>
        <v>5.0370434782608688</v>
      </c>
      <c r="BV171" s="4">
        <f t="shared" si="69"/>
        <v>6.1771122762148334</v>
      </c>
      <c r="BW171" s="4">
        <f t="shared" si="70"/>
        <v>4.4428404030935083</v>
      </c>
      <c r="BX171" s="4">
        <f t="shared" si="71"/>
        <v>11.780188714185163</v>
      </c>
      <c r="BY171" s="4"/>
      <c r="BZ171" s="4">
        <f t="shared" si="72"/>
        <v>6.5824999999999996</v>
      </c>
      <c r="CA171" s="4"/>
      <c r="CB171" s="4"/>
      <c r="CC171" s="26">
        <v>1667</v>
      </c>
      <c r="CD171" s="6">
        <f t="shared" si="73"/>
        <v>165.06830948595655</v>
      </c>
      <c r="CE171" s="6">
        <f t="shared" si="74"/>
        <v>414.02830722506388</v>
      </c>
      <c r="CF171" s="6">
        <f t="shared" si="75"/>
        <v>35.185230179028132</v>
      </c>
      <c r="CG171" s="6">
        <f t="shared" si="76"/>
        <v>22.937739769820972</v>
      </c>
      <c r="CH171" s="6">
        <f t="shared" si="77"/>
        <v>13.328521209280524</v>
      </c>
      <c r="CI171" s="6">
        <f t="shared" si="78"/>
        <v>22.962209302325583</v>
      </c>
      <c r="CJ171" s="6">
        <f t="shared" si="79"/>
        <v>6.5481565217391298</v>
      </c>
      <c r="CK171" s="6">
        <f t="shared" si="80"/>
        <v>8.0302459590792843</v>
      </c>
      <c r="CL171" s="6">
        <f t="shared" si="81"/>
        <v>5.7756925240215606</v>
      </c>
      <c r="CM171" s="6">
        <f t="shared" si="86"/>
        <v>23.560377428370327</v>
      </c>
      <c r="CO171" s="7">
        <f t="shared" si="82"/>
        <v>552.35648011872934</v>
      </c>
      <c r="CQ171" s="8">
        <v>1667</v>
      </c>
      <c r="CR171" s="9">
        <f t="shared" si="83"/>
        <v>1645.625</v>
      </c>
      <c r="CS171" s="9">
        <f t="shared" si="84"/>
        <v>2319.8972164986635</v>
      </c>
      <c r="CU171" s="24">
        <v>1667</v>
      </c>
      <c r="CV171" s="11">
        <f t="shared" si="85"/>
        <v>0.70935254730107478</v>
      </c>
    </row>
    <row r="172" spans="1:100" x14ac:dyDescent="0.2">
      <c r="A172" s="13">
        <v>1668</v>
      </c>
      <c r="C172" s="1">
        <v>1700</v>
      </c>
      <c r="D172" s="1">
        <f>36*34</f>
        <v>1224</v>
      </c>
      <c r="G172" s="1">
        <v>1700</v>
      </c>
      <c r="H172" s="1"/>
      <c r="M172" s="1">
        <v>1233.5</v>
      </c>
      <c r="N172" s="41"/>
      <c r="T172" s="1">
        <v>56</v>
      </c>
      <c r="U172" s="1">
        <v>78</v>
      </c>
      <c r="V172" s="1">
        <f>U172/T172</f>
        <v>1.3928571428571428</v>
      </c>
      <c r="X172" s="1"/>
      <c r="Y172" s="1">
        <v>62.7</v>
      </c>
      <c r="Z172" s="1"/>
      <c r="AA172" s="1">
        <v>62.7</v>
      </c>
      <c r="AB172" s="1">
        <f t="shared" si="87"/>
        <v>54.7</v>
      </c>
      <c r="AC172" s="1">
        <v>1722</v>
      </c>
      <c r="AD172" s="1">
        <v>1400</v>
      </c>
      <c r="AE172" s="1"/>
      <c r="AF172" s="1"/>
      <c r="AG172" s="1"/>
      <c r="AH172" s="1"/>
      <c r="AI172" s="1">
        <v>1400</v>
      </c>
      <c r="AJ172" s="1">
        <v>165.75</v>
      </c>
      <c r="AK172" s="1">
        <v>1598</v>
      </c>
      <c r="AL172" s="1"/>
      <c r="AM172" s="1">
        <v>1997.5</v>
      </c>
      <c r="AN172" s="1">
        <v>2143.75</v>
      </c>
      <c r="AO172" s="1">
        <v>91.4</v>
      </c>
      <c r="AP172" s="1"/>
      <c r="AQ172" s="1"/>
      <c r="AR172" s="1"/>
      <c r="AS172" s="1">
        <v>5</v>
      </c>
      <c r="AT172" s="1"/>
      <c r="AU172" s="1"/>
      <c r="AV172"/>
      <c r="AW172"/>
      <c r="AX172" s="17">
        <v>1668</v>
      </c>
      <c r="AY172" s="3">
        <v>14.881081081081081</v>
      </c>
      <c r="AZ172" s="3">
        <f t="shared" si="60"/>
        <v>30.63063063063063</v>
      </c>
      <c r="BA172" s="3">
        <v>44.83695652173914</v>
      </c>
      <c r="BB172" s="3">
        <v>43.840579710144929</v>
      </c>
      <c r="BC172" s="3">
        <f t="shared" si="88"/>
        <v>118.91304347826087</v>
      </c>
      <c r="BD172" s="3">
        <v>111.55378486055777</v>
      </c>
      <c r="BE172" s="3">
        <v>192.73255813953489</v>
      </c>
      <c r="BF172" s="3">
        <v>138.95652173913044</v>
      </c>
      <c r="BG172" s="3">
        <v>173.69565217391303</v>
      </c>
      <c r="BH172" s="3">
        <v>7.947826086956522</v>
      </c>
      <c r="BI172" s="3"/>
      <c r="BJ172" s="3">
        <v>5</v>
      </c>
      <c r="BK172" s="3"/>
      <c r="BL172" s="14">
        <v>1668</v>
      </c>
      <c r="BM172" s="15">
        <v>1.2621</v>
      </c>
      <c r="BN172" s="15">
        <f t="shared" si="61"/>
        <v>0.55239448330683627</v>
      </c>
      <c r="BO172" s="15">
        <f t="shared" si="62"/>
        <v>1.1370270270270271</v>
      </c>
      <c r="BP172" s="15">
        <f t="shared" si="63"/>
        <v>1.6643742007672639</v>
      </c>
      <c r="BQ172" s="4">
        <f t="shared" si="64"/>
        <v>1.6273881074168797</v>
      </c>
      <c r="BR172" s="4">
        <f t="shared" si="65"/>
        <v>4.4141221227621488</v>
      </c>
      <c r="BS172" s="4">
        <f t="shared" si="66"/>
        <v>4.1409421138973519</v>
      </c>
      <c r="BT172" s="4">
        <f t="shared" si="67"/>
        <v>7.1543459302325578</v>
      </c>
      <c r="BU172" s="4">
        <f t="shared" si="68"/>
        <v>5.1581478260869567</v>
      </c>
      <c r="BV172" s="4">
        <f t="shared" si="69"/>
        <v>6.4476847826086958</v>
      </c>
      <c r="BW172" s="4">
        <f t="shared" si="70"/>
        <v>4.1409421138973519</v>
      </c>
      <c r="BX172" s="4">
        <f t="shared" si="71"/>
        <v>10.707653596328601</v>
      </c>
      <c r="BY172" s="4"/>
      <c r="BZ172" s="4">
        <f t="shared" si="72"/>
        <v>6.3105000000000002</v>
      </c>
      <c r="CA172" s="4"/>
      <c r="CB172" s="4"/>
      <c r="CC172" s="26">
        <v>1668</v>
      </c>
      <c r="CD172" s="6">
        <f t="shared" si="73"/>
        <v>284.25675675675677</v>
      </c>
      <c r="CE172" s="6">
        <f t="shared" si="74"/>
        <v>451.04540840792851</v>
      </c>
      <c r="CF172" s="6">
        <f t="shared" si="75"/>
        <v>30.920374040920713</v>
      </c>
      <c r="CG172" s="6">
        <f t="shared" si="76"/>
        <v>22.070610613810743</v>
      </c>
      <c r="CH172" s="6">
        <f t="shared" si="77"/>
        <v>12.422826341692055</v>
      </c>
      <c r="CI172" s="6">
        <f t="shared" si="78"/>
        <v>21.463037790697673</v>
      </c>
      <c r="CJ172" s="6">
        <f t="shared" si="79"/>
        <v>6.7055921739130442</v>
      </c>
      <c r="CK172" s="6">
        <f t="shared" si="80"/>
        <v>8.381990217391305</v>
      </c>
      <c r="CL172" s="6">
        <f t="shared" si="81"/>
        <v>5.3832247480665574</v>
      </c>
      <c r="CM172" s="6">
        <f t="shared" si="86"/>
        <v>21.415307192657203</v>
      </c>
      <c r="CO172" s="7">
        <f t="shared" si="82"/>
        <v>579.80837152707772</v>
      </c>
      <c r="CQ172" s="8">
        <v>1668</v>
      </c>
      <c r="CR172" s="9">
        <f t="shared" si="83"/>
        <v>1577.625</v>
      </c>
      <c r="CS172" s="9">
        <f t="shared" si="84"/>
        <v>2435.1951604137266</v>
      </c>
      <c r="CU172" s="24">
        <v>1668</v>
      </c>
      <c r="CV172" s="11">
        <f t="shared" si="85"/>
        <v>0.6478433538492947</v>
      </c>
    </row>
    <row r="173" spans="1:100" x14ac:dyDescent="0.2">
      <c r="A173" s="13">
        <v>1669</v>
      </c>
      <c r="C173" s="1">
        <v>1049.8</v>
      </c>
      <c r="G173" s="1">
        <v>1049.8</v>
      </c>
      <c r="H173" s="1"/>
      <c r="M173" s="1">
        <v>743.3</v>
      </c>
      <c r="N173" s="41"/>
      <c r="T173" s="1">
        <v>52</v>
      </c>
      <c r="U173" s="1">
        <v>64</v>
      </c>
      <c r="V173" s="1">
        <f>U173/T173</f>
        <v>1.2307692307692308</v>
      </c>
      <c r="X173" s="1"/>
      <c r="Y173" s="1">
        <v>63</v>
      </c>
      <c r="Z173" s="1"/>
      <c r="AA173" s="1">
        <v>63</v>
      </c>
      <c r="AB173" s="1">
        <f t="shared" si="87"/>
        <v>55</v>
      </c>
      <c r="AC173" s="1">
        <v>1805.2</v>
      </c>
      <c r="AD173" s="1">
        <v>1300</v>
      </c>
      <c r="AE173" s="1"/>
      <c r="AF173" s="1"/>
      <c r="AG173" s="1"/>
      <c r="AH173" s="1"/>
      <c r="AI173" s="1">
        <v>1300</v>
      </c>
      <c r="AJ173" s="1">
        <v>160.33333333333334</v>
      </c>
      <c r="AK173" s="1">
        <v>1700</v>
      </c>
      <c r="AL173" s="1"/>
      <c r="AM173" s="1">
        <v>2286.5</v>
      </c>
      <c r="AN173" s="1">
        <v>2185</v>
      </c>
      <c r="AO173" s="1">
        <v>80</v>
      </c>
      <c r="AP173" s="1"/>
      <c r="AQ173" s="1"/>
      <c r="AR173" s="1"/>
      <c r="AS173" s="1">
        <v>5.5</v>
      </c>
      <c r="AT173" s="1"/>
      <c r="AU173" s="1"/>
      <c r="AV173"/>
      <c r="AW173"/>
      <c r="AX173" s="17">
        <v>1669</v>
      </c>
      <c r="AY173" s="3">
        <v>9.3261261261261268</v>
      </c>
      <c r="AZ173" s="3">
        <f t="shared" si="60"/>
        <v>18.915315315315315</v>
      </c>
      <c r="BA173" s="3">
        <v>27.688139386189253</v>
      </c>
      <c r="BB173" s="3">
        <v>39.855072463768117</v>
      </c>
      <c r="BC173" s="3">
        <f t="shared" si="88"/>
        <v>119.56521739130434</v>
      </c>
      <c r="BD173" s="3">
        <v>103.58565737051792</v>
      </c>
      <c r="BE173" s="3">
        <v>186.4341085271318</v>
      </c>
      <c r="BF173" s="3">
        <v>147.82608695652172</v>
      </c>
      <c r="BG173" s="3">
        <v>198.82608695652175</v>
      </c>
      <c r="BH173" s="3">
        <v>6.9565217391304346</v>
      </c>
      <c r="BI173" s="3"/>
      <c r="BJ173" s="3">
        <v>5.5</v>
      </c>
      <c r="BK173" s="3"/>
      <c r="BL173" s="14">
        <v>1669</v>
      </c>
      <c r="BM173" s="15">
        <v>1.1706000000000001</v>
      </c>
      <c r="BN173" s="15">
        <f t="shared" si="61"/>
        <v>0.32109303656597782</v>
      </c>
      <c r="BO173" s="15">
        <f t="shared" si="62"/>
        <v>0.65124317965023859</v>
      </c>
      <c r="BP173" s="15">
        <f t="shared" si="63"/>
        <v>0.95328635192568068</v>
      </c>
      <c r="BQ173" s="4">
        <f t="shared" si="64"/>
        <v>1.3721867007672635</v>
      </c>
      <c r="BR173" s="4">
        <f t="shared" si="65"/>
        <v>4.1165601023017899</v>
      </c>
      <c r="BS173" s="4">
        <f t="shared" si="66"/>
        <v>3.5663932505273026</v>
      </c>
      <c r="BT173" s="4">
        <f t="shared" si="67"/>
        <v>6.4188166894664853</v>
      </c>
      <c r="BU173" s="4">
        <f t="shared" si="68"/>
        <v>5.0895652173913044</v>
      </c>
      <c r="BV173" s="4">
        <f t="shared" si="69"/>
        <v>6.8454652173913058</v>
      </c>
      <c r="BW173" s="4">
        <f t="shared" si="70"/>
        <v>3.5663932505273026</v>
      </c>
      <c r="BX173" s="4">
        <f t="shared" si="71"/>
        <v>8.6926632819166567</v>
      </c>
      <c r="BY173" s="4"/>
      <c r="BZ173" s="4">
        <f t="shared" si="72"/>
        <v>6.4383000000000008</v>
      </c>
      <c r="CA173" s="4"/>
      <c r="CB173" s="4"/>
      <c r="CC173" s="26">
        <v>1669</v>
      </c>
      <c r="CD173" s="6">
        <f t="shared" si="73"/>
        <v>162.81079491255963</v>
      </c>
      <c r="CE173" s="6">
        <f t="shared" si="74"/>
        <v>258.34060137185946</v>
      </c>
      <c r="CF173" s="6">
        <f t="shared" si="75"/>
        <v>26.071547314578005</v>
      </c>
      <c r="CG173" s="6">
        <f t="shared" si="76"/>
        <v>20.58280051150895</v>
      </c>
      <c r="CH173" s="6">
        <f t="shared" si="77"/>
        <v>10.699179751581909</v>
      </c>
      <c r="CI173" s="6">
        <f t="shared" si="78"/>
        <v>19.256450068399456</v>
      </c>
      <c r="CJ173" s="6">
        <f t="shared" si="79"/>
        <v>6.616434782608696</v>
      </c>
      <c r="CK173" s="6">
        <f t="shared" si="80"/>
        <v>8.8991047826086973</v>
      </c>
      <c r="CL173" s="6">
        <f t="shared" si="81"/>
        <v>4.6363112256854935</v>
      </c>
      <c r="CM173" s="6">
        <f t="shared" si="86"/>
        <v>17.385326563833313</v>
      </c>
      <c r="CO173" s="7">
        <f t="shared" si="82"/>
        <v>372.48775637266397</v>
      </c>
      <c r="CQ173" s="8">
        <v>1669</v>
      </c>
      <c r="CR173" s="9">
        <f t="shared" si="83"/>
        <v>1609.5750000000003</v>
      </c>
      <c r="CS173" s="9">
        <f t="shared" si="84"/>
        <v>1564.4485767651888</v>
      </c>
      <c r="CU173" s="24">
        <v>1669</v>
      </c>
      <c r="CV173" s="11">
        <f t="shared" si="85"/>
        <v>1.028844938660828</v>
      </c>
    </row>
    <row r="174" spans="1:100" x14ac:dyDescent="0.2">
      <c r="A174" s="13">
        <v>1670</v>
      </c>
      <c r="C174" s="1">
        <v>572.5</v>
      </c>
      <c r="G174" s="1">
        <v>572.5</v>
      </c>
      <c r="H174" s="1"/>
      <c r="I174" s="1">
        <v>33</v>
      </c>
      <c r="M174" s="1">
        <v>680</v>
      </c>
      <c r="N174" s="42">
        <v>412.5</v>
      </c>
      <c r="S174" s="1">
        <v>412.5</v>
      </c>
      <c r="T174" s="1">
        <v>56</v>
      </c>
      <c r="U174" s="1">
        <v>60.3</v>
      </c>
      <c r="V174" s="1">
        <f>U174/T174</f>
        <v>1.0767857142857142</v>
      </c>
      <c r="X174" s="1"/>
      <c r="Y174" s="1">
        <v>55</v>
      </c>
      <c r="Z174" s="1"/>
      <c r="AA174" s="1">
        <v>55</v>
      </c>
      <c r="AB174" s="1">
        <f t="shared" si="87"/>
        <v>47</v>
      </c>
      <c r="AC174" s="1">
        <v>1127.7</v>
      </c>
      <c r="AD174" s="1">
        <v>1300</v>
      </c>
      <c r="AE174" s="1"/>
      <c r="AF174" s="1"/>
      <c r="AG174" s="1"/>
      <c r="AH174" s="1"/>
      <c r="AI174" s="1">
        <v>1300</v>
      </c>
      <c r="AJ174" s="1">
        <v>167.9</v>
      </c>
      <c r="AK174" s="1">
        <v>1700</v>
      </c>
      <c r="AL174" s="1"/>
      <c r="AM174" s="1">
        <v>1615</v>
      </c>
      <c r="AN174" s="1">
        <v>2012.5</v>
      </c>
      <c r="AO174" s="1">
        <v>110.8</v>
      </c>
      <c r="AP174" s="1"/>
      <c r="AQ174" s="1"/>
      <c r="AR174" s="1"/>
      <c r="AS174" s="1">
        <v>6</v>
      </c>
      <c r="AT174" s="1"/>
      <c r="AU174" s="1"/>
      <c r="AV174"/>
      <c r="AW174"/>
      <c r="AX174" s="17">
        <v>1670</v>
      </c>
      <c r="AY174" s="3">
        <v>6.3369369369369366</v>
      </c>
      <c r="AZ174" s="3">
        <f t="shared" si="60"/>
        <v>10.315315315315315</v>
      </c>
      <c r="BA174" s="3">
        <v>22.826086956521738</v>
      </c>
      <c r="BB174" s="3">
        <v>35.869565217391305</v>
      </c>
      <c r="BC174" s="3">
        <f t="shared" si="88"/>
        <v>102.17391304347825</v>
      </c>
      <c r="BD174" s="3">
        <v>103.58565737051792</v>
      </c>
      <c r="BE174" s="3">
        <v>195.23255813953489</v>
      </c>
      <c r="BF174" s="3">
        <v>147.82608695652172</v>
      </c>
      <c r="BG174" s="3">
        <v>140.43478260869566</v>
      </c>
      <c r="BH174" s="3">
        <v>9.6347826086956516</v>
      </c>
      <c r="BI174" s="3"/>
      <c r="BJ174" s="3">
        <v>6</v>
      </c>
      <c r="BK174" s="3"/>
      <c r="BL174" s="14">
        <v>1670</v>
      </c>
      <c r="BM174" s="15">
        <v>1.1617999999999999</v>
      </c>
      <c r="BN174" s="15">
        <f t="shared" si="61"/>
        <v>0.21653686274509801</v>
      </c>
      <c r="BO174" s="15">
        <f t="shared" si="62"/>
        <v>0.35248039215686272</v>
      </c>
      <c r="BP174" s="15">
        <f t="shared" si="63"/>
        <v>0.77998081841432221</v>
      </c>
      <c r="BQ174" s="4">
        <f t="shared" si="64"/>
        <v>1.2256841432225065</v>
      </c>
      <c r="BR174" s="4">
        <f t="shared" si="65"/>
        <v>3.4913427109974422</v>
      </c>
      <c r="BS174" s="4">
        <f t="shared" si="66"/>
        <v>3.5395828450902274</v>
      </c>
      <c r="BT174" s="4">
        <f t="shared" si="67"/>
        <v>6.6712113543091656</v>
      </c>
      <c r="BU174" s="4">
        <f t="shared" si="68"/>
        <v>5.0513043478260862</v>
      </c>
      <c r="BV174" s="4">
        <f t="shared" si="69"/>
        <v>4.7987391304347824</v>
      </c>
      <c r="BW174" s="4">
        <f t="shared" si="70"/>
        <v>3.5395828450902274</v>
      </c>
      <c r="BX174" s="4">
        <f t="shared" si="71"/>
        <v>11.948832768058359</v>
      </c>
      <c r="BY174" s="4"/>
      <c r="BZ174" s="4">
        <f t="shared" si="72"/>
        <v>6.9707999999999997</v>
      </c>
      <c r="CA174" s="4"/>
      <c r="CB174" s="4"/>
      <c r="CC174" s="26">
        <v>1670</v>
      </c>
      <c r="CD174" s="6">
        <f t="shared" si="73"/>
        <v>88.120098039215677</v>
      </c>
      <c r="CE174" s="6">
        <f t="shared" si="74"/>
        <v>211.37480179028131</v>
      </c>
      <c r="CF174" s="6">
        <f t="shared" si="75"/>
        <v>23.287998721227623</v>
      </c>
      <c r="CG174" s="6">
        <f t="shared" si="76"/>
        <v>17.456713554987211</v>
      </c>
      <c r="CH174" s="6">
        <f t="shared" si="77"/>
        <v>10.618748535270683</v>
      </c>
      <c r="CI174" s="6">
        <f t="shared" si="78"/>
        <v>20.013634062927498</v>
      </c>
      <c r="CJ174" s="6">
        <f t="shared" si="79"/>
        <v>6.5666956521739124</v>
      </c>
      <c r="CK174" s="6">
        <f t="shared" si="80"/>
        <v>6.2383608695652173</v>
      </c>
      <c r="CL174" s="6">
        <f t="shared" si="81"/>
        <v>4.6014576986172955</v>
      </c>
      <c r="CM174" s="6">
        <f t="shared" si="86"/>
        <v>23.897665536116719</v>
      </c>
      <c r="CO174" s="7">
        <f t="shared" si="82"/>
        <v>324.05607642116746</v>
      </c>
      <c r="CQ174" s="8">
        <v>1670</v>
      </c>
      <c r="CR174" s="9">
        <f t="shared" si="83"/>
        <v>1742.6999999999998</v>
      </c>
      <c r="CS174" s="9">
        <f t="shared" si="84"/>
        <v>1361.0355209689035</v>
      </c>
      <c r="CU174" s="24">
        <v>1670</v>
      </c>
      <c r="CV174" s="11">
        <f t="shared" si="85"/>
        <v>1.2804221294381755</v>
      </c>
    </row>
    <row r="175" spans="1:100" x14ac:dyDescent="0.2">
      <c r="A175" s="13">
        <v>1671</v>
      </c>
      <c r="C175" s="1">
        <v>833</v>
      </c>
      <c r="G175" s="1">
        <v>833</v>
      </c>
      <c r="H175" s="1"/>
      <c r="I175" s="1">
        <v>28.5</v>
      </c>
      <c r="M175" s="1">
        <v>474.4</v>
      </c>
      <c r="N175" s="42">
        <v>300</v>
      </c>
      <c r="S175" s="1">
        <v>300</v>
      </c>
      <c r="T175" s="1">
        <v>52</v>
      </c>
      <c r="U175" s="1">
        <v>57</v>
      </c>
      <c r="V175" s="1">
        <f>U175/T175</f>
        <v>1.0961538461538463</v>
      </c>
      <c r="X175" s="1"/>
      <c r="Y175" s="1">
        <v>55</v>
      </c>
      <c r="Z175" s="1"/>
      <c r="AA175" s="1">
        <v>55</v>
      </c>
      <c r="AB175" s="1">
        <f t="shared" si="87"/>
        <v>47</v>
      </c>
      <c r="AC175" s="1">
        <v>1060.4000000000001</v>
      </c>
      <c r="AD175" s="1">
        <v>1050</v>
      </c>
      <c r="AE175" s="1"/>
      <c r="AF175" s="1"/>
      <c r="AG175" s="1"/>
      <c r="AH175" s="1"/>
      <c r="AI175" s="1">
        <v>1050</v>
      </c>
      <c r="AJ175" s="1">
        <v>156.19999999999999</v>
      </c>
      <c r="AK175" s="1">
        <v>1598</v>
      </c>
      <c r="AL175" s="1"/>
      <c r="AM175" s="1">
        <v>1627.8</v>
      </c>
      <c r="AN175" s="1">
        <v>1667.5</v>
      </c>
      <c r="AO175" s="1">
        <v>110.5</v>
      </c>
      <c r="AP175" s="1"/>
      <c r="AQ175" s="1"/>
      <c r="AR175" s="1"/>
      <c r="AS175" s="1">
        <v>6</v>
      </c>
      <c r="AT175" s="1"/>
      <c r="AU175" s="1"/>
      <c r="AV175"/>
      <c r="AW175"/>
      <c r="AX175" s="17">
        <v>1671</v>
      </c>
      <c r="AY175" s="3">
        <v>7.2486486486486488</v>
      </c>
      <c r="AZ175" s="3">
        <f t="shared" si="60"/>
        <v>15.009009009009009</v>
      </c>
      <c r="BA175" s="3">
        <v>17.934782608695652</v>
      </c>
      <c r="BB175" s="3">
        <v>26.086956521739129</v>
      </c>
      <c r="BC175" s="3">
        <f t="shared" si="88"/>
        <v>102.17391304347825</v>
      </c>
      <c r="BD175" s="3">
        <v>83.665338645418316</v>
      </c>
      <c r="BE175" s="3">
        <v>181.62790697674419</v>
      </c>
      <c r="BF175" s="3">
        <v>138.95652173913044</v>
      </c>
      <c r="BG175" s="3">
        <v>141.54782608695652</v>
      </c>
      <c r="BH175" s="3">
        <v>9.6086956521739122</v>
      </c>
      <c r="BI175" s="3"/>
      <c r="BJ175" s="3">
        <v>6</v>
      </c>
      <c r="BK175" s="3"/>
      <c r="BL175" s="14">
        <v>1671</v>
      </c>
      <c r="BM175" s="15">
        <v>1.1213</v>
      </c>
      <c r="BN175" s="15">
        <f t="shared" si="61"/>
        <v>0.23905616852146264</v>
      </c>
      <c r="BO175" s="15">
        <f t="shared" si="62"/>
        <v>0.49498828828828828</v>
      </c>
      <c r="BP175" s="15">
        <f t="shared" si="63"/>
        <v>0.59147858056265989</v>
      </c>
      <c r="BQ175" s="4">
        <f t="shared" si="64"/>
        <v>0.86033248081841429</v>
      </c>
      <c r="BR175" s="4">
        <f t="shared" si="65"/>
        <v>3.3696355498721227</v>
      </c>
      <c r="BS175" s="4">
        <f t="shared" si="66"/>
        <v>2.7592336536208104</v>
      </c>
      <c r="BT175" s="4">
        <f t="shared" si="67"/>
        <v>5.989981532147743</v>
      </c>
      <c r="BU175" s="4">
        <f t="shared" si="68"/>
        <v>4.5827043478260876</v>
      </c>
      <c r="BV175" s="4">
        <f t="shared" si="69"/>
        <v>4.6681640409207157</v>
      </c>
      <c r="BW175" s="4">
        <f t="shared" si="70"/>
        <v>2.7592336536208104</v>
      </c>
      <c r="BX175" s="4">
        <f t="shared" si="71"/>
        <v>11.501075397770935</v>
      </c>
      <c r="BY175" s="4"/>
      <c r="BZ175" s="4">
        <f t="shared" si="72"/>
        <v>6.7278000000000002</v>
      </c>
      <c r="CA175" s="4"/>
      <c r="CB175" s="4"/>
      <c r="CC175" s="26">
        <v>1671</v>
      </c>
      <c r="CD175" s="6">
        <f t="shared" si="73"/>
        <v>123.74707207207207</v>
      </c>
      <c r="CE175" s="6">
        <f t="shared" si="74"/>
        <v>160.29069533248082</v>
      </c>
      <c r="CF175" s="6">
        <f t="shared" si="75"/>
        <v>16.346317135549871</v>
      </c>
      <c r="CG175" s="6">
        <f t="shared" si="76"/>
        <v>16.848177749360612</v>
      </c>
      <c r="CH175" s="6">
        <f t="shared" si="77"/>
        <v>8.2777009608624308</v>
      </c>
      <c r="CI175" s="6">
        <f t="shared" si="78"/>
        <v>17.969944596443227</v>
      </c>
      <c r="CJ175" s="6">
        <f t="shared" si="79"/>
        <v>5.9575156521739139</v>
      </c>
      <c r="CK175" s="6">
        <f t="shared" si="80"/>
        <v>6.068613253196931</v>
      </c>
      <c r="CL175" s="6">
        <f t="shared" si="81"/>
        <v>3.5870037497070535</v>
      </c>
      <c r="CM175" s="6">
        <f t="shared" si="86"/>
        <v>23.002150795541869</v>
      </c>
      <c r="CO175" s="7">
        <f t="shared" si="82"/>
        <v>258.34811922531679</v>
      </c>
      <c r="CQ175" s="8">
        <v>1671</v>
      </c>
      <c r="CR175" s="9">
        <f t="shared" si="83"/>
        <v>1681.95</v>
      </c>
      <c r="CS175" s="9">
        <f t="shared" si="84"/>
        <v>1085.0621007463305</v>
      </c>
      <c r="CU175" s="24">
        <v>1671</v>
      </c>
      <c r="CV175" s="11">
        <f t="shared" si="85"/>
        <v>1.5500956109729722</v>
      </c>
    </row>
    <row r="176" spans="1:100" x14ac:dyDescent="0.2">
      <c r="A176" s="13">
        <v>1672</v>
      </c>
      <c r="C176" s="1">
        <v>595</v>
      </c>
      <c r="G176" s="1">
        <v>595</v>
      </c>
      <c r="H176" s="1"/>
      <c r="I176" s="1">
        <v>31.5</v>
      </c>
      <c r="M176" s="1">
        <v>509.5</v>
      </c>
      <c r="N176" s="42">
        <v>357.5</v>
      </c>
      <c r="S176" s="1">
        <v>357.5</v>
      </c>
      <c r="U176" s="1">
        <v>58</v>
      </c>
      <c r="V176" s="1"/>
      <c r="X176" s="1"/>
      <c r="Y176" s="1">
        <v>54</v>
      </c>
      <c r="Z176" s="1"/>
      <c r="AA176" s="1">
        <v>54</v>
      </c>
      <c r="AB176" s="1">
        <f t="shared" si="87"/>
        <v>46</v>
      </c>
      <c r="AC176" s="1">
        <v>1171.5999999999999</v>
      </c>
      <c r="AD176" s="1">
        <v>1150</v>
      </c>
      <c r="AE176" s="1"/>
      <c r="AF176" s="1"/>
      <c r="AG176" s="1"/>
      <c r="AH176" s="1"/>
      <c r="AI176" s="1">
        <v>1150</v>
      </c>
      <c r="AJ176" s="1">
        <v>170</v>
      </c>
      <c r="AK176" s="1">
        <v>1496</v>
      </c>
      <c r="AL176" s="1"/>
      <c r="AM176" s="1">
        <v>1745.3</v>
      </c>
      <c r="AN176" s="1">
        <v>2000</v>
      </c>
      <c r="AO176" s="1">
        <v>83.5</v>
      </c>
      <c r="AP176" s="1"/>
      <c r="AQ176" s="1"/>
      <c r="AR176" s="1"/>
      <c r="AS176" s="1">
        <v>5.5</v>
      </c>
      <c r="AT176" s="1"/>
      <c r="AU176" s="1"/>
      <c r="AV176"/>
      <c r="AW176"/>
      <c r="AX176" s="17">
        <v>1672</v>
      </c>
      <c r="AY176" s="3">
        <v>9.563963963963964</v>
      </c>
      <c r="AZ176" s="3">
        <f t="shared" si="60"/>
        <v>10.72072072072072</v>
      </c>
      <c r="BA176" s="3">
        <v>21.195652173913043</v>
      </c>
      <c r="BB176" s="3">
        <v>31.086956521739129</v>
      </c>
      <c r="BC176" s="3">
        <f t="shared" si="88"/>
        <v>100</v>
      </c>
      <c r="BD176" s="3">
        <v>91.633466135458164</v>
      </c>
      <c r="BE176" s="3">
        <v>197.67441860465118</v>
      </c>
      <c r="BF176" s="3">
        <v>130.08695652173913</v>
      </c>
      <c r="BG176" s="3">
        <v>151.76521739130433</v>
      </c>
      <c r="BH176" s="3">
        <v>7.2608695652173916</v>
      </c>
      <c r="BI176" s="3"/>
      <c r="BJ176" s="3">
        <v>5.5</v>
      </c>
      <c r="BK176" s="3"/>
      <c r="BL176" s="14">
        <v>1672</v>
      </c>
      <c r="BM176" s="15">
        <v>1.1114999999999999</v>
      </c>
      <c r="BN176" s="15">
        <f t="shared" si="61"/>
        <v>0.31265723370429249</v>
      </c>
      <c r="BO176" s="15">
        <f t="shared" si="62"/>
        <v>0.35047297297297297</v>
      </c>
      <c r="BP176" s="15">
        <f t="shared" si="63"/>
        <v>0.69291080562659846</v>
      </c>
      <c r="BQ176" s="4">
        <f t="shared" si="64"/>
        <v>1.0162691815856777</v>
      </c>
      <c r="BR176" s="4">
        <f t="shared" si="65"/>
        <v>3.2691176470588235</v>
      </c>
      <c r="BS176" s="4">
        <f t="shared" si="66"/>
        <v>2.9956058120459335</v>
      </c>
      <c r="BT176" s="4">
        <f t="shared" si="67"/>
        <v>6.462209302325582</v>
      </c>
      <c r="BU176" s="4">
        <f t="shared" si="68"/>
        <v>4.2526956521739123</v>
      </c>
      <c r="BV176" s="4">
        <f t="shared" si="69"/>
        <v>4.9613835038363172</v>
      </c>
      <c r="BW176" s="4">
        <f t="shared" si="70"/>
        <v>2.9956058120459335</v>
      </c>
      <c r="BX176" s="4">
        <f t="shared" si="71"/>
        <v>8.614901037507531</v>
      </c>
      <c r="BY176" s="4"/>
      <c r="BZ176" s="4">
        <f t="shared" si="72"/>
        <v>6.1132499999999999</v>
      </c>
      <c r="CA176" s="4"/>
      <c r="CB176" s="4"/>
      <c r="CC176" s="26">
        <v>1672</v>
      </c>
      <c r="CD176" s="6">
        <f t="shared" si="73"/>
        <v>87.618243243243242</v>
      </c>
      <c r="CE176" s="6">
        <f t="shared" si="74"/>
        <v>187.77882832480819</v>
      </c>
      <c r="CF176" s="6">
        <f t="shared" si="75"/>
        <v>19.309114450127876</v>
      </c>
      <c r="CG176" s="6">
        <f t="shared" si="76"/>
        <v>16.345588235294116</v>
      </c>
      <c r="CH176" s="6">
        <f t="shared" si="77"/>
        <v>8.9868174361377999</v>
      </c>
      <c r="CI176" s="6">
        <f t="shared" si="78"/>
        <v>19.386627906976745</v>
      </c>
      <c r="CJ176" s="6">
        <f t="shared" si="79"/>
        <v>5.528504347826086</v>
      </c>
      <c r="CK176" s="6">
        <f t="shared" si="80"/>
        <v>6.449798554987213</v>
      </c>
      <c r="CL176" s="6">
        <f t="shared" si="81"/>
        <v>3.8942875556597136</v>
      </c>
      <c r="CM176" s="6">
        <f t="shared" si="86"/>
        <v>17.229802075015062</v>
      </c>
      <c r="CO176" s="7">
        <f t="shared" si="82"/>
        <v>284.90936888683285</v>
      </c>
      <c r="CQ176" s="8">
        <v>1672</v>
      </c>
      <c r="CR176" s="9">
        <f t="shared" si="83"/>
        <v>1528.3125</v>
      </c>
      <c r="CS176" s="9">
        <f t="shared" si="84"/>
        <v>1196.6193493246981</v>
      </c>
      <c r="CU176" s="24">
        <v>1672</v>
      </c>
      <c r="CV176" s="11">
        <f t="shared" si="85"/>
        <v>1.2771918662877131</v>
      </c>
    </row>
    <row r="177" spans="1:100" x14ac:dyDescent="0.2">
      <c r="A177" s="13">
        <v>1673</v>
      </c>
      <c r="C177" s="1">
        <v>612</v>
      </c>
      <c r="G177" s="1">
        <v>612</v>
      </c>
      <c r="H177" s="1"/>
      <c r="I177" s="1">
        <v>28.5</v>
      </c>
      <c r="M177" s="1">
        <v>544</v>
      </c>
      <c r="N177" s="42">
        <v>365</v>
      </c>
      <c r="S177" s="1">
        <v>365</v>
      </c>
      <c r="U177" s="1">
        <v>58</v>
      </c>
      <c r="V177" s="1"/>
      <c r="X177" s="1"/>
      <c r="Y177" s="1">
        <v>56</v>
      </c>
      <c r="Z177" s="1"/>
      <c r="AA177" s="1">
        <v>56</v>
      </c>
      <c r="AB177" s="1">
        <f t="shared" si="87"/>
        <v>48</v>
      </c>
      <c r="AC177" s="1">
        <v>969</v>
      </c>
      <c r="AD177" s="1">
        <v>1116.6666666666665</v>
      </c>
      <c r="AE177" s="1"/>
      <c r="AF177" s="1"/>
      <c r="AG177" s="1"/>
      <c r="AH177" s="1"/>
      <c r="AI177" s="1">
        <v>1116.6666666666665</v>
      </c>
      <c r="AJ177" s="1">
        <v>146.4</v>
      </c>
      <c r="AK177" s="1">
        <v>1496</v>
      </c>
      <c r="AL177" s="1"/>
      <c r="AM177" s="1">
        <v>1464.5</v>
      </c>
      <c r="AN177" s="1">
        <v>2000</v>
      </c>
      <c r="AO177" s="1">
        <v>97.6</v>
      </c>
      <c r="AP177" s="1"/>
      <c r="AQ177" s="1"/>
      <c r="AR177" s="1"/>
      <c r="AS177" s="1">
        <v>5.5</v>
      </c>
      <c r="AT177" s="1"/>
      <c r="AU177" s="1"/>
      <c r="AV177"/>
      <c r="AW177"/>
      <c r="AX177" s="17">
        <v>1673</v>
      </c>
      <c r="AY177" s="3">
        <v>5.8198198198198199</v>
      </c>
      <c r="AZ177" s="3">
        <f t="shared" si="60"/>
        <v>11.027027027027026</v>
      </c>
      <c r="BA177" s="3">
        <v>17.934782608695652</v>
      </c>
      <c r="BB177" s="3">
        <v>31.739130434782609</v>
      </c>
      <c r="BC177" s="3">
        <f t="shared" si="88"/>
        <v>104.34782608695652</v>
      </c>
      <c r="BD177" s="3">
        <v>88.977423638778205</v>
      </c>
      <c r="BE177" s="3">
        <v>170.23255813953489</v>
      </c>
      <c r="BF177" s="3">
        <v>130.08695652173913</v>
      </c>
      <c r="BG177" s="3">
        <v>127.34782608695652</v>
      </c>
      <c r="BH177" s="3">
        <v>8.4869565217391294</v>
      </c>
      <c r="BI177" s="3"/>
      <c r="BJ177" s="3">
        <v>5.5</v>
      </c>
      <c r="BK177" s="3"/>
      <c r="BL177" s="14">
        <v>1673</v>
      </c>
      <c r="BM177" s="15">
        <v>1.1114999999999999</v>
      </c>
      <c r="BN177" s="15">
        <f t="shared" si="61"/>
        <v>0.19025675675675674</v>
      </c>
      <c r="BO177" s="15">
        <f t="shared" si="62"/>
        <v>0.3604864864864864</v>
      </c>
      <c r="BP177" s="15">
        <f t="shared" si="63"/>
        <v>0.58630914322250638</v>
      </c>
      <c r="BQ177" s="4">
        <f t="shared" si="64"/>
        <v>1.0375895140664961</v>
      </c>
      <c r="BR177" s="4">
        <f t="shared" si="65"/>
        <v>3.4112531969309461</v>
      </c>
      <c r="BS177" s="4">
        <f t="shared" si="66"/>
        <v>2.9087766580735872</v>
      </c>
      <c r="BT177" s="4">
        <f t="shared" si="67"/>
        <v>5.5651025991792071</v>
      </c>
      <c r="BU177" s="4">
        <f t="shared" si="68"/>
        <v>4.2526956521739123</v>
      </c>
      <c r="BV177" s="4">
        <f t="shared" si="69"/>
        <v>4.1631502557544753</v>
      </c>
      <c r="BW177" s="4">
        <f t="shared" si="70"/>
        <v>2.9087766580735872</v>
      </c>
      <c r="BX177" s="4">
        <f t="shared" si="71"/>
        <v>10.06963282946988</v>
      </c>
      <c r="BY177" s="4"/>
      <c r="BZ177" s="4">
        <f t="shared" si="72"/>
        <v>6.1132499999999999</v>
      </c>
      <c r="CA177" s="4"/>
      <c r="CB177" s="4"/>
      <c r="CC177" s="26">
        <v>1673</v>
      </c>
      <c r="CD177" s="6">
        <f t="shared" si="73"/>
        <v>90.1216216216216</v>
      </c>
      <c r="CE177" s="6">
        <f t="shared" si="74"/>
        <v>158.88977781329922</v>
      </c>
      <c r="CF177" s="6">
        <f t="shared" si="75"/>
        <v>19.714200767263428</v>
      </c>
      <c r="CG177" s="6">
        <f t="shared" si="76"/>
        <v>17.056265984654729</v>
      </c>
      <c r="CH177" s="6">
        <f t="shared" si="77"/>
        <v>8.7263299742207607</v>
      </c>
      <c r="CI177" s="6">
        <f t="shared" si="78"/>
        <v>16.695307797537623</v>
      </c>
      <c r="CJ177" s="6">
        <f t="shared" si="79"/>
        <v>5.528504347826086</v>
      </c>
      <c r="CK177" s="6">
        <f t="shared" si="80"/>
        <v>5.4120953324808179</v>
      </c>
      <c r="CL177" s="6">
        <f t="shared" si="81"/>
        <v>3.7814096554956635</v>
      </c>
      <c r="CM177" s="6">
        <f t="shared" si="86"/>
        <v>20.13926565893976</v>
      </c>
      <c r="CO177" s="7">
        <f t="shared" si="82"/>
        <v>255.94315733171811</v>
      </c>
      <c r="CQ177" s="8">
        <v>1673</v>
      </c>
      <c r="CR177" s="9">
        <f t="shared" si="83"/>
        <v>1528.3125</v>
      </c>
      <c r="CS177" s="9">
        <f t="shared" si="84"/>
        <v>1074.9612607932161</v>
      </c>
      <c r="CU177" s="24">
        <v>1673</v>
      </c>
      <c r="CV177" s="11">
        <f t="shared" si="85"/>
        <v>1.4217372809065278</v>
      </c>
    </row>
    <row r="178" spans="1:100" x14ac:dyDescent="0.2">
      <c r="A178" s="13">
        <v>1674</v>
      </c>
      <c r="C178" s="1">
        <v>824.5</v>
      </c>
      <c r="G178" s="1">
        <v>824.5</v>
      </c>
      <c r="H178" s="1"/>
      <c r="I178" s="1">
        <v>28.8</v>
      </c>
      <c r="N178" s="42">
        <v>300</v>
      </c>
      <c r="S178" s="1">
        <v>300</v>
      </c>
      <c r="T178" s="1">
        <v>48</v>
      </c>
      <c r="U178" s="1">
        <v>60</v>
      </c>
      <c r="V178" s="1">
        <f>U178/T178</f>
        <v>1.25</v>
      </c>
      <c r="X178" s="1"/>
      <c r="Y178" s="1">
        <v>60</v>
      </c>
      <c r="Z178" s="1"/>
      <c r="AA178" s="1">
        <v>60</v>
      </c>
      <c r="AB178" s="1">
        <f t="shared" si="87"/>
        <v>52</v>
      </c>
      <c r="AC178" s="1">
        <v>1032.8</v>
      </c>
      <c r="AD178" s="1">
        <v>1166.6666666666665</v>
      </c>
      <c r="AE178" s="1"/>
      <c r="AF178" s="1"/>
      <c r="AG178" s="1"/>
      <c r="AH178" s="1"/>
      <c r="AI178" s="1">
        <v>1166.6666666666665</v>
      </c>
      <c r="AJ178" s="1">
        <v>153</v>
      </c>
      <c r="AK178" s="1">
        <v>1496</v>
      </c>
      <c r="AL178" s="1"/>
      <c r="AM178" s="1">
        <v>1364.3</v>
      </c>
      <c r="AN178" s="1">
        <v>2000</v>
      </c>
      <c r="AO178" s="1">
        <v>95.9</v>
      </c>
      <c r="AP178" s="1"/>
      <c r="AQ178" s="1"/>
      <c r="AR178" s="1"/>
      <c r="AS178" s="1">
        <v>5</v>
      </c>
      <c r="AT178" s="1"/>
      <c r="AU178" s="1"/>
      <c r="AV178"/>
      <c r="AW178"/>
      <c r="AX178" s="17">
        <v>1674</v>
      </c>
      <c r="AY178" s="3">
        <v>6.1261261261261257</v>
      </c>
      <c r="AZ178" s="3">
        <f t="shared" si="60"/>
        <v>14.855855855855856</v>
      </c>
      <c r="BA178" s="3">
        <v>18.260869565217391</v>
      </c>
      <c r="BB178" s="3">
        <v>26.086956521739129</v>
      </c>
      <c r="BC178" s="3">
        <f t="shared" si="88"/>
        <v>113.04347826086956</v>
      </c>
      <c r="BD178" s="3">
        <v>92.961487383798129</v>
      </c>
      <c r="BE178" s="3">
        <v>177.90697674418604</v>
      </c>
      <c r="BF178" s="3">
        <v>130.08695652173913</v>
      </c>
      <c r="BG178" s="3">
        <v>118.63478260869564</v>
      </c>
      <c r="BH178" s="3">
        <v>8.339130434782609</v>
      </c>
      <c r="BI178" s="3"/>
      <c r="BJ178" s="3">
        <v>5</v>
      </c>
      <c r="BK178" s="3"/>
      <c r="BL178" s="14">
        <v>1674</v>
      </c>
      <c r="BM178" s="15">
        <v>1.1040000000000001</v>
      </c>
      <c r="BN178" s="15">
        <f t="shared" si="61"/>
        <v>0.19891891891891891</v>
      </c>
      <c r="BO178" s="15">
        <f t="shared" si="62"/>
        <v>0.48237837837837838</v>
      </c>
      <c r="BP178" s="15">
        <f t="shared" si="63"/>
        <v>0.5929411764705883</v>
      </c>
      <c r="BQ178" s="4">
        <f t="shared" si="64"/>
        <v>0.84705882352941186</v>
      </c>
      <c r="BR178" s="4">
        <f t="shared" si="65"/>
        <v>3.6705882352941179</v>
      </c>
      <c r="BS178" s="4">
        <f t="shared" si="66"/>
        <v>3.0185141785797982</v>
      </c>
      <c r="BT178" s="4">
        <f t="shared" si="67"/>
        <v>5.7767441860465114</v>
      </c>
      <c r="BU178" s="4">
        <f t="shared" si="68"/>
        <v>4.2240000000000002</v>
      </c>
      <c r="BV178" s="4">
        <f t="shared" si="69"/>
        <v>3.8521411764705884</v>
      </c>
      <c r="BW178" s="4">
        <f t="shared" si="70"/>
        <v>3.0185141785797982</v>
      </c>
      <c r="BX178" s="4">
        <f t="shared" si="71"/>
        <v>9.8274768841227935</v>
      </c>
      <c r="BY178" s="4"/>
      <c r="BZ178" s="4">
        <f t="shared" si="72"/>
        <v>5.5200000000000005</v>
      </c>
      <c r="CA178" s="4"/>
      <c r="CB178" s="4"/>
      <c r="CC178" s="26">
        <v>1674</v>
      </c>
      <c r="CD178" s="6">
        <f t="shared" si="73"/>
        <v>120.59459459459458</v>
      </c>
      <c r="CE178" s="6">
        <f t="shared" si="74"/>
        <v>160.68705882352944</v>
      </c>
      <c r="CF178" s="6">
        <f t="shared" si="75"/>
        <v>16.094117647058827</v>
      </c>
      <c r="CG178" s="6">
        <f t="shared" si="76"/>
        <v>18.352941176470591</v>
      </c>
      <c r="CH178" s="6">
        <f t="shared" si="77"/>
        <v>9.055542535739395</v>
      </c>
      <c r="CI178" s="6">
        <f t="shared" si="78"/>
        <v>17.330232558139535</v>
      </c>
      <c r="CJ178" s="6">
        <f t="shared" si="79"/>
        <v>5.4912000000000001</v>
      </c>
      <c r="CK178" s="6">
        <f t="shared" si="80"/>
        <v>5.007783529411765</v>
      </c>
      <c r="CL178" s="6">
        <f t="shared" si="81"/>
        <v>3.9240684321537378</v>
      </c>
      <c r="CM178" s="6">
        <f t="shared" si="86"/>
        <v>19.654953768245587</v>
      </c>
      <c r="CO178" s="7">
        <f t="shared" si="82"/>
        <v>255.59789847074885</v>
      </c>
      <c r="CQ178" s="8">
        <v>1674</v>
      </c>
      <c r="CR178" s="9">
        <f t="shared" si="83"/>
        <v>1380.0000000000002</v>
      </c>
      <c r="CS178" s="9">
        <f t="shared" si="84"/>
        <v>1073.5111735771452</v>
      </c>
      <c r="CU178" s="24">
        <v>1674</v>
      </c>
      <c r="CV178" s="11">
        <f t="shared" si="85"/>
        <v>1.2855012914319051</v>
      </c>
    </row>
    <row r="179" spans="1:100" x14ac:dyDescent="0.2">
      <c r="A179" s="13">
        <v>1675</v>
      </c>
      <c r="C179" s="1">
        <v>1092</v>
      </c>
      <c r="G179" s="1">
        <v>1092</v>
      </c>
      <c r="H179" s="1"/>
      <c r="I179" s="1">
        <v>35.6</v>
      </c>
      <c r="M179" s="1">
        <v>347.9</v>
      </c>
      <c r="N179" s="41"/>
      <c r="T179" s="1">
        <v>52</v>
      </c>
      <c r="U179" s="1">
        <v>64</v>
      </c>
      <c r="V179" s="1">
        <f>U179/T179</f>
        <v>1.2307692307692308</v>
      </c>
      <c r="X179" s="1"/>
      <c r="Y179" s="1">
        <v>60</v>
      </c>
      <c r="Z179" s="1"/>
      <c r="AA179" s="1">
        <v>60</v>
      </c>
      <c r="AB179" s="1">
        <f t="shared" si="87"/>
        <v>52</v>
      </c>
      <c r="AC179" s="1">
        <v>1044.0999999999999</v>
      </c>
      <c r="AD179" s="1">
        <v>1036.3636363636363</v>
      </c>
      <c r="AE179" s="1"/>
      <c r="AF179" s="1"/>
      <c r="AG179" s="1"/>
      <c r="AH179" s="1"/>
      <c r="AI179" s="1">
        <v>1036.3636363636363</v>
      </c>
      <c r="AJ179" s="1">
        <v>146.25</v>
      </c>
      <c r="AK179" s="1"/>
      <c r="AL179" s="1"/>
      <c r="AM179" s="1">
        <v>1284.9000000000001</v>
      </c>
      <c r="AN179" s="1">
        <v>2000</v>
      </c>
      <c r="AO179" s="1">
        <v>92.9</v>
      </c>
      <c r="AP179" s="1"/>
      <c r="AQ179" s="1"/>
      <c r="AR179" s="1"/>
      <c r="AS179" s="1">
        <v>6</v>
      </c>
      <c r="AT179" s="1"/>
      <c r="AU179" s="1"/>
      <c r="AV179"/>
      <c r="AW179"/>
      <c r="AX179" s="17">
        <v>1675</v>
      </c>
      <c r="AY179" s="3">
        <v>10.772972972972973</v>
      </c>
      <c r="AZ179" s="3">
        <f t="shared" si="60"/>
        <v>19.675675675675677</v>
      </c>
      <c r="BA179" s="3">
        <v>25.65217391304348</v>
      </c>
      <c r="BB179" s="3">
        <v>26.086956521739129</v>
      </c>
      <c r="BC179" s="3">
        <f t="shared" si="88"/>
        <v>113.04347826086956</v>
      </c>
      <c r="BD179" s="3">
        <v>82.578775805867423</v>
      </c>
      <c r="BE179" s="3">
        <v>170.05813953488374</v>
      </c>
      <c r="BF179" s="3">
        <v>136.98550724637681</v>
      </c>
      <c r="BG179" s="3">
        <v>111.7304347826087</v>
      </c>
      <c r="BH179" s="3">
        <v>8.0782608695652183</v>
      </c>
      <c r="BI179" s="3"/>
      <c r="BJ179" s="3">
        <v>6</v>
      </c>
      <c r="BK179" s="3"/>
      <c r="BL179" s="14">
        <v>1675</v>
      </c>
      <c r="BM179" s="15">
        <v>1.0631999999999999</v>
      </c>
      <c r="BN179" s="15">
        <f t="shared" si="61"/>
        <v>0.33687720190779008</v>
      </c>
      <c r="BO179" s="15">
        <f t="shared" si="62"/>
        <v>0.61526995230524639</v>
      </c>
      <c r="BP179" s="15">
        <f t="shared" si="63"/>
        <v>0.8021585677749361</v>
      </c>
      <c r="BQ179" s="4">
        <f t="shared" si="64"/>
        <v>0.81575447570332471</v>
      </c>
      <c r="BR179" s="4">
        <f t="shared" si="65"/>
        <v>3.5349360613810736</v>
      </c>
      <c r="BS179" s="4">
        <f t="shared" si="66"/>
        <v>2.5822868951999483</v>
      </c>
      <c r="BT179" s="4">
        <f t="shared" si="67"/>
        <v>5.3178180574555407</v>
      </c>
      <c r="BU179" s="4">
        <f t="shared" si="68"/>
        <v>4.2836173913043476</v>
      </c>
      <c r="BV179" s="4">
        <f t="shared" si="69"/>
        <v>3.4938764194373397</v>
      </c>
      <c r="BW179" s="4">
        <f t="shared" si="70"/>
        <v>2.5822868951999483</v>
      </c>
      <c r="BX179" s="4">
        <f t="shared" si="71"/>
        <v>9.1682201324524701</v>
      </c>
      <c r="BY179" s="4"/>
      <c r="BZ179" s="4">
        <f t="shared" si="72"/>
        <v>6.3791999999999991</v>
      </c>
      <c r="CA179" s="4"/>
      <c r="CB179" s="4"/>
      <c r="CC179" s="26">
        <v>1675</v>
      </c>
      <c r="CD179" s="6">
        <f t="shared" si="73"/>
        <v>153.81748807631161</v>
      </c>
      <c r="CE179" s="6">
        <f t="shared" si="74"/>
        <v>217.38497186700769</v>
      </c>
      <c r="CF179" s="6">
        <f t="shared" si="75"/>
        <v>15.499335038363169</v>
      </c>
      <c r="CG179" s="6">
        <f t="shared" si="76"/>
        <v>17.674680306905369</v>
      </c>
      <c r="CH179" s="6">
        <f t="shared" si="77"/>
        <v>7.7468606855998452</v>
      </c>
      <c r="CI179" s="6">
        <f t="shared" si="78"/>
        <v>15.953454172366623</v>
      </c>
      <c r="CJ179" s="6">
        <f t="shared" si="79"/>
        <v>5.5687026086956521</v>
      </c>
      <c r="CK179" s="6">
        <f t="shared" si="80"/>
        <v>4.5420393452685417</v>
      </c>
      <c r="CL179" s="6">
        <f t="shared" si="81"/>
        <v>3.356972963759933</v>
      </c>
      <c r="CM179" s="6">
        <f t="shared" si="86"/>
        <v>18.33644026490494</v>
      </c>
      <c r="CO179" s="7">
        <f t="shared" si="82"/>
        <v>306.06345725287179</v>
      </c>
      <c r="CQ179" s="8">
        <v>1675</v>
      </c>
      <c r="CR179" s="9">
        <f t="shared" si="83"/>
        <v>1594.7999999999997</v>
      </c>
      <c r="CS179" s="9">
        <f t="shared" si="84"/>
        <v>1285.4665204620615</v>
      </c>
      <c r="CU179" s="24">
        <v>1675</v>
      </c>
      <c r="CV179" s="11">
        <f t="shared" si="85"/>
        <v>1.2406390789755832</v>
      </c>
    </row>
    <row r="180" spans="1:100" x14ac:dyDescent="0.2">
      <c r="A180" s="13">
        <v>1676</v>
      </c>
      <c r="C180" s="1">
        <v>943.5</v>
      </c>
      <c r="D180" s="1">
        <f>29*34</f>
        <v>986</v>
      </c>
      <c r="G180" s="1">
        <v>943.5</v>
      </c>
      <c r="H180" s="1"/>
      <c r="I180" s="1">
        <v>40</v>
      </c>
      <c r="N180" s="42">
        <v>300</v>
      </c>
      <c r="S180" s="1">
        <v>300</v>
      </c>
      <c r="T180" s="1">
        <v>56</v>
      </c>
      <c r="U180" s="1">
        <v>80</v>
      </c>
      <c r="V180" s="1">
        <f>U180/T180</f>
        <v>1.4285714285714286</v>
      </c>
      <c r="X180" s="1"/>
      <c r="Y180" s="1">
        <v>65</v>
      </c>
      <c r="Z180" s="1"/>
      <c r="AA180" s="1">
        <v>65</v>
      </c>
      <c r="AB180" s="1">
        <f t="shared" si="87"/>
        <v>57</v>
      </c>
      <c r="AC180" s="1">
        <v>1341.6</v>
      </c>
      <c r="AD180" s="1">
        <v>1200</v>
      </c>
      <c r="AE180" s="1"/>
      <c r="AF180" s="1"/>
      <c r="AG180" s="1"/>
      <c r="AH180" s="1"/>
      <c r="AI180" s="1">
        <v>1200</v>
      </c>
      <c r="AJ180" s="1">
        <v>170</v>
      </c>
      <c r="AK180" s="1"/>
      <c r="AL180" s="1"/>
      <c r="AM180" s="1">
        <v>1562.6</v>
      </c>
      <c r="AN180" s="1">
        <v>2000</v>
      </c>
      <c r="AO180" s="1">
        <v>102</v>
      </c>
      <c r="AP180" s="1"/>
      <c r="AQ180" s="1"/>
      <c r="AR180" s="1"/>
      <c r="AS180" s="1">
        <v>6</v>
      </c>
      <c r="AT180" s="1"/>
      <c r="AU180" s="1"/>
      <c r="AV180"/>
      <c r="AW180"/>
      <c r="AX180" s="17">
        <v>1676</v>
      </c>
      <c r="AY180" s="3">
        <v>8.9855855855855857</v>
      </c>
      <c r="AZ180" s="3">
        <f t="shared" si="60"/>
        <v>17</v>
      </c>
      <c r="BA180" s="3">
        <v>30.434782608695652</v>
      </c>
      <c r="BB180" s="3">
        <v>26.086956521739129</v>
      </c>
      <c r="BC180" s="3">
        <f t="shared" si="88"/>
        <v>123.91304347826086</v>
      </c>
      <c r="BD180" s="3">
        <v>95.617529880478088</v>
      </c>
      <c r="BE180" s="3">
        <v>197.67441860465118</v>
      </c>
      <c r="BF180" s="3">
        <v>143.8840579710145</v>
      </c>
      <c r="BG180" s="3">
        <v>135.8782608695652</v>
      </c>
      <c r="BH180" s="3">
        <v>8.8695652173913047</v>
      </c>
      <c r="BI180" s="3"/>
      <c r="BJ180" s="3">
        <v>6</v>
      </c>
      <c r="BK180" s="3"/>
      <c r="BL180" s="14">
        <v>1676</v>
      </c>
      <c r="BM180" s="15">
        <v>1.0346</v>
      </c>
      <c r="BN180" s="15">
        <f t="shared" si="61"/>
        <v>0.27342608373078958</v>
      </c>
      <c r="BO180" s="15">
        <f t="shared" si="62"/>
        <v>0.51729999999999998</v>
      </c>
      <c r="BP180" s="15">
        <f t="shared" si="63"/>
        <v>0.92611253196930943</v>
      </c>
      <c r="BQ180" s="4">
        <f t="shared" si="64"/>
        <v>0.79381074168797949</v>
      </c>
      <c r="BR180" s="4">
        <f t="shared" si="65"/>
        <v>3.7706010230179023</v>
      </c>
      <c r="BS180" s="4">
        <f t="shared" si="66"/>
        <v>2.909585188657136</v>
      </c>
      <c r="BT180" s="4">
        <f t="shared" si="67"/>
        <v>6.0151162790697681</v>
      </c>
      <c r="BU180" s="4">
        <f t="shared" si="68"/>
        <v>4.3783072463768118</v>
      </c>
      <c r="BV180" s="4">
        <f t="shared" si="69"/>
        <v>4.1346955498721218</v>
      </c>
      <c r="BW180" s="4">
        <f t="shared" si="70"/>
        <v>2.909585188657136</v>
      </c>
      <c r="BX180" s="4">
        <f t="shared" si="71"/>
        <v>9.7955087349440362</v>
      </c>
      <c r="BY180" s="4"/>
      <c r="BZ180" s="4">
        <f t="shared" si="72"/>
        <v>6.2075999999999993</v>
      </c>
      <c r="CA180" s="4"/>
      <c r="CB180" s="4"/>
      <c r="CC180" s="26">
        <v>1676</v>
      </c>
      <c r="CD180" s="6">
        <f t="shared" si="73"/>
        <v>129.32499999999999</v>
      </c>
      <c r="CE180" s="6">
        <f t="shared" si="74"/>
        <v>250.97649616368287</v>
      </c>
      <c r="CF180" s="6">
        <f t="shared" si="75"/>
        <v>15.082404092071611</v>
      </c>
      <c r="CG180" s="6">
        <f t="shared" si="76"/>
        <v>18.853005115089513</v>
      </c>
      <c r="CH180" s="6">
        <f t="shared" si="77"/>
        <v>8.728755565971408</v>
      </c>
      <c r="CI180" s="6">
        <f t="shared" si="78"/>
        <v>18.045348837209303</v>
      </c>
      <c r="CJ180" s="6">
        <f t="shared" si="79"/>
        <v>5.6917994202898559</v>
      </c>
      <c r="CK180" s="6">
        <f t="shared" si="80"/>
        <v>5.3751042148337582</v>
      </c>
      <c r="CL180" s="6">
        <f t="shared" si="81"/>
        <v>3.7824607452542769</v>
      </c>
      <c r="CM180" s="6">
        <f t="shared" si="86"/>
        <v>19.591017469888072</v>
      </c>
      <c r="CO180" s="7">
        <f t="shared" si="82"/>
        <v>346.12639162429065</v>
      </c>
      <c r="CQ180" s="8">
        <v>1676</v>
      </c>
      <c r="CR180" s="9">
        <f t="shared" si="83"/>
        <v>1551.8999999999999</v>
      </c>
      <c r="CS180" s="9">
        <f t="shared" si="84"/>
        <v>1453.7308448220208</v>
      </c>
      <c r="CU180" s="24">
        <v>1676</v>
      </c>
      <c r="CV180" s="11">
        <f t="shared" si="85"/>
        <v>1.0675291134721694</v>
      </c>
    </row>
    <row r="181" spans="1:100" x14ac:dyDescent="0.2">
      <c r="A181" s="13">
        <v>1677</v>
      </c>
      <c r="C181" s="1">
        <v>1394</v>
      </c>
      <c r="G181" s="1">
        <v>1394</v>
      </c>
      <c r="H181" s="1"/>
      <c r="I181" s="1">
        <v>46</v>
      </c>
      <c r="M181" s="1">
        <v>755.1</v>
      </c>
      <c r="N181" s="42">
        <v>375</v>
      </c>
      <c r="S181" s="1">
        <v>375</v>
      </c>
      <c r="T181" s="1">
        <v>54</v>
      </c>
      <c r="U181" s="1">
        <v>72.099999999999994</v>
      </c>
      <c r="V181" s="1">
        <f>U181/T181</f>
        <v>1.335185185185185</v>
      </c>
      <c r="X181" s="1"/>
      <c r="Y181" s="1">
        <v>61</v>
      </c>
      <c r="Z181" s="1"/>
      <c r="AA181" s="1">
        <v>61</v>
      </c>
      <c r="AB181" s="1">
        <f t="shared" si="87"/>
        <v>53</v>
      </c>
      <c r="AC181" s="1">
        <v>1348</v>
      </c>
      <c r="AD181" s="1">
        <v>1425</v>
      </c>
      <c r="AE181" s="1"/>
      <c r="AF181" s="1"/>
      <c r="AG181" s="1"/>
      <c r="AH181" s="1"/>
      <c r="AI181" s="1">
        <v>1425</v>
      </c>
      <c r="AJ181" s="1">
        <v>153</v>
      </c>
      <c r="AK181" s="1">
        <v>1734</v>
      </c>
      <c r="AL181" s="1"/>
      <c r="AM181" s="1">
        <v>1565.4</v>
      </c>
      <c r="AN181" s="1">
        <v>2000</v>
      </c>
      <c r="AO181" s="1">
        <v>119</v>
      </c>
      <c r="AP181" s="1"/>
      <c r="AQ181" s="1"/>
      <c r="AR181" s="1"/>
      <c r="AS181" s="1">
        <v>6</v>
      </c>
      <c r="AT181" s="1"/>
      <c r="AU181" s="1"/>
      <c r="AV181" s="1"/>
      <c r="AW181" s="1"/>
      <c r="AX181" s="17">
        <v>1677</v>
      </c>
      <c r="AY181" s="3">
        <v>14.396396396396396</v>
      </c>
      <c r="AZ181" s="3">
        <f t="shared" si="60"/>
        <v>25.117117117117118</v>
      </c>
      <c r="BA181" s="3">
        <v>32.608695652173914</v>
      </c>
      <c r="BB181" s="3">
        <v>32.608695652173914</v>
      </c>
      <c r="BC181" s="3">
        <f t="shared" si="88"/>
        <v>115.21739130434783</v>
      </c>
      <c r="BD181" s="3">
        <v>113.54581673306772</v>
      </c>
      <c r="BE181" s="3">
        <v>177.90697674418604</v>
      </c>
      <c r="BF181" s="3">
        <v>150.78260869565216</v>
      </c>
      <c r="BG181" s="3">
        <v>136.1217391304348</v>
      </c>
      <c r="BH181" s="3">
        <v>10.347826086956522</v>
      </c>
      <c r="BI181" s="3"/>
      <c r="BJ181" s="3">
        <v>6</v>
      </c>
      <c r="BK181" s="3"/>
      <c r="BL181" s="14">
        <v>1677</v>
      </c>
      <c r="BM181" s="15">
        <v>1.0224</v>
      </c>
      <c r="BN181" s="15">
        <f t="shared" si="61"/>
        <v>0.43290810810810809</v>
      </c>
      <c r="BO181" s="15">
        <f t="shared" si="62"/>
        <v>0.75528648648648644</v>
      </c>
      <c r="BP181" s="15">
        <f t="shared" si="63"/>
        <v>0.98056265984654734</v>
      </c>
      <c r="BQ181" s="4">
        <f t="shared" si="64"/>
        <v>0.98056265984654734</v>
      </c>
      <c r="BR181" s="4">
        <f t="shared" si="65"/>
        <v>3.4646547314578005</v>
      </c>
      <c r="BS181" s="4">
        <f t="shared" si="66"/>
        <v>3.4143895008202483</v>
      </c>
      <c r="BT181" s="4">
        <f t="shared" si="67"/>
        <v>5.3497674418604646</v>
      </c>
      <c r="BU181" s="4">
        <f t="shared" si="68"/>
        <v>4.534121739130434</v>
      </c>
      <c r="BV181" s="4">
        <f t="shared" si="69"/>
        <v>4.0932607672634278</v>
      </c>
      <c r="BW181" s="4">
        <f t="shared" si="70"/>
        <v>3.4143895008202483</v>
      </c>
      <c r="BX181" s="4">
        <f t="shared" si="71"/>
        <v>11.29333348061207</v>
      </c>
      <c r="BY181" s="4"/>
      <c r="BZ181" s="4">
        <f t="shared" si="72"/>
        <v>6.1343999999999994</v>
      </c>
      <c r="CA181" s="4"/>
      <c r="CB181" s="4"/>
      <c r="CC181" s="26">
        <v>1677</v>
      </c>
      <c r="CD181" s="6">
        <f t="shared" si="73"/>
        <v>188.8216216216216</v>
      </c>
      <c r="CE181" s="6">
        <f t="shared" si="74"/>
        <v>265.73248081841433</v>
      </c>
      <c r="CF181" s="6">
        <f t="shared" si="75"/>
        <v>18.630690537084398</v>
      </c>
      <c r="CG181" s="6">
        <f t="shared" si="76"/>
        <v>17.323273657289</v>
      </c>
      <c r="CH181" s="6">
        <f t="shared" si="77"/>
        <v>10.243168502460744</v>
      </c>
      <c r="CI181" s="6">
        <f t="shared" si="78"/>
        <v>16.049302325581394</v>
      </c>
      <c r="CJ181" s="6">
        <f t="shared" si="79"/>
        <v>5.8943582608695646</v>
      </c>
      <c r="CK181" s="6">
        <f t="shared" si="80"/>
        <v>5.3212389974424568</v>
      </c>
      <c r="CL181" s="6">
        <f t="shared" si="81"/>
        <v>4.4387063510663225</v>
      </c>
      <c r="CM181" s="6">
        <f t="shared" si="86"/>
        <v>22.58666696122414</v>
      </c>
      <c r="CO181" s="7">
        <f t="shared" si="82"/>
        <v>366.2198864114323</v>
      </c>
      <c r="CQ181" s="8">
        <v>1677</v>
      </c>
      <c r="CR181" s="9">
        <f t="shared" si="83"/>
        <v>1533.6</v>
      </c>
      <c r="CS181" s="9">
        <f t="shared" si="84"/>
        <v>1538.1235229280157</v>
      </c>
      <c r="CU181" s="24">
        <v>1677</v>
      </c>
      <c r="CV181" s="11">
        <f t="shared" si="85"/>
        <v>0.99705906394344401</v>
      </c>
    </row>
    <row r="182" spans="1:100" x14ac:dyDescent="0.2">
      <c r="A182" s="13">
        <v>1678</v>
      </c>
      <c r="C182" s="1">
        <v>1749.5</v>
      </c>
      <c r="G182" s="1">
        <v>1749.5</v>
      </c>
      <c r="H182" s="1"/>
      <c r="I182" s="1">
        <v>58</v>
      </c>
      <c r="M182" s="1">
        <v>988.4</v>
      </c>
      <c r="N182" s="42">
        <v>375</v>
      </c>
      <c r="S182" s="1">
        <v>375</v>
      </c>
      <c r="U182" s="1">
        <v>80</v>
      </c>
      <c r="V182" s="1"/>
      <c r="X182" s="1"/>
      <c r="Y182" s="1">
        <v>68</v>
      </c>
      <c r="Z182" s="1"/>
      <c r="AA182" s="1">
        <v>68</v>
      </c>
      <c r="AB182" s="1">
        <f t="shared" si="87"/>
        <v>60</v>
      </c>
      <c r="AC182" s="1">
        <v>1318.6</v>
      </c>
      <c r="AD182" s="1">
        <v>1225</v>
      </c>
      <c r="AE182" s="1"/>
      <c r="AF182" s="1"/>
      <c r="AG182" s="1"/>
      <c r="AH182" s="1"/>
      <c r="AI182" s="1">
        <v>1225</v>
      </c>
      <c r="AJ182" s="1">
        <v>170</v>
      </c>
      <c r="AK182" s="1"/>
      <c r="AL182" s="1"/>
      <c r="AM182" s="1">
        <v>1700</v>
      </c>
      <c r="AN182" s="1">
        <v>2000</v>
      </c>
      <c r="AO182" s="1">
        <v>115.4</v>
      </c>
      <c r="AP182" s="1"/>
      <c r="AQ182" s="1"/>
      <c r="AR182" s="1"/>
      <c r="AS182" s="1">
        <v>6</v>
      </c>
      <c r="AT182" s="1"/>
      <c r="AU182" s="1"/>
      <c r="AV182" s="1"/>
      <c r="AW182" s="1"/>
      <c r="AX182" s="17">
        <v>1678</v>
      </c>
      <c r="AY182" s="3">
        <v>20.522522522522522</v>
      </c>
      <c r="AZ182" s="3">
        <f t="shared" si="60"/>
        <v>31.522522522522522</v>
      </c>
      <c r="BA182" s="3">
        <v>45.652173913043477</v>
      </c>
      <c r="BB182" s="3">
        <v>32.608695652173914</v>
      </c>
      <c r="BC182" s="3">
        <f t="shared" si="88"/>
        <v>130.43478260869566</v>
      </c>
      <c r="BD182" s="3">
        <v>97.609561752988043</v>
      </c>
      <c r="BE182" s="3">
        <v>197.67441860465118</v>
      </c>
      <c r="BF182" s="3">
        <v>152.26086956521738</v>
      </c>
      <c r="BG182" s="3">
        <v>147.82608695652175</v>
      </c>
      <c r="BH182" s="3">
        <v>10.034782608695652</v>
      </c>
      <c r="BI182" s="3"/>
      <c r="BJ182" s="3">
        <v>6</v>
      </c>
      <c r="BK182" s="3"/>
      <c r="BL182" s="14">
        <v>1678</v>
      </c>
      <c r="BM182" s="15">
        <v>1.0023</v>
      </c>
      <c r="BN182" s="15">
        <f t="shared" si="61"/>
        <v>0.60499189189189184</v>
      </c>
      <c r="BO182" s="15">
        <f t="shared" si="62"/>
        <v>0.92926542130365664</v>
      </c>
      <c r="BP182" s="15">
        <f t="shared" si="63"/>
        <v>1.3457992327365726</v>
      </c>
      <c r="BQ182" s="4">
        <f t="shared" si="64"/>
        <v>0.96128516624040927</v>
      </c>
      <c r="BR182" s="4">
        <f t="shared" si="65"/>
        <v>3.8451406649616371</v>
      </c>
      <c r="BS182" s="4">
        <f t="shared" si="66"/>
        <v>2.8774724630888211</v>
      </c>
      <c r="BT182" s="4">
        <f t="shared" si="67"/>
        <v>5.8273255813953488</v>
      </c>
      <c r="BU182" s="4">
        <f t="shared" si="68"/>
        <v>4.4885608695652168</v>
      </c>
      <c r="BV182" s="4">
        <f t="shared" si="69"/>
        <v>4.3578260869565222</v>
      </c>
      <c r="BW182" s="4">
        <f t="shared" si="70"/>
        <v>2.8774724630888211</v>
      </c>
      <c r="BX182" s="4">
        <f t="shared" si="71"/>
        <v>10.736380375677733</v>
      </c>
      <c r="BY182" s="4"/>
      <c r="BZ182" s="4">
        <f t="shared" si="72"/>
        <v>6.0137999999999998</v>
      </c>
      <c r="CA182" s="4"/>
      <c r="CB182" s="4"/>
      <c r="CC182" s="26">
        <v>1678</v>
      </c>
      <c r="CD182" s="6">
        <f t="shared" si="73"/>
        <v>232.31635532591415</v>
      </c>
      <c r="CE182" s="6">
        <f t="shared" si="74"/>
        <v>364.71159207161116</v>
      </c>
      <c r="CF182" s="6">
        <f t="shared" si="75"/>
        <v>18.264418158567775</v>
      </c>
      <c r="CG182" s="6">
        <f t="shared" si="76"/>
        <v>19.225703324808187</v>
      </c>
      <c r="CH182" s="6">
        <f t="shared" si="77"/>
        <v>8.6324173892664628</v>
      </c>
      <c r="CI182" s="6">
        <f t="shared" si="78"/>
        <v>17.481976744186046</v>
      </c>
      <c r="CJ182" s="6">
        <f t="shared" si="79"/>
        <v>5.8351291304347823</v>
      </c>
      <c r="CK182" s="6">
        <f t="shared" si="80"/>
        <v>5.6651739130434793</v>
      </c>
      <c r="CL182" s="6">
        <f t="shared" si="81"/>
        <v>3.7407142020154676</v>
      </c>
      <c r="CM182" s="6">
        <f t="shared" si="86"/>
        <v>21.472760751355466</v>
      </c>
      <c r="CO182" s="7">
        <f t="shared" si="82"/>
        <v>465.02988568528878</v>
      </c>
      <c r="CQ182" s="8">
        <v>1678</v>
      </c>
      <c r="CR182" s="9">
        <f t="shared" si="83"/>
        <v>1503.45</v>
      </c>
      <c r="CS182" s="9">
        <f t="shared" si="84"/>
        <v>1953.125519878213</v>
      </c>
      <c r="CU182" s="24">
        <v>1678</v>
      </c>
      <c r="CV182" s="11">
        <f t="shared" si="85"/>
        <v>0.76976619510544697</v>
      </c>
    </row>
    <row r="183" spans="1:100" x14ac:dyDescent="0.2">
      <c r="A183" s="13">
        <v>1679</v>
      </c>
      <c r="C183" s="1">
        <v>1190</v>
      </c>
      <c r="G183" s="1">
        <v>1190</v>
      </c>
      <c r="H183" s="1"/>
      <c r="I183" s="1">
        <v>61.3</v>
      </c>
      <c r="M183" s="1">
        <v>569.29999999999995</v>
      </c>
      <c r="N183" s="42">
        <v>575</v>
      </c>
      <c r="S183" s="1">
        <v>575</v>
      </c>
      <c r="U183" s="1">
        <v>76</v>
      </c>
      <c r="V183" s="1"/>
      <c r="X183" s="1"/>
      <c r="Y183" s="1">
        <v>67.400000000000006</v>
      </c>
      <c r="Z183" s="1"/>
      <c r="AA183" s="1">
        <v>67.400000000000006</v>
      </c>
      <c r="AB183" s="1">
        <f t="shared" si="87"/>
        <v>59.400000000000006</v>
      </c>
      <c r="AC183" s="1">
        <v>1511.6</v>
      </c>
      <c r="AD183" s="1">
        <v>1500</v>
      </c>
      <c r="AE183" s="1"/>
      <c r="AF183" s="1"/>
      <c r="AG183" s="1"/>
      <c r="AH183" s="1"/>
      <c r="AI183" s="1">
        <v>1500</v>
      </c>
      <c r="AJ183" s="1">
        <v>153</v>
      </c>
      <c r="AK183" s="1">
        <v>1768</v>
      </c>
      <c r="AL183" s="1"/>
      <c r="AM183" s="1">
        <v>1783.6</v>
      </c>
      <c r="AN183" s="1">
        <v>2000</v>
      </c>
      <c r="AO183" s="1">
        <v>120.3</v>
      </c>
      <c r="AP183" s="1"/>
      <c r="AQ183" s="1"/>
      <c r="AR183" s="1"/>
      <c r="AS183" s="1">
        <v>6</v>
      </c>
      <c r="AT183" s="1"/>
      <c r="AU183" s="1"/>
      <c r="AV183" s="1"/>
      <c r="AW183" s="1"/>
      <c r="AX183" s="17">
        <v>1679</v>
      </c>
      <c r="AY183" s="3">
        <v>16.693693693693692</v>
      </c>
      <c r="AZ183" s="3">
        <f t="shared" si="60"/>
        <v>21.441441441441441</v>
      </c>
      <c r="BA183" s="3">
        <v>53.586956521739125</v>
      </c>
      <c r="BB183" s="3">
        <v>50</v>
      </c>
      <c r="BC183" s="3">
        <f t="shared" si="88"/>
        <v>129.13043478260869</v>
      </c>
      <c r="BD183" s="3">
        <v>119.5219123505976</v>
      </c>
      <c r="BE183" s="3">
        <v>177.90697674418604</v>
      </c>
      <c r="BF183" s="3">
        <v>153.7391304347826</v>
      </c>
      <c r="BG183" s="3">
        <v>155.09565217391304</v>
      </c>
      <c r="BH183" s="3">
        <v>10.460869565217392</v>
      </c>
      <c r="BI183" s="3"/>
      <c r="BJ183" s="3">
        <v>6</v>
      </c>
      <c r="BK183" s="3"/>
      <c r="BL183" s="14">
        <v>1679</v>
      </c>
      <c r="BM183" s="15">
        <v>0.96460000000000001</v>
      </c>
      <c r="BN183" s="15">
        <f t="shared" si="61"/>
        <v>0.47360990990990992</v>
      </c>
      <c r="BO183" s="15">
        <f t="shared" si="62"/>
        <v>0.60830630630630633</v>
      </c>
      <c r="BP183" s="15">
        <f t="shared" si="63"/>
        <v>1.5202934782608695</v>
      </c>
      <c r="BQ183" s="4">
        <f t="shared" si="64"/>
        <v>1.418529411764706</v>
      </c>
      <c r="BR183" s="4">
        <f t="shared" si="65"/>
        <v>3.6635063938618928</v>
      </c>
      <c r="BS183" s="4">
        <f t="shared" si="66"/>
        <v>3.390906960393719</v>
      </c>
      <c r="BT183" s="4">
        <f t="shared" si="67"/>
        <v>5.0473255813953486</v>
      </c>
      <c r="BU183" s="4">
        <f t="shared" si="68"/>
        <v>4.3616695652173911</v>
      </c>
      <c r="BV183" s="4">
        <f t="shared" si="69"/>
        <v>4.4001548849104859</v>
      </c>
      <c r="BW183" s="4">
        <f t="shared" si="70"/>
        <v>3.390906960393719</v>
      </c>
      <c r="BX183" s="4">
        <f t="shared" si="71"/>
        <v>10.771278010303881</v>
      </c>
      <c r="BY183" s="4"/>
      <c r="BZ183" s="4">
        <f t="shared" si="72"/>
        <v>5.7876000000000003</v>
      </c>
      <c r="CA183" s="4"/>
      <c r="CB183" s="4"/>
      <c r="CC183" s="26">
        <v>1679</v>
      </c>
      <c r="CD183" s="6">
        <f t="shared" si="73"/>
        <v>152.07657657657657</v>
      </c>
      <c r="CE183" s="6">
        <f t="shared" si="74"/>
        <v>411.99953260869563</v>
      </c>
      <c r="CF183" s="6">
        <f t="shared" si="75"/>
        <v>26.952058823529416</v>
      </c>
      <c r="CG183" s="6">
        <f t="shared" si="76"/>
        <v>18.317531969309464</v>
      </c>
      <c r="CH183" s="6">
        <f t="shared" si="77"/>
        <v>10.172720881181156</v>
      </c>
      <c r="CI183" s="6">
        <f t="shared" si="78"/>
        <v>15.141976744186046</v>
      </c>
      <c r="CJ183" s="6">
        <f t="shared" si="79"/>
        <v>5.6701704347826087</v>
      </c>
      <c r="CK183" s="6">
        <f t="shared" si="80"/>
        <v>5.7202013503836318</v>
      </c>
      <c r="CL183" s="6">
        <f t="shared" si="81"/>
        <v>4.4081790485118351</v>
      </c>
      <c r="CM183" s="6">
        <f t="shared" si="86"/>
        <v>21.542556020607762</v>
      </c>
      <c r="CO183" s="7">
        <f t="shared" si="82"/>
        <v>519.9249278811875</v>
      </c>
      <c r="CQ183" s="8">
        <v>1679</v>
      </c>
      <c r="CR183" s="9">
        <f t="shared" si="83"/>
        <v>1446.9</v>
      </c>
      <c r="CS183" s="9">
        <f t="shared" si="84"/>
        <v>2183.6846971009877</v>
      </c>
      <c r="CU183" s="24">
        <v>1679</v>
      </c>
      <c r="CV183" s="11">
        <f t="shared" si="85"/>
        <v>0.66259565857693337</v>
      </c>
    </row>
    <row r="184" spans="1:100" x14ac:dyDescent="0.2">
      <c r="A184" s="13">
        <v>1680</v>
      </c>
      <c r="C184" s="1">
        <v>872.7</v>
      </c>
      <c r="G184" s="1">
        <v>872.7</v>
      </c>
      <c r="H184" s="1"/>
      <c r="I184" s="1">
        <v>46.4</v>
      </c>
      <c r="M184" s="1">
        <v>816</v>
      </c>
      <c r="N184" s="42">
        <v>440.00000000000006</v>
      </c>
      <c r="S184" s="1">
        <v>440.00000000000006</v>
      </c>
      <c r="T184" s="1">
        <v>44</v>
      </c>
      <c r="U184" s="1">
        <v>58.7</v>
      </c>
      <c r="V184" s="1">
        <f t="shared" ref="V184:V192" si="89">U184/T184</f>
        <v>1.3340909090909092</v>
      </c>
      <c r="X184" s="1"/>
      <c r="Y184" s="1">
        <v>55</v>
      </c>
      <c r="Z184" s="1"/>
      <c r="AA184" s="1">
        <v>55</v>
      </c>
      <c r="AB184" s="1">
        <f t="shared" si="87"/>
        <v>47</v>
      </c>
      <c r="AC184" s="1">
        <v>1238.9000000000001</v>
      </c>
      <c r="AD184" s="1">
        <v>1100</v>
      </c>
      <c r="AE184" s="1"/>
      <c r="AF184" s="1"/>
      <c r="AG184" s="1"/>
      <c r="AH184" s="1"/>
      <c r="AI184" s="1">
        <v>1100</v>
      </c>
      <c r="AJ184" s="1">
        <v>127.5</v>
      </c>
      <c r="AK184" s="1">
        <v>1836</v>
      </c>
      <c r="AL184" s="1"/>
      <c r="AM184" s="1">
        <v>1606.5</v>
      </c>
      <c r="AN184" s="1">
        <v>1400</v>
      </c>
      <c r="AO184" s="1">
        <v>77</v>
      </c>
      <c r="AP184" s="1"/>
      <c r="AQ184" s="1"/>
      <c r="AR184" s="1">
        <v>4.4966444444444438</v>
      </c>
      <c r="AS184" s="1">
        <v>6</v>
      </c>
      <c r="AT184" s="1"/>
      <c r="AU184" s="1"/>
      <c r="AV184" s="1"/>
      <c r="AW184" s="1"/>
      <c r="AX184" s="17">
        <v>1680</v>
      </c>
      <c r="AY184" s="3">
        <v>12.864864864864865</v>
      </c>
      <c r="AZ184" s="3">
        <f t="shared" si="60"/>
        <v>15.724324324324325</v>
      </c>
      <c r="BA184" s="3">
        <v>37.391304347826086</v>
      </c>
      <c r="BB184" s="3">
        <v>38.260869565217398</v>
      </c>
      <c r="BC184" s="3">
        <f t="shared" si="88"/>
        <v>102.17391304347825</v>
      </c>
      <c r="BD184" s="3">
        <v>87.64940239043824</v>
      </c>
      <c r="BE184" s="3">
        <v>148.25581395348837</v>
      </c>
      <c r="BF184" s="3">
        <v>159.65217391304347</v>
      </c>
      <c r="BG184" s="3">
        <v>139.69565217391303</v>
      </c>
      <c r="BH184" s="3">
        <v>6.6956521739130439</v>
      </c>
      <c r="BI184" s="3"/>
      <c r="BJ184" s="3">
        <v>5.2483222222222219</v>
      </c>
      <c r="BK184" s="3"/>
      <c r="BL184" s="14">
        <v>1680</v>
      </c>
      <c r="BM184" s="15">
        <v>1.7231000000000001</v>
      </c>
      <c r="BN184" s="15">
        <f t="shared" si="61"/>
        <v>0.65198378378378385</v>
      </c>
      <c r="BO184" s="15">
        <f t="shared" si="62"/>
        <v>0.79689950715421309</v>
      </c>
      <c r="BP184" s="15">
        <f t="shared" si="63"/>
        <v>1.8949693094629159</v>
      </c>
      <c r="BQ184" s="4">
        <f t="shared" si="64"/>
        <v>1.9390383631713561</v>
      </c>
      <c r="BR184" s="4">
        <f t="shared" si="65"/>
        <v>5.1781138107416878</v>
      </c>
      <c r="BS184" s="4">
        <f t="shared" si="66"/>
        <v>4.4420201546754159</v>
      </c>
      <c r="BT184" s="4">
        <f t="shared" si="67"/>
        <v>7.5135174418604649</v>
      </c>
      <c r="BU184" s="4">
        <f t="shared" si="68"/>
        <v>8.0910782608695655</v>
      </c>
      <c r="BV184" s="4">
        <f t="shared" si="69"/>
        <v>7.0796934782608698</v>
      </c>
      <c r="BW184" s="4">
        <f t="shared" si="70"/>
        <v>4.4420201546754159</v>
      </c>
      <c r="BX184" s="4">
        <f t="shared" si="71"/>
        <v>12.315599519289632</v>
      </c>
      <c r="BY184" s="4"/>
      <c r="BZ184" s="4">
        <f t="shared" si="72"/>
        <v>9.0433840211111107</v>
      </c>
      <c r="CA184" s="4"/>
      <c r="CB184" s="4"/>
      <c r="CC184" s="26">
        <v>1680</v>
      </c>
      <c r="CD184" s="6">
        <f t="shared" si="73"/>
        <v>199.22487678855327</v>
      </c>
      <c r="CE184" s="6">
        <f t="shared" si="74"/>
        <v>513.5366828644502</v>
      </c>
      <c r="CF184" s="6">
        <f t="shared" si="75"/>
        <v>36.841728900255767</v>
      </c>
      <c r="CG184" s="6">
        <f t="shared" si="76"/>
        <v>25.89056905370844</v>
      </c>
      <c r="CH184" s="6">
        <f t="shared" si="77"/>
        <v>13.326060464026249</v>
      </c>
      <c r="CI184" s="6">
        <f t="shared" si="78"/>
        <v>22.540552325581395</v>
      </c>
      <c r="CJ184" s="6">
        <f t="shared" si="79"/>
        <v>10.518401739130436</v>
      </c>
      <c r="CK184" s="6">
        <f t="shared" si="80"/>
        <v>9.2036015217391309</v>
      </c>
      <c r="CL184" s="6">
        <f t="shared" si="81"/>
        <v>5.7746262010780409</v>
      </c>
      <c r="CM184" s="6">
        <f t="shared" si="86"/>
        <v>24.631199038579265</v>
      </c>
      <c r="CO184" s="7">
        <f t="shared" si="82"/>
        <v>662.26342210854898</v>
      </c>
      <c r="CQ184" s="8">
        <v>1680</v>
      </c>
      <c r="CR184" s="9">
        <f t="shared" si="83"/>
        <v>2260.8460052777777</v>
      </c>
      <c r="CS184" s="9">
        <f t="shared" si="84"/>
        <v>2781.5063728559057</v>
      </c>
      <c r="CU184" s="24">
        <v>1680</v>
      </c>
      <c r="CV184" s="11">
        <f t="shared" si="85"/>
        <v>0.81281352699417297</v>
      </c>
    </row>
    <row r="185" spans="1:100" x14ac:dyDescent="0.2">
      <c r="A185" s="13">
        <v>1681</v>
      </c>
      <c r="C185" s="1">
        <v>527</v>
      </c>
      <c r="G185" s="1">
        <v>527</v>
      </c>
      <c r="H185" s="1"/>
      <c r="I185" s="1">
        <v>26.4</v>
      </c>
      <c r="M185" s="1">
        <v>593</v>
      </c>
      <c r="N185" s="42">
        <v>387.5</v>
      </c>
      <c r="S185" s="1">
        <v>387.5</v>
      </c>
      <c r="T185" s="1">
        <v>32</v>
      </c>
      <c r="U185" s="1">
        <v>51</v>
      </c>
      <c r="V185" s="1">
        <f t="shared" si="89"/>
        <v>1.59375</v>
      </c>
      <c r="X185" s="1"/>
      <c r="Y185" s="1">
        <v>47.7</v>
      </c>
      <c r="Z185" s="1"/>
      <c r="AA185" s="1">
        <v>47.7</v>
      </c>
      <c r="AB185" s="1">
        <f t="shared" si="87"/>
        <v>39.700000000000003</v>
      </c>
      <c r="AC185" s="1">
        <v>1050.5</v>
      </c>
      <c r="AD185" s="1">
        <v>1222.2222222222222</v>
      </c>
      <c r="AE185" s="1"/>
      <c r="AF185" s="1"/>
      <c r="AG185" s="1"/>
      <c r="AH185" s="1"/>
      <c r="AI185" s="1">
        <v>1222.2222222222222</v>
      </c>
      <c r="AJ185" s="1">
        <v>108.4</v>
      </c>
      <c r="AK185" s="1">
        <v>1462</v>
      </c>
      <c r="AL185" s="1"/>
      <c r="AM185" s="1">
        <v>1267.9000000000001</v>
      </c>
      <c r="AN185" s="1">
        <v>1400</v>
      </c>
      <c r="AO185" s="1">
        <v>60</v>
      </c>
      <c r="AP185" s="1"/>
      <c r="AQ185" s="1"/>
      <c r="AR185" s="1">
        <v>4.4977244444444446</v>
      </c>
      <c r="AS185" s="1">
        <v>5</v>
      </c>
      <c r="AT185" s="1"/>
      <c r="AU185" s="1"/>
      <c r="AV185" s="1"/>
      <c r="AW185" s="1"/>
      <c r="AX185" s="17">
        <v>1681</v>
      </c>
      <c r="AY185" s="3">
        <v>5.3603603603603602</v>
      </c>
      <c r="AZ185" s="3">
        <f t="shared" si="60"/>
        <v>9.4954954954954953</v>
      </c>
      <c r="BA185" s="3">
        <v>15.652173913043477</v>
      </c>
      <c r="BB185" s="3">
        <v>33.695652173913047</v>
      </c>
      <c r="BC185" s="3">
        <f t="shared" si="88"/>
        <v>86.304347826086953</v>
      </c>
      <c r="BD185" s="3">
        <v>97.388224878264708</v>
      </c>
      <c r="BE185" s="3">
        <v>126.04651162790698</v>
      </c>
      <c r="BF185" s="3">
        <v>127.13043478260869</v>
      </c>
      <c r="BG185" s="3">
        <v>110.25217391304349</v>
      </c>
      <c r="BH185" s="3">
        <v>5.2173913043478262</v>
      </c>
      <c r="BI185" s="3"/>
      <c r="BJ185" s="3">
        <v>4.7488622222222219</v>
      </c>
      <c r="BK185" s="3"/>
      <c r="BL185" s="14">
        <v>1681</v>
      </c>
      <c r="BM185" s="15">
        <v>1.7231000000000001</v>
      </c>
      <c r="BN185" s="15">
        <f t="shared" si="61"/>
        <v>0.2716599099099099</v>
      </c>
      <c r="BO185" s="15">
        <f t="shared" si="62"/>
        <v>0.48122612612612609</v>
      </c>
      <c r="BP185" s="15">
        <f t="shared" si="63"/>
        <v>0.79324296675191808</v>
      </c>
      <c r="BQ185" s="4">
        <f t="shared" si="64"/>
        <v>1.7076758312020464</v>
      </c>
      <c r="BR185" s="4">
        <f t="shared" si="65"/>
        <v>4.3738535805626597</v>
      </c>
      <c r="BS185" s="4">
        <f t="shared" si="66"/>
        <v>4.9355779496393515</v>
      </c>
      <c r="BT185" s="4">
        <f t="shared" si="67"/>
        <v>6.3879630642954854</v>
      </c>
      <c r="BU185" s="4">
        <f t="shared" si="68"/>
        <v>6.4428956521739131</v>
      </c>
      <c r="BV185" s="4">
        <f t="shared" si="69"/>
        <v>5.5875153196930949</v>
      </c>
      <c r="BW185" s="4">
        <f t="shared" si="70"/>
        <v>4.9355779496393515</v>
      </c>
      <c r="BX185" s="4">
        <f t="shared" si="71"/>
        <v>9.5965710539919211</v>
      </c>
      <c r="BY185" s="4"/>
      <c r="BZ185" s="4">
        <f t="shared" si="72"/>
        <v>8.18276449511111</v>
      </c>
      <c r="CA185" s="4"/>
      <c r="CB185" s="4"/>
      <c r="CC185" s="26">
        <v>1681</v>
      </c>
      <c r="CD185" s="6">
        <f t="shared" si="73"/>
        <v>120.3065315315315</v>
      </c>
      <c r="CE185" s="6">
        <f t="shared" si="74"/>
        <v>214.96884398976979</v>
      </c>
      <c r="CF185" s="6">
        <f t="shared" si="75"/>
        <v>32.445840792838879</v>
      </c>
      <c r="CG185" s="6">
        <f t="shared" si="76"/>
        <v>21.869267902813299</v>
      </c>
      <c r="CH185" s="6">
        <f t="shared" si="77"/>
        <v>14.806733848918054</v>
      </c>
      <c r="CI185" s="6">
        <f t="shared" si="78"/>
        <v>19.163889192886458</v>
      </c>
      <c r="CJ185" s="6">
        <f t="shared" si="79"/>
        <v>8.3757643478260881</v>
      </c>
      <c r="CK185" s="6">
        <f t="shared" si="80"/>
        <v>7.2637699156010234</v>
      </c>
      <c r="CL185" s="6">
        <f t="shared" si="81"/>
        <v>6.4162513345311574</v>
      </c>
      <c r="CM185" s="6">
        <f t="shared" si="86"/>
        <v>19.193142107983842</v>
      </c>
      <c r="CO185" s="7">
        <f t="shared" si="82"/>
        <v>344.50350343316859</v>
      </c>
      <c r="CQ185" s="8">
        <v>1681</v>
      </c>
      <c r="CR185" s="9">
        <f t="shared" si="83"/>
        <v>2045.6911237777774</v>
      </c>
      <c r="CS185" s="9">
        <f t="shared" si="84"/>
        <v>1446.9147144193082</v>
      </c>
      <c r="CU185" s="24">
        <v>1681</v>
      </c>
      <c r="CV185" s="11">
        <f t="shared" si="85"/>
        <v>1.4138297878868256</v>
      </c>
    </row>
    <row r="186" spans="1:100" x14ac:dyDescent="0.2">
      <c r="A186" s="13">
        <v>1682</v>
      </c>
      <c r="C186" s="1">
        <v>433.5</v>
      </c>
      <c r="G186" s="1">
        <v>433.5</v>
      </c>
      <c r="H186" s="1"/>
      <c r="I186" s="1">
        <v>20</v>
      </c>
      <c r="M186" s="1">
        <v>363.7</v>
      </c>
      <c r="N186" s="42">
        <v>262.5</v>
      </c>
      <c r="S186" s="1">
        <v>262.5</v>
      </c>
      <c r="T186" s="1">
        <v>28</v>
      </c>
      <c r="U186" s="1">
        <v>46</v>
      </c>
      <c r="V186" s="1">
        <f t="shared" si="89"/>
        <v>1.6428571428571428</v>
      </c>
      <c r="X186" s="1"/>
      <c r="Y186" s="1">
        <v>45.4</v>
      </c>
      <c r="Z186" s="1"/>
      <c r="AA186" s="1">
        <v>45.4</v>
      </c>
      <c r="AB186" s="1">
        <f t="shared" si="87"/>
        <v>37.4</v>
      </c>
      <c r="AC186" s="1">
        <v>655.20000000000005</v>
      </c>
      <c r="AD186" s="1">
        <v>860</v>
      </c>
      <c r="AE186" s="1"/>
      <c r="AF186" s="1"/>
      <c r="AG186" s="1"/>
      <c r="AH186" s="1"/>
      <c r="AI186" s="1">
        <v>860</v>
      </c>
      <c r="AJ186" s="1">
        <v>102</v>
      </c>
      <c r="AK186" s="1">
        <v>1190</v>
      </c>
      <c r="AL186" s="1"/>
      <c r="AM186" s="1">
        <v>922.3</v>
      </c>
      <c r="AN186" s="1">
        <v>1400</v>
      </c>
      <c r="AO186" s="1">
        <v>67.3</v>
      </c>
      <c r="AP186" s="1"/>
      <c r="AQ186" s="1"/>
      <c r="AR186" s="1">
        <v>4.5014000000000003</v>
      </c>
      <c r="AS186" s="1">
        <v>5</v>
      </c>
      <c r="AT186" s="1"/>
      <c r="AU186" s="1"/>
      <c r="AV186" s="1"/>
      <c r="AW186" s="1"/>
      <c r="AX186" s="17">
        <v>1682</v>
      </c>
      <c r="AY186" s="3">
        <v>3.9819819819819822</v>
      </c>
      <c r="AZ186" s="3">
        <f t="shared" si="60"/>
        <v>7.8108108108108105</v>
      </c>
      <c r="BA186" s="3">
        <v>8.695652173913043</v>
      </c>
      <c r="BB186" s="3">
        <v>22.826086956521738</v>
      </c>
      <c r="BC186" s="3">
        <f t="shared" si="88"/>
        <v>81.304347826086953</v>
      </c>
      <c r="BD186" s="3">
        <v>68.525896414342625</v>
      </c>
      <c r="BE186" s="3">
        <v>118.6046511627907</v>
      </c>
      <c r="BF186" s="3">
        <v>103.47826086956522</v>
      </c>
      <c r="BG186" s="3">
        <v>80.2</v>
      </c>
      <c r="BH186" s="3">
        <v>5.8521739130434778</v>
      </c>
      <c r="BI186" s="3"/>
      <c r="BJ186" s="3">
        <v>4.7507000000000001</v>
      </c>
      <c r="BK186" s="3"/>
      <c r="BL186" s="14">
        <v>1682</v>
      </c>
      <c r="BM186" s="15">
        <v>2.1301000000000001</v>
      </c>
      <c r="BN186" s="15">
        <f t="shared" si="61"/>
        <v>0.24947117117117121</v>
      </c>
      <c r="BO186" s="15">
        <f t="shared" si="62"/>
        <v>0.48934729729729731</v>
      </c>
      <c r="BP186" s="15">
        <f t="shared" si="63"/>
        <v>0.54478260869565209</v>
      </c>
      <c r="BQ186" s="4">
        <f t="shared" si="64"/>
        <v>1.430054347826087</v>
      </c>
      <c r="BR186" s="4">
        <f t="shared" si="65"/>
        <v>5.0937173913043479</v>
      </c>
      <c r="BS186" s="4">
        <f t="shared" si="66"/>
        <v>4.2931474103585661</v>
      </c>
      <c r="BT186" s="4">
        <f t="shared" si="67"/>
        <v>7.4305813953488373</v>
      </c>
      <c r="BU186" s="4">
        <f t="shared" si="68"/>
        <v>6.4829130434782618</v>
      </c>
      <c r="BV186" s="4">
        <f t="shared" si="69"/>
        <v>5.0245300000000004</v>
      </c>
      <c r="BW186" s="4">
        <f t="shared" si="70"/>
        <v>4.2931474103585661</v>
      </c>
      <c r="BX186" s="4">
        <f t="shared" si="71"/>
        <v>13.306670622152721</v>
      </c>
      <c r="BY186" s="4"/>
      <c r="BZ186" s="4">
        <f t="shared" si="72"/>
        <v>10.119466070000001</v>
      </c>
      <c r="CA186" s="4"/>
      <c r="CB186" s="4"/>
      <c r="CC186" s="26">
        <v>1682</v>
      </c>
      <c r="CD186" s="6">
        <f t="shared" si="73"/>
        <v>122.33682432432433</v>
      </c>
      <c r="CE186" s="6">
        <f t="shared" si="74"/>
        <v>147.63608695652172</v>
      </c>
      <c r="CF186" s="6">
        <f t="shared" si="75"/>
        <v>27.171032608695654</v>
      </c>
      <c r="CG186" s="6">
        <f t="shared" si="76"/>
        <v>25.46858695652174</v>
      </c>
      <c r="CH186" s="6">
        <f t="shared" si="77"/>
        <v>12.879442231075698</v>
      </c>
      <c r="CI186" s="6">
        <f t="shared" si="78"/>
        <v>22.291744186046511</v>
      </c>
      <c r="CJ186" s="6">
        <f t="shared" si="79"/>
        <v>8.4277869565217411</v>
      </c>
      <c r="CK186" s="6">
        <f t="shared" si="80"/>
        <v>6.5318890000000005</v>
      </c>
      <c r="CL186" s="6">
        <f t="shared" si="81"/>
        <v>5.5810916334661362</v>
      </c>
      <c r="CM186" s="6">
        <f t="shared" si="86"/>
        <v>26.613341244305442</v>
      </c>
      <c r="CO186" s="7">
        <f t="shared" si="82"/>
        <v>282.60100177315462</v>
      </c>
      <c r="CQ186" s="8">
        <v>1682</v>
      </c>
      <c r="CR186" s="9">
        <f t="shared" si="83"/>
        <v>2529.8665175000006</v>
      </c>
      <c r="CS186" s="9">
        <f t="shared" si="84"/>
        <v>1186.9242074472495</v>
      </c>
      <c r="CU186" s="24">
        <v>1682</v>
      </c>
      <c r="CV186" s="11">
        <f t="shared" si="85"/>
        <v>2.1314474012970499</v>
      </c>
    </row>
    <row r="187" spans="1:100" x14ac:dyDescent="0.2">
      <c r="A187" s="13">
        <v>1683</v>
      </c>
      <c r="C187" s="1">
        <v>920.9</v>
      </c>
      <c r="G187" s="1">
        <v>920.9</v>
      </c>
      <c r="H187" s="1"/>
      <c r="I187" s="1">
        <v>31.3</v>
      </c>
      <c r="M187" s="1">
        <v>595</v>
      </c>
      <c r="N187" s="42">
        <v>257.5</v>
      </c>
      <c r="S187" s="1">
        <v>257.5</v>
      </c>
      <c r="T187" s="1">
        <v>36</v>
      </c>
      <c r="U187" s="1">
        <v>46</v>
      </c>
      <c r="V187" s="1">
        <f t="shared" si="89"/>
        <v>1.2777777777777777</v>
      </c>
      <c r="X187" s="1"/>
      <c r="Y187" s="1">
        <v>49.2</v>
      </c>
      <c r="Z187" s="1"/>
      <c r="AA187" s="1">
        <v>49.2</v>
      </c>
      <c r="AB187" s="1">
        <f t="shared" si="87"/>
        <v>41.2</v>
      </c>
      <c r="AC187" s="1">
        <v>1340.4</v>
      </c>
      <c r="AD187" s="1">
        <v>1104.5454545454545</v>
      </c>
      <c r="AE187" s="1"/>
      <c r="AF187" s="1"/>
      <c r="AG187" s="1"/>
      <c r="AH187" s="1"/>
      <c r="AI187" s="1">
        <v>1104.5454545454545</v>
      </c>
      <c r="AJ187" s="1">
        <v>72</v>
      </c>
      <c r="AK187" s="1"/>
      <c r="AL187" s="1"/>
      <c r="AM187" s="1">
        <v>1337.3</v>
      </c>
      <c r="AN187" s="1">
        <v>1200</v>
      </c>
      <c r="AO187" s="1">
        <v>71</v>
      </c>
      <c r="AP187" s="1"/>
      <c r="AQ187" s="1"/>
      <c r="AR187" s="1">
        <v>4.49864</v>
      </c>
      <c r="AS187" s="1">
        <v>5</v>
      </c>
      <c r="AT187" s="1"/>
      <c r="AU187" s="1"/>
      <c r="AV187" s="1"/>
      <c r="AW187" s="1"/>
      <c r="AX187" s="17">
        <v>1683</v>
      </c>
      <c r="AY187" s="3">
        <v>11.027027027027026</v>
      </c>
      <c r="AZ187" s="3">
        <f t="shared" si="60"/>
        <v>16.592792792792793</v>
      </c>
      <c r="BA187" s="3">
        <v>16.630434782608695</v>
      </c>
      <c r="BB187" s="3">
        <v>22.391304347826086</v>
      </c>
      <c r="BC187" s="3">
        <f t="shared" si="88"/>
        <v>89.565217391304344</v>
      </c>
      <c r="BD187" s="3">
        <v>88.011590003621862</v>
      </c>
      <c r="BE187" s="3">
        <v>83.720930232558146</v>
      </c>
      <c r="BF187" s="3">
        <v>103.47826086956522</v>
      </c>
      <c r="BG187" s="3">
        <v>116.28695652173913</v>
      </c>
      <c r="BH187" s="3">
        <v>6.1739130434782608</v>
      </c>
      <c r="BI187" s="3"/>
      <c r="BJ187" s="3">
        <v>4.74932</v>
      </c>
      <c r="BK187" s="3"/>
      <c r="BL187" s="14">
        <v>1683</v>
      </c>
      <c r="BM187" s="15">
        <v>2.1301000000000001</v>
      </c>
      <c r="BN187" s="15">
        <f t="shared" si="61"/>
        <v>0.6908432432432432</v>
      </c>
      <c r="BO187" s="15">
        <f t="shared" si="62"/>
        <v>1.0395384684684685</v>
      </c>
      <c r="BP187" s="15">
        <f t="shared" si="63"/>
        <v>1.0418967391304348</v>
      </c>
      <c r="BQ187" s="4">
        <f t="shared" si="64"/>
        <v>1.4028152173913042</v>
      </c>
      <c r="BR187" s="4">
        <f t="shared" si="65"/>
        <v>5.6112608695652169</v>
      </c>
      <c r="BS187" s="4">
        <f t="shared" si="66"/>
        <v>5.5139261137269102</v>
      </c>
      <c r="BT187" s="4">
        <f t="shared" si="67"/>
        <v>5.2451162790697685</v>
      </c>
      <c r="BU187" s="4">
        <f t="shared" si="68"/>
        <v>6.4829130434782618</v>
      </c>
      <c r="BV187" s="4">
        <f t="shared" si="69"/>
        <v>7.2853778260869566</v>
      </c>
      <c r="BW187" s="4">
        <f t="shared" si="70"/>
        <v>5.5139261137269102</v>
      </c>
      <c r="BX187" s="4">
        <f t="shared" si="71"/>
        <v>14.038240923816391</v>
      </c>
      <c r="BY187" s="4"/>
      <c r="BZ187" s="4">
        <f t="shared" si="72"/>
        <v>10.116526532</v>
      </c>
      <c r="CA187" s="4"/>
      <c r="CB187" s="4"/>
      <c r="CC187" s="26">
        <v>1683</v>
      </c>
      <c r="CD187" s="6">
        <f t="shared" si="73"/>
        <v>259.8846171171171</v>
      </c>
      <c r="CE187" s="6">
        <f t="shared" si="74"/>
        <v>282.35401630434785</v>
      </c>
      <c r="CF187" s="6">
        <f t="shared" si="75"/>
        <v>26.653489130434782</v>
      </c>
      <c r="CG187" s="6">
        <f t="shared" si="76"/>
        <v>28.056304347826085</v>
      </c>
      <c r="CH187" s="6">
        <f t="shared" si="77"/>
        <v>16.541778341180731</v>
      </c>
      <c r="CI187" s="6">
        <f t="shared" si="78"/>
        <v>15.735348837209305</v>
      </c>
      <c r="CJ187" s="6">
        <f t="shared" si="79"/>
        <v>8.4277869565217411</v>
      </c>
      <c r="CK187" s="6">
        <f t="shared" si="80"/>
        <v>9.4709911739130437</v>
      </c>
      <c r="CL187" s="6">
        <f t="shared" si="81"/>
        <v>7.1681039478449833</v>
      </c>
      <c r="CM187" s="6">
        <f t="shared" si="86"/>
        <v>28.076481847632781</v>
      </c>
      <c r="CO187" s="7">
        <f t="shared" si="82"/>
        <v>422.48430088691129</v>
      </c>
      <c r="CQ187" s="8">
        <v>1683</v>
      </c>
      <c r="CR187" s="9">
        <f t="shared" si="83"/>
        <v>2529.131633</v>
      </c>
      <c r="CS187" s="9">
        <f t="shared" si="84"/>
        <v>1774.4340637250275</v>
      </c>
      <c r="CU187" s="24">
        <v>1683</v>
      </c>
      <c r="CV187" s="11">
        <f t="shared" si="85"/>
        <v>1.4253173362162883</v>
      </c>
    </row>
    <row r="188" spans="1:100" x14ac:dyDescent="0.2">
      <c r="A188" s="13">
        <v>1684</v>
      </c>
      <c r="C188" s="1">
        <v>1099.4000000000001</v>
      </c>
      <c r="G188" s="1">
        <v>1099.4000000000001</v>
      </c>
      <c r="H188" s="1"/>
      <c r="I188" s="1">
        <v>40.6</v>
      </c>
      <c r="M188" s="1">
        <v>450.7</v>
      </c>
      <c r="N188" s="42">
        <v>350</v>
      </c>
      <c r="S188" s="1">
        <v>350</v>
      </c>
      <c r="T188" s="1">
        <v>36</v>
      </c>
      <c r="U188" s="1">
        <v>46.9</v>
      </c>
      <c r="V188" s="1">
        <f t="shared" si="89"/>
        <v>1.3027777777777778</v>
      </c>
      <c r="X188" s="1"/>
      <c r="Y188" s="1">
        <v>47.7</v>
      </c>
      <c r="Z188" s="1"/>
      <c r="AA188" s="1">
        <v>47.7</v>
      </c>
      <c r="AB188" s="1">
        <f t="shared" si="87"/>
        <v>39.700000000000003</v>
      </c>
      <c r="AC188" s="1">
        <v>1504.5</v>
      </c>
      <c r="AD188" s="1">
        <v>1137.5</v>
      </c>
      <c r="AE188" s="1"/>
      <c r="AF188" s="1"/>
      <c r="AG188" s="1"/>
      <c r="AH188" s="1"/>
      <c r="AI188" s="1">
        <v>1137.5</v>
      </c>
      <c r="AJ188" s="1"/>
      <c r="AK188" s="1"/>
      <c r="AL188" s="1"/>
      <c r="AM188" s="1">
        <v>1236.8</v>
      </c>
      <c r="AN188" s="1">
        <v>1200</v>
      </c>
      <c r="AO188" s="1">
        <v>62.6</v>
      </c>
      <c r="AP188" s="1"/>
      <c r="AQ188" s="1"/>
      <c r="AR188" s="1">
        <v>4.4970622222222225</v>
      </c>
      <c r="AS188" s="1">
        <v>5</v>
      </c>
      <c r="AT188" s="1"/>
      <c r="AU188" s="1"/>
      <c r="AV188" s="1"/>
      <c r="AW188" s="1"/>
      <c r="AX188" s="17">
        <v>1684</v>
      </c>
      <c r="AY188" s="3">
        <v>9.6486486486486491</v>
      </c>
      <c r="AZ188" s="3">
        <f t="shared" si="60"/>
        <v>19.80900900900901</v>
      </c>
      <c r="BA188" s="3">
        <v>26.739130434782609</v>
      </c>
      <c r="BB188" s="3">
        <v>30.434782608695652</v>
      </c>
      <c r="BC188" s="3">
        <f t="shared" si="88"/>
        <v>86.304347826086953</v>
      </c>
      <c r="BD188" s="3">
        <v>90.637450199203187</v>
      </c>
      <c r="BE188" s="3">
        <v>75.581395348837205</v>
      </c>
      <c r="BF188" s="3">
        <v>103.47826086956522</v>
      </c>
      <c r="BG188" s="3">
        <v>107.54782608695652</v>
      </c>
      <c r="BH188" s="3">
        <v>5.4434782608695658</v>
      </c>
      <c r="BI188" s="3"/>
      <c r="BJ188" s="3">
        <v>4.7485311111111113</v>
      </c>
      <c r="BK188" s="3"/>
      <c r="BL188" s="14">
        <v>1684</v>
      </c>
      <c r="BM188" s="15">
        <v>2.1301000000000001</v>
      </c>
      <c r="BN188" s="15">
        <f t="shared" si="61"/>
        <v>0.60448783783783788</v>
      </c>
      <c r="BO188" s="15">
        <f t="shared" si="62"/>
        <v>1.2410344144144145</v>
      </c>
      <c r="BP188" s="15">
        <f t="shared" si="63"/>
        <v>1.6752065217391305</v>
      </c>
      <c r="BQ188" s="4">
        <f t="shared" si="64"/>
        <v>1.9067391304347827</v>
      </c>
      <c r="BR188" s="4">
        <f t="shared" si="65"/>
        <v>5.4069673913043479</v>
      </c>
      <c r="BS188" s="4">
        <f t="shared" si="66"/>
        <v>5.6784362549800802</v>
      </c>
      <c r="BT188" s="4">
        <f t="shared" si="67"/>
        <v>4.7351744186046512</v>
      </c>
      <c r="BU188" s="4">
        <f t="shared" si="68"/>
        <v>6.4829130434782618</v>
      </c>
      <c r="BV188" s="4">
        <f t="shared" si="69"/>
        <v>6.7378713043478262</v>
      </c>
      <c r="BW188" s="4">
        <f t="shared" si="70"/>
        <v>5.6784362549800802</v>
      </c>
      <c r="BX188" s="4">
        <f t="shared" si="71"/>
        <v>12.377378617336706</v>
      </c>
      <c r="BY188" s="4"/>
      <c r="BZ188" s="4">
        <f t="shared" si="72"/>
        <v>10.114846119777779</v>
      </c>
      <c r="CA188" s="4"/>
      <c r="CB188" s="4"/>
      <c r="CC188" s="26">
        <v>1684</v>
      </c>
      <c r="CD188" s="6">
        <f t="shared" si="73"/>
        <v>310.25860360360366</v>
      </c>
      <c r="CE188" s="6">
        <f t="shared" si="74"/>
        <v>453.98096739130438</v>
      </c>
      <c r="CF188" s="6">
        <f t="shared" si="75"/>
        <v>36.228043478260872</v>
      </c>
      <c r="CG188" s="6">
        <f t="shared" si="76"/>
        <v>27.03483695652174</v>
      </c>
      <c r="CH188" s="6">
        <f t="shared" si="77"/>
        <v>17.03530876494024</v>
      </c>
      <c r="CI188" s="6">
        <f t="shared" si="78"/>
        <v>14.205523255813954</v>
      </c>
      <c r="CJ188" s="6">
        <f t="shared" si="79"/>
        <v>8.4277869565217411</v>
      </c>
      <c r="CK188" s="6">
        <f t="shared" si="80"/>
        <v>8.7592326956521749</v>
      </c>
      <c r="CL188" s="6">
        <f t="shared" si="81"/>
        <v>7.3819671314741049</v>
      </c>
      <c r="CM188" s="6">
        <f t="shared" si="86"/>
        <v>24.754757234673413</v>
      </c>
      <c r="CO188" s="7">
        <f t="shared" si="82"/>
        <v>597.80842386516258</v>
      </c>
      <c r="CQ188" s="8">
        <v>1684</v>
      </c>
      <c r="CR188" s="9">
        <f t="shared" si="83"/>
        <v>2528.7115299444449</v>
      </c>
      <c r="CS188" s="9">
        <f t="shared" si="84"/>
        <v>2510.7953802336829</v>
      </c>
      <c r="CU188" s="24">
        <v>1684</v>
      </c>
      <c r="CV188" s="11">
        <f t="shared" si="85"/>
        <v>1.0071356470749497</v>
      </c>
    </row>
    <row r="189" spans="1:100" x14ac:dyDescent="0.2">
      <c r="A189" s="13">
        <v>1685</v>
      </c>
      <c r="C189" s="1">
        <v>818.2</v>
      </c>
      <c r="G189" s="1">
        <v>818.2</v>
      </c>
      <c r="H189" s="1"/>
      <c r="I189" s="1">
        <v>38.5</v>
      </c>
      <c r="M189" s="1">
        <v>474.4</v>
      </c>
      <c r="N189" s="42">
        <v>287.5</v>
      </c>
      <c r="S189" s="1">
        <v>287.5</v>
      </c>
      <c r="T189" s="1">
        <v>32</v>
      </c>
      <c r="U189" s="1">
        <v>45.2</v>
      </c>
      <c r="V189" s="1">
        <f t="shared" si="89"/>
        <v>1.4125000000000001</v>
      </c>
      <c r="X189" s="1"/>
      <c r="Y189" s="1">
        <v>46</v>
      </c>
      <c r="Z189" s="1"/>
      <c r="AA189" s="1">
        <v>46</v>
      </c>
      <c r="AB189" s="1">
        <f t="shared" si="87"/>
        <v>38</v>
      </c>
      <c r="AC189" s="1">
        <v>714</v>
      </c>
      <c r="AD189" s="1">
        <v>918.18181818181813</v>
      </c>
      <c r="AE189" s="1"/>
      <c r="AF189" s="1"/>
      <c r="AG189" s="1"/>
      <c r="AH189" s="1"/>
      <c r="AI189" s="1">
        <v>918.18181818181813</v>
      </c>
      <c r="AJ189" s="1">
        <v>58</v>
      </c>
      <c r="AK189" s="1">
        <v>1190</v>
      </c>
      <c r="AL189" s="1"/>
      <c r="AM189" s="1">
        <v>860.6</v>
      </c>
      <c r="AN189" s="1">
        <v>1200</v>
      </c>
      <c r="AO189" s="1">
        <v>62.3</v>
      </c>
      <c r="AP189" s="1"/>
      <c r="AQ189" s="1"/>
      <c r="AR189" s="1">
        <v>4.5014222222222227</v>
      </c>
      <c r="AS189" s="1">
        <v>5</v>
      </c>
      <c r="AT189" s="1"/>
      <c r="AU189" s="1"/>
      <c r="AV189" s="1"/>
      <c r="AW189" s="1"/>
      <c r="AX189" s="17">
        <v>1685</v>
      </c>
      <c r="AY189" s="3">
        <v>7.045045045045045</v>
      </c>
      <c r="AZ189" s="3">
        <f t="shared" si="60"/>
        <v>14.742342342342344</v>
      </c>
      <c r="BA189" s="3">
        <v>24.456521739130434</v>
      </c>
      <c r="BB189" s="3">
        <v>25</v>
      </c>
      <c r="BC189" s="3">
        <f t="shared" si="88"/>
        <v>82.608695652173907</v>
      </c>
      <c r="BD189" s="3">
        <v>73.161897863093074</v>
      </c>
      <c r="BE189" s="3">
        <v>67.441860465116278</v>
      </c>
      <c r="BF189" s="3">
        <v>103.47826086956522</v>
      </c>
      <c r="BG189" s="3">
        <v>74.834782608695647</v>
      </c>
      <c r="BH189" s="3">
        <v>5.4173913043478255</v>
      </c>
      <c r="BI189" s="3"/>
      <c r="BJ189" s="3">
        <v>4.7507111111111113</v>
      </c>
      <c r="BK189" s="3"/>
      <c r="BL189" s="14">
        <v>1685</v>
      </c>
      <c r="BM189" s="15">
        <v>2.1301000000000001</v>
      </c>
      <c r="BN189" s="15">
        <f t="shared" si="61"/>
        <v>0.44137207207207207</v>
      </c>
      <c r="BO189" s="15">
        <f t="shared" si="62"/>
        <v>0.92360774774774779</v>
      </c>
      <c r="BP189" s="15">
        <f t="shared" si="63"/>
        <v>1.5322010869565217</v>
      </c>
      <c r="BQ189" s="4">
        <f t="shared" si="64"/>
        <v>1.5662500000000001</v>
      </c>
      <c r="BR189" s="4">
        <f t="shared" si="65"/>
        <v>5.1754347826086953</v>
      </c>
      <c r="BS189" s="4">
        <f t="shared" si="66"/>
        <v>4.5835929011227812</v>
      </c>
      <c r="BT189" s="4">
        <f t="shared" si="67"/>
        <v>4.2252325581395347</v>
      </c>
      <c r="BU189" s="4">
        <f t="shared" si="68"/>
        <v>6.4829130434782618</v>
      </c>
      <c r="BV189" s="4">
        <f t="shared" si="69"/>
        <v>4.6883991304347825</v>
      </c>
      <c r="BW189" s="4">
        <f t="shared" si="70"/>
        <v>4.5835929011227812</v>
      </c>
      <c r="BX189" s="4">
        <f t="shared" si="71"/>
        <v>12.318062106391002</v>
      </c>
      <c r="BY189" s="4"/>
      <c r="BZ189" s="4">
        <f t="shared" si="72"/>
        <v>10.119489737777778</v>
      </c>
      <c r="CA189" s="4"/>
      <c r="CB189" s="4"/>
      <c r="CC189" s="26">
        <v>1685</v>
      </c>
      <c r="CD189" s="6">
        <f t="shared" si="73"/>
        <v>230.90193693693695</v>
      </c>
      <c r="CE189" s="6">
        <f t="shared" si="74"/>
        <v>415.22649456521737</v>
      </c>
      <c r="CF189" s="6">
        <f t="shared" si="75"/>
        <v>29.758750000000003</v>
      </c>
      <c r="CG189" s="6">
        <f t="shared" si="76"/>
        <v>25.877173913043478</v>
      </c>
      <c r="CH189" s="6">
        <f t="shared" si="77"/>
        <v>13.750778703368344</v>
      </c>
      <c r="CI189" s="6">
        <f t="shared" si="78"/>
        <v>12.675697674418604</v>
      </c>
      <c r="CJ189" s="6">
        <f t="shared" si="79"/>
        <v>8.4277869565217411</v>
      </c>
      <c r="CK189" s="6">
        <f t="shared" si="80"/>
        <v>6.0949188695652179</v>
      </c>
      <c r="CL189" s="6">
        <f t="shared" si="81"/>
        <v>5.9586707714596159</v>
      </c>
      <c r="CM189" s="6">
        <f t="shared" si="86"/>
        <v>24.636124212782004</v>
      </c>
      <c r="CO189" s="7">
        <f t="shared" si="82"/>
        <v>542.40639566637628</v>
      </c>
      <c r="CQ189" s="8">
        <v>1685</v>
      </c>
      <c r="CR189" s="9">
        <f t="shared" si="83"/>
        <v>2529.8724344444445</v>
      </c>
      <c r="CS189" s="9">
        <f t="shared" si="84"/>
        <v>2278.1068617987803</v>
      </c>
      <c r="CU189" s="24">
        <v>1685</v>
      </c>
      <c r="CV189" s="11">
        <f t="shared" si="85"/>
        <v>1.1105152602221968</v>
      </c>
    </row>
    <row r="190" spans="1:100" x14ac:dyDescent="0.2">
      <c r="A190" s="13">
        <v>1686</v>
      </c>
      <c r="G190" s="1">
        <v>698.1</v>
      </c>
      <c r="H190" s="1"/>
      <c r="I190" s="1">
        <v>26.7</v>
      </c>
      <c r="M190" s="1">
        <v>306</v>
      </c>
      <c r="N190" s="42">
        <v>235</v>
      </c>
      <c r="S190" s="1">
        <v>235</v>
      </c>
      <c r="T190" s="1">
        <v>28</v>
      </c>
      <c r="U190" s="1">
        <v>35.200000000000003</v>
      </c>
      <c r="V190" s="1">
        <f t="shared" si="89"/>
        <v>1.2571428571428573</v>
      </c>
      <c r="X190" s="1"/>
      <c r="Y190" s="1">
        <v>39.5</v>
      </c>
      <c r="Z190" s="1"/>
      <c r="AA190" s="1">
        <v>39.5</v>
      </c>
      <c r="AB190" s="1">
        <f t="shared" si="87"/>
        <v>31.5</v>
      </c>
      <c r="AC190" s="1">
        <v>688.5</v>
      </c>
      <c r="AD190" s="1">
        <v>1000</v>
      </c>
      <c r="AE190" s="1"/>
      <c r="AF190" s="1"/>
      <c r="AG190" s="1"/>
      <c r="AH190" s="1"/>
      <c r="AI190" s="1">
        <v>1000</v>
      </c>
      <c r="AJ190" s="1"/>
      <c r="AK190" s="1"/>
      <c r="AL190" s="1"/>
      <c r="AM190" s="1">
        <v>791.2</v>
      </c>
      <c r="AN190" s="1">
        <v>1200</v>
      </c>
      <c r="AO190" s="1">
        <v>65.099999999999994</v>
      </c>
      <c r="AP190" s="1"/>
      <c r="AQ190" s="1"/>
      <c r="AR190" s="1">
        <v>4.5011244444444438</v>
      </c>
      <c r="AS190" s="1">
        <v>4.5</v>
      </c>
      <c r="AT190" s="1"/>
      <c r="AU190" s="1"/>
      <c r="AV190" s="1"/>
      <c r="AW190" s="1"/>
      <c r="AX190" s="17">
        <v>1686</v>
      </c>
      <c r="AY190" s="3">
        <v>7.0306306306306308</v>
      </c>
      <c r="AZ190" s="3">
        <f t="shared" si="60"/>
        <v>12.578378378378378</v>
      </c>
      <c r="BA190" s="3">
        <v>15.978260869565215</v>
      </c>
      <c r="BB190" s="3">
        <v>20.434782608695652</v>
      </c>
      <c r="BC190" s="3">
        <f t="shared" si="88"/>
        <v>68.478260869565219</v>
      </c>
      <c r="BD190" s="3">
        <v>79.681274900398407</v>
      </c>
      <c r="BE190" s="3">
        <v>83.817829457364354</v>
      </c>
      <c r="BF190" s="3">
        <v>95.79710144927536</v>
      </c>
      <c r="BG190" s="3">
        <v>68.8</v>
      </c>
      <c r="BH190" s="3">
        <v>5.660869565217391</v>
      </c>
      <c r="BI190" s="3"/>
      <c r="BJ190" s="3">
        <v>4.5005622222222215</v>
      </c>
      <c r="BK190" s="3"/>
      <c r="BL190" s="14">
        <v>1686</v>
      </c>
      <c r="BM190" s="15">
        <v>2.1301000000000001</v>
      </c>
      <c r="BN190" s="15">
        <f t="shared" si="61"/>
        <v>0.44046900900900904</v>
      </c>
      <c r="BO190" s="15">
        <f t="shared" si="62"/>
        <v>0.7880354054054054</v>
      </c>
      <c r="BP190" s="15">
        <f t="shared" si="63"/>
        <v>1.0010380434782609</v>
      </c>
      <c r="BQ190" s="4">
        <f t="shared" si="64"/>
        <v>1.2802391304347827</v>
      </c>
      <c r="BR190" s="4">
        <f t="shared" si="65"/>
        <v>4.2901630434782607</v>
      </c>
      <c r="BS190" s="4">
        <f t="shared" si="66"/>
        <v>4.9920318725099602</v>
      </c>
      <c r="BT190" s="4">
        <f t="shared" si="67"/>
        <v>5.2511870155038771</v>
      </c>
      <c r="BU190" s="4">
        <f t="shared" si="68"/>
        <v>6.0016884057971014</v>
      </c>
      <c r="BV190" s="4">
        <f t="shared" si="69"/>
        <v>4.3103199999999999</v>
      </c>
      <c r="BW190" s="4">
        <f t="shared" si="70"/>
        <v>4.9920318725099602</v>
      </c>
      <c r="BX190" s="4">
        <f t="shared" si="71"/>
        <v>12.871682875217562</v>
      </c>
      <c r="BY190" s="4"/>
      <c r="BZ190" s="4">
        <f t="shared" si="72"/>
        <v>9.5866475895555539</v>
      </c>
      <c r="CA190" s="4"/>
      <c r="CB190" s="4"/>
      <c r="CC190" s="26">
        <v>1686</v>
      </c>
      <c r="CD190" s="6">
        <f t="shared" si="73"/>
        <v>197.00885135135132</v>
      </c>
      <c r="CE190" s="6">
        <f t="shared" si="74"/>
        <v>271.28130978260867</v>
      </c>
      <c r="CF190" s="6">
        <f t="shared" si="75"/>
        <v>24.324543478260871</v>
      </c>
      <c r="CG190" s="6">
        <f t="shared" si="76"/>
        <v>21.450815217391302</v>
      </c>
      <c r="CH190" s="6">
        <f t="shared" si="77"/>
        <v>14.97609561752988</v>
      </c>
      <c r="CI190" s="6">
        <f t="shared" si="78"/>
        <v>15.753561046511631</v>
      </c>
      <c r="CJ190" s="6">
        <f t="shared" si="79"/>
        <v>7.8021949275362319</v>
      </c>
      <c r="CK190" s="6">
        <f t="shared" si="80"/>
        <v>5.6034160000000002</v>
      </c>
      <c r="CL190" s="6">
        <f t="shared" si="81"/>
        <v>6.489641434262948</v>
      </c>
      <c r="CM190" s="6">
        <f t="shared" si="86"/>
        <v>25.743365750435125</v>
      </c>
      <c r="CO190" s="7">
        <f t="shared" si="82"/>
        <v>393.42494325453663</v>
      </c>
      <c r="CQ190" s="8">
        <v>1686</v>
      </c>
      <c r="CR190" s="9">
        <f t="shared" si="83"/>
        <v>2396.6618973888885</v>
      </c>
      <c r="CS190" s="9">
        <f t="shared" si="84"/>
        <v>1652.3847616690539</v>
      </c>
      <c r="CU190" s="24">
        <v>1686</v>
      </c>
      <c r="CV190" s="11">
        <f t="shared" si="85"/>
        <v>1.4504260466358025</v>
      </c>
    </row>
    <row r="191" spans="1:100" x14ac:dyDescent="0.2">
      <c r="A191" s="13">
        <v>1687</v>
      </c>
      <c r="C191" s="1">
        <v>578</v>
      </c>
      <c r="G191" s="1">
        <v>578</v>
      </c>
      <c r="H191" s="1"/>
      <c r="I191" s="1">
        <v>29</v>
      </c>
      <c r="M191" s="1">
        <v>340</v>
      </c>
      <c r="N191" s="42">
        <v>200</v>
      </c>
      <c r="S191" s="1">
        <v>200</v>
      </c>
      <c r="T191" s="1">
        <v>24</v>
      </c>
      <c r="U191" s="1">
        <v>36</v>
      </c>
      <c r="V191" s="1">
        <f t="shared" si="89"/>
        <v>1.5</v>
      </c>
      <c r="X191" s="1"/>
      <c r="Y191" s="1">
        <v>40</v>
      </c>
      <c r="Z191" s="1"/>
      <c r="AA191" s="1">
        <v>40</v>
      </c>
      <c r="AB191" s="1">
        <f t="shared" si="87"/>
        <v>32</v>
      </c>
      <c r="AC191" s="1">
        <v>583.4</v>
      </c>
      <c r="AD191" s="1">
        <v>887.5</v>
      </c>
      <c r="AE191" s="1"/>
      <c r="AF191" s="1"/>
      <c r="AG191" s="1"/>
      <c r="AH191" s="1"/>
      <c r="AI191" s="1">
        <v>887.5</v>
      </c>
      <c r="AJ191" s="1">
        <v>86.166666666666671</v>
      </c>
      <c r="AK191" s="1"/>
      <c r="AL191" s="1"/>
      <c r="AM191" s="1">
        <v>948.5</v>
      </c>
      <c r="AN191" s="1">
        <v>1072.5</v>
      </c>
      <c r="AO191" s="1">
        <v>76</v>
      </c>
      <c r="AP191" s="1"/>
      <c r="AQ191" s="1"/>
      <c r="AR191" s="1">
        <v>4.4978977777777773</v>
      </c>
      <c r="AS191" s="1">
        <v>4.5</v>
      </c>
      <c r="AT191" s="1"/>
      <c r="AU191" s="1"/>
      <c r="AV191" s="1"/>
      <c r="AW191" s="1"/>
      <c r="AX191" s="17">
        <v>1687</v>
      </c>
      <c r="AY191" s="3">
        <v>6.2792792792792795</v>
      </c>
      <c r="AZ191" s="3">
        <f t="shared" si="60"/>
        <v>10.414414414414415</v>
      </c>
      <c r="BA191" s="3">
        <v>18.478260869565215</v>
      </c>
      <c r="BB191" s="3">
        <v>17.391304347826086</v>
      </c>
      <c r="BC191" s="3">
        <f t="shared" si="88"/>
        <v>69.565217391304344</v>
      </c>
      <c r="BD191" s="3">
        <v>70.717131474103581</v>
      </c>
      <c r="BE191" s="3">
        <v>100.19379844961242</v>
      </c>
      <c r="BF191" s="3">
        <v>88.115942028985515</v>
      </c>
      <c r="BG191" s="3">
        <v>82.478260869565219</v>
      </c>
      <c r="BH191" s="3">
        <v>6.6086956521739131</v>
      </c>
      <c r="BI191" s="3"/>
      <c r="BJ191" s="3">
        <v>4.4989488888888882</v>
      </c>
      <c r="BK191" s="3"/>
      <c r="BL191" s="14">
        <v>1687</v>
      </c>
      <c r="BM191" s="15">
        <v>2.0232999999999999</v>
      </c>
      <c r="BN191" s="15">
        <f t="shared" si="61"/>
        <v>0.37367252252252248</v>
      </c>
      <c r="BO191" s="15">
        <f t="shared" si="62"/>
        <v>0.61974954954954942</v>
      </c>
      <c r="BP191" s="15">
        <f t="shared" si="63"/>
        <v>1.0996195652173912</v>
      </c>
      <c r="BQ191" s="4">
        <f t="shared" si="64"/>
        <v>1.0349360613810739</v>
      </c>
      <c r="BR191" s="4">
        <f t="shared" si="65"/>
        <v>4.1397442455242954</v>
      </c>
      <c r="BS191" s="4">
        <f t="shared" si="66"/>
        <v>4.2082932973986402</v>
      </c>
      <c r="BT191" s="4">
        <f t="shared" si="67"/>
        <v>5.9624150706794348</v>
      </c>
      <c r="BU191" s="4">
        <f t="shared" si="68"/>
        <v>5.2436760443307753</v>
      </c>
      <c r="BV191" s="4">
        <f t="shared" si="69"/>
        <v>4.9081842710997439</v>
      </c>
      <c r="BW191" s="4">
        <f t="shared" si="70"/>
        <v>4.2082932973986402</v>
      </c>
      <c r="BX191" s="4">
        <f t="shared" si="71"/>
        <v>14.27342588192967</v>
      </c>
      <c r="BY191" s="4"/>
      <c r="BZ191" s="4">
        <f t="shared" si="72"/>
        <v>9.102723286888887</v>
      </c>
      <c r="CA191" s="4"/>
      <c r="CB191" s="4"/>
      <c r="CC191" s="26">
        <v>1687</v>
      </c>
      <c r="CD191" s="6">
        <f t="shared" si="73"/>
        <v>154.93738738738733</v>
      </c>
      <c r="CE191" s="6">
        <f t="shared" si="74"/>
        <v>297.99690217391304</v>
      </c>
      <c r="CF191" s="6">
        <f t="shared" si="75"/>
        <v>19.663785166240402</v>
      </c>
      <c r="CG191" s="6">
        <f t="shared" si="76"/>
        <v>20.698721227621476</v>
      </c>
      <c r="CH191" s="6">
        <f t="shared" si="77"/>
        <v>12.624879892195921</v>
      </c>
      <c r="CI191" s="6">
        <f t="shared" si="78"/>
        <v>17.887245212038305</v>
      </c>
      <c r="CJ191" s="6">
        <f t="shared" si="79"/>
        <v>6.8167788576300081</v>
      </c>
      <c r="CK191" s="6">
        <f t="shared" si="80"/>
        <v>6.3806395524296668</v>
      </c>
      <c r="CL191" s="6">
        <f t="shared" si="81"/>
        <v>5.4707812866182328</v>
      </c>
      <c r="CM191" s="6">
        <f t="shared" si="86"/>
        <v>28.54685176385934</v>
      </c>
      <c r="CO191" s="7">
        <f t="shared" si="82"/>
        <v>416.08658513254642</v>
      </c>
      <c r="CQ191" s="8">
        <v>1687</v>
      </c>
      <c r="CR191" s="9">
        <f t="shared" si="83"/>
        <v>2275.6808217222219</v>
      </c>
      <c r="CS191" s="9">
        <f t="shared" si="84"/>
        <v>1747.563657556695</v>
      </c>
      <c r="CU191" s="24">
        <v>1687</v>
      </c>
      <c r="CV191" s="11">
        <f t="shared" si="85"/>
        <v>1.302201960931082</v>
      </c>
    </row>
    <row r="192" spans="1:100" x14ac:dyDescent="0.2">
      <c r="A192" s="13">
        <v>1688</v>
      </c>
      <c r="C192" s="1">
        <v>476</v>
      </c>
      <c r="G192" s="1">
        <v>476</v>
      </c>
      <c r="H192" s="1"/>
      <c r="I192" s="1">
        <v>24.1</v>
      </c>
      <c r="M192" s="1">
        <v>323</v>
      </c>
      <c r="N192" s="42">
        <v>200</v>
      </c>
      <c r="S192" s="1">
        <v>200</v>
      </c>
      <c r="T192" s="1">
        <v>32</v>
      </c>
      <c r="U192" s="1">
        <v>37.700000000000003</v>
      </c>
      <c r="V192" s="1">
        <f t="shared" si="89"/>
        <v>1.1781250000000001</v>
      </c>
      <c r="X192" s="1"/>
      <c r="Y192" s="1">
        <v>43</v>
      </c>
      <c r="Z192" s="1"/>
      <c r="AA192" s="1">
        <v>43</v>
      </c>
      <c r="AB192" s="1">
        <f t="shared" si="87"/>
        <v>35</v>
      </c>
      <c r="AC192" s="1">
        <v>952</v>
      </c>
      <c r="AD192" s="1">
        <v>858.33333333333337</v>
      </c>
      <c r="AE192" s="1"/>
      <c r="AF192" s="1"/>
      <c r="AG192" s="1"/>
      <c r="AH192" s="1"/>
      <c r="AI192" s="1">
        <v>858.33333333333337</v>
      </c>
      <c r="AJ192" s="1"/>
      <c r="AK192" s="1">
        <v>925</v>
      </c>
      <c r="AL192" s="1"/>
      <c r="AM192" s="1">
        <v>947.8</v>
      </c>
      <c r="AN192" s="1">
        <v>1200</v>
      </c>
      <c r="AO192" s="1">
        <v>76</v>
      </c>
      <c r="AP192" s="1"/>
      <c r="AQ192" s="1"/>
      <c r="AR192" s="1">
        <v>4.5004666666666671</v>
      </c>
      <c r="AS192" s="1">
        <v>4.5</v>
      </c>
      <c r="AT192" s="1"/>
      <c r="AU192" s="1"/>
      <c r="AV192" s="1"/>
      <c r="AW192" s="1"/>
      <c r="AX192" s="17">
        <v>1688</v>
      </c>
      <c r="AY192" s="3">
        <v>4.5945945945945947</v>
      </c>
      <c r="AZ192" s="3">
        <f t="shared" si="60"/>
        <v>8.576576576576576</v>
      </c>
      <c r="BA192" s="3">
        <v>13.152173913043478</v>
      </c>
      <c r="BB192" s="3">
        <v>17.391304347826086</v>
      </c>
      <c r="BC192" s="3">
        <f t="shared" si="88"/>
        <v>76.086956521739125</v>
      </c>
      <c r="BD192" s="3">
        <v>68.393094289508625</v>
      </c>
      <c r="BE192" s="3">
        <v>106.44379844961242</v>
      </c>
      <c r="BF192" s="3">
        <v>80.434782608695642</v>
      </c>
      <c r="BG192" s="3">
        <v>82.417391304347817</v>
      </c>
      <c r="BH192" s="3">
        <v>6.6086956521739131</v>
      </c>
      <c r="BI192" s="3"/>
      <c r="BJ192" s="3">
        <v>4.500233333333334</v>
      </c>
      <c r="BK192" s="3"/>
      <c r="BL192" s="14">
        <v>1688</v>
      </c>
      <c r="BM192" s="15">
        <v>1.6990000000000001</v>
      </c>
      <c r="BN192" s="15">
        <f t="shared" si="61"/>
        <v>0.22959459459459461</v>
      </c>
      <c r="BO192" s="15">
        <f t="shared" si="62"/>
        <v>0.42857657657657655</v>
      </c>
      <c r="BP192" s="15">
        <f t="shared" si="63"/>
        <v>0.65722186700767271</v>
      </c>
      <c r="BQ192" s="4">
        <f t="shared" si="64"/>
        <v>0.8690537084398976</v>
      </c>
      <c r="BR192" s="4">
        <f t="shared" si="65"/>
        <v>3.8021099744245523</v>
      </c>
      <c r="BS192" s="4">
        <f t="shared" si="66"/>
        <v>3.4176431528786808</v>
      </c>
      <c r="BT192" s="4">
        <f t="shared" si="67"/>
        <v>5.3190592225262208</v>
      </c>
      <c r="BU192" s="4">
        <f t="shared" si="68"/>
        <v>4.0193734015345264</v>
      </c>
      <c r="BV192" s="4">
        <f t="shared" si="69"/>
        <v>4.1184455242966749</v>
      </c>
      <c r="BW192" s="4">
        <f t="shared" si="70"/>
        <v>3.4176431528786808</v>
      </c>
      <c r="BX192" s="4">
        <f t="shared" si="71"/>
        <v>11.985642550980335</v>
      </c>
      <c r="BY192" s="4"/>
      <c r="BZ192" s="4">
        <f t="shared" si="72"/>
        <v>7.645896433333335</v>
      </c>
      <c r="CA192" s="4"/>
      <c r="CB192" s="4"/>
      <c r="CC192" s="26">
        <v>1688</v>
      </c>
      <c r="CD192" s="6">
        <f t="shared" si="73"/>
        <v>107.14414414414414</v>
      </c>
      <c r="CE192" s="6">
        <f t="shared" si="74"/>
        <v>178.1071259590793</v>
      </c>
      <c r="CF192" s="6">
        <f t="shared" si="75"/>
        <v>16.512020460358055</v>
      </c>
      <c r="CG192" s="6">
        <f t="shared" si="76"/>
        <v>19.010549872122763</v>
      </c>
      <c r="CH192" s="6">
        <f t="shared" si="77"/>
        <v>10.252929458636043</v>
      </c>
      <c r="CI192" s="6">
        <f t="shared" si="78"/>
        <v>15.957177667578662</v>
      </c>
      <c r="CJ192" s="6">
        <f t="shared" si="79"/>
        <v>5.2251854219948841</v>
      </c>
      <c r="CK192" s="6">
        <f t="shared" si="80"/>
        <v>5.3539791815856779</v>
      </c>
      <c r="CL192" s="6">
        <f t="shared" si="81"/>
        <v>4.442936098742285</v>
      </c>
      <c r="CM192" s="6">
        <f t="shared" si="86"/>
        <v>23.971285101960671</v>
      </c>
      <c r="CO192" s="7">
        <f t="shared" si="82"/>
        <v>278.83318922205837</v>
      </c>
      <c r="CQ192" s="8">
        <v>1688</v>
      </c>
      <c r="CR192" s="9">
        <f t="shared" si="83"/>
        <v>1911.4741083333338</v>
      </c>
      <c r="CS192" s="9">
        <f t="shared" si="84"/>
        <v>1171.0993947326451</v>
      </c>
      <c r="CU192" s="24">
        <v>1688</v>
      </c>
      <c r="CV192" s="11">
        <f t="shared" si="85"/>
        <v>1.6322048469418873</v>
      </c>
    </row>
    <row r="193" spans="1:100" x14ac:dyDescent="0.2">
      <c r="A193" s="13">
        <v>1689</v>
      </c>
      <c r="C193" s="1">
        <v>437.8</v>
      </c>
      <c r="G193" s="1">
        <v>437.8</v>
      </c>
      <c r="H193" s="1"/>
      <c r="I193" s="1">
        <v>21</v>
      </c>
      <c r="N193" s="42">
        <v>200</v>
      </c>
      <c r="S193" s="1">
        <v>200</v>
      </c>
      <c r="U193" s="1">
        <v>37</v>
      </c>
      <c r="V193" s="1"/>
      <c r="X193" s="1"/>
      <c r="Y193" s="1">
        <v>46</v>
      </c>
      <c r="Z193" s="1"/>
      <c r="AA193" s="1">
        <v>46</v>
      </c>
      <c r="AB193" s="1">
        <f t="shared" si="87"/>
        <v>38</v>
      </c>
      <c r="AC193" s="1">
        <v>714</v>
      </c>
      <c r="AD193" s="1">
        <v>875</v>
      </c>
      <c r="AE193" s="1"/>
      <c r="AF193" s="1"/>
      <c r="AG193" s="1"/>
      <c r="AH193" s="1"/>
      <c r="AI193" s="1">
        <v>875</v>
      </c>
      <c r="AJ193" s="1">
        <v>96.916666666666671</v>
      </c>
      <c r="AK193" s="1">
        <v>856</v>
      </c>
      <c r="AL193" s="1"/>
      <c r="AM193" s="1">
        <v>939.3</v>
      </c>
      <c r="AN193" s="1">
        <v>1200</v>
      </c>
      <c r="AO193" s="1">
        <v>70.5</v>
      </c>
      <c r="AP193" s="1"/>
      <c r="AQ193" s="1"/>
      <c r="AR193" s="1">
        <v>4.5012533333333327</v>
      </c>
      <c r="AS193" s="1">
        <v>4.5</v>
      </c>
      <c r="AT193" s="1"/>
      <c r="AU193" s="1"/>
      <c r="AV193" s="1"/>
      <c r="AW193" s="1"/>
      <c r="AX193" s="17">
        <v>1689</v>
      </c>
      <c r="AY193" s="3">
        <v>6.1261261261261257</v>
      </c>
      <c r="AZ193" s="3">
        <f t="shared" si="60"/>
        <v>7.8882882882882885</v>
      </c>
      <c r="BA193" s="3">
        <v>9.7826086956521738</v>
      </c>
      <c r="BB193" s="3">
        <v>17.391304347826086</v>
      </c>
      <c r="BC193" s="3">
        <f t="shared" si="88"/>
        <v>82.608695652173907</v>
      </c>
      <c r="BD193" s="3">
        <v>69.721115537848604</v>
      </c>
      <c r="BE193" s="3">
        <v>112.69379844961242</v>
      </c>
      <c r="BF193" s="3">
        <v>74.434782608695656</v>
      </c>
      <c r="BG193" s="3">
        <v>81.678260869565207</v>
      </c>
      <c r="BH193" s="3">
        <v>6.1304347826086953</v>
      </c>
      <c r="BI193" s="3"/>
      <c r="BJ193" s="3">
        <v>4.5006266666666663</v>
      </c>
      <c r="BK193" s="3"/>
      <c r="BL193" s="14">
        <v>1689</v>
      </c>
      <c r="BM193" s="15">
        <v>1.6990000000000001</v>
      </c>
      <c r="BN193" s="15">
        <f t="shared" si="61"/>
        <v>0.30612612612612611</v>
      </c>
      <c r="BO193" s="15">
        <f t="shared" si="62"/>
        <v>0.39418240593534715</v>
      </c>
      <c r="BP193" s="15">
        <f t="shared" si="63"/>
        <v>0.48884271099744248</v>
      </c>
      <c r="BQ193" s="4">
        <f t="shared" si="64"/>
        <v>0.8690537084398976</v>
      </c>
      <c r="BR193" s="4">
        <f t="shared" si="65"/>
        <v>4.1280051150895138</v>
      </c>
      <c r="BS193" s="4">
        <f t="shared" si="66"/>
        <v>3.4840051558471994</v>
      </c>
      <c r="BT193" s="4">
        <f t="shared" si="67"/>
        <v>5.6313753989968092</v>
      </c>
      <c r="BU193" s="4">
        <f t="shared" si="68"/>
        <v>3.7195498721227622</v>
      </c>
      <c r="BV193" s="4">
        <f t="shared" si="69"/>
        <v>4.0815107416879792</v>
      </c>
      <c r="BW193" s="4">
        <f t="shared" si="70"/>
        <v>3.4840051558471994</v>
      </c>
      <c r="BX193" s="4">
        <f t="shared" si="71"/>
        <v>11.118260524264651</v>
      </c>
      <c r="BY193" s="4"/>
      <c r="BZ193" s="4">
        <f t="shared" si="72"/>
        <v>7.6465647066666662</v>
      </c>
      <c r="CA193" s="4"/>
      <c r="CB193" s="4"/>
      <c r="CC193" s="26">
        <v>1689</v>
      </c>
      <c r="CD193" s="6">
        <f t="shared" si="73"/>
        <v>98.545601483836776</v>
      </c>
      <c r="CE193" s="6">
        <f t="shared" si="74"/>
        <v>132.47637468030692</v>
      </c>
      <c r="CF193" s="6">
        <f t="shared" si="75"/>
        <v>16.512020460358055</v>
      </c>
      <c r="CG193" s="6">
        <f t="shared" si="76"/>
        <v>20.64002557544757</v>
      </c>
      <c r="CH193" s="6">
        <f t="shared" si="77"/>
        <v>10.452015467541598</v>
      </c>
      <c r="CI193" s="6">
        <f t="shared" si="78"/>
        <v>16.894126196990428</v>
      </c>
      <c r="CJ193" s="6">
        <f t="shared" si="79"/>
        <v>4.8354148337595912</v>
      </c>
      <c r="CK193" s="6">
        <f t="shared" si="80"/>
        <v>5.3059639641943734</v>
      </c>
      <c r="CL193" s="6">
        <f t="shared" si="81"/>
        <v>4.5292067026013596</v>
      </c>
      <c r="CM193" s="6">
        <f t="shared" si="86"/>
        <v>22.236521048529301</v>
      </c>
      <c r="CO193" s="7">
        <f t="shared" si="82"/>
        <v>233.88166892972919</v>
      </c>
      <c r="CQ193" s="8">
        <v>1689</v>
      </c>
      <c r="CR193" s="9">
        <f t="shared" si="83"/>
        <v>1911.6411766666665</v>
      </c>
      <c r="CS193" s="9">
        <f t="shared" si="84"/>
        <v>982.30300950486264</v>
      </c>
      <c r="CU193" s="24">
        <v>1689</v>
      </c>
      <c r="CV193" s="11">
        <f t="shared" si="85"/>
        <v>1.9460809527909764</v>
      </c>
    </row>
    <row r="194" spans="1:100" x14ac:dyDescent="0.2">
      <c r="A194" s="13">
        <v>1690</v>
      </c>
      <c r="C194" s="1">
        <v>527</v>
      </c>
      <c r="G194" s="1">
        <v>527</v>
      </c>
      <c r="H194" s="1"/>
      <c r="I194" s="1">
        <v>20</v>
      </c>
      <c r="M194" s="1">
        <v>340</v>
      </c>
      <c r="N194" s="41"/>
      <c r="T194" s="1">
        <v>20</v>
      </c>
      <c r="U194" s="1">
        <v>34.799999999999997</v>
      </c>
      <c r="V194" s="1"/>
      <c r="X194" s="1">
        <v>42</v>
      </c>
      <c r="Y194" s="1">
        <v>44</v>
      </c>
      <c r="Z194" s="1"/>
      <c r="AA194" s="1">
        <v>43</v>
      </c>
      <c r="AB194" s="1">
        <f t="shared" si="87"/>
        <v>35</v>
      </c>
      <c r="AC194" s="1">
        <v>714</v>
      </c>
      <c r="AD194" s="1">
        <v>1000</v>
      </c>
      <c r="AE194" s="1"/>
      <c r="AF194" s="1"/>
      <c r="AG194" s="1"/>
      <c r="AH194" s="1"/>
      <c r="AI194" s="1">
        <v>1000</v>
      </c>
      <c r="AJ194" s="1">
        <v>102</v>
      </c>
      <c r="AK194" s="1">
        <v>850</v>
      </c>
      <c r="AL194" s="1"/>
      <c r="AM194" s="1">
        <v>964.8</v>
      </c>
      <c r="AN194" s="1">
        <v>1200</v>
      </c>
      <c r="AO194" s="1">
        <v>76</v>
      </c>
      <c r="AP194" s="1"/>
      <c r="AQ194" s="1"/>
      <c r="AR194" s="1">
        <v>4.5008888888888894</v>
      </c>
      <c r="AS194" s="1">
        <v>4.5</v>
      </c>
      <c r="AT194" s="1"/>
      <c r="AU194" s="1"/>
      <c r="AV194" s="1"/>
      <c r="AW194" s="1"/>
      <c r="AX194" s="17">
        <v>1690</v>
      </c>
      <c r="AY194" s="3">
        <v>4.9009009009009006</v>
      </c>
      <c r="AZ194" s="3">
        <f t="shared" si="60"/>
        <v>9.4954954954954953</v>
      </c>
      <c r="BA194" s="3">
        <v>8.695652173913043</v>
      </c>
      <c r="BB194" s="3">
        <v>30.434782608695652</v>
      </c>
      <c r="BC194" s="3">
        <f t="shared" si="88"/>
        <v>76.086956521739125</v>
      </c>
      <c r="BD194" s="3">
        <v>79.681274900398407</v>
      </c>
      <c r="BE194" s="3">
        <v>118.6046511627907</v>
      </c>
      <c r="BF194" s="3">
        <v>73.91304347826086</v>
      </c>
      <c r="BG194" s="3">
        <v>83.895652173913035</v>
      </c>
      <c r="BH194" s="3">
        <v>6.6086956521739131</v>
      </c>
      <c r="BI194" s="3"/>
      <c r="BJ194" s="3">
        <v>4.5004444444444447</v>
      </c>
      <c r="BK194" s="3"/>
      <c r="BL194" s="14">
        <v>1690</v>
      </c>
      <c r="BM194" s="15">
        <v>1.6990000000000001</v>
      </c>
      <c r="BN194" s="15">
        <f t="shared" si="61"/>
        <v>0.24490090090090091</v>
      </c>
      <c r="BO194" s="15">
        <f t="shared" si="62"/>
        <v>0.47449549549549547</v>
      </c>
      <c r="BP194" s="15">
        <f t="shared" si="63"/>
        <v>0.4345268542199488</v>
      </c>
      <c r="BQ194" s="4">
        <f t="shared" si="64"/>
        <v>1.5208439897698209</v>
      </c>
      <c r="BR194" s="4">
        <f t="shared" si="65"/>
        <v>3.8021099744245523</v>
      </c>
      <c r="BS194" s="4">
        <f t="shared" si="66"/>
        <v>3.9817201781110851</v>
      </c>
      <c r="BT194" s="4">
        <f t="shared" si="67"/>
        <v>5.9267441860465118</v>
      </c>
      <c r="BU194" s="4">
        <f t="shared" si="68"/>
        <v>3.6934782608695653</v>
      </c>
      <c r="BV194" s="4">
        <f t="shared" si="69"/>
        <v>4.1923150895140662</v>
      </c>
      <c r="BW194" s="4">
        <f t="shared" si="70"/>
        <v>3.9817201781110851</v>
      </c>
      <c r="BX194" s="4">
        <f t="shared" si="71"/>
        <v>11.985642550980335</v>
      </c>
      <c r="BY194" s="4"/>
      <c r="BZ194" s="4">
        <f t="shared" si="72"/>
        <v>7.6462551111111114</v>
      </c>
      <c r="CA194" s="4"/>
      <c r="CB194" s="4"/>
      <c r="CC194" s="26">
        <v>1690</v>
      </c>
      <c r="CD194" s="6">
        <f t="shared" si="73"/>
        <v>118.62387387387386</v>
      </c>
      <c r="CE194" s="6">
        <f t="shared" si="74"/>
        <v>117.75677749360612</v>
      </c>
      <c r="CF194" s="6">
        <f t="shared" si="75"/>
        <v>28.896035805626596</v>
      </c>
      <c r="CG194" s="6">
        <f t="shared" si="76"/>
        <v>19.010549872122763</v>
      </c>
      <c r="CH194" s="6">
        <f t="shared" si="77"/>
        <v>11.945160534333255</v>
      </c>
      <c r="CI194" s="6">
        <f t="shared" si="78"/>
        <v>17.780232558139534</v>
      </c>
      <c r="CJ194" s="6">
        <f t="shared" si="79"/>
        <v>4.8015217391304352</v>
      </c>
      <c r="CK194" s="6">
        <f t="shared" si="80"/>
        <v>5.4500096163682858</v>
      </c>
      <c r="CL194" s="6">
        <f t="shared" si="81"/>
        <v>5.1762362315444106</v>
      </c>
      <c r="CM194" s="6">
        <f t="shared" si="86"/>
        <v>23.971285101960671</v>
      </c>
      <c r="CO194" s="7">
        <f t="shared" si="82"/>
        <v>234.78780895283208</v>
      </c>
      <c r="CQ194" s="8">
        <v>1690</v>
      </c>
      <c r="CR194" s="9">
        <f t="shared" si="83"/>
        <v>1911.5637777777779</v>
      </c>
      <c r="CS194" s="9">
        <f t="shared" si="84"/>
        <v>986.10879760189482</v>
      </c>
      <c r="CU194" s="24">
        <v>1690</v>
      </c>
      <c r="CV194" s="11">
        <f t="shared" si="85"/>
        <v>1.9384917591512063</v>
      </c>
    </row>
    <row r="195" spans="1:100" x14ac:dyDescent="0.2">
      <c r="A195" s="13">
        <v>1691</v>
      </c>
      <c r="C195" s="1">
        <v>561</v>
      </c>
      <c r="G195" s="1">
        <v>561</v>
      </c>
      <c r="H195" s="1"/>
      <c r="I195" s="1">
        <v>23.7</v>
      </c>
      <c r="M195" s="1">
        <v>399.5</v>
      </c>
      <c r="N195" s="1">
        <v>500</v>
      </c>
      <c r="S195" s="1">
        <v>500</v>
      </c>
      <c r="T195" s="1">
        <v>24</v>
      </c>
      <c r="U195" s="1">
        <v>34.5</v>
      </c>
      <c r="V195" s="1"/>
      <c r="X195" s="1"/>
      <c r="Y195" s="1">
        <v>44</v>
      </c>
      <c r="Z195" s="1"/>
      <c r="AA195" s="1">
        <v>44</v>
      </c>
      <c r="AB195" s="1">
        <f t="shared" si="87"/>
        <v>36</v>
      </c>
      <c r="AC195" s="1">
        <v>1035.3</v>
      </c>
      <c r="AD195" s="1">
        <v>1091.6666666666665</v>
      </c>
      <c r="AE195" s="1"/>
      <c r="AF195" s="1"/>
      <c r="AG195" s="1"/>
      <c r="AH195" s="1"/>
      <c r="AI195" s="1">
        <v>1091.6666666666665</v>
      </c>
      <c r="AJ195" s="1">
        <v>114.8</v>
      </c>
      <c r="AK195" s="1">
        <v>900</v>
      </c>
      <c r="AL195" s="1"/>
      <c r="AM195" s="1">
        <v>1044.0999999999999</v>
      </c>
      <c r="AN195" s="1">
        <v>1275</v>
      </c>
      <c r="AO195" s="1">
        <v>76</v>
      </c>
      <c r="AP195" s="1"/>
      <c r="AQ195" s="1"/>
      <c r="AR195" s="1">
        <v>4.4974222222222222</v>
      </c>
      <c r="AS195" s="1">
        <v>4.5</v>
      </c>
      <c r="AT195" s="1"/>
      <c r="AU195" s="1"/>
      <c r="AV195" s="1"/>
      <c r="AW195" s="1"/>
      <c r="AX195" s="17">
        <v>1691</v>
      </c>
      <c r="AY195" s="3">
        <v>5.1171171171171173</v>
      </c>
      <c r="AZ195" s="3">
        <f t="shared" si="60"/>
        <v>10.108108108108109</v>
      </c>
      <c r="BA195" s="3">
        <v>12.717391304347824</v>
      </c>
      <c r="BB195" s="3">
        <v>43.478260869565219</v>
      </c>
      <c r="BC195" s="3">
        <f t="shared" si="88"/>
        <v>78.260869565217391</v>
      </c>
      <c r="BD195" s="3">
        <v>86.985391766268236</v>
      </c>
      <c r="BE195" s="3">
        <v>133.48837209302326</v>
      </c>
      <c r="BF195" s="3">
        <v>78.260869565217391</v>
      </c>
      <c r="BG195" s="3">
        <v>90.791304347826085</v>
      </c>
      <c r="BH195" s="3">
        <v>6.6086956521739131</v>
      </c>
      <c r="BI195" s="3"/>
      <c r="BJ195" s="3">
        <v>4.4987111111111115</v>
      </c>
      <c r="BK195" s="3"/>
      <c r="BL195" s="14">
        <v>1691</v>
      </c>
      <c r="BM195" s="15">
        <v>1.6990000000000001</v>
      </c>
      <c r="BN195" s="15">
        <f t="shared" si="61"/>
        <v>0.25570535241123482</v>
      </c>
      <c r="BO195" s="15">
        <f t="shared" si="62"/>
        <v>0.50510810810810813</v>
      </c>
      <c r="BP195" s="15">
        <f t="shared" si="63"/>
        <v>0.63549552429667522</v>
      </c>
      <c r="BQ195" s="4">
        <f t="shared" si="64"/>
        <v>2.1726342710997444</v>
      </c>
      <c r="BR195" s="4">
        <f t="shared" si="65"/>
        <v>3.9107416879795398</v>
      </c>
      <c r="BS195" s="4">
        <f t="shared" si="66"/>
        <v>4.3467111944379333</v>
      </c>
      <c r="BT195" s="4">
        <f t="shared" si="67"/>
        <v>6.6704924760601916</v>
      </c>
      <c r="BU195" s="4">
        <f t="shared" si="68"/>
        <v>3.9107416879795398</v>
      </c>
      <c r="BV195" s="4">
        <f t="shared" si="69"/>
        <v>4.5368948849104855</v>
      </c>
      <c r="BW195" s="4">
        <f t="shared" si="70"/>
        <v>4.3467111944379333</v>
      </c>
      <c r="BX195" s="4">
        <f t="shared" si="71"/>
        <v>11.985642550980335</v>
      </c>
      <c r="BY195" s="4"/>
      <c r="BZ195" s="4">
        <f t="shared" si="72"/>
        <v>7.6433101777777788</v>
      </c>
      <c r="CA195" s="4"/>
      <c r="CB195" s="4"/>
      <c r="CC195" s="26">
        <v>1691</v>
      </c>
      <c r="CD195" s="6">
        <f t="shared" si="73"/>
        <v>126.27702702702703</v>
      </c>
      <c r="CE195" s="6">
        <f t="shared" si="74"/>
        <v>172.21928708439899</v>
      </c>
      <c r="CF195" s="6">
        <f t="shared" si="75"/>
        <v>41.28005115089514</v>
      </c>
      <c r="CG195" s="6">
        <f t="shared" si="76"/>
        <v>19.553708439897697</v>
      </c>
      <c r="CH195" s="6">
        <f t="shared" si="77"/>
        <v>13.0401335833138</v>
      </c>
      <c r="CI195" s="6">
        <f t="shared" si="78"/>
        <v>20.011477428180577</v>
      </c>
      <c r="CJ195" s="6">
        <f t="shared" si="79"/>
        <v>5.0839641943734017</v>
      </c>
      <c r="CK195" s="6">
        <f t="shared" si="80"/>
        <v>5.8979633503836313</v>
      </c>
      <c r="CL195" s="6">
        <f t="shared" si="81"/>
        <v>5.6507245527693133</v>
      </c>
      <c r="CM195" s="6">
        <f t="shared" si="86"/>
        <v>23.971285101960671</v>
      </c>
      <c r="CO195" s="7">
        <f t="shared" si="82"/>
        <v>306.70859488617322</v>
      </c>
      <c r="CQ195" s="8">
        <v>1691</v>
      </c>
      <c r="CR195" s="9">
        <f t="shared" si="83"/>
        <v>1910.8275444444446</v>
      </c>
      <c r="CS195" s="9">
        <f t="shared" si="84"/>
        <v>1288.1760985219275</v>
      </c>
      <c r="CU195" s="24">
        <v>1691</v>
      </c>
      <c r="CV195" s="11">
        <f t="shared" si="85"/>
        <v>1.4833589496319304</v>
      </c>
    </row>
    <row r="196" spans="1:100" x14ac:dyDescent="0.2">
      <c r="A196" s="13">
        <v>1692</v>
      </c>
      <c r="C196" s="1">
        <v>765</v>
      </c>
      <c r="G196" s="1">
        <v>765</v>
      </c>
      <c r="H196" s="1"/>
      <c r="I196" s="1">
        <v>26</v>
      </c>
      <c r="M196" s="1">
        <v>323</v>
      </c>
      <c r="N196" s="1">
        <v>512.5</v>
      </c>
      <c r="S196" s="1">
        <v>512.5</v>
      </c>
      <c r="T196" s="1">
        <v>24</v>
      </c>
      <c r="U196" s="1">
        <v>35.4</v>
      </c>
      <c r="V196" s="1"/>
      <c r="X196" s="1"/>
      <c r="Y196" s="1">
        <v>44</v>
      </c>
      <c r="Z196" s="1"/>
      <c r="AA196" s="1">
        <v>44</v>
      </c>
      <c r="AB196" s="1">
        <f t="shared" si="87"/>
        <v>36</v>
      </c>
      <c r="AC196" s="1">
        <v>796.2</v>
      </c>
      <c r="AD196" s="1">
        <v>937.5</v>
      </c>
      <c r="AE196" s="1">
        <v>850</v>
      </c>
      <c r="AF196" s="1"/>
      <c r="AG196" s="1"/>
      <c r="AH196" s="1"/>
      <c r="AI196" s="1">
        <v>937.5</v>
      </c>
      <c r="AJ196" s="1">
        <v>102</v>
      </c>
      <c r="AK196" s="1">
        <v>900</v>
      </c>
      <c r="AL196" s="1"/>
      <c r="AM196" s="1">
        <v>1001.6</v>
      </c>
      <c r="AN196" s="1">
        <v>1100</v>
      </c>
      <c r="AO196" s="1">
        <v>72.8</v>
      </c>
      <c r="AP196" s="1"/>
      <c r="AQ196" s="1"/>
      <c r="AR196" s="1">
        <v>4.5005422222222222</v>
      </c>
      <c r="AS196" s="1">
        <v>4.5</v>
      </c>
      <c r="AT196" s="1"/>
      <c r="AU196" s="1"/>
      <c r="AV196" s="1"/>
      <c r="AW196" s="1"/>
      <c r="AX196" s="17">
        <v>1692</v>
      </c>
      <c r="AY196" s="3">
        <v>4.5945945945945947</v>
      </c>
      <c r="AZ196" s="3">
        <f t="shared" si="60"/>
        <v>13.783783783783784</v>
      </c>
      <c r="BA196" s="3">
        <v>10.869565217391305</v>
      </c>
      <c r="BB196" s="3">
        <v>44.565217391304351</v>
      </c>
      <c r="BC196" s="3">
        <f t="shared" si="88"/>
        <v>78.260869565217391</v>
      </c>
      <c r="BD196" s="3">
        <v>74.701195219123505</v>
      </c>
      <c r="BE196" s="3">
        <v>118.6046511627907</v>
      </c>
      <c r="BF196" s="3">
        <v>78.260869565217391</v>
      </c>
      <c r="BG196" s="3">
        <v>87.095652173913052</v>
      </c>
      <c r="BH196" s="3">
        <v>6.3304347826086955</v>
      </c>
      <c r="BI196" s="3"/>
      <c r="BJ196" s="3">
        <v>4.5002711111111111</v>
      </c>
      <c r="BK196" s="3"/>
      <c r="BL196" s="14">
        <v>1692</v>
      </c>
      <c r="BM196" s="15">
        <v>1.6990000000000001</v>
      </c>
      <c r="BN196" s="15">
        <f t="shared" si="61"/>
        <v>0.22959459459459461</v>
      </c>
      <c r="BO196" s="15">
        <f t="shared" si="62"/>
        <v>0.6887837837837838</v>
      </c>
      <c r="BP196" s="15">
        <f t="shared" si="63"/>
        <v>0.5431585677749361</v>
      </c>
      <c r="BQ196" s="4">
        <f t="shared" si="64"/>
        <v>2.2269501278772381</v>
      </c>
      <c r="BR196" s="4">
        <f t="shared" si="65"/>
        <v>3.9107416879795398</v>
      </c>
      <c r="BS196" s="4">
        <f t="shared" si="66"/>
        <v>3.7328626669791425</v>
      </c>
      <c r="BT196" s="4">
        <f t="shared" si="67"/>
        <v>5.9267441860465118</v>
      </c>
      <c r="BU196" s="4">
        <f t="shared" si="68"/>
        <v>3.9107416879795398</v>
      </c>
      <c r="BV196" s="4">
        <f t="shared" si="69"/>
        <v>4.3522209718670082</v>
      </c>
      <c r="BW196" s="4">
        <f t="shared" si="70"/>
        <v>3.7328626669791425</v>
      </c>
      <c r="BX196" s="4">
        <f t="shared" si="71"/>
        <v>11.480983917254845</v>
      </c>
      <c r="BY196" s="4"/>
      <c r="BZ196" s="4">
        <f t="shared" si="72"/>
        <v>7.6459606177777779</v>
      </c>
      <c r="CA196" s="4"/>
      <c r="CB196" s="4"/>
      <c r="CC196" s="26">
        <v>1692</v>
      </c>
      <c r="CD196" s="6">
        <f t="shared" si="73"/>
        <v>172.19594594594594</v>
      </c>
      <c r="CE196" s="6">
        <f t="shared" si="74"/>
        <v>147.19597186700767</v>
      </c>
      <c r="CF196" s="6">
        <f t="shared" si="75"/>
        <v>42.312052429667524</v>
      </c>
      <c r="CG196" s="6">
        <f t="shared" si="76"/>
        <v>19.553708439897697</v>
      </c>
      <c r="CH196" s="6">
        <f t="shared" si="77"/>
        <v>11.198588000937427</v>
      </c>
      <c r="CI196" s="6">
        <f t="shared" si="78"/>
        <v>17.780232558139534</v>
      </c>
      <c r="CJ196" s="6">
        <f t="shared" si="79"/>
        <v>5.0839641943734017</v>
      </c>
      <c r="CK196" s="6">
        <f t="shared" si="80"/>
        <v>5.6578872634271109</v>
      </c>
      <c r="CL196" s="6">
        <f t="shared" si="81"/>
        <v>4.8527214670728851</v>
      </c>
      <c r="CM196" s="6">
        <f t="shared" si="86"/>
        <v>22.961967834509689</v>
      </c>
      <c r="CO196" s="7">
        <f t="shared" si="82"/>
        <v>276.59709405503293</v>
      </c>
      <c r="CQ196" s="8">
        <v>1692</v>
      </c>
      <c r="CR196" s="9">
        <f t="shared" si="83"/>
        <v>1911.4901544444444</v>
      </c>
      <c r="CS196" s="9">
        <f t="shared" si="84"/>
        <v>1161.7077950311384</v>
      </c>
      <c r="CU196" s="24">
        <v>1692</v>
      </c>
      <c r="CV196" s="11">
        <f t="shared" si="85"/>
        <v>1.6454139006558091</v>
      </c>
    </row>
    <row r="197" spans="1:100" x14ac:dyDescent="0.2">
      <c r="A197" s="13">
        <v>1693</v>
      </c>
      <c r="C197" s="1">
        <v>510</v>
      </c>
      <c r="G197" s="1">
        <v>510</v>
      </c>
      <c r="H197" s="1"/>
      <c r="I197" s="1">
        <v>25.3</v>
      </c>
      <c r="M197" s="1">
        <v>237.2</v>
      </c>
      <c r="N197" s="1">
        <v>350</v>
      </c>
      <c r="S197" s="1">
        <v>350</v>
      </c>
      <c r="T197" s="1">
        <v>20</v>
      </c>
      <c r="U197" s="1">
        <v>35.299999999999997</v>
      </c>
      <c r="V197" s="1"/>
      <c r="X197" s="1"/>
      <c r="Y197" s="1">
        <v>44</v>
      </c>
      <c r="Z197" s="1"/>
      <c r="AA197" s="1">
        <v>44</v>
      </c>
      <c r="AB197" s="1">
        <f t="shared" si="87"/>
        <v>36</v>
      </c>
      <c r="AC197" s="1">
        <v>588</v>
      </c>
      <c r="AD197" s="1">
        <v>733.33333333333326</v>
      </c>
      <c r="AE197" s="1">
        <v>680</v>
      </c>
      <c r="AF197" s="1"/>
      <c r="AG197" s="1"/>
      <c r="AH197" s="1"/>
      <c r="AI197" s="1">
        <v>733.33333333333326</v>
      </c>
      <c r="AJ197" s="1">
        <v>97.75</v>
      </c>
      <c r="AK197" s="1">
        <v>700</v>
      </c>
      <c r="AL197" s="1"/>
      <c r="AM197" s="1">
        <v>792.6</v>
      </c>
      <c r="AN197" s="1">
        <v>1100</v>
      </c>
      <c r="AO197" s="1">
        <v>72</v>
      </c>
      <c r="AP197" s="1"/>
      <c r="AQ197" s="1"/>
      <c r="AR197" s="1">
        <v>4.5031600000000003</v>
      </c>
      <c r="AS197" s="1">
        <v>4.5</v>
      </c>
      <c r="AT197" s="1"/>
      <c r="AU197" s="1"/>
      <c r="AV197" s="1"/>
      <c r="AW197" s="1"/>
      <c r="AX197" s="17">
        <v>1693</v>
      </c>
      <c r="AY197" s="3">
        <v>3.1405405405405409</v>
      </c>
      <c r="AZ197" s="3">
        <f t="shared" ref="AZ197:AZ260" si="90">G197/55.5</f>
        <v>9.1891891891891895</v>
      </c>
      <c r="BA197" s="3">
        <v>14.456521739130435</v>
      </c>
      <c r="BB197" s="3">
        <v>30.434782608695652</v>
      </c>
      <c r="BC197" s="3">
        <f t="shared" si="88"/>
        <v>78.260869565217391</v>
      </c>
      <c r="BD197" s="3">
        <v>58.432934926958822</v>
      </c>
      <c r="BE197" s="3">
        <v>113.66279069767442</v>
      </c>
      <c r="BF197" s="3">
        <v>60.869565217391305</v>
      </c>
      <c r="BG197" s="3">
        <v>68.921739130434787</v>
      </c>
      <c r="BH197" s="3">
        <v>6.2608695652173916</v>
      </c>
      <c r="BI197" s="3"/>
      <c r="BJ197" s="3">
        <v>4.5015800000000006</v>
      </c>
      <c r="BK197" s="3"/>
      <c r="BL197" s="14">
        <v>1693</v>
      </c>
      <c r="BM197" s="15">
        <v>1.6990000000000001</v>
      </c>
      <c r="BN197" s="15">
        <f t="shared" ref="BN197:BN260" si="91">BM197*(AY197/34)</f>
        <v>0.15693465818759939</v>
      </c>
      <c r="BO197" s="15">
        <f t="shared" ref="BO197:BO260" si="92">BM197*(AZ197/34)</f>
        <v>0.45918918918918922</v>
      </c>
      <c r="BP197" s="15">
        <f t="shared" ref="BP197:BP260" si="93">$BM197*(BA197/34)</f>
        <v>0.72240089514066497</v>
      </c>
      <c r="BQ197" s="4">
        <f t="shared" ref="BQ197:BQ260" si="94">$BM197*(BB197/34)</f>
        <v>1.5208439897698209</v>
      </c>
      <c r="BR197" s="4">
        <f t="shared" ref="BR197:BR260" si="95">$BM197*(BC197/34)</f>
        <v>3.9107416879795398</v>
      </c>
      <c r="BS197" s="4">
        <f t="shared" ref="BS197:BS260" si="96">$BM197*(BD197/34)</f>
        <v>2.9199281306147955</v>
      </c>
      <c r="BT197" s="4">
        <f t="shared" ref="BT197:BT260" si="97">$BM197*(BE197/34)</f>
        <v>5.6797965116279077</v>
      </c>
      <c r="BU197" s="4">
        <f t="shared" ref="BU197:BU260" si="98">$BM197*(BF197/34)</f>
        <v>3.0416879795396419</v>
      </c>
      <c r="BV197" s="4">
        <f t="shared" ref="BV197:BV260" si="99">$BM197*(BG197/34)</f>
        <v>3.4440598465473147</v>
      </c>
      <c r="BW197" s="4">
        <f t="shared" ref="BW197:BW260" si="100">BS197</f>
        <v>2.9199281306147955</v>
      </c>
      <c r="BX197" s="4">
        <f t="shared" ref="BX197:BX260" si="101">(((BH197/34)*1000000)/27553)*BM197</f>
        <v>11.354819258823474</v>
      </c>
      <c r="BY197" s="4"/>
      <c r="BZ197" s="4">
        <f t="shared" ref="BZ197:BZ260" si="102">BJ197*BM197</f>
        <v>7.6481844200000015</v>
      </c>
      <c r="CA197" s="4"/>
      <c r="CB197" s="4"/>
      <c r="CC197" s="26">
        <v>1693</v>
      </c>
      <c r="CD197" s="6">
        <f t="shared" ref="CD197:CD260" si="103">(BO197/0.78)*195</f>
        <v>114.79729729729731</v>
      </c>
      <c r="CE197" s="6">
        <f t="shared" ref="CE197:CE260" si="104">BP197*271</f>
        <v>195.77064258312021</v>
      </c>
      <c r="CF197" s="6">
        <f t="shared" ref="CF197:CF260" si="105">BQ197*19</f>
        <v>28.896035805626596</v>
      </c>
      <c r="CG197" s="6">
        <f t="shared" ref="CG197:CG260" si="106">BR197*5</f>
        <v>19.553708439897697</v>
      </c>
      <c r="CH197" s="6">
        <f t="shared" ref="CH197:CH260" si="107">BS197*3</f>
        <v>8.7597843918443861</v>
      </c>
      <c r="CI197" s="6">
        <f t="shared" ref="CI197:CI260" si="108">BT197*3</f>
        <v>17.039389534883725</v>
      </c>
      <c r="CJ197" s="6">
        <f t="shared" ref="CJ197:CJ260" si="109">BU197*1.3</f>
        <v>3.9541943734015348</v>
      </c>
      <c r="CK197" s="6">
        <f t="shared" ref="CK197:CK260" si="110">BV197*1.3</f>
        <v>4.4772778005115095</v>
      </c>
      <c r="CL197" s="6">
        <f t="shared" ref="CL197:CL260" si="111">BW197*1.3</f>
        <v>3.7959065697992345</v>
      </c>
      <c r="CM197" s="6">
        <f t="shared" si="86"/>
        <v>22.709638517646948</v>
      </c>
      <c r="CO197" s="7">
        <f t="shared" ref="CO197:CO260" si="112">SUM(CE197:CM197)</f>
        <v>304.95657801673184</v>
      </c>
      <c r="CQ197" s="8">
        <v>1693</v>
      </c>
      <c r="CR197" s="9">
        <f t="shared" ref="CR197:CR260" si="113">BZ197*250</f>
        <v>1912.0461050000004</v>
      </c>
      <c r="CS197" s="9">
        <f t="shared" ref="CS197:CS260" si="114">CO197*4.2</f>
        <v>1280.8176276702739</v>
      </c>
      <c r="CU197" s="24">
        <v>1693</v>
      </c>
      <c r="CV197" s="11">
        <f t="shared" ref="CV197:CV260" si="115">CR197/CS197</f>
        <v>1.4928324405386981</v>
      </c>
    </row>
    <row r="198" spans="1:100" x14ac:dyDescent="0.2">
      <c r="A198" s="13">
        <v>1694</v>
      </c>
      <c r="C198" s="1">
        <v>442</v>
      </c>
      <c r="G198" s="1">
        <v>442</v>
      </c>
      <c r="H198" s="1"/>
      <c r="I198" s="1">
        <v>21.2</v>
      </c>
      <c r="M198" s="1">
        <v>249.1</v>
      </c>
      <c r="N198" s="1">
        <v>350</v>
      </c>
      <c r="S198" s="1">
        <v>350</v>
      </c>
      <c r="T198" s="1">
        <v>32</v>
      </c>
      <c r="U198" s="1">
        <v>36</v>
      </c>
      <c r="V198" s="1"/>
      <c r="X198" s="1">
        <v>54.1</v>
      </c>
      <c r="Y198" s="1">
        <v>55.4</v>
      </c>
      <c r="Z198" s="1"/>
      <c r="AA198" s="1">
        <v>54.75</v>
      </c>
      <c r="AB198" s="1">
        <f t="shared" si="87"/>
        <v>46.75</v>
      </c>
      <c r="AC198" s="1">
        <v>667.2</v>
      </c>
      <c r="AD198" s="1">
        <v>825</v>
      </c>
      <c r="AE198" s="1"/>
      <c r="AF198" s="1"/>
      <c r="AG198" s="1"/>
      <c r="AH198" s="1"/>
      <c r="AI198" s="1">
        <v>825</v>
      </c>
      <c r="AJ198" s="1">
        <v>97.75</v>
      </c>
      <c r="AK198" s="1">
        <v>952</v>
      </c>
      <c r="AL198" s="1"/>
      <c r="AM198" s="1">
        <v>821.7</v>
      </c>
      <c r="AN198" s="1">
        <v>1150</v>
      </c>
      <c r="AO198" s="1">
        <v>72</v>
      </c>
      <c r="AP198" s="1"/>
      <c r="AQ198" s="1"/>
      <c r="AR198" s="1">
        <v>4.4976000000000003</v>
      </c>
      <c r="AS198" s="1">
        <v>4.5</v>
      </c>
      <c r="AT198" s="1"/>
      <c r="AU198" s="1"/>
      <c r="AV198" s="1"/>
      <c r="AW198" s="1"/>
      <c r="AX198" s="17">
        <v>1694</v>
      </c>
      <c r="AY198" s="3">
        <v>7.3513513513513518</v>
      </c>
      <c r="AZ198" s="3">
        <f t="shared" si="90"/>
        <v>7.9639639639639643</v>
      </c>
      <c r="BA198" s="3">
        <v>9.9999999999999982</v>
      </c>
      <c r="BB198" s="3">
        <v>30.434782608695652</v>
      </c>
      <c r="BC198" s="3">
        <f t="shared" si="88"/>
        <v>101.63043478260869</v>
      </c>
      <c r="BD198" s="3">
        <v>65.73705179282868</v>
      </c>
      <c r="BE198" s="3">
        <v>113.66279069767442</v>
      </c>
      <c r="BF198" s="3">
        <v>82.782608695652172</v>
      </c>
      <c r="BG198" s="3">
        <v>71.452173913043481</v>
      </c>
      <c r="BH198" s="3">
        <v>6.2608695652173916</v>
      </c>
      <c r="BI198" s="3"/>
      <c r="BJ198" s="3">
        <v>4.4988000000000001</v>
      </c>
      <c r="BK198" s="3"/>
      <c r="BL198" s="14">
        <v>1694</v>
      </c>
      <c r="BM198" s="15">
        <v>1.6990000000000001</v>
      </c>
      <c r="BN198" s="15">
        <f t="shared" si="91"/>
        <v>0.36735135135135139</v>
      </c>
      <c r="BO198" s="15">
        <f t="shared" si="92"/>
        <v>0.397963963963964</v>
      </c>
      <c r="BP198" s="15">
        <f t="shared" si="93"/>
        <v>0.49970588235294111</v>
      </c>
      <c r="BQ198" s="4">
        <f t="shared" si="94"/>
        <v>1.5208439897698209</v>
      </c>
      <c r="BR198" s="4">
        <f t="shared" si="95"/>
        <v>5.0785326086956522</v>
      </c>
      <c r="BS198" s="4">
        <f t="shared" si="96"/>
        <v>3.284919146941645</v>
      </c>
      <c r="BT198" s="4">
        <f t="shared" si="97"/>
        <v>5.6797965116279077</v>
      </c>
      <c r="BU198" s="4">
        <f t="shared" si="98"/>
        <v>4.1366956521739136</v>
      </c>
      <c r="BV198" s="4">
        <f t="shared" si="99"/>
        <v>3.5705071611253194</v>
      </c>
      <c r="BW198" s="4">
        <f t="shared" si="100"/>
        <v>3.284919146941645</v>
      </c>
      <c r="BX198" s="4">
        <f t="shared" si="101"/>
        <v>11.354819258823474</v>
      </c>
      <c r="BY198" s="4"/>
      <c r="BZ198" s="4">
        <f t="shared" si="102"/>
        <v>7.6434612000000008</v>
      </c>
      <c r="CA198" s="4"/>
      <c r="CB198" s="4"/>
      <c r="CC198" s="26">
        <v>1694</v>
      </c>
      <c r="CD198" s="6">
        <f t="shared" si="103"/>
        <v>99.49099099099098</v>
      </c>
      <c r="CE198" s="6">
        <f t="shared" si="104"/>
        <v>135.42029411764705</v>
      </c>
      <c r="CF198" s="6">
        <f t="shared" si="105"/>
        <v>28.896035805626596</v>
      </c>
      <c r="CG198" s="6">
        <f t="shared" si="106"/>
        <v>25.392663043478262</v>
      </c>
      <c r="CH198" s="6">
        <f t="shared" si="107"/>
        <v>9.854757440824935</v>
      </c>
      <c r="CI198" s="6">
        <f t="shared" si="108"/>
        <v>17.039389534883725</v>
      </c>
      <c r="CJ198" s="6">
        <f t="shared" si="109"/>
        <v>5.3777043478260875</v>
      </c>
      <c r="CK198" s="6">
        <f t="shared" si="110"/>
        <v>4.6416593094629155</v>
      </c>
      <c r="CL198" s="6">
        <f t="shared" si="111"/>
        <v>4.2703948910241385</v>
      </c>
      <c r="CM198" s="6">
        <f t="shared" ref="CM198:CM261" si="116">(BX198)*2</f>
        <v>22.709638517646948</v>
      </c>
      <c r="CO198" s="7">
        <f t="shared" si="112"/>
        <v>253.60253700842063</v>
      </c>
      <c r="CQ198" s="8">
        <v>1694</v>
      </c>
      <c r="CR198" s="9">
        <f t="shared" si="113"/>
        <v>1910.8653000000002</v>
      </c>
      <c r="CS198" s="9">
        <f t="shared" si="114"/>
        <v>1065.1306554353666</v>
      </c>
      <c r="CU198" s="24">
        <v>1694</v>
      </c>
      <c r="CV198" s="11">
        <f t="shared" si="115"/>
        <v>1.7940196259011472</v>
      </c>
    </row>
    <row r="199" spans="1:100" x14ac:dyDescent="0.2">
      <c r="A199" s="13">
        <v>1695</v>
      </c>
      <c r="C199" s="1">
        <v>433.5</v>
      </c>
      <c r="G199" s="1">
        <v>433.5</v>
      </c>
      <c r="H199" s="1"/>
      <c r="I199" s="1">
        <v>24</v>
      </c>
      <c r="M199" s="1">
        <v>314.2</v>
      </c>
      <c r="N199" s="1">
        <v>300</v>
      </c>
      <c r="O199" s="1">
        <v>357</v>
      </c>
      <c r="S199" s="1">
        <v>328.5</v>
      </c>
      <c r="U199" s="1">
        <v>53.2</v>
      </c>
      <c r="V199" s="1"/>
      <c r="X199" s="1">
        <v>61.325000000000003</v>
      </c>
      <c r="Y199" s="1">
        <v>63</v>
      </c>
      <c r="Z199" s="1"/>
      <c r="AA199" s="1">
        <v>62.162500000000001</v>
      </c>
      <c r="AB199" s="1">
        <f t="shared" si="87"/>
        <v>54.162500000000001</v>
      </c>
      <c r="AC199" s="1">
        <v>862.7</v>
      </c>
      <c r="AD199" s="1">
        <v>900</v>
      </c>
      <c r="AE199" s="1">
        <v>1020</v>
      </c>
      <c r="AF199" s="1"/>
      <c r="AG199" s="1"/>
      <c r="AH199" s="1"/>
      <c r="AI199" s="1">
        <v>900</v>
      </c>
      <c r="AJ199" s="1">
        <v>102</v>
      </c>
      <c r="AK199" s="1">
        <v>1012.5</v>
      </c>
      <c r="AL199" s="1"/>
      <c r="AM199" s="1">
        <v>825.9</v>
      </c>
      <c r="AN199" s="1">
        <v>1400</v>
      </c>
      <c r="AO199" s="1">
        <v>73</v>
      </c>
      <c r="AP199" s="1"/>
      <c r="AQ199" s="1"/>
      <c r="AR199" s="1">
        <v>4.4999555555555553</v>
      </c>
      <c r="AS199" s="1">
        <v>4.5</v>
      </c>
      <c r="AT199" s="1"/>
      <c r="AU199" s="1"/>
      <c r="AV199" s="1"/>
      <c r="AW199" s="1"/>
      <c r="AX199" s="17">
        <v>1695</v>
      </c>
      <c r="AY199" s="3">
        <v>6.3567567567567567</v>
      </c>
      <c r="AZ199" s="3">
        <f t="shared" si="90"/>
        <v>7.8108108108108105</v>
      </c>
      <c r="BA199" s="3">
        <v>13.043478260869565</v>
      </c>
      <c r="BB199" s="3">
        <v>28.565217391304348</v>
      </c>
      <c r="BC199" s="3">
        <f t="shared" si="88"/>
        <v>117.7445652173913</v>
      </c>
      <c r="BD199" s="3">
        <v>71.713147410358559</v>
      </c>
      <c r="BE199" s="3">
        <v>118.6046511627907</v>
      </c>
      <c r="BF199" s="3">
        <v>88.043478260869563</v>
      </c>
      <c r="BG199" s="3">
        <v>71.817391304347822</v>
      </c>
      <c r="BH199" s="3">
        <v>6.3478260869565215</v>
      </c>
      <c r="BI199" s="3"/>
      <c r="BJ199" s="3">
        <v>4.4999777777777776</v>
      </c>
      <c r="BK199" s="3"/>
      <c r="BL199" s="14">
        <v>1695</v>
      </c>
      <c r="BM199" s="15">
        <v>1.6990000000000001</v>
      </c>
      <c r="BN199" s="15">
        <f t="shared" si="91"/>
        <v>0.31765087440381556</v>
      </c>
      <c r="BO199" s="15">
        <f t="shared" si="92"/>
        <v>0.39031081081081082</v>
      </c>
      <c r="BP199" s="15">
        <f t="shared" si="93"/>
        <v>0.65179028132992334</v>
      </c>
      <c r="BQ199" s="4">
        <f t="shared" si="94"/>
        <v>1.4274207161125321</v>
      </c>
      <c r="BR199" s="4">
        <f t="shared" si="95"/>
        <v>5.8837651854219946</v>
      </c>
      <c r="BS199" s="4">
        <f t="shared" si="96"/>
        <v>3.5835481602999768</v>
      </c>
      <c r="BT199" s="4">
        <f t="shared" si="97"/>
        <v>5.9267441860465118</v>
      </c>
      <c r="BU199" s="4">
        <f t="shared" si="98"/>
        <v>4.3995843989769821</v>
      </c>
      <c r="BV199" s="4">
        <f t="shared" si="99"/>
        <v>3.5887572890025572</v>
      </c>
      <c r="BW199" s="4">
        <f t="shared" si="100"/>
        <v>3.5835481602999768</v>
      </c>
      <c r="BX199" s="4">
        <f t="shared" si="101"/>
        <v>11.512525081862689</v>
      </c>
      <c r="BY199" s="4"/>
      <c r="BZ199" s="4">
        <f t="shared" si="102"/>
        <v>7.6454622444444444</v>
      </c>
      <c r="CA199" s="4"/>
      <c r="CB199" s="4"/>
      <c r="CC199" s="26">
        <v>1695</v>
      </c>
      <c r="CD199" s="6">
        <f t="shared" si="103"/>
        <v>97.577702702702695</v>
      </c>
      <c r="CE199" s="6">
        <f t="shared" si="104"/>
        <v>176.63516624040923</v>
      </c>
      <c r="CF199" s="6">
        <f t="shared" si="105"/>
        <v>27.120993606138111</v>
      </c>
      <c r="CG199" s="6">
        <f t="shared" si="106"/>
        <v>29.418825927109971</v>
      </c>
      <c r="CH199" s="6">
        <f t="shared" si="107"/>
        <v>10.750644480899931</v>
      </c>
      <c r="CI199" s="6">
        <f t="shared" si="108"/>
        <v>17.780232558139534</v>
      </c>
      <c r="CJ199" s="6">
        <f t="shared" si="109"/>
        <v>5.7194597186700769</v>
      </c>
      <c r="CK199" s="6">
        <f t="shared" si="110"/>
        <v>4.6653844757033243</v>
      </c>
      <c r="CL199" s="6">
        <f t="shared" si="111"/>
        <v>4.6586126083899702</v>
      </c>
      <c r="CM199" s="6">
        <f t="shared" si="116"/>
        <v>23.025050163725378</v>
      </c>
      <c r="CO199" s="7">
        <f t="shared" si="112"/>
        <v>299.77436977918546</v>
      </c>
      <c r="CQ199" s="8">
        <v>1695</v>
      </c>
      <c r="CR199" s="9">
        <f t="shared" si="113"/>
        <v>1911.3655611111112</v>
      </c>
      <c r="CS199" s="9">
        <f t="shared" si="114"/>
        <v>1259.0523530725791</v>
      </c>
      <c r="CU199" s="24">
        <v>1695</v>
      </c>
      <c r="CV199" s="11">
        <f t="shared" si="115"/>
        <v>1.5180985575751742</v>
      </c>
    </row>
    <row r="200" spans="1:100" x14ac:dyDescent="0.2">
      <c r="A200" s="13">
        <v>1696</v>
      </c>
      <c r="C200" s="1">
        <v>442</v>
      </c>
      <c r="G200" s="1">
        <v>442</v>
      </c>
      <c r="H200" s="1"/>
      <c r="I200" s="1">
        <v>24</v>
      </c>
      <c r="M200" s="1">
        <v>321.60000000000002</v>
      </c>
      <c r="N200" s="1">
        <v>300</v>
      </c>
      <c r="O200" s="1">
        <v>365.5</v>
      </c>
      <c r="S200" s="1">
        <v>332.75</v>
      </c>
      <c r="T200" s="1">
        <v>36</v>
      </c>
      <c r="U200" s="1">
        <v>49.4</v>
      </c>
      <c r="V200" s="1"/>
      <c r="X200" s="1">
        <v>57</v>
      </c>
      <c r="Y200" s="1">
        <v>58</v>
      </c>
      <c r="Z200" s="1"/>
      <c r="AA200" s="1">
        <v>57.5</v>
      </c>
      <c r="AB200" s="1">
        <f t="shared" si="87"/>
        <v>49.5</v>
      </c>
      <c r="AC200" s="1">
        <v>611.70000000000005</v>
      </c>
      <c r="AD200" s="1">
        <v>836.36363636363637</v>
      </c>
      <c r="AE200" s="1">
        <v>664.5</v>
      </c>
      <c r="AF200" s="1"/>
      <c r="AG200" s="1"/>
      <c r="AH200" s="1"/>
      <c r="AI200" s="1">
        <v>836.36363636363637</v>
      </c>
      <c r="AJ200" s="1">
        <v>94.35</v>
      </c>
      <c r="AK200" s="1">
        <v>1100</v>
      </c>
      <c r="AL200" s="1"/>
      <c r="AM200" s="1">
        <v>783.4</v>
      </c>
      <c r="AN200" s="1">
        <v>1050</v>
      </c>
      <c r="AO200" s="1">
        <v>66</v>
      </c>
      <c r="AP200" s="1"/>
      <c r="AQ200" s="1"/>
      <c r="AR200" s="1">
        <v>4.4979377777777776</v>
      </c>
      <c r="AS200" s="1">
        <v>4.5</v>
      </c>
      <c r="AT200" s="1"/>
      <c r="AU200" s="1"/>
      <c r="AV200" s="1"/>
      <c r="AW200" s="1"/>
      <c r="AX200" s="17">
        <v>1696</v>
      </c>
      <c r="AY200" s="3">
        <v>5.5135135135135132</v>
      </c>
      <c r="AZ200" s="3">
        <f t="shared" si="90"/>
        <v>7.9639639639639643</v>
      </c>
      <c r="BA200" s="3">
        <v>13.043478260869565</v>
      </c>
      <c r="BB200" s="3">
        <v>28.934782608695652</v>
      </c>
      <c r="BC200" s="3">
        <f t="shared" si="88"/>
        <v>107.60869565217391</v>
      </c>
      <c r="BD200" s="3">
        <v>66.642520825787756</v>
      </c>
      <c r="BE200" s="3">
        <v>109.70930232558139</v>
      </c>
      <c r="BF200" s="3">
        <v>95.65217391304347</v>
      </c>
      <c r="BG200" s="3">
        <v>68.121739130434776</v>
      </c>
      <c r="BH200" s="3">
        <v>5.7391304347826084</v>
      </c>
      <c r="BI200" s="3"/>
      <c r="BJ200" s="3">
        <v>4.4989688888888892</v>
      </c>
      <c r="BK200" s="3"/>
      <c r="BL200" s="14">
        <v>1696</v>
      </c>
      <c r="BM200" s="15">
        <v>1.6990000000000001</v>
      </c>
      <c r="BN200" s="15">
        <f t="shared" si="91"/>
        <v>0.2755135135135135</v>
      </c>
      <c r="BO200" s="15">
        <f t="shared" si="92"/>
        <v>0.397963963963964</v>
      </c>
      <c r="BP200" s="15">
        <f t="shared" si="93"/>
        <v>0.65179028132992334</v>
      </c>
      <c r="BQ200" s="4">
        <f t="shared" si="94"/>
        <v>1.4458881074168799</v>
      </c>
      <c r="BR200" s="4">
        <f t="shared" si="95"/>
        <v>5.3772698209718675</v>
      </c>
      <c r="BS200" s="4">
        <f t="shared" si="96"/>
        <v>3.3301659671474528</v>
      </c>
      <c r="BT200" s="4">
        <f t="shared" si="97"/>
        <v>5.4822383720930237</v>
      </c>
      <c r="BU200" s="4">
        <f t="shared" si="98"/>
        <v>4.7797953964194368</v>
      </c>
      <c r="BV200" s="4">
        <f t="shared" si="99"/>
        <v>3.4040833759590789</v>
      </c>
      <c r="BW200" s="4">
        <f t="shared" si="100"/>
        <v>3.3301659671474528</v>
      </c>
      <c r="BX200" s="4">
        <f t="shared" si="101"/>
        <v>10.408584320588185</v>
      </c>
      <c r="BY200" s="4"/>
      <c r="BZ200" s="4">
        <f t="shared" si="102"/>
        <v>7.6437481422222229</v>
      </c>
      <c r="CA200" s="4"/>
      <c r="CB200" s="4"/>
      <c r="CC200" s="26">
        <v>1696</v>
      </c>
      <c r="CD200" s="6">
        <f t="shared" si="103"/>
        <v>99.49099099099098</v>
      </c>
      <c r="CE200" s="6">
        <f t="shared" si="104"/>
        <v>176.63516624040923</v>
      </c>
      <c r="CF200" s="6">
        <f t="shared" si="105"/>
        <v>27.471874040920717</v>
      </c>
      <c r="CG200" s="6">
        <f t="shared" si="106"/>
        <v>26.886349104859338</v>
      </c>
      <c r="CH200" s="6">
        <f t="shared" si="107"/>
        <v>9.9904979014423585</v>
      </c>
      <c r="CI200" s="6">
        <f t="shared" si="108"/>
        <v>16.446715116279073</v>
      </c>
      <c r="CJ200" s="6">
        <f t="shared" si="109"/>
        <v>6.2137340153452678</v>
      </c>
      <c r="CK200" s="6">
        <f t="shared" si="110"/>
        <v>4.425308388746803</v>
      </c>
      <c r="CL200" s="6">
        <f t="shared" si="111"/>
        <v>4.3292157572916885</v>
      </c>
      <c r="CM200" s="6">
        <f t="shared" si="116"/>
        <v>20.817168641176369</v>
      </c>
      <c r="CO200" s="7">
        <f t="shared" si="112"/>
        <v>293.21602920647086</v>
      </c>
      <c r="CQ200" s="8">
        <v>1696</v>
      </c>
      <c r="CR200" s="9">
        <f t="shared" si="113"/>
        <v>1910.9370355555557</v>
      </c>
      <c r="CS200" s="9">
        <f t="shared" si="114"/>
        <v>1231.5073226671777</v>
      </c>
      <c r="CU200" s="24">
        <v>1696</v>
      </c>
      <c r="CV200" s="11">
        <f t="shared" si="115"/>
        <v>1.5517057839468469</v>
      </c>
    </row>
    <row r="201" spans="1:100" x14ac:dyDescent="0.2">
      <c r="A201" s="13">
        <v>1697</v>
      </c>
      <c r="C201" s="1">
        <v>425</v>
      </c>
      <c r="G201" s="1">
        <v>425</v>
      </c>
      <c r="H201" s="1"/>
      <c r="I201" s="1">
        <v>24</v>
      </c>
      <c r="M201" s="1">
        <v>323</v>
      </c>
      <c r="N201" s="1">
        <v>433.24999999999994</v>
      </c>
      <c r="S201" s="1">
        <v>433.24999999999994</v>
      </c>
      <c r="T201" s="1">
        <v>40</v>
      </c>
      <c r="U201" s="1">
        <v>48.7</v>
      </c>
      <c r="V201" s="1"/>
      <c r="X201" s="1">
        <v>53</v>
      </c>
      <c r="Y201" s="1">
        <v>55</v>
      </c>
      <c r="Z201" s="1"/>
      <c r="AA201" s="1">
        <v>54</v>
      </c>
      <c r="AB201" s="1">
        <f t="shared" si="87"/>
        <v>46</v>
      </c>
      <c r="AC201" s="1">
        <v>901</v>
      </c>
      <c r="AD201" s="1">
        <v>783.33333333333326</v>
      </c>
      <c r="AE201" s="1">
        <v>816</v>
      </c>
      <c r="AF201" s="1"/>
      <c r="AG201" s="1"/>
      <c r="AH201" s="1"/>
      <c r="AI201" s="1">
        <v>783.33333333333326</v>
      </c>
      <c r="AJ201" s="1">
        <v>93.5</v>
      </c>
      <c r="AK201" s="1">
        <v>933.3</v>
      </c>
      <c r="AL201" s="1"/>
      <c r="AM201" s="1">
        <v>858.5</v>
      </c>
      <c r="AN201" s="1">
        <v>1050</v>
      </c>
      <c r="AO201" s="1">
        <v>62.8</v>
      </c>
      <c r="AP201" s="1"/>
      <c r="AQ201" s="1"/>
      <c r="AR201" s="1">
        <v>4.4977155555555557</v>
      </c>
      <c r="AS201" s="1">
        <v>4.5</v>
      </c>
      <c r="AT201" s="1"/>
      <c r="AU201" s="1"/>
      <c r="AV201" s="1"/>
      <c r="AW201" s="1"/>
      <c r="AX201" s="17">
        <v>1697</v>
      </c>
      <c r="AY201" s="3">
        <v>4.5189189189189189</v>
      </c>
      <c r="AZ201" s="3">
        <f t="shared" si="90"/>
        <v>7.6576576576576576</v>
      </c>
      <c r="BA201" s="3">
        <v>13.043478260869565</v>
      </c>
      <c r="BB201" s="3">
        <v>37.673913043478258</v>
      </c>
      <c r="BC201" s="3">
        <f t="shared" si="88"/>
        <v>100</v>
      </c>
      <c r="BD201" s="3">
        <v>62.416998671978739</v>
      </c>
      <c r="BE201" s="3">
        <v>108.72093023255815</v>
      </c>
      <c r="BF201" s="3">
        <v>81.156521739130426</v>
      </c>
      <c r="BG201" s="3">
        <v>74.652173913043484</v>
      </c>
      <c r="BH201" s="3">
        <v>5.4608695652173909</v>
      </c>
      <c r="BI201" s="3"/>
      <c r="BJ201" s="3">
        <v>4.4988577777777774</v>
      </c>
      <c r="BK201" s="3"/>
      <c r="BL201" s="14">
        <v>1697</v>
      </c>
      <c r="BM201" s="15">
        <v>1.6990000000000001</v>
      </c>
      <c r="BN201" s="15">
        <f t="shared" si="91"/>
        <v>0.22581303656597779</v>
      </c>
      <c r="BO201" s="15">
        <f t="shared" si="92"/>
        <v>0.38265765765765769</v>
      </c>
      <c r="BP201" s="15">
        <f t="shared" si="93"/>
        <v>0.65179028132992334</v>
      </c>
      <c r="BQ201" s="4">
        <f t="shared" si="94"/>
        <v>1.8825875959079283</v>
      </c>
      <c r="BR201" s="4">
        <f t="shared" si="95"/>
        <v>4.9970588235294127</v>
      </c>
      <c r="BS201" s="4">
        <f t="shared" si="96"/>
        <v>3.1190141395203494</v>
      </c>
      <c r="BT201" s="4">
        <f t="shared" si="97"/>
        <v>5.4328488372093036</v>
      </c>
      <c r="BU201" s="4">
        <f t="shared" si="98"/>
        <v>4.0554391304347828</v>
      </c>
      <c r="BV201" s="4">
        <f t="shared" si="99"/>
        <v>3.730413043478261</v>
      </c>
      <c r="BW201" s="4">
        <f t="shared" si="100"/>
        <v>3.1190141395203494</v>
      </c>
      <c r="BX201" s="4">
        <f t="shared" si="101"/>
        <v>9.9039256868626957</v>
      </c>
      <c r="BY201" s="4"/>
      <c r="BZ201" s="4">
        <f t="shared" si="102"/>
        <v>7.6435593644444442</v>
      </c>
      <c r="CA201" s="4"/>
      <c r="CB201" s="4"/>
      <c r="CC201" s="26">
        <v>1697</v>
      </c>
      <c r="CD201" s="6">
        <f t="shared" si="103"/>
        <v>95.664414414414424</v>
      </c>
      <c r="CE201" s="6">
        <f t="shared" si="104"/>
        <v>176.63516624040923</v>
      </c>
      <c r="CF201" s="6">
        <f t="shared" si="105"/>
        <v>35.769164322250639</v>
      </c>
      <c r="CG201" s="6">
        <f t="shared" si="106"/>
        <v>24.985294117647065</v>
      </c>
      <c r="CH201" s="6">
        <f t="shared" si="107"/>
        <v>9.3570424185610488</v>
      </c>
      <c r="CI201" s="6">
        <f t="shared" si="108"/>
        <v>16.298546511627912</v>
      </c>
      <c r="CJ201" s="6">
        <f t="shared" si="109"/>
        <v>5.2720708695652174</v>
      </c>
      <c r="CK201" s="6">
        <f t="shared" si="110"/>
        <v>4.8495369565217397</v>
      </c>
      <c r="CL201" s="6">
        <f t="shared" si="111"/>
        <v>4.0547183813764542</v>
      </c>
      <c r="CM201" s="6">
        <f t="shared" si="116"/>
        <v>19.807851373725391</v>
      </c>
      <c r="CO201" s="7">
        <f t="shared" si="112"/>
        <v>297.02939119168468</v>
      </c>
      <c r="CQ201" s="8">
        <v>1697</v>
      </c>
      <c r="CR201" s="9">
        <f t="shared" si="113"/>
        <v>1910.8898411111111</v>
      </c>
      <c r="CS201" s="9">
        <f t="shared" si="114"/>
        <v>1247.5234430050757</v>
      </c>
      <c r="CU201" s="24">
        <v>1697</v>
      </c>
      <c r="CV201" s="11">
        <f t="shared" si="115"/>
        <v>1.5317466391718431</v>
      </c>
    </row>
    <row r="202" spans="1:100" x14ac:dyDescent="0.2">
      <c r="A202" s="13">
        <v>1698</v>
      </c>
      <c r="C202" s="1">
        <v>977.5</v>
      </c>
      <c r="G202" s="1">
        <v>977.5</v>
      </c>
      <c r="H202" s="1"/>
      <c r="I202" s="1">
        <v>27.4</v>
      </c>
      <c r="M202" s="1">
        <v>340</v>
      </c>
      <c r="N202" s="1">
        <v>412.5</v>
      </c>
      <c r="O202" s="1">
        <v>306</v>
      </c>
      <c r="S202" s="1">
        <v>359.25</v>
      </c>
      <c r="T202" s="1">
        <v>40</v>
      </c>
      <c r="U202" s="1">
        <v>45.8</v>
      </c>
      <c r="V202" s="1"/>
      <c r="X202" s="1">
        <v>53</v>
      </c>
      <c r="Y202" s="1">
        <v>49</v>
      </c>
      <c r="Z202" s="1"/>
      <c r="AA202" s="1">
        <v>51</v>
      </c>
      <c r="AB202" s="1">
        <f t="shared" si="87"/>
        <v>43</v>
      </c>
      <c r="AC202" s="1">
        <v>855.7</v>
      </c>
      <c r="AD202" s="1">
        <v>783.33333333333326</v>
      </c>
      <c r="AE202" s="1">
        <v>1088</v>
      </c>
      <c r="AF202" s="1"/>
      <c r="AG202" s="1"/>
      <c r="AH202" s="1"/>
      <c r="AI202" s="1">
        <v>783.33333333333326</v>
      </c>
      <c r="AJ202" s="1"/>
      <c r="AK202" s="1">
        <v>991.7</v>
      </c>
      <c r="AL202" s="1"/>
      <c r="AM202" s="1">
        <v>953.4</v>
      </c>
      <c r="AN202" s="1">
        <v>1150</v>
      </c>
      <c r="AO202" s="1">
        <v>57.4</v>
      </c>
      <c r="AP202" s="1"/>
      <c r="AQ202" s="1"/>
      <c r="AR202" s="1">
        <v>4.4988000000000001</v>
      </c>
      <c r="AS202" s="1">
        <v>4.5</v>
      </c>
      <c r="AT202" s="1"/>
      <c r="AU202" s="1"/>
      <c r="AV202" s="1"/>
      <c r="AW202" s="1"/>
      <c r="AX202" s="17">
        <v>1698</v>
      </c>
      <c r="AY202" s="3">
        <v>7.3513513513513518</v>
      </c>
      <c r="AZ202" s="3">
        <f t="shared" si="90"/>
        <v>17.612612612612612</v>
      </c>
      <c r="BA202" s="3">
        <v>12.391304347826084</v>
      </c>
      <c r="BB202" s="3">
        <v>31.239130434782609</v>
      </c>
      <c r="BC202" s="3">
        <f t="shared" si="88"/>
        <v>93.478260869565219</v>
      </c>
      <c r="BD202" s="3">
        <v>62.416998671978739</v>
      </c>
      <c r="BE202" s="3">
        <v>112.67441860465117</v>
      </c>
      <c r="BF202" s="3">
        <v>86.234782608695653</v>
      </c>
      <c r="BG202" s="3">
        <v>82.904347826086948</v>
      </c>
      <c r="BH202" s="3">
        <v>4.9913043478260866</v>
      </c>
      <c r="BI202" s="3"/>
      <c r="BJ202" s="3">
        <v>4.4993999999999996</v>
      </c>
      <c r="BK202" s="3"/>
      <c r="BL202" s="14">
        <v>1698</v>
      </c>
      <c r="BM202" s="15">
        <v>1.6990000000000001</v>
      </c>
      <c r="BN202" s="15">
        <f t="shared" si="91"/>
        <v>0.36735135135135139</v>
      </c>
      <c r="BO202" s="15">
        <f t="shared" si="92"/>
        <v>0.88011261261261253</v>
      </c>
      <c r="BP202" s="15">
        <f t="shared" si="93"/>
        <v>0.61920076726342699</v>
      </c>
      <c r="BQ202" s="4">
        <f t="shared" si="94"/>
        <v>1.5610377237851663</v>
      </c>
      <c r="BR202" s="4">
        <f t="shared" si="95"/>
        <v>4.6711636828644503</v>
      </c>
      <c r="BS202" s="4">
        <f t="shared" si="96"/>
        <v>3.1190141395203494</v>
      </c>
      <c r="BT202" s="4">
        <f t="shared" si="97"/>
        <v>5.6304069767441867</v>
      </c>
      <c r="BU202" s="4">
        <f t="shared" si="98"/>
        <v>4.3092028132992333</v>
      </c>
      <c r="BV202" s="4">
        <f t="shared" si="99"/>
        <v>4.1427790281329919</v>
      </c>
      <c r="BW202" s="4">
        <f t="shared" si="100"/>
        <v>3.1190141395203494</v>
      </c>
      <c r="BX202" s="4">
        <f t="shared" si="101"/>
        <v>9.0523142424509349</v>
      </c>
      <c r="BY202" s="4"/>
      <c r="BZ202" s="4">
        <f t="shared" si="102"/>
        <v>7.6444805999999996</v>
      </c>
      <c r="CA202" s="4"/>
      <c r="CB202" s="4"/>
      <c r="CC202" s="26">
        <v>1698</v>
      </c>
      <c r="CD202" s="6">
        <f t="shared" si="103"/>
        <v>220.02815315315314</v>
      </c>
      <c r="CE202" s="6">
        <f t="shared" si="104"/>
        <v>167.80340792838871</v>
      </c>
      <c r="CF202" s="6">
        <f t="shared" si="105"/>
        <v>29.659716751918157</v>
      </c>
      <c r="CG202" s="6">
        <f t="shared" si="106"/>
        <v>23.35581841432225</v>
      </c>
      <c r="CH202" s="6">
        <f t="shared" si="107"/>
        <v>9.3570424185610488</v>
      </c>
      <c r="CI202" s="6">
        <f t="shared" si="108"/>
        <v>16.89122093023256</v>
      </c>
      <c r="CJ202" s="6">
        <f t="shared" si="109"/>
        <v>5.6019636572890033</v>
      </c>
      <c r="CK202" s="6">
        <f t="shared" si="110"/>
        <v>5.3856127365728899</v>
      </c>
      <c r="CL202" s="6">
        <f t="shared" si="111"/>
        <v>4.0547183813764542</v>
      </c>
      <c r="CM202" s="6">
        <f t="shared" si="116"/>
        <v>18.10462848490187</v>
      </c>
      <c r="CO202" s="7">
        <f t="shared" si="112"/>
        <v>280.21412970356289</v>
      </c>
      <c r="CQ202" s="8">
        <v>1698</v>
      </c>
      <c r="CR202" s="9">
        <f t="shared" si="113"/>
        <v>1911.12015</v>
      </c>
      <c r="CS202" s="9">
        <f t="shared" si="114"/>
        <v>1176.8993447549642</v>
      </c>
      <c r="CU202" s="24">
        <v>1698</v>
      </c>
      <c r="CV202" s="11">
        <f t="shared" si="115"/>
        <v>1.6238603229045929</v>
      </c>
    </row>
    <row r="203" spans="1:100" x14ac:dyDescent="0.2">
      <c r="A203" s="13">
        <v>1699</v>
      </c>
      <c r="C203" s="1">
        <v>986</v>
      </c>
      <c r="G203" s="1">
        <v>986</v>
      </c>
      <c r="H203" s="1"/>
      <c r="I203" s="1">
        <v>46.9</v>
      </c>
      <c r="M203" s="1">
        <v>578</v>
      </c>
      <c r="N203" s="1">
        <v>500</v>
      </c>
      <c r="O203" s="1">
        <v>510</v>
      </c>
      <c r="S203" s="1">
        <v>505</v>
      </c>
      <c r="T203" s="1">
        <v>28</v>
      </c>
      <c r="U203" s="1">
        <v>39.1</v>
      </c>
      <c r="V203" s="1"/>
      <c r="X203" s="1">
        <v>46</v>
      </c>
      <c r="Y203" s="1">
        <v>45.3</v>
      </c>
      <c r="Z203" s="1"/>
      <c r="AA203" s="1">
        <v>45.65</v>
      </c>
      <c r="AB203" s="1">
        <f t="shared" si="87"/>
        <v>37.65</v>
      </c>
      <c r="AC203" s="1">
        <v>1095.0999999999999</v>
      </c>
      <c r="AD203" s="1">
        <v>937.5</v>
      </c>
      <c r="AE203" s="1">
        <v>1217.3999999999999</v>
      </c>
      <c r="AF203" s="1"/>
      <c r="AG203" s="1"/>
      <c r="AH203" s="1"/>
      <c r="AI203" s="1">
        <v>937.5</v>
      </c>
      <c r="AJ203" s="1"/>
      <c r="AK203" s="1">
        <v>950</v>
      </c>
      <c r="AL203" s="1"/>
      <c r="AM203" s="1">
        <v>1105</v>
      </c>
      <c r="AN203" s="1">
        <v>1200</v>
      </c>
      <c r="AO203" s="1">
        <v>64</v>
      </c>
      <c r="AP203" s="1"/>
      <c r="AQ203" s="1"/>
      <c r="AR203" s="1">
        <v>4.5023466666666669</v>
      </c>
      <c r="AS203" s="1">
        <v>4.5</v>
      </c>
      <c r="AT203" s="1"/>
      <c r="AU203" s="1"/>
      <c r="AV203" s="1"/>
      <c r="AW203" s="1"/>
      <c r="AX203" s="17">
        <v>1699</v>
      </c>
      <c r="AY203" s="3">
        <v>7.3513513513513518</v>
      </c>
      <c r="AZ203" s="3">
        <f t="shared" si="90"/>
        <v>17.765765765765767</v>
      </c>
      <c r="BA203" s="3">
        <v>33.586956521739125</v>
      </c>
      <c r="BB203" s="3">
        <v>43.913043478260867</v>
      </c>
      <c r="BC203" s="3">
        <f t="shared" si="88"/>
        <v>81.847826086956516</v>
      </c>
      <c r="BD203" s="3">
        <v>74.701195219123505</v>
      </c>
      <c r="BE203" s="3">
        <v>116.6279069767442</v>
      </c>
      <c r="BF203" s="3">
        <v>82.608695652173907</v>
      </c>
      <c r="BG203" s="3">
        <v>96.086956521739125</v>
      </c>
      <c r="BH203" s="3">
        <v>5.5652173913043477</v>
      </c>
      <c r="BI203" s="3"/>
      <c r="BJ203" s="3">
        <v>4.5011733333333339</v>
      </c>
      <c r="BK203" s="3"/>
      <c r="BL203" s="14">
        <v>1699</v>
      </c>
      <c r="BM203" s="15">
        <v>1.6990000000000001</v>
      </c>
      <c r="BN203" s="15">
        <f t="shared" si="91"/>
        <v>0.36735135135135139</v>
      </c>
      <c r="BO203" s="15">
        <f t="shared" si="92"/>
        <v>0.88776576576576582</v>
      </c>
      <c r="BP203" s="15">
        <f t="shared" si="93"/>
        <v>1.6783599744245523</v>
      </c>
      <c r="BQ203" s="4">
        <f t="shared" si="94"/>
        <v>2.1943606138107414</v>
      </c>
      <c r="BR203" s="4">
        <f t="shared" si="95"/>
        <v>4.0899840153452685</v>
      </c>
      <c r="BS203" s="4">
        <f t="shared" si="96"/>
        <v>3.7328626669791425</v>
      </c>
      <c r="BT203" s="4">
        <f t="shared" si="97"/>
        <v>5.8279651162790707</v>
      </c>
      <c r="BU203" s="4">
        <f t="shared" si="98"/>
        <v>4.1280051150895138</v>
      </c>
      <c r="BV203" s="4">
        <f t="shared" si="99"/>
        <v>4.8015217391304343</v>
      </c>
      <c r="BW203" s="4">
        <f t="shared" si="100"/>
        <v>3.7328626669791425</v>
      </c>
      <c r="BX203" s="4">
        <f t="shared" si="101"/>
        <v>10.093172674509756</v>
      </c>
      <c r="BY203" s="4"/>
      <c r="BZ203" s="4">
        <f t="shared" si="102"/>
        <v>7.6474934933333349</v>
      </c>
      <c r="CA203" s="4"/>
      <c r="CB203" s="4"/>
      <c r="CC203" s="26">
        <v>1699</v>
      </c>
      <c r="CD203" s="6">
        <f t="shared" si="103"/>
        <v>221.94144144144147</v>
      </c>
      <c r="CE203" s="6">
        <f t="shared" si="104"/>
        <v>454.83555306905367</v>
      </c>
      <c r="CF203" s="6">
        <f t="shared" si="105"/>
        <v>41.692851662404088</v>
      </c>
      <c r="CG203" s="6">
        <f t="shared" si="106"/>
        <v>20.449920076726343</v>
      </c>
      <c r="CH203" s="6">
        <f t="shared" si="107"/>
        <v>11.198588000937427</v>
      </c>
      <c r="CI203" s="6">
        <f t="shared" si="108"/>
        <v>17.483895348837212</v>
      </c>
      <c r="CJ203" s="6">
        <f t="shared" si="109"/>
        <v>5.3664066496163683</v>
      </c>
      <c r="CK203" s="6">
        <f t="shared" si="110"/>
        <v>6.2419782608695646</v>
      </c>
      <c r="CL203" s="6">
        <f t="shared" si="111"/>
        <v>4.8527214670728851</v>
      </c>
      <c r="CM203" s="6">
        <f t="shared" si="116"/>
        <v>20.186345349019511</v>
      </c>
      <c r="CO203" s="7">
        <f t="shared" si="112"/>
        <v>582.30825988453705</v>
      </c>
      <c r="CQ203" s="8">
        <v>1699</v>
      </c>
      <c r="CR203" s="9">
        <f t="shared" si="113"/>
        <v>1911.8733733333338</v>
      </c>
      <c r="CS203" s="9">
        <f t="shared" si="114"/>
        <v>2445.6946915150556</v>
      </c>
      <c r="CU203" s="24">
        <v>1699</v>
      </c>
      <c r="CV203" s="11">
        <f t="shared" si="115"/>
        <v>0.78173018895869173</v>
      </c>
    </row>
    <row r="204" spans="1:100" x14ac:dyDescent="0.2">
      <c r="A204" s="13">
        <v>1700</v>
      </c>
      <c r="C204" s="1">
        <v>634.79999999999995</v>
      </c>
      <c r="G204" s="1">
        <v>634.79999999999995</v>
      </c>
      <c r="H204" s="1"/>
      <c r="I204" s="1">
        <v>39.299999999999997</v>
      </c>
      <c r="M204" s="1">
        <v>482</v>
      </c>
      <c r="N204" s="1">
        <v>600</v>
      </c>
      <c r="S204" s="1">
        <v>600</v>
      </c>
      <c r="T204" s="1">
        <v>32</v>
      </c>
      <c r="U204" s="1">
        <v>32</v>
      </c>
      <c r="V204" s="1"/>
      <c r="X204" s="1">
        <v>41.25</v>
      </c>
      <c r="Y204" s="1">
        <v>41</v>
      </c>
      <c r="Z204" s="1">
        <v>41</v>
      </c>
      <c r="AA204" s="1">
        <v>41</v>
      </c>
      <c r="AB204" s="1">
        <f t="shared" si="87"/>
        <v>33</v>
      </c>
      <c r="AC204" s="1">
        <v>1048.3</v>
      </c>
      <c r="AD204" s="1">
        <v>1052.0833333333335</v>
      </c>
      <c r="AE204" s="1">
        <v>969</v>
      </c>
      <c r="AF204" s="1"/>
      <c r="AG204" s="1"/>
      <c r="AH204" s="1"/>
      <c r="AI204" s="1">
        <v>1052.0833333333335</v>
      </c>
      <c r="AJ204" s="1"/>
      <c r="AK204" s="1">
        <v>1050</v>
      </c>
      <c r="AL204" s="1"/>
      <c r="AM204" s="1">
        <v>1096.5</v>
      </c>
      <c r="AN204" s="1">
        <v>1400</v>
      </c>
      <c r="AO204" s="1">
        <v>78</v>
      </c>
      <c r="AP204" s="1"/>
      <c r="AQ204" s="1"/>
      <c r="AR204" s="1">
        <v>4.5009466666666667</v>
      </c>
      <c r="AS204" s="1">
        <v>4.5</v>
      </c>
      <c r="AT204" s="1"/>
      <c r="AU204" s="1"/>
      <c r="AV204" s="1"/>
      <c r="AW204" s="1"/>
      <c r="AX204" s="17">
        <v>1700</v>
      </c>
      <c r="AY204" s="3">
        <v>5.5135135135135132</v>
      </c>
      <c r="AZ204" s="3">
        <f t="shared" si="90"/>
        <v>11.437837837837836</v>
      </c>
      <c r="BA204" s="3">
        <v>29.673913043478258</v>
      </c>
      <c r="BB204" s="3">
        <v>52.173913043478258</v>
      </c>
      <c r="BC204" s="3">
        <f t="shared" si="88"/>
        <v>71.739130434782609</v>
      </c>
      <c r="BD204" s="3">
        <v>83.831341301460824</v>
      </c>
      <c r="BE204" s="3">
        <v>120.58139534883723</v>
      </c>
      <c r="BF204" s="3">
        <v>91.304347826086953</v>
      </c>
      <c r="BG204" s="3">
        <v>95.347826086956516</v>
      </c>
      <c r="BH204" s="3">
        <v>6.7826086956521738</v>
      </c>
      <c r="BI204" s="3"/>
      <c r="BJ204" s="3">
        <v>4.5004733333333338</v>
      </c>
      <c r="BK204" s="3"/>
      <c r="BL204" s="14">
        <v>1700</v>
      </c>
      <c r="BM204" s="15">
        <v>1.6990000000000001</v>
      </c>
      <c r="BN204" s="15">
        <f t="shared" si="91"/>
        <v>0.2755135135135135</v>
      </c>
      <c r="BO204" s="15">
        <f t="shared" si="92"/>
        <v>0.5715554848966613</v>
      </c>
      <c r="BP204" s="15">
        <f t="shared" si="93"/>
        <v>1.4828228900255753</v>
      </c>
      <c r="BQ204" s="4">
        <f t="shared" si="94"/>
        <v>2.6071611253196934</v>
      </c>
      <c r="BR204" s="4">
        <f t="shared" si="95"/>
        <v>3.5848465473145787</v>
      </c>
      <c r="BS204" s="4">
        <f t="shared" si="96"/>
        <v>4.1891014373877047</v>
      </c>
      <c r="BT204" s="4">
        <f t="shared" si="97"/>
        <v>6.0255232558139546</v>
      </c>
      <c r="BU204" s="4">
        <f t="shared" si="98"/>
        <v>4.5625319693094628</v>
      </c>
      <c r="BV204" s="4">
        <f t="shared" si="99"/>
        <v>4.7645869565217396</v>
      </c>
      <c r="BW204" s="4">
        <f t="shared" si="100"/>
        <v>4.1891014373877047</v>
      </c>
      <c r="BX204" s="4">
        <f t="shared" si="101"/>
        <v>12.301054197058763</v>
      </c>
      <c r="BY204" s="4"/>
      <c r="BZ204" s="4">
        <f t="shared" si="102"/>
        <v>7.646304193333334</v>
      </c>
      <c r="CA204" s="4"/>
      <c r="CB204" s="4"/>
      <c r="CC204" s="26">
        <v>1700</v>
      </c>
      <c r="CD204" s="6">
        <f t="shared" si="103"/>
        <v>142.88887122416531</v>
      </c>
      <c r="CE204" s="6">
        <f t="shared" si="104"/>
        <v>401.84500319693092</v>
      </c>
      <c r="CF204" s="6">
        <f t="shared" si="105"/>
        <v>49.536061381074177</v>
      </c>
      <c r="CG204" s="6">
        <f t="shared" si="106"/>
        <v>17.924232736572893</v>
      </c>
      <c r="CH204" s="6">
        <f t="shared" si="107"/>
        <v>12.567304312163113</v>
      </c>
      <c r="CI204" s="6">
        <f t="shared" si="108"/>
        <v>18.076569767441864</v>
      </c>
      <c r="CJ204" s="6">
        <f t="shared" si="109"/>
        <v>5.9312915601023022</v>
      </c>
      <c r="CK204" s="6">
        <f t="shared" si="110"/>
        <v>6.193963043478262</v>
      </c>
      <c r="CL204" s="6">
        <f t="shared" si="111"/>
        <v>5.4458318686040164</v>
      </c>
      <c r="CM204" s="6">
        <f t="shared" si="116"/>
        <v>24.602108394117526</v>
      </c>
      <c r="CO204" s="7">
        <f t="shared" si="112"/>
        <v>542.12236626048502</v>
      </c>
      <c r="CQ204" s="8">
        <v>1700</v>
      </c>
      <c r="CR204" s="9">
        <f t="shared" si="113"/>
        <v>1911.5760483333336</v>
      </c>
      <c r="CS204" s="9">
        <f t="shared" si="114"/>
        <v>2276.9139382940371</v>
      </c>
      <c r="CU204" s="24">
        <v>1700</v>
      </c>
      <c r="CV204" s="11">
        <f t="shared" si="115"/>
        <v>0.83954690433559798</v>
      </c>
    </row>
    <row r="205" spans="1:100" x14ac:dyDescent="0.2">
      <c r="A205" s="13">
        <v>1701</v>
      </c>
      <c r="C205" s="1">
        <v>527</v>
      </c>
      <c r="G205" s="1">
        <v>527</v>
      </c>
      <c r="H205" s="1"/>
      <c r="J205" s="1">
        <v>25.6666666666667</v>
      </c>
      <c r="M205" s="1">
        <v>578.4</v>
      </c>
      <c r="O205" s="1">
        <v>649.40000000000009</v>
      </c>
      <c r="Q205" s="1">
        <v>600</v>
      </c>
      <c r="S205" s="1">
        <f t="shared" ref="S205:S218" si="117">AVERAGE(O205:R205)</f>
        <v>624.70000000000005</v>
      </c>
      <c r="T205" s="1">
        <v>32</v>
      </c>
      <c r="U205" s="1">
        <v>33.799999999999997</v>
      </c>
      <c r="V205" s="1"/>
      <c r="X205" s="1">
        <v>40</v>
      </c>
      <c r="Y205" s="1"/>
      <c r="Z205" s="1">
        <v>40.333332061767578</v>
      </c>
      <c r="AA205" s="1">
        <v>40.333332061767578</v>
      </c>
      <c r="AB205" s="1">
        <f t="shared" si="87"/>
        <v>32.333332061767578</v>
      </c>
      <c r="AC205" s="1">
        <v>866.3</v>
      </c>
      <c r="AD205" s="1"/>
      <c r="AE205" s="1">
        <v>949.1</v>
      </c>
      <c r="AF205" s="1"/>
      <c r="AG205" s="1">
        <v>1000</v>
      </c>
      <c r="AH205" s="1"/>
      <c r="AI205" s="1">
        <v>1000</v>
      </c>
      <c r="AJ205" s="1"/>
      <c r="AK205" s="1">
        <v>1200</v>
      </c>
      <c r="AL205" s="1"/>
      <c r="AM205" s="1">
        <v>974.7</v>
      </c>
      <c r="AN205" s="1"/>
      <c r="AO205" s="1" t="s">
        <v>143</v>
      </c>
      <c r="AP205" s="1"/>
      <c r="AQ205" s="1"/>
      <c r="AR205" s="1">
        <v>4.4985422222222224</v>
      </c>
      <c r="AS205" s="1"/>
      <c r="AT205" s="1"/>
      <c r="AU205" s="1"/>
      <c r="AV205" s="1"/>
      <c r="AW205" s="1"/>
      <c r="AX205" s="17">
        <v>1701</v>
      </c>
      <c r="AY205" s="3">
        <v>4.5945945945945947</v>
      </c>
      <c r="AZ205" s="3">
        <f t="shared" si="90"/>
        <v>9.4954954954954953</v>
      </c>
      <c r="BA205" s="3">
        <v>14.855072463768151</v>
      </c>
      <c r="BB205" s="3">
        <v>54.321739130434786</v>
      </c>
      <c r="BC205" s="3">
        <f t="shared" si="88"/>
        <v>70.28985230819039</v>
      </c>
      <c r="BD205" s="3">
        <v>79.681274900398407</v>
      </c>
      <c r="BE205" s="3">
        <v>124.53488372093027</v>
      </c>
      <c r="BF205" s="3">
        <v>104.34782608695652</v>
      </c>
      <c r="BG205" s="3">
        <v>84.756521739130434</v>
      </c>
      <c r="BH205" s="3">
        <v>7.0434782608695654</v>
      </c>
      <c r="BI205" s="3"/>
      <c r="BJ205" s="3">
        <v>4.4985422222222224</v>
      </c>
      <c r="BK205" s="3"/>
      <c r="BL205" s="14">
        <v>1701</v>
      </c>
      <c r="BM205" s="15">
        <v>1.6990000000000001</v>
      </c>
      <c r="BN205" s="15">
        <f t="shared" si="91"/>
        <v>0.22959459459459461</v>
      </c>
      <c r="BO205" s="15">
        <f t="shared" si="92"/>
        <v>0.47449549549549547</v>
      </c>
      <c r="BP205" s="15">
        <f t="shared" si="93"/>
        <v>0.74231670929241445</v>
      </c>
      <c r="BQ205" s="4">
        <f t="shared" si="94"/>
        <v>2.714489258312021</v>
      </c>
      <c r="BR205" s="4">
        <f t="shared" si="95"/>
        <v>3.5124252668122198</v>
      </c>
      <c r="BS205" s="4">
        <f t="shared" si="96"/>
        <v>3.9817201781110851</v>
      </c>
      <c r="BT205" s="4">
        <f t="shared" si="97"/>
        <v>6.2230813953488395</v>
      </c>
      <c r="BU205" s="4">
        <f t="shared" si="98"/>
        <v>5.2143222506393867</v>
      </c>
      <c r="BV205" s="4">
        <f t="shared" si="99"/>
        <v>4.2353332480818411</v>
      </c>
      <c r="BW205" s="4">
        <f t="shared" si="100"/>
        <v>3.9817201781110851</v>
      </c>
      <c r="BX205" s="4">
        <f t="shared" si="101"/>
        <v>12.774171666176409</v>
      </c>
      <c r="BY205" s="5"/>
      <c r="BZ205" s="4">
        <f t="shared" si="102"/>
        <v>7.6430232355555558</v>
      </c>
      <c r="CA205" s="4"/>
      <c r="CB205" s="4"/>
      <c r="CC205" s="26">
        <v>1701</v>
      </c>
      <c r="CD205" s="6">
        <f t="shared" si="103"/>
        <v>118.62387387387386</v>
      </c>
      <c r="CE205" s="6">
        <f t="shared" si="104"/>
        <v>201.16782821824432</v>
      </c>
      <c r="CF205" s="6">
        <f t="shared" si="105"/>
        <v>51.5752959079284</v>
      </c>
      <c r="CG205" s="6">
        <f t="shared" si="106"/>
        <v>17.562126334061098</v>
      </c>
      <c r="CH205" s="6">
        <f t="shared" si="107"/>
        <v>11.945160534333255</v>
      </c>
      <c r="CI205" s="6">
        <f t="shared" si="108"/>
        <v>18.669244186046519</v>
      </c>
      <c r="CJ205" s="6">
        <f t="shared" si="109"/>
        <v>6.7786189258312026</v>
      </c>
      <c r="CK205" s="6">
        <f t="shared" si="110"/>
        <v>5.5059332225063935</v>
      </c>
      <c r="CL205" s="6">
        <f t="shared" si="111"/>
        <v>5.1762362315444106</v>
      </c>
      <c r="CM205" s="6">
        <f t="shared" si="116"/>
        <v>25.548343332352818</v>
      </c>
      <c r="CO205" s="7">
        <f t="shared" si="112"/>
        <v>343.92878689284839</v>
      </c>
      <c r="CQ205" s="8">
        <v>1701</v>
      </c>
      <c r="CR205" s="9">
        <f t="shared" si="113"/>
        <v>1910.7558088888889</v>
      </c>
      <c r="CS205" s="9">
        <f t="shared" si="114"/>
        <v>1444.5009049499633</v>
      </c>
      <c r="CU205" s="24">
        <v>1701</v>
      </c>
      <c r="CV205" s="11">
        <f t="shared" si="115"/>
        <v>1.3227792397645306</v>
      </c>
    </row>
    <row r="206" spans="1:100" x14ac:dyDescent="0.2">
      <c r="A206" s="13">
        <v>1702</v>
      </c>
      <c r="C206" s="1">
        <v>538.29999999999995</v>
      </c>
      <c r="G206" s="1">
        <v>538.29999999999995</v>
      </c>
      <c r="H206" s="1"/>
      <c r="J206" s="1">
        <v>22.333333333333332</v>
      </c>
      <c r="M206" s="1">
        <v>299.2</v>
      </c>
      <c r="O206" s="1">
        <v>331.5</v>
      </c>
      <c r="Q206" s="1">
        <v>600</v>
      </c>
      <c r="S206" s="1">
        <f t="shared" si="117"/>
        <v>465.75</v>
      </c>
      <c r="T206" s="1">
        <v>32</v>
      </c>
      <c r="U206" s="1">
        <v>36.700000000000003</v>
      </c>
      <c r="V206" s="1"/>
      <c r="X206" s="1">
        <v>42</v>
      </c>
      <c r="Y206" s="1"/>
      <c r="Z206" s="1">
        <v>41.666667938232422</v>
      </c>
      <c r="AA206" s="1">
        <v>41.666667938232422</v>
      </c>
      <c r="AB206" s="1">
        <f t="shared" si="87"/>
        <v>33.666667938232422</v>
      </c>
      <c r="AC206" s="1">
        <v>958.6</v>
      </c>
      <c r="AD206" s="1"/>
      <c r="AE206" s="1">
        <v>777.75</v>
      </c>
      <c r="AF206" s="1"/>
      <c r="AG206" s="1">
        <v>933.25</v>
      </c>
      <c r="AH206" s="1"/>
      <c r="AI206" s="1">
        <v>933.25</v>
      </c>
      <c r="AJ206" s="1">
        <v>110.5</v>
      </c>
      <c r="AK206" s="1">
        <v>1225</v>
      </c>
      <c r="AL206" s="1"/>
      <c r="AM206" s="1">
        <v>963.3</v>
      </c>
      <c r="AN206" s="1"/>
      <c r="AO206" s="1">
        <v>78.7</v>
      </c>
      <c r="AP206" s="1"/>
      <c r="AQ206" s="1"/>
      <c r="AR206" s="1">
        <v>4.5015999999999998</v>
      </c>
      <c r="AS206" s="1"/>
      <c r="AT206" s="1"/>
      <c r="AU206" s="1"/>
      <c r="AV206" s="1"/>
      <c r="AW206" s="1"/>
      <c r="AX206" s="17">
        <v>1702</v>
      </c>
      <c r="AY206" s="3">
        <v>5.5135135135135132</v>
      </c>
      <c r="AZ206" s="3">
        <f t="shared" si="90"/>
        <v>9.6990990990990991</v>
      </c>
      <c r="BA206" s="3">
        <v>11.231884057971012</v>
      </c>
      <c r="BB206" s="3">
        <v>40.5</v>
      </c>
      <c r="BC206" s="3">
        <f t="shared" si="88"/>
        <v>73.188408561374828</v>
      </c>
      <c r="BD206" s="3">
        <v>74.362549800796813</v>
      </c>
      <c r="BE206" s="3">
        <v>128.48837209302326</v>
      </c>
      <c r="BF206" s="3">
        <v>106.52173913043478</v>
      </c>
      <c r="BG206" s="3">
        <v>83.765217391304347</v>
      </c>
      <c r="BH206" s="3">
        <v>6.8434782608695652</v>
      </c>
      <c r="BI206" s="3"/>
      <c r="BJ206" s="3">
        <v>4.5015999999999998</v>
      </c>
      <c r="BK206" s="3"/>
      <c r="BL206" s="14">
        <v>1702</v>
      </c>
      <c r="BM206" s="15">
        <v>1.6990000000000001</v>
      </c>
      <c r="BN206" s="15">
        <f t="shared" si="91"/>
        <v>0.2755135135135135</v>
      </c>
      <c r="BO206" s="15">
        <f t="shared" si="92"/>
        <v>0.48466968733439325</v>
      </c>
      <c r="BP206" s="15">
        <f t="shared" si="93"/>
        <v>0.5612638533674339</v>
      </c>
      <c r="BQ206" s="4">
        <f t="shared" si="94"/>
        <v>2.0238088235294116</v>
      </c>
      <c r="BR206" s="4">
        <f t="shared" si="95"/>
        <v>3.6572678278169368</v>
      </c>
      <c r="BS206" s="4">
        <f t="shared" si="96"/>
        <v>3.7159403562221707</v>
      </c>
      <c r="BT206" s="4">
        <f t="shared" si="97"/>
        <v>6.4206395348837209</v>
      </c>
      <c r="BU206" s="4">
        <f t="shared" si="98"/>
        <v>5.3229539641943742</v>
      </c>
      <c r="BV206" s="4">
        <f t="shared" si="99"/>
        <v>4.1857971867007677</v>
      </c>
      <c r="BW206" s="4">
        <f t="shared" si="100"/>
        <v>3.7159403562221707</v>
      </c>
      <c r="BX206" s="4">
        <f t="shared" si="101"/>
        <v>12.411448273186213</v>
      </c>
      <c r="BY206" s="5"/>
      <c r="BZ206" s="4">
        <f t="shared" si="102"/>
        <v>7.6482184000000002</v>
      </c>
      <c r="CA206" s="4"/>
      <c r="CB206" s="4"/>
      <c r="CC206" s="26">
        <v>1702</v>
      </c>
      <c r="CD206" s="6">
        <f t="shared" si="103"/>
        <v>121.16742183359831</v>
      </c>
      <c r="CE206" s="6">
        <f t="shared" si="104"/>
        <v>152.1025042625746</v>
      </c>
      <c r="CF206" s="6">
        <f t="shared" si="105"/>
        <v>38.452367647058821</v>
      </c>
      <c r="CG206" s="6">
        <f t="shared" si="106"/>
        <v>18.286339139084685</v>
      </c>
      <c r="CH206" s="6">
        <f t="shared" si="107"/>
        <v>11.147821068666513</v>
      </c>
      <c r="CI206" s="6">
        <f t="shared" si="108"/>
        <v>19.261918604651164</v>
      </c>
      <c r="CJ206" s="6">
        <f t="shared" si="109"/>
        <v>6.9198401534526868</v>
      </c>
      <c r="CK206" s="6">
        <f t="shared" si="110"/>
        <v>5.4415363427109984</v>
      </c>
      <c r="CL206" s="6">
        <f t="shared" si="111"/>
        <v>4.8307224630888221</v>
      </c>
      <c r="CM206" s="6">
        <f t="shared" si="116"/>
        <v>24.822896546372426</v>
      </c>
      <c r="CO206" s="7">
        <f t="shared" si="112"/>
        <v>281.26594622766072</v>
      </c>
      <c r="CQ206" s="8">
        <v>1702</v>
      </c>
      <c r="CR206" s="9">
        <f t="shared" si="113"/>
        <v>1912.0545999999999</v>
      </c>
      <c r="CS206" s="9">
        <f t="shared" si="114"/>
        <v>1181.3169741561751</v>
      </c>
      <c r="CU206" s="24">
        <v>1702</v>
      </c>
      <c r="CV206" s="11">
        <f t="shared" si="115"/>
        <v>1.6185787911545053</v>
      </c>
    </row>
    <row r="207" spans="1:100" x14ac:dyDescent="0.2">
      <c r="A207" s="13">
        <v>1703</v>
      </c>
      <c r="C207" s="1">
        <v>510</v>
      </c>
      <c r="G207" s="1">
        <v>510</v>
      </c>
      <c r="H207" s="1"/>
      <c r="J207" s="1">
        <v>22</v>
      </c>
      <c r="M207" s="1">
        <v>284.2</v>
      </c>
      <c r="Q207" s="1">
        <v>500</v>
      </c>
      <c r="S207" s="1">
        <f t="shared" si="117"/>
        <v>500</v>
      </c>
      <c r="T207" s="1">
        <v>28</v>
      </c>
      <c r="U207" s="1">
        <v>38.1</v>
      </c>
      <c r="V207" s="1"/>
      <c r="X207" s="1">
        <v>44</v>
      </c>
      <c r="Y207" s="1"/>
      <c r="Z207" s="1">
        <v>44</v>
      </c>
      <c r="AA207" s="1">
        <v>44</v>
      </c>
      <c r="AB207" s="1">
        <f t="shared" si="87"/>
        <v>36</v>
      </c>
      <c r="AC207" s="1">
        <v>889.7</v>
      </c>
      <c r="AD207" s="1"/>
      <c r="AE207" s="1">
        <v>884</v>
      </c>
      <c r="AF207" s="1"/>
      <c r="AG207" s="1">
        <v>1125</v>
      </c>
      <c r="AH207" s="1"/>
      <c r="AI207" s="1">
        <v>1125</v>
      </c>
      <c r="AJ207" s="1">
        <v>101.3</v>
      </c>
      <c r="AK207" s="1">
        <v>1300</v>
      </c>
      <c r="AL207" s="1"/>
      <c r="AM207" s="1">
        <v>997.3</v>
      </c>
      <c r="AN207" s="1"/>
      <c r="AO207" s="1">
        <v>66</v>
      </c>
      <c r="AP207" s="1"/>
      <c r="AQ207" s="1"/>
      <c r="AR207" s="1">
        <v>4.4964977777777779</v>
      </c>
      <c r="AS207" s="1"/>
      <c r="AT207" s="1"/>
      <c r="AU207" s="1"/>
      <c r="AV207" s="1"/>
      <c r="AW207" s="1"/>
      <c r="AX207" s="17">
        <v>1703</v>
      </c>
      <c r="AY207" s="3">
        <v>5.5135135135135132</v>
      </c>
      <c r="AZ207" s="3">
        <f t="shared" si="90"/>
        <v>9.1891891891891895</v>
      </c>
      <c r="BA207" s="3">
        <v>10.869565217391305</v>
      </c>
      <c r="BB207" s="3">
        <v>43.478260869565219</v>
      </c>
      <c r="BC207" s="3">
        <f t="shared" si="88"/>
        <v>78.260869565217391</v>
      </c>
      <c r="BD207" s="3">
        <v>89.641434262948195</v>
      </c>
      <c r="BE207" s="3">
        <v>117.79069767441861</v>
      </c>
      <c r="BF207" s="3">
        <v>113.04347826086956</v>
      </c>
      <c r="BG207" s="3">
        <v>86.721739130434784</v>
      </c>
      <c r="BH207" s="3">
        <v>5.7391304347826084</v>
      </c>
      <c r="BI207" s="3"/>
      <c r="BJ207" s="3">
        <v>4.4964977777777779</v>
      </c>
      <c r="BK207" s="3"/>
      <c r="BL207" s="14">
        <v>1703</v>
      </c>
      <c r="BM207" s="15">
        <v>1.6990000000000001</v>
      </c>
      <c r="BN207" s="15">
        <f t="shared" si="91"/>
        <v>0.2755135135135135</v>
      </c>
      <c r="BO207" s="15">
        <f t="shared" si="92"/>
        <v>0.45918918918918922</v>
      </c>
      <c r="BP207" s="15">
        <f t="shared" si="93"/>
        <v>0.5431585677749361</v>
      </c>
      <c r="BQ207" s="4">
        <f t="shared" si="94"/>
        <v>2.1726342710997444</v>
      </c>
      <c r="BR207" s="4">
        <f t="shared" si="95"/>
        <v>3.9107416879795398</v>
      </c>
      <c r="BS207" s="4">
        <f t="shared" si="96"/>
        <v>4.4794352003749704</v>
      </c>
      <c r="BT207" s="4">
        <f t="shared" si="97"/>
        <v>5.8860704514363889</v>
      </c>
      <c r="BU207" s="4">
        <f t="shared" si="98"/>
        <v>5.6488491048593348</v>
      </c>
      <c r="BV207" s="4">
        <f t="shared" si="99"/>
        <v>4.3335363171355503</v>
      </c>
      <c r="BW207" s="4">
        <f t="shared" si="100"/>
        <v>4.4794352003749704</v>
      </c>
      <c r="BX207" s="4">
        <f t="shared" si="101"/>
        <v>10.408584320588185</v>
      </c>
      <c r="BY207" s="5"/>
      <c r="BZ207" s="4">
        <f t="shared" si="102"/>
        <v>7.6395497244444446</v>
      </c>
      <c r="CA207" s="4"/>
      <c r="CB207" s="4"/>
      <c r="CC207" s="26">
        <v>1703</v>
      </c>
      <c r="CD207" s="6">
        <f t="shared" si="103"/>
        <v>114.79729729729731</v>
      </c>
      <c r="CE207" s="6">
        <f t="shared" si="104"/>
        <v>147.19597186700767</v>
      </c>
      <c r="CF207" s="6">
        <f t="shared" si="105"/>
        <v>41.28005115089514</v>
      </c>
      <c r="CG207" s="6">
        <f t="shared" si="106"/>
        <v>19.553708439897697</v>
      </c>
      <c r="CH207" s="6">
        <f t="shared" si="107"/>
        <v>13.438305601124911</v>
      </c>
      <c r="CI207" s="6">
        <f t="shared" si="108"/>
        <v>17.658211354309167</v>
      </c>
      <c r="CJ207" s="6">
        <f t="shared" si="109"/>
        <v>7.3435038363171357</v>
      </c>
      <c r="CK207" s="6">
        <f t="shared" si="110"/>
        <v>5.6335972122762152</v>
      </c>
      <c r="CL207" s="6">
        <f t="shared" si="111"/>
        <v>5.8232657604874616</v>
      </c>
      <c r="CM207" s="6">
        <f t="shared" si="116"/>
        <v>20.817168641176369</v>
      </c>
      <c r="CO207" s="7">
        <f t="shared" si="112"/>
        <v>278.74378386349173</v>
      </c>
      <c r="CQ207" s="8">
        <v>1703</v>
      </c>
      <c r="CR207" s="9">
        <f t="shared" si="113"/>
        <v>1909.8874311111113</v>
      </c>
      <c r="CS207" s="9">
        <f t="shared" si="114"/>
        <v>1170.7238922266654</v>
      </c>
      <c r="CU207" s="24">
        <v>1703</v>
      </c>
      <c r="CV207" s="11">
        <f t="shared" si="115"/>
        <v>1.6313730707917726</v>
      </c>
    </row>
    <row r="208" spans="1:100" x14ac:dyDescent="0.2">
      <c r="A208" s="13">
        <v>1704</v>
      </c>
      <c r="C208" s="1">
        <v>493</v>
      </c>
      <c r="G208" s="1">
        <v>493</v>
      </c>
      <c r="H208" s="1"/>
      <c r="J208" s="1">
        <v>22</v>
      </c>
      <c r="M208" s="1">
        <v>374</v>
      </c>
      <c r="O208" s="1">
        <v>425</v>
      </c>
      <c r="Q208" s="1">
        <v>500</v>
      </c>
      <c r="S208" s="1">
        <f t="shared" si="117"/>
        <v>462.5</v>
      </c>
      <c r="T208" s="1">
        <v>26</v>
      </c>
      <c r="U208" s="1">
        <v>39.200000000000003</v>
      </c>
      <c r="V208" s="1"/>
      <c r="X208" s="1">
        <v>44</v>
      </c>
      <c r="Y208" s="1"/>
      <c r="Z208" s="1">
        <v>44</v>
      </c>
      <c r="AA208" s="1">
        <v>44</v>
      </c>
      <c r="AB208" s="1">
        <f t="shared" si="87"/>
        <v>36</v>
      </c>
      <c r="AC208" s="1">
        <v>786.3</v>
      </c>
      <c r="AD208" s="1"/>
      <c r="AE208" s="1">
        <v>782</v>
      </c>
      <c r="AF208" s="1"/>
      <c r="AG208" s="1">
        <v>1025</v>
      </c>
      <c r="AH208" s="1"/>
      <c r="AI208" s="1">
        <v>1025</v>
      </c>
      <c r="AJ208" s="1">
        <v>114</v>
      </c>
      <c r="AK208" s="1">
        <v>1250</v>
      </c>
      <c r="AL208" s="1"/>
      <c r="AM208" s="1">
        <v>909.5</v>
      </c>
      <c r="AN208" s="1"/>
      <c r="AO208" s="1">
        <v>60</v>
      </c>
      <c r="AP208" s="1"/>
      <c r="AQ208" s="1"/>
      <c r="AR208" s="1">
        <v>4.4991111111111106</v>
      </c>
      <c r="AS208" s="1"/>
      <c r="AT208" s="1"/>
      <c r="AU208" s="1"/>
      <c r="AV208" s="1"/>
      <c r="AW208" s="1"/>
      <c r="AX208" s="17">
        <v>1704</v>
      </c>
      <c r="AY208" s="3">
        <v>4.5945945945945947</v>
      </c>
      <c r="AZ208" s="3">
        <f t="shared" si="90"/>
        <v>8.8828828828828836</v>
      </c>
      <c r="BA208" s="3">
        <v>10.869565217391305</v>
      </c>
      <c r="BB208" s="3">
        <v>40.217391304347828</v>
      </c>
      <c r="BC208" s="3">
        <f t="shared" si="88"/>
        <v>78.260869565217391</v>
      </c>
      <c r="BD208" s="3">
        <v>81.673306772908361</v>
      </c>
      <c r="BE208" s="3">
        <v>132.55813953488374</v>
      </c>
      <c r="BF208" s="3">
        <v>108.69565217391303</v>
      </c>
      <c r="BG208" s="3">
        <v>79.086956521739125</v>
      </c>
      <c r="BH208" s="3">
        <v>5.2173913043478262</v>
      </c>
      <c r="BI208" s="3"/>
      <c r="BJ208" s="3">
        <v>4.4991111111111106</v>
      </c>
      <c r="BK208" s="3"/>
      <c r="BL208" s="14">
        <v>1704</v>
      </c>
      <c r="BM208" s="15">
        <v>1.6990000000000001</v>
      </c>
      <c r="BN208" s="15">
        <f t="shared" si="91"/>
        <v>0.22959459459459461</v>
      </c>
      <c r="BO208" s="15">
        <f t="shared" si="92"/>
        <v>0.44388288288288291</v>
      </c>
      <c r="BP208" s="15">
        <f t="shared" si="93"/>
        <v>0.5431585677749361</v>
      </c>
      <c r="BQ208" s="4">
        <f t="shared" si="94"/>
        <v>2.0096867007672636</v>
      </c>
      <c r="BR208" s="4">
        <f t="shared" si="95"/>
        <v>3.9107416879795398</v>
      </c>
      <c r="BS208" s="4">
        <f t="shared" si="96"/>
        <v>4.0812631825638617</v>
      </c>
      <c r="BT208" s="4">
        <f t="shared" si="97"/>
        <v>6.6240082079343372</v>
      </c>
      <c r="BU208" s="4">
        <f t="shared" si="98"/>
        <v>5.4315856777493607</v>
      </c>
      <c r="BV208" s="4">
        <f t="shared" si="99"/>
        <v>3.9520217391304344</v>
      </c>
      <c r="BW208" s="4">
        <f t="shared" si="100"/>
        <v>4.0812631825638617</v>
      </c>
      <c r="BX208" s="4">
        <f t="shared" si="101"/>
        <v>9.4623493823528957</v>
      </c>
      <c r="BY208" s="5"/>
      <c r="BZ208" s="4">
        <f t="shared" si="102"/>
        <v>7.6439897777777777</v>
      </c>
      <c r="CA208" s="4"/>
      <c r="CB208" s="4"/>
      <c r="CC208" s="26">
        <v>1704</v>
      </c>
      <c r="CD208" s="6">
        <f t="shared" si="103"/>
        <v>110.97072072072073</v>
      </c>
      <c r="CE208" s="6">
        <f t="shared" si="104"/>
        <v>147.19597186700767</v>
      </c>
      <c r="CF208" s="6">
        <f t="shared" si="105"/>
        <v>38.184047314578009</v>
      </c>
      <c r="CG208" s="6">
        <f t="shared" si="106"/>
        <v>19.553708439897697</v>
      </c>
      <c r="CH208" s="6">
        <f t="shared" si="107"/>
        <v>12.243789547691584</v>
      </c>
      <c r="CI208" s="6">
        <f t="shared" si="108"/>
        <v>19.872024623803011</v>
      </c>
      <c r="CJ208" s="6">
        <f t="shared" si="109"/>
        <v>7.0610613810741691</v>
      </c>
      <c r="CK208" s="6">
        <f t="shared" si="110"/>
        <v>5.1376282608695645</v>
      </c>
      <c r="CL208" s="6">
        <f t="shared" si="111"/>
        <v>5.3056421373330203</v>
      </c>
      <c r="CM208" s="6">
        <f t="shared" si="116"/>
        <v>18.924698764705791</v>
      </c>
      <c r="CO208" s="7">
        <f t="shared" si="112"/>
        <v>273.47857233696055</v>
      </c>
      <c r="CQ208" s="8">
        <v>1704</v>
      </c>
      <c r="CR208" s="9">
        <f t="shared" si="113"/>
        <v>1910.9974444444445</v>
      </c>
      <c r="CS208" s="9">
        <f t="shared" si="114"/>
        <v>1148.6100038152344</v>
      </c>
      <c r="CU208" s="24">
        <v>1704</v>
      </c>
      <c r="CV208" s="11">
        <f t="shared" si="115"/>
        <v>1.6637478675066875</v>
      </c>
    </row>
    <row r="209" spans="1:100" x14ac:dyDescent="0.2">
      <c r="A209" s="13">
        <v>1705</v>
      </c>
      <c r="C209" s="1">
        <v>501.5</v>
      </c>
      <c r="G209" s="1">
        <v>501.5</v>
      </c>
      <c r="H209" s="1"/>
      <c r="J209" s="1">
        <v>23.666666666666668</v>
      </c>
      <c r="M209" s="1">
        <v>338.8</v>
      </c>
      <c r="O209" s="1">
        <v>384.88</v>
      </c>
      <c r="Q209" s="1">
        <v>500</v>
      </c>
      <c r="S209" s="1">
        <f t="shared" si="117"/>
        <v>442.44</v>
      </c>
      <c r="T209" s="1">
        <v>28</v>
      </c>
      <c r="U209" s="1">
        <v>39.5</v>
      </c>
      <c r="V209" s="1"/>
      <c r="X209" s="1">
        <v>41</v>
      </c>
      <c r="Y209" s="1"/>
      <c r="Z209" s="1">
        <v>40.666667938232422</v>
      </c>
      <c r="AA209" s="1">
        <v>40.666667938232422</v>
      </c>
      <c r="AB209" s="1">
        <f t="shared" si="87"/>
        <v>32.666667938232422</v>
      </c>
      <c r="AC209" s="1">
        <v>629</v>
      </c>
      <c r="AD209" s="1"/>
      <c r="AE209" s="1">
        <v>722</v>
      </c>
      <c r="AF209" s="1"/>
      <c r="AG209" s="1">
        <v>775</v>
      </c>
      <c r="AH209" s="1"/>
      <c r="AI209" s="1">
        <v>775</v>
      </c>
      <c r="AJ209" s="1">
        <v>80</v>
      </c>
      <c r="AK209" s="1">
        <v>1056.3</v>
      </c>
      <c r="AL209" s="1"/>
      <c r="AM209" s="1">
        <v>816</v>
      </c>
      <c r="AN209" s="1"/>
      <c r="AO209" s="1">
        <v>69.7</v>
      </c>
      <c r="AP209" s="1"/>
      <c r="AQ209" s="1"/>
      <c r="AR209" s="1">
        <v>4.497764444444444</v>
      </c>
      <c r="AS209" s="1"/>
      <c r="AT209" s="1"/>
      <c r="AU209" s="1"/>
      <c r="AV209" s="1"/>
      <c r="AW209" s="1"/>
      <c r="AX209" s="17">
        <v>1705</v>
      </c>
      <c r="AY209" s="3">
        <v>3.8288288288288288</v>
      </c>
      <c r="AZ209" s="3">
        <f t="shared" si="90"/>
        <v>9.0360360360360357</v>
      </c>
      <c r="BA209" s="3">
        <v>12.681159420289855</v>
      </c>
      <c r="BB209" s="3">
        <v>38.47304347826087</v>
      </c>
      <c r="BC209" s="3">
        <f t="shared" si="88"/>
        <v>71.014495517896563</v>
      </c>
      <c r="BD209" s="3">
        <v>61.752988047808763</v>
      </c>
      <c r="BE209" s="3">
        <v>93.023255813953483</v>
      </c>
      <c r="BF209" s="3">
        <v>91.852173913043458</v>
      </c>
      <c r="BG209" s="3">
        <v>70.956521739130437</v>
      </c>
      <c r="BH209" s="3">
        <v>6.0608695652173914</v>
      </c>
      <c r="BI209" s="3"/>
      <c r="BJ209" s="3">
        <v>4.497764444444444</v>
      </c>
      <c r="BK209" s="3"/>
      <c r="BL209" s="14">
        <v>1705</v>
      </c>
      <c r="BM209" s="15">
        <v>1.6990000000000001</v>
      </c>
      <c r="BN209" s="15">
        <f t="shared" si="91"/>
        <v>0.19132882882882885</v>
      </c>
      <c r="BO209" s="15">
        <f t="shared" si="92"/>
        <v>0.45153603603603604</v>
      </c>
      <c r="BP209" s="15">
        <f t="shared" si="93"/>
        <v>0.63368499573742543</v>
      </c>
      <c r="BQ209" s="4">
        <f t="shared" si="94"/>
        <v>1.9225206138107418</v>
      </c>
      <c r="BR209" s="4">
        <f t="shared" si="95"/>
        <v>3.5486361142619494</v>
      </c>
      <c r="BS209" s="4">
        <f t="shared" si="96"/>
        <v>3.0858331380360906</v>
      </c>
      <c r="BT209" s="4">
        <f t="shared" si="97"/>
        <v>4.6484268125854991</v>
      </c>
      <c r="BU209" s="4">
        <f t="shared" si="98"/>
        <v>4.5899071611253195</v>
      </c>
      <c r="BV209" s="4">
        <f t="shared" si="99"/>
        <v>3.5457391304347827</v>
      </c>
      <c r="BW209" s="4">
        <f t="shared" si="100"/>
        <v>3.0858331380360906</v>
      </c>
      <c r="BX209" s="4">
        <f t="shared" si="101"/>
        <v>10.992095865833278</v>
      </c>
      <c r="BY209" s="5"/>
      <c r="BZ209" s="4">
        <f t="shared" si="102"/>
        <v>7.6417017911111103</v>
      </c>
      <c r="CA209" s="4"/>
      <c r="CB209" s="4"/>
      <c r="CC209" s="26">
        <v>1705</v>
      </c>
      <c r="CD209" s="6">
        <f t="shared" si="103"/>
        <v>112.88400900900899</v>
      </c>
      <c r="CE209" s="6">
        <f t="shared" si="104"/>
        <v>171.72863384484228</v>
      </c>
      <c r="CF209" s="6">
        <f t="shared" si="105"/>
        <v>36.527891662404095</v>
      </c>
      <c r="CG209" s="6">
        <f t="shared" si="106"/>
        <v>17.743180571309747</v>
      </c>
      <c r="CH209" s="6">
        <f t="shared" si="107"/>
        <v>9.2574994141082723</v>
      </c>
      <c r="CI209" s="6">
        <f t="shared" si="108"/>
        <v>13.945280437756498</v>
      </c>
      <c r="CJ209" s="6">
        <f t="shared" si="109"/>
        <v>5.9668793094629153</v>
      </c>
      <c r="CK209" s="6">
        <f t="shared" si="110"/>
        <v>4.6094608695652175</v>
      </c>
      <c r="CL209" s="6">
        <f t="shared" si="111"/>
        <v>4.0115830794469183</v>
      </c>
      <c r="CM209" s="6">
        <f t="shared" si="116"/>
        <v>21.984191731666556</v>
      </c>
      <c r="CO209" s="7">
        <f t="shared" si="112"/>
        <v>285.77460092056248</v>
      </c>
      <c r="CQ209" s="8">
        <v>1705</v>
      </c>
      <c r="CR209" s="9">
        <f t="shared" si="113"/>
        <v>1910.4254477777777</v>
      </c>
      <c r="CS209" s="9">
        <f t="shared" si="114"/>
        <v>1200.2533238663625</v>
      </c>
      <c r="CU209" s="24">
        <v>1705</v>
      </c>
      <c r="CV209" s="11">
        <f t="shared" si="115"/>
        <v>1.5916851966081174</v>
      </c>
    </row>
    <row r="210" spans="1:100" x14ac:dyDescent="0.2">
      <c r="A210" s="13">
        <v>1706</v>
      </c>
      <c r="C210" s="1">
        <v>935</v>
      </c>
      <c r="G210" s="1">
        <v>935</v>
      </c>
      <c r="H210" s="1"/>
      <c r="J210" s="1">
        <v>25.333333333333332</v>
      </c>
      <c r="M210" s="1">
        <v>478.7</v>
      </c>
      <c r="O210" s="1">
        <v>544</v>
      </c>
      <c r="Q210" s="1">
        <v>500</v>
      </c>
      <c r="S210" s="1">
        <f t="shared" si="117"/>
        <v>522</v>
      </c>
      <c r="T210" s="1">
        <v>34</v>
      </c>
      <c r="U210" s="1">
        <v>43.7</v>
      </c>
      <c r="V210" s="1"/>
      <c r="X210" s="1">
        <v>46</v>
      </c>
      <c r="Y210" s="1"/>
      <c r="Z210" s="1">
        <v>42.666667938232422</v>
      </c>
      <c r="AA210" s="1">
        <v>42.666667938232422</v>
      </c>
      <c r="AB210" s="1">
        <f t="shared" si="87"/>
        <v>34.666667938232422</v>
      </c>
      <c r="AC210" s="1">
        <v>646</v>
      </c>
      <c r="AD210" s="1"/>
      <c r="AE210" s="1">
        <v>595</v>
      </c>
      <c r="AF210" s="1"/>
      <c r="AG210" s="1">
        <v>750</v>
      </c>
      <c r="AH210" s="1"/>
      <c r="AI210" s="1">
        <v>750</v>
      </c>
      <c r="AJ210" s="1">
        <v>88</v>
      </c>
      <c r="AK210" s="1">
        <v>975</v>
      </c>
      <c r="AL210" s="1"/>
      <c r="AM210" s="1">
        <v>858.5</v>
      </c>
      <c r="AN210" s="1"/>
      <c r="AO210" s="1">
        <v>68</v>
      </c>
      <c r="AP210" s="1"/>
      <c r="AQ210" s="1"/>
      <c r="AR210" s="1">
        <v>4.4969377777777773</v>
      </c>
      <c r="AS210" s="1"/>
      <c r="AT210" s="1"/>
      <c r="AU210" s="1"/>
      <c r="AV210" s="1"/>
      <c r="AW210" s="1"/>
      <c r="AX210" s="17">
        <v>1706</v>
      </c>
      <c r="AY210" s="3">
        <v>6.1261261261261257</v>
      </c>
      <c r="AZ210" s="3">
        <f t="shared" si="90"/>
        <v>16.846846846846848</v>
      </c>
      <c r="BA210" s="3">
        <v>10.144927536231883</v>
      </c>
      <c r="BB210" s="3">
        <v>45.391304347826086</v>
      </c>
      <c r="BC210" s="3">
        <f t="shared" si="88"/>
        <v>75.362321604853094</v>
      </c>
      <c r="BD210" s="3">
        <v>59.760956175298801</v>
      </c>
      <c r="BE210" s="3">
        <v>102.32558139534883</v>
      </c>
      <c r="BF210" s="3">
        <v>84.782608695652172</v>
      </c>
      <c r="BG210" s="3">
        <v>74.652173913043484</v>
      </c>
      <c r="BH210" s="3">
        <v>5.9130434782608692</v>
      </c>
      <c r="BI210" s="3"/>
      <c r="BJ210" s="3">
        <v>4.4969377777777773</v>
      </c>
      <c r="BK210" s="3"/>
      <c r="BL210" s="14">
        <v>1706</v>
      </c>
      <c r="BM210" s="15">
        <v>1.6990000000000001</v>
      </c>
      <c r="BN210" s="15">
        <f t="shared" si="91"/>
        <v>0.30612612612612611</v>
      </c>
      <c r="BO210" s="15">
        <f t="shared" si="92"/>
        <v>0.84184684684684696</v>
      </c>
      <c r="BP210" s="15">
        <f t="shared" si="93"/>
        <v>0.50694799658994028</v>
      </c>
      <c r="BQ210" s="4">
        <f t="shared" si="94"/>
        <v>2.2682301790281327</v>
      </c>
      <c r="BR210" s="4">
        <f t="shared" si="95"/>
        <v>3.7658995413719238</v>
      </c>
      <c r="BS210" s="4">
        <f t="shared" si="96"/>
        <v>2.9862901335833136</v>
      </c>
      <c r="BT210" s="4">
        <f t="shared" si="97"/>
        <v>5.1132694938440499</v>
      </c>
      <c r="BU210" s="4">
        <f t="shared" si="98"/>
        <v>4.2366368286445013</v>
      </c>
      <c r="BV210" s="4">
        <f t="shared" si="99"/>
        <v>3.730413043478261</v>
      </c>
      <c r="BW210" s="4">
        <f t="shared" si="100"/>
        <v>2.9862901335833136</v>
      </c>
      <c r="BX210" s="4">
        <f t="shared" si="101"/>
        <v>10.723995966666614</v>
      </c>
      <c r="BY210" s="5"/>
      <c r="BZ210" s="4">
        <f t="shared" si="102"/>
        <v>7.6402972844444434</v>
      </c>
      <c r="CA210" s="4"/>
      <c r="CB210" s="4"/>
      <c r="CC210" s="26">
        <v>1706</v>
      </c>
      <c r="CD210" s="6">
        <f t="shared" si="103"/>
        <v>210.46171171171173</v>
      </c>
      <c r="CE210" s="6">
        <f t="shared" si="104"/>
        <v>137.38290707587382</v>
      </c>
      <c r="CF210" s="6">
        <f t="shared" si="105"/>
        <v>43.096373401534521</v>
      </c>
      <c r="CG210" s="6">
        <f t="shared" si="106"/>
        <v>18.82949770685962</v>
      </c>
      <c r="CH210" s="6">
        <f t="shared" si="107"/>
        <v>8.9588704007499409</v>
      </c>
      <c r="CI210" s="6">
        <f t="shared" si="108"/>
        <v>15.339808481532149</v>
      </c>
      <c r="CJ210" s="6">
        <f t="shared" si="109"/>
        <v>5.5076278772378515</v>
      </c>
      <c r="CK210" s="6">
        <f t="shared" si="110"/>
        <v>4.8495369565217397</v>
      </c>
      <c r="CL210" s="6">
        <f t="shared" si="111"/>
        <v>3.8821771736583077</v>
      </c>
      <c r="CM210" s="6">
        <f t="shared" si="116"/>
        <v>21.447991933333228</v>
      </c>
      <c r="CO210" s="7">
        <f t="shared" si="112"/>
        <v>259.29479100730117</v>
      </c>
      <c r="CQ210" s="8">
        <v>1706</v>
      </c>
      <c r="CR210" s="9">
        <f t="shared" si="113"/>
        <v>1910.0743211111107</v>
      </c>
      <c r="CS210" s="9">
        <f t="shared" si="114"/>
        <v>1089.0381222306651</v>
      </c>
      <c r="CU210" s="24">
        <v>1706</v>
      </c>
      <c r="CV210" s="11">
        <f t="shared" si="115"/>
        <v>1.7539095116328216</v>
      </c>
    </row>
    <row r="211" spans="1:100" x14ac:dyDescent="0.2">
      <c r="A211" s="13">
        <v>1707</v>
      </c>
      <c r="C211" s="1">
        <v>697</v>
      </c>
      <c r="G211" s="1">
        <v>697</v>
      </c>
      <c r="H211" s="1"/>
      <c r="J211" s="1">
        <v>34.222222222222221</v>
      </c>
      <c r="M211" s="1">
        <v>389</v>
      </c>
      <c r="O211" s="1">
        <v>442</v>
      </c>
      <c r="Q211" s="1">
        <v>600</v>
      </c>
      <c r="S211" s="1">
        <f t="shared" si="117"/>
        <v>521</v>
      </c>
      <c r="T211" s="1">
        <v>32</v>
      </c>
      <c r="U211" s="1">
        <v>41.3</v>
      </c>
      <c r="V211" s="1"/>
      <c r="X211" s="1">
        <v>46</v>
      </c>
      <c r="Y211" s="1"/>
      <c r="Z211" s="1">
        <v>43.333332061767578</v>
      </c>
      <c r="AA211" s="1">
        <v>43.333332061767578</v>
      </c>
      <c r="AB211" s="1">
        <f t="shared" si="87"/>
        <v>35.333332061767578</v>
      </c>
      <c r="AC211" s="1">
        <v>695.4</v>
      </c>
      <c r="AD211" s="1"/>
      <c r="AE211" s="1">
        <v>714</v>
      </c>
      <c r="AF211" s="1"/>
      <c r="AG211" s="1">
        <v>1000</v>
      </c>
      <c r="AH211" s="1"/>
      <c r="AI211" s="1">
        <v>1000</v>
      </c>
      <c r="AJ211" s="1">
        <v>110.5</v>
      </c>
      <c r="AK211" s="1">
        <v>988.7</v>
      </c>
      <c r="AL211" s="1"/>
      <c r="AM211" s="1">
        <v>974.7</v>
      </c>
      <c r="AN211" s="1"/>
      <c r="AO211" s="1">
        <v>57.5</v>
      </c>
      <c r="AP211" s="1"/>
      <c r="AQ211" s="1"/>
      <c r="AR211" s="1">
        <v>4.4987199999999996</v>
      </c>
      <c r="AS211" s="1"/>
      <c r="AT211" s="1"/>
      <c r="AU211" s="1"/>
      <c r="AV211" s="1"/>
      <c r="AW211" s="1"/>
      <c r="AX211" s="17">
        <v>1707</v>
      </c>
      <c r="AY211" s="3">
        <v>5.5135135135135132</v>
      </c>
      <c r="AZ211" s="3">
        <f t="shared" si="90"/>
        <v>12.558558558558559</v>
      </c>
      <c r="BA211" s="3">
        <v>24.154589371980673</v>
      </c>
      <c r="BB211" s="3">
        <v>45.304347826086953</v>
      </c>
      <c r="BC211" s="3">
        <f t="shared" si="88"/>
        <v>76.811591438625172</v>
      </c>
      <c r="BD211" s="3">
        <v>79.681274900398407</v>
      </c>
      <c r="BE211" s="3">
        <v>128.48837209302326</v>
      </c>
      <c r="BF211" s="3">
        <v>85.973913043478262</v>
      </c>
      <c r="BG211" s="3">
        <v>84.756521739130434</v>
      </c>
      <c r="BH211" s="3">
        <v>5</v>
      </c>
      <c r="BI211" s="3"/>
      <c r="BJ211" s="3">
        <v>4.4987199999999996</v>
      </c>
      <c r="BK211" s="3"/>
      <c r="BL211" s="14">
        <v>1707</v>
      </c>
      <c r="BM211" s="15">
        <v>1.3579600000000001</v>
      </c>
      <c r="BN211" s="15">
        <f t="shared" si="91"/>
        <v>0.22020972972972971</v>
      </c>
      <c r="BO211" s="15">
        <f t="shared" si="92"/>
        <v>0.50158882882882883</v>
      </c>
      <c r="BP211" s="15">
        <f t="shared" si="93"/>
        <v>0.96473429951690814</v>
      </c>
      <c r="BQ211" s="4">
        <f t="shared" si="94"/>
        <v>1.8094556521739131</v>
      </c>
      <c r="BR211" s="4">
        <f t="shared" si="95"/>
        <v>3.0678549620586897</v>
      </c>
      <c r="BS211" s="4">
        <f t="shared" si="96"/>
        <v>3.1824701195219123</v>
      </c>
      <c r="BT211" s="4">
        <f t="shared" si="97"/>
        <v>5.1318255813953488</v>
      </c>
      <c r="BU211" s="4">
        <f t="shared" si="98"/>
        <v>3.4337980869565223</v>
      </c>
      <c r="BV211" s="4">
        <f t="shared" si="99"/>
        <v>3.3851754782608694</v>
      </c>
      <c r="BW211" s="4">
        <f t="shared" si="100"/>
        <v>3.1824701195219123</v>
      </c>
      <c r="BX211" s="4">
        <f t="shared" si="101"/>
        <v>7.2478495989547431</v>
      </c>
      <c r="BY211" s="5"/>
      <c r="BZ211" s="4">
        <f t="shared" si="102"/>
        <v>6.1090818111999994</v>
      </c>
      <c r="CA211" s="4"/>
      <c r="CB211" s="4"/>
      <c r="CC211" s="26">
        <v>1707</v>
      </c>
      <c r="CD211" s="6">
        <f t="shared" si="103"/>
        <v>125.3972072072072</v>
      </c>
      <c r="CE211" s="6">
        <f t="shared" si="104"/>
        <v>261.44299516908211</v>
      </c>
      <c r="CF211" s="6">
        <f t="shared" si="105"/>
        <v>34.379657391304349</v>
      </c>
      <c r="CG211" s="6">
        <f t="shared" si="106"/>
        <v>15.339274810293448</v>
      </c>
      <c r="CH211" s="6">
        <f t="shared" si="107"/>
        <v>9.5474103585657364</v>
      </c>
      <c r="CI211" s="6">
        <f t="shared" si="108"/>
        <v>15.395476744186047</v>
      </c>
      <c r="CJ211" s="6">
        <f t="shared" si="109"/>
        <v>4.4639375130434793</v>
      </c>
      <c r="CK211" s="6">
        <f t="shared" si="110"/>
        <v>4.4007281217391307</v>
      </c>
      <c r="CL211" s="6">
        <f t="shared" si="111"/>
        <v>4.1372111553784858</v>
      </c>
      <c r="CM211" s="6">
        <f t="shared" si="116"/>
        <v>14.495699197909486</v>
      </c>
      <c r="CO211" s="7">
        <f t="shared" si="112"/>
        <v>363.6023904615023</v>
      </c>
      <c r="CQ211" s="8">
        <v>1707</v>
      </c>
      <c r="CR211" s="9">
        <f t="shared" si="113"/>
        <v>1527.2704527999999</v>
      </c>
      <c r="CS211" s="9">
        <f t="shared" si="114"/>
        <v>1527.1300399383097</v>
      </c>
      <c r="CU211" s="24">
        <v>1707</v>
      </c>
      <c r="CV211" s="11">
        <f t="shared" si="115"/>
        <v>1.0000919455829027</v>
      </c>
    </row>
    <row r="212" spans="1:100" x14ac:dyDescent="0.2">
      <c r="A212" s="13">
        <v>1708</v>
      </c>
      <c r="C212" s="1">
        <v>888.3</v>
      </c>
      <c r="G212" s="1">
        <v>888.3</v>
      </c>
      <c r="H212" s="1"/>
      <c r="J212" s="1">
        <v>32.166666666666664</v>
      </c>
      <c r="M212" s="1">
        <v>359</v>
      </c>
      <c r="O212" s="1">
        <v>408</v>
      </c>
      <c r="Q212" s="1">
        <v>500</v>
      </c>
      <c r="S212" s="1">
        <f t="shared" si="117"/>
        <v>454</v>
      </c>
      <c r="T212" s="1">
        <v>32</v>
      </c>
      <c r="U212" s="1">
        <v>45.3</v>
      </c>
      <c r="V212" s="1"/>
      <c r="X212" s="1">
        <v>48</v>
      </c>
      <c r="Y212" s="1"/>
      <c r="Z212" s="1">
        <v>48</v>
      </c>
      <c r="AA212" s="1">
        <v>48</v>
      </c>
      <c r="AB212" s="1">
        <f t="shared" si="87"/>
        <v>40</v>
      </c>
      <c r="AC212" s="1">
        <v>706</v>
      </c>
      <c r="AD212" s="1"/>
      <c r="AE212" s="1">
        <v>575</v>
      </c>
      <c r="AF212" s="1"/>
      <c r="AG212" s="1">
        <v>800</v>
      </c>
      <c r="AH212" s="1"/>
      <c r="AI212" s="1">
        <v>800</v>
      </c>
      <c r="AJ212" s="1">
        <v>92</v>
      </c>
      <c r="AK212" s="1">
        <v>1000</v>
      </c>
      <c r="AL212" s="1"/>
      <c r="AM212" s="1">
        <v>772.6</v>
      </c>
      <c r="AN212" s="1"/>
      <c r="AO212" s="1">
        <v>69.3</v>
      </c>
      <c r="AP212" s="1"/>
      <c r="AQ212" s="1"/>
      <c r="AR212" s="1">
        <v>4.496973333333333</v>
      </c>
      <c r="AS212" s="1"/>
      <c r="AT212" s="1"/>
      <c r="AU212" s="1">
        <v>4.5</v>
      </c>
      <c r="AV212" s="1">
        <v>4.5</v>
      </c>
      <c r="AW212" s="1"/>
      <c r="AX212" s="17">
        <v>1708</v>
      </c>
      <c r="AY212" s="3">
        <v>7.9639639639639643</v>
      </c>
      <c r="AZ212" s="3">
        <f t="shared" si="90"/>
        <v>16.005405405405405</v>
      </c>
      <c r="BA212" s="3">
        <v>17.572463768115938</v>
      </c>
      <c r="BB212" s="3">
        <v>39.478260869565219</v>
      </c>
      <c r="BC212" s="3">
        <f t="shared" si="88"/>
        <v>86.956521739130437</v>
      </c>
      <c r="BD212" s="3">
        <v>63.745019920318718</v>
      </c>
      <c r="BE212" s="3">
        <v>106.97674418604652</v>
      </c>
      <c r="BF212" s="3">
        <v>86.956521739130437</v>
      </c>
      <c r="BG212" s="3">
        <v>67.182608695652178</v>
      </c>
      <c r="BH212" s="3">
        <v>6.0260869565217385</v>
      </c>
      <c r="BI212" s="3"/>
      <c r="BJ212" s="3">
        <v>4.496973333333333</v>
      </c>
      <c r="BK212" s="3"/>
      <c r="BL212" s="14">
        <v>1708</v>
      </c>
      <c r="BM212" s="15">
        <v>1.3580000000000001</v>
      </c>
      <c r="BN212" s="15">
        <f t="shared" si="91"/>
        <v>0.31809009009009015</v>
      </c>
      <c r="BO212" s="15">
        <f t="shared" si="92"/>
        <v>0.63927472178060418</v>
      </c>
      <c r="BP212" s="15">
        <f t="shared" si="93"/>
        <v>0.70186487638533668</v>
      </c>
      <c r="BQ212" s="4">
        <f t="shared" si="94"/>
        <v>1.5768081841432227</v>
      </c>
      <c r="BR212" s="4">
        <f t="shared" si="95"/>
        <v>3.4731457800511514</v>
      </c>
      <c r="BS212" s="4">
        <f t="shared" si="96"/>
        <v>2.5460510897586124</v>
      </c>
      <c r="BT212" s="4">
        <f t="shared" si="97"/>
        <v>4.2727770177838584</v>
      </c>
      <c r="BU212" s="4">
        <f t="shared" si="98"/>
        <v>3.4731457800511514</v>
      </c>
      <c r="BV212" s="4">
        <f t="shared" si="99"/>
        <v>2.6833524296675195</v>
      </c>
      <c r="BW212" s="4">
        <f t="shared" si="100"/>
        <v>2.5460510897586124</v>
      </c>
      <c r="BX212" s="4">
        <f t="shared" si="101"/>
        <v>8.7354916908338378</v>
      </c>
      <c r="BY212" s="5"/>
      <c r="BZ212" s="4">
        <f t="shared" si="102"/>
        <v>6.1068897866666667</v>
      </c>
      <c r="CA212" s="4"/>
      <c r="CB212" s="4"/>
      <c r="CC212" s="26">
        <v>1708</v>
      </c>
      <c r="CD212" s="6">
        <f t="shared" si="103"/>
        <v>159.81868044515105</v>
      </c>
      <c r="CE212" s="6">
        <f t="shared" si="104"/>
        <v>190.20538150042623</v>
      </c>
      <c r="CF212" s="6">
        <f t="shared" si="105"/>
        <v>29.95935549872123</v>
      </c>
      <c r="CG212" s="6">
        <f t="shared" si="106"/>
        <v>17.365728900255757</v>
      </c>
      <c r="CH212" s="6">
        <f t="shared" si="107"/>
        <v>7.6381532692758372</v>
      </c>
      <c r="CI212" s="6">
        <f t="shared" si="108"/>
        <v>12.818331053351574</v>
      </c>
      <c r="CJ212" s="6">
        <f t="shared" si="109"/>
        <v>4.5150895140664966</v>
      </c>
      <c r="CK212" s="6">
        <f t="shared" si="110"/>
        <v>3.4883581585677756</v>
      </c>
      <c r="CL212" s="6">
        <f t="shared" si="111"/>
        <v>3.3098664166861962</v>
      </c>
      <c r="CM212" s="6">
        <f t="shared" si="116"/>
        <v>17.470983381667676</v>
      </c>
      <c r="CO212" s="7">
        <f t="shared" si="112"/>
        <v>286.77124769301884</v>
      </c>
      <c r="CQ212" s="8">
        <v>1708</v>
      </c>
      <c r="CR212" s="9">
        <f t="shared" si="113"/>
        <v>1526.7224466666667</v>
      </c>
      <c r="CS212" s="9">
        <f t="shared" si="114"/>
        <v>1204.4392403106792</v>
      </c>
      <c r="CU212" s="24">
        <v>1708</v>
      </c>
      <c r="CV212" s="11">
        <f t="shared" si="115"/>
        <v>1.2675794640108671</v>
      </c>
    </row>
    <row r="213" spans="1:100" x14ac:dyDescent="0.2">
      <c r="A213" s="13">
        <v>1709</v>
      </c>
      <c r="C213" s="1">
        <v>952</v>
      </c>
      <c r="G213" s="1">
        <v>952</v>
      </c>
      <c r="H213" s="1"/>
      <c r="J213" s="1">
        <v>49</v>
      </c>
      <c r="M213" s="1">
        <v>448.8</v>
      </c>
      <c r="O213" s="1">
        <v>527</v>
      </c>
      <c r="S213" s="1">
        <f t="shared" si="117"/>
        <v>527</v>
      </c>
      <c r="T213" s="1">
        <v>32</v>
      </c>
      <c r="U213" s="1">
        <v>46</v>
      </c>
      <c r="V213" s="1"/>
      <c r="X213" s="1">
        <v>49</v>
      </c>
      <c r="Y213" s="1"/>
      <c r="Z213" s="1">
        <v>49.333332061767578</v>
      </c>
      <c r="AA213" s="1">
        <v>49.333332061767578</v>
      </c>
      <c r="AB213" s="1">
        <f t="shared" si="87"/>
        <v>41.333332061767578</v>
      </c>
      <c r="AC213" s="1">
        <v>714</v>
      </c>
      <c r="AD213" s="1"/>
      <c r="AE213" s="1">
        <v>680</v>
      </c>
      <c r="AF213" s="1"/>
      <c r="AG213" s="1">
        <v>800</v>
      </c>
      <c r="AH213" s="1"/>
      <c r="AI213" s="1">
        <v>800</v>
      </c>
      <c r="AJ213" s="1">
        <v>93.5</v>
      </c>
      <c r="AK213" s="1">
        <v>1050</v>
      </c>
      <c r="AL213" s="1"/>
      <c r="AM213" s="1">
        <v>876.2</v>
      </c>
      <c r="AN213" s="1"/>
      <c r="AO213" s="1">
        <v>57.5</v>
      </c>
      <c r="AP213" s="1"/>
      <c r="AQ213" s="1"/>
      <c r="AR213" s="1">
        <v>4.5028533333333334</v>
      </c>
      <c r="AS213" s="1"/>
      <c r="AT213" s="1"/>
      <c r="AU213" s="1">
        <v>4.5</v>
      </c>
      <c r="AV213" s="1">
        <v>4.5</v>
      </c>
      <c r="AW213" s="1"/>
      <c r="AX213" s="17">
        <v>1709</v>
      </c>
      <c r="AY213" s="3">
        <v>7.9639639639639643</v>
      </c>
      <c r="AZ213" s="3">
        <f t="shared" si="90"/>
        <v>17.153153153153152</v>
      </c>
      <c r="BA213" s="3">
        <v>35.869565217391305</v>
      </c>
      <c r="BB213" s="3">
        <v>45.826086956521742</v>
      </c>
      <c r="BC213" s="3">
        <f t="shared" si="88"/>
        <v>89.855069699494734</v>
      </c>
      <c r="BD213" s="3">
        <v>63.745019920318718</v>
      </c>
      <c r="BE213" s="3">
        <v>108.72093023255815</v>
      </c>
      <c r="BF213" s="3">
        <v>91.304347826086953</v>
      </c>
      <c r="BG213" s="3">
        <v>76.19130434782609</v>
      </c>
      <c r="BH213" s="3">
        <v>5</v>
      </c>
      <c r="BI213" s="3"/>
      <c r="BJ213" s="3">
        <v>4.5028533333333334</v>
      </c>
      <c r="BK213" s="3"/>
      <c r="BL213" s="14">
        <v>1709</v>
      </c>
      <c r="BM213" s="15">
        <v>1.3580000000000001</v>
      </c>
      <c r="BN213" s="15">
        <f t="shared" si="91"/>
        <v>0.31809009009009015</v>
      </c>
      <c r="BO213" s="15">
        <f t="shared" si="92"/>
        <v>0.68511711711711709</v>
      </c>
      <c r="BP213" s="15">
        <f t="shared" si="93"/>
        <v>1.4326726342711</v>
      </c>
      <c r="BQ213" s="4">
        <f t="shared" si="94"/>
        <v>1.8303478260869566</v>
      </c>
      <c r="BR213" s="4">
        <f t="shared" si="95"/>
        <v>3.5889171956445254</v>
      </c>
      <c r="BS213" s="4">
        <f t="shared" si="96"/>
        <v>2.5460510897586124</v>
      </c>
      <c r="BT213" s="4">
        <f t="shared" si="97"/>
        <v>4.3424418604651169</v>
      </c>
      <c r="BU213" s="4">
        <f t="shared" si="98"/>
        <v>3.6468030690537083</v>
      </c>
      <c r="BV213" s="4">
        <f t="shared" si="99"/>
        <v>3.0431703324808188</v>
      </c>
      <c r="BW213" s="4">
        <f t="shared" si="100"/>
        <v>2.5460510897586124</v>
      </c>
      <c r="BX213" s="4">
        <f t="shared" si="101"/>
        <v>7.2480630912401995</v>
      </c>
      <c r="BY213" s="5"/>
      <c r="BZ213" s="4">
        <f t="shared" si="102"/>
        <v>6.114874826666667</v>
      </c>
      <c r="CA213" s="4"/>
      <c r="CB213" s="4"/>
      <c r="CC213" s="26">
        <v>1709</v>
      </c>
      <c r="CD213" s="6">
        <f t="shared" si="103"/>
        <v>171.27927927927925</v>
      </c>
      <c r="CE213" s="6">
        <f t="shared" si="104"/>
        <v>388.25428388746809</v>
      </c>
      <c r="CF213" s="6">
        <f t="shared" si="105"/>
        <v>34.776608695652172</v>
      </c>
      <c r="CG213" s="6">
        <f t="shared" si="106"/>
        <v>17.944585978222626</v>
      </c>
      <c r="CH213" s="6">
        <f t="shared" si="107"/>
        <v>7.6381532692758372</v>
      </c>
      <c r="CI213" s="6">
        <f t="shared" si="108"/>
        <v>13.027325581395351</v>
      </c>
      <c r="CJ213" s="6">
        <f t="shared" si="109"/>
        <v>4.7408439897698207</v>
      </c>
      <c r="CK213" s="6">
        <f t="shared" si="110"/>
        <v>3.9561214322250646</v>
      </c>
      <c r="CL213" s="6">
        <f t="shared" si="111"/>
        <v>3.3098664166861962</v>
      </c>
      <c r="CM213" s="6">
        <f t="shared" si="116"/>
        <v>14.496126182480399</v>
      </c>
      <c r="CO213" s="7">
        <f t="shared" si="112"/>
        <v>488.14391543317555</v>
      </c>
      <c r="CQ213" s="8">
        <v>1709</v>
      </c>
      <c r="CR213" s="9">
        <f t="shared" si="113"/>
        <v>1528.7187066666668</v>
      </c>
      <c r="CS213" s="9">
        <f t="shared" si="114"/>
        <v>2050.2044448193374</v>
      </c>
      <c r="CU213" s="24">
        <v>1709</v>
      </c>
      <c r="CV213" s="11">
        <f t="shared" si="115"/>
        <v>0.74564208000308796</v>
      </c>
    </row>
    <row r="214" spans="1:100" x14ac:dyDescent="0.2">
      <c r="A214" s="13">
        <v>1710</v>
      </c>
      <c r="C214" s="1">
        <v>1292</v>
      </c>
      <c r="G214" s="1">
        <v>1292</v>
      </c>
      <c r="H214" s="1"/>
      <c r="J214" s="1">
        <v>54</v>
      </c>
      <c r="M214" s="1">
        <v>478.7</v>
      </c>
      <c r="O214" s="1">
        <v>544</v>
      </c>
      <c r="Q214" s="1">
        <v>612.5</v>
      </c>
      <c r="S214" s="1">
        <f t="shared" si="117"/>
        <v>578.25</v>
      </c>
      <c r="T214" s="1">
        <v>36</v>
      </c>
      <c r="U214" s="1">
        <v>44</v>
      </c>
      <c r="V214" s="1"/>
      <c r="X214" s="1">
        <v>48</v>
      </c>
      <c r="Y214" s="1"/>
      <c r="Z214" s="1">
        <v>47.5</v>
      </c>
      <c r="AA214" s="1">
        <v>47.5</v>
      </c>
      <c r="AB214" s="1">
        <f t="shared" si="87"/>
        <v>39.5</v>
      </c>
      <c r="AC214" s="1">
        <v>694.2</v>
      </c>
      <c r="AD214" s="1"/>
      <c r="AE214" s="1">
        <v>598</v>
      </c>
      <c r="AF214" s="1"/>
      <c r="AG214" s="1">
        <v>800</v>
      </c>
      <c r="AH214" s="1"/>
      <c r="AI214" s="1">
        <v>800</v>
      </c>
      <c r="AJ214" s="1">
        <v>68</v>
      </c>
      <c r="AK214" s="1">
        <v>1059</v>
      </c>
      <c r="AL214" s="1"/>
      <c r="AM214" s="1">
        <v>894.6</v>
      </c>
      <c r="AN214" s="1"/>
      <c r="AO214" s="1">
        <v>60</v>
      </c>
      <c r="AP214" s="1"/>
      <c r="AQ214" s="1"/>
      <c r="AR214" s="1">
        <v>4.4973688888888885</v>
      </c>
      <c r="AS214" s="1"/>
      <c r="AT214" s="1"/>
      <c r="AU214" s="1">
        <v>4.5</v>
      </c>
      <c r="AV214" s="1">
        <v>4.5</v>
      </c>
      <c r="AW214" s="1"/>
      <c r="AX214" s="17">
        <v>1710</v>
      </c>
      <c r="AY214" s="3">
        <v>9.3423423423423415</v>
      </c>
      <c r="AZ214" s="3">
        <f t="shared" si="90"/>
        <v>23.27927927927928</v>
      </c>
      <c r="BA214" s="3">
        <v>41.304347826086953</v>
      </c>
      <c r="BB214" s="3">
        <v>50.282608695652172</v>
      </c>
      <c r="BC214" s="3">
        <f t="shared" si="88"/>
        <v>85.869565217391298</v>
      </c>
      <c r="BD214" s="3">
        <v>63.745019920318718</v>
      </c>
      <c r="BE214" s="3">
        <v>79.069767441860463</v>
      </c>
      <c r="BF214" s="3">
        <v>92.086956521739125</v>
      </c>
      <c r="BG214" s="3">
        <v>77.791304347826085</v>
      </c>
      <c r="BH214" s="3">
        <v>5.2173913043478262</v>
      </c>
      <c r="BI214" s="3"/>
      <c r="BJ214" s="3">
        <v>4.4973688888888885</v>
      </c>
      <c r="BK214" s="3"/>
      <c r="BL214" s="14">
        <v>1710</v>
      </c>
      <c r="BM214" s="15">
        <v>1.3580000000000001</v>
      </c>
      <c r="BN214" s="15">
        <f t="shared" si="91"/>
        <v>0.37314414414414415</v>
      </c>
      <c r="BO214" s="15">
        <f t="shared" si="92"/>
        <v>0.92980180180180183</v>
      </c>
      <c r="BP214" s="15">
        <f t="shared" si="93"/>
        <v>1.6497442455242968</v>
      </c>
      <c r="BQ214" s="4">
        <f t="shared" si="94"/>
        <v>2.0083465473145781</v>
      </c>
      <c r="BR214" s="4">
        <f t="shared" si="95"/>
        <v>3.4297314578005116</v>
      </c>
      <c r="BS214" s="4">
        <f t="shared" si="96"/>
        <v>2.5460510897586124</v>
      </c>
      <c r="BT214" s="4">
        <f t="shared" si="97"/>
        <v>3.1581395348837211</v>
      </c>
      <c r="BU214" s="4">
        <f t="shared" si="98"/>
        <v>3.6780613810741687</v>
      </c>
      <c r="BV214" s="4">
        <f t="shared" si="99"/>
        <v>3.1070762148337594</v>
      </c>
      <c r="BW214" s="4">
        <f t="shared" si="100"/>
        <v>2.5460510897586124</v>
      </c>
      <c r="BX214" s="4">
        <f t="shared" si="101"/>
        <v>7.5631962691202075</v>
      </c>
      <c r="BY214" s="5"/>
      <c r="BZ214" s="4">
        <f t="shared" si="102"/>
        <v>6.107426951111111</v>
      </c>
      <c r="CA214" s="4"/>
      <c r="CB214" s="4"/>
      <c r="CC214" s="26">
        <v>1710</v>
      </c>
      <c r="CD214" s="6">
        <f t="shared" si="103"/>
        <v>232.45045045045043</v>
      </c>
      <c r="CE214" s="6">
        <f t="shared" si="104"/>
        <v>447.08069053708442</v>
      </c>
      <c r="CF214" s="6">
        <f t="shared" si="105"/>
        <v>38.158584398976984</v>
      </c>
      <c r="CG214" s="6">
        <f t="shared" si="106"/>
        <v>17.148657289002557</v>
      </c>
      <c r="CH214" s="6">
        <f t="shared" si="107"/>
        <v>7.6381532692758372</v>
      </c>
      <c r="CI214" s="6">
        <f t="shared" si="108"/>
        <v>9.4744186046511629</v>
      </c>
      <c r="CJ214" s="6">
        <f t="shared" si="109"/>
        <v>4.7814797953964199</v>
      </c>
      <c r="CK214" s="6">
        <f t="shared" si="110"/>
        <v>4.039199079283887</v>
      </c>
      <c r="CL214" s="6">
        <f t="shared" si="111"/>
        <v>3.3098664166861962</v>
      </c>
      <c r="CM214" s="6">
        <f t="shared" si="116"/>
        <v>15.126392538240415</v>
      </c>
      <c r="CO214" s="7">
        <f t="shared" si="112"/>
        <v>546.75744192859793</v>
      </c>
      <c r="CQ214" s="8">
        <v>1710</v>
      </c>
      <c r="CR214" s="9">
        <f t="shared" si="113"/>
        <v>1526.8567377777777</v>
      </c>
      <c r="CS214" s="9">
        <f t="shared" si="114"/>
        <v>2296.3812561001114</v>
      </c>
      <c r="CU214" s="24">
        <v>1710</v>
      </c>
      <c r="CV214" s="11">
        <f t="shared" si="115"/>
        <v>0.66489688231073674</v>
      </c>
    </row>
    <row r="215" spans="1:100" x14ac:dyDescent="0.2">
      <c r="A215" s="13">
        <v>1711</v>
      </c>
      <c r="C215" s="1">
        <v>1073</v>
      </c>
      <c r="G215" s="1">
        <v>1073</v>
      </c>
      <c r="H215" s="1"/>
      <c r="J215" s="1">
        <v>44.333333333333336</v>
      </c>
      <c r="M215" s="1">
        <v>544</v>
      </c>
      <c r="O215" s="1">
        <v>595</v>
      </c>
      <c r="Q215" s="1">
        <v>700</v>
      </c>
      <c r="S215" s="1">
        <f t="shared" si="117"/>
        <v>647.5</v>
      </c>
      <c r="T215" s="1">
        <v>36</v>
      </c>
      <c r="U215" s="1">
        <v>42.7</v>
      </c>
      <c r="V215" s="1"/>
      <c r="X215" s="1">
        <v>49</v>
      </c>
      <c r="Y215" s="1"/>
      <c r="Z215" s="1">
        <v>41</v>
      </c>
      <c r="AA215" s="1">
        <v>41</v>
      </c>
      <c r="AB215" s="1">
        <f t="shared" si="87"/>
        <v>33</v>
      </c>
      <c r="AC215" s="1">
        <v>777.9</v>
      </c>
      <c r="AD215" s="1"/>
      <c r="AE215" s="1">
        <v>901</v>
      </c>
      <c r="AF215" s="1"/>
      <c r="AG215" s="1">
        <v>875</v>
      </c>
      <c r="AH215" s="1"/>
      <c r="AI215" s="1">
        <v>875</v>
      </c>
      <c r="AJ215" s="1">
        <v>89.5</v>
      </c>
      <c r="AK215" s="1">
        <v>1068.8</v>
      </c>
      <c r="AL215" s="1"/>
      <c r="AM215" s="1">
        <v>952</v>
      </c>
      <c r="AN215" s="1"/>
      <c r="AO215" s="1">
        <v>63</v>
      </c>
      <c r="AP215" s="1"/>
      <c r="AQ215" s="1"/>
      <c r="AR215" s="1">
        <v>4.5038399999999994</v>
      </c>
      <c r="AS215" s="1"/>
      <c r="AT215" s="1"/>
      <c r="AU215" s="1">
        <v>4.5</v>
      </c>
      <c r="AV215" s="1">
        <v>4.5</v>
      </c>
      <c r="AW215" s="1"/>
      <c r="AX215" s="17">
        <v>1711</v>
      </c>
      <c r="AY215" s="3">
        <v>4.9009009009009006</v>
      </c>
      <c r="AZ215" s="3">
        <f t="shared" si="90"/>
        <v>19.333333333333332</v>
      </c>
      <c r="BA215" s="3">
        <v>30.797101449275363</v>
      </c>
      <c r="BB215" s="3">
        <v>56.304347826086953</v>
      </c>
      <c r="BC215" s="3">
        <f t="shared" si="88"/>
        <v>71.739130434782609</v>
      </c>
      <c r="BD215" s="3">
        <v>69.721115537848604</v>
      </c>
      <c r="BE215" s="3">
        <v>104.06976744186046</v>
      </c>
      <c r="BF215" s="3">
        <v>92.939130434782598</v>
      </c>
      <c r="BG215" s="3">
        <v>82.782608695652172</v>
      </c>
      <c r="BH215" s="3">
        <v>5.4782608695652177</v>
      </c>
      <c r="BI215" s="3"/>
      <c r="BJ215" s="3">
        <v>4.5038399999999994</v>
      </c>
      <c r="BK215" s="3"/>
      <c r="BL215" s="14">
        <v>1711</v>
      </c>
      <c r="BM215" s="15">
        <v>1.3580000000000001</v>
      </c>
      <c r="BN215" s="15">
        <f t="shared" si="91"/>
        <v>0.19574774774774775</v>
      </c>
      <c r="BO215" s="15">
        <f t="shared" si="92"/>
        <v>0.77219607843137261</v>
      </c>
      <c r="BP215" s="15">
        <f t="shared" si="93"/>
        <v>1.230072463768116</v>
      </c>
      <c r="BQ215" s="4">
        <f t="shared" si="94"/>
        <v>2.2488618925831201</v>
      </c>
      <c r="BR215" s="4">
        <f t="shared" si="95"/>
        <v>2.8653452685422001</v>
      </c>
      <c r="BS215" s="4">
        <f t="shared" si="96"/>
        <v>2.7847433794234826</v>
      </c>
      <c r="BT215" s="4">
        <f t="shared" si="97"/>
        <v>4.156668946648427</v>
      </c>
      <c r="BU215" s="4">
        <f t="shared" si="98"/>
        <v>3.7120982097186701</v>
      </c>
      <c r="BV215" s="4">
        <f t="shared" si="99"/>
        <v>3.3064347826086959</v>
      </c>
      <c r="BW215" s="4">
        <f t="shared" si="100"/>
        <v>2.7847433794234826</v>
      </c>
      <c r="BX215" s="4">
        <f t="shared" si="101"/>
        <v>7.9413560825762168</v>
      </c>
      <c r="BY215" s="5"/>
      <c r="BZ215" s="4">
        <f t="shared" si="102"/>
        <v>6.1162147199999994</v>
      </c>
      <c r="CA215" s="4"/>
      <c r="CB215" s="4"/>
      <c r="CC215" s="26">
        <v>1711</v>
      </c>
      <c r="CD215" s="6">
        <f t="shared" si="103"/>
        <v>193.04901960784315</v>
      </c>
      <c r="CE215" s="6">
        <f t="shared" si="104"/>
        <v>333.34963768115944</v>
      </c>
      <c r="CF215" s="6">
        <f t="shared" si="105"/>
        <v>42.72837595907928</v>
      </c>
      <c r="CG215" s="6">
        <f t="shared" si="106"/>
        <v>14.326726342711</v>
      </c>
      <c r="CH215" s="6">
        <f t="shared" si="107"/>
        <v>8.3542301382704487</v>
      </c>
      <c r="CI215" s="6">
        <f t="shared" si="108"/>
        <v>12.470006839945281</v>
      </c>
      <c r="CJ215" s="6">
        <f t="shared" si="109"/>
        <v>4.8257276726342715</v>
      </c>
      <c r="CK215" s="6">
        <f t="shared" si="110"/>
        <v>4.2983652173913045</v>
      </c>
      <c r="CL215" s="6">
        <f t="shared" si="111"/>
        <v>3.6201663932505275</v>
      </c>
      <c r="CM215" s="6">
        <f t="shared" si="116"/>
        <v>15.882712165152434</v>
      </c>
      <c r="CO215" s="7">
        <f t="shared" si="112"/>
        <v>439.85594840959402</v>
      </c>
      <c r="CQ215" s="8">
        <v>1711</v>
      </c>
      <c r="CR215" s="9">
        <f t="shared" si="113"/>
        <v>1529.0536799999998</v>
      </c>
      <c r="CS215" s="9">
        <f t="shared" si="114"/>
        <v>1847.3949833202951</v>
      </c>
      <c r="CU215" s="24">
        <v>1711</v>
      </c>
      <c r="CV215" s="11">
        <f t="shared" si="115"/>
        <v>0.82768097445617972</v>
      </c>
    </row>
    <row r="216" spans="1:100" x14ac:dyDescent="0.2">
      <c r="A216" s="13">
        <v>1712</v>
      </c>
      <c r="C216" s="1">
        <v>697</v>
      </c>
      <c r="G216" s="1">
        <v>697</v>
      </c>
      <c r="H216" s="1"/>
      <c r="J216" s="1">
        <v>33.166666666666664</v>
      </c>
      <c r="M216" s="1">
        <v>408</v>
      </c>
      <c r="O216" s="1">
        <v>493</v>
      </c>
      <c r="Q216" s="1">
        <v>700</v>
      </c>
      <c r="S216" s="1">
        <f t="shared" si="117"/>
        <v>596.5</v>
      </c>
      <c r="T216" s="1">
        <v>28</v>
      </c>
      <c r="U216" s="1">
        <v>44</v>
      </c>
      <c r="V216" s="1"/>
      <c r="X216" s="1">
        <v>49</v>
      </c>
      <c r="Y216" s="1"/>
      <c r="Z216" s="1">
        <v>43.666667938232422</v>
      </c>
      <c r="AA216" s="1">
        <v>43.666667938232422</v>
      </c>
      <c r="AB216" s="1">
        <f t="shared" si="87"/>
        <v>35.666667938232422</v>
      </c>
      <c r="AC216" s="1">
        <v>957.2</v>
      </c>
      <c r="AD216" s="1"/>
      <c r="AE216" s="1">
        <v>986</v>
      </c>
      <c r="AF216" s="1"/>
      <c r="AG216" s="1">
        <v>975</v>
      </c>
      <c r="AH216" s="1"/>
      <c r="AI216" s="1">
        <v>975</v>
      </c>
      <c r="AJ216" s="1">
        <v>97</v>
      </c>
      <c r="AK216" s="1">
        <v>1175</v>
      </c>
      <c r="AL216" s="1"/>
      <c r="AM216" s="1">
        <v>1098</v>
      </c>
      <c r="AN216" s="1"/>
      <c r="AO216" s="1">
        <v>72</v>
      </c>
      <c r="AP216" s="1"/>
      <c r="AQ216" s="1"/>
      <c r="AR216" s="1">
        <v>4.5019022222222222</v>
      </c>
      <c r="AS216" s="1"/>
      <c r="AT216" s="1"/>
      <c r="AU216" s="1">
        <v>4.5</v>
      </c>
      <c r="AV216" s="1">
        <v>4.5</v>
      </c>
      <c r="AW216" s="1"/>
      <c r="AX216" s="17">
        <v>1712</v>
      </c>
      <c r="AY216" s="3">
        <v>3.3693693693693691</v>
      </c>
      <c r="AZ216" s="3">
        <f t="shared" si="90"/>
        <v>12.558558558558559</v>
      </c>
      <c r="BA216" s="3">
        <v>23.00724637681159</v>
      </c>
      <c r="BB216" s="3">
        <v>51.869565217391305</v>
      </c>
      <c r="BC216" s="3">
        <f t="shared" si="88"/>
        <v>77.536234648331344</v>
      </c>
      <c r="BD216" s="3">
        <v>77.689243027888438</v>
      </c>
      <c r="BE216" s="3">
        <v>112.79069767441861</v>
      </c>
      <c r="BF216" s="3">
        <v>102.17391304347825</v>
      </c>
      <c r="BG216" s="3">
        <v>95.478260869565219</v>
      </c>
      <c r="BH216" s="3">
        <v>6.2608695652173916</v>
      </c>
      <c r="BI216" s="3"/>
      <c r="BJ216" s="3">
        <v>4.5019022222222222</v>
      </c>
      <c r="BK216" s="3"/>
      <c r="BL216" s="14">
        <v>1712</v>
      </c>
      <c r="BM216" s="15">
        <v>1.3580000000000001</v>
      </c>
      <c r="BN216" s="15">
        <f t="shared" si="91"/>
        <v>0.13457657657657657</v>
      </c>
      <c r="BO216" s="15">
        <f t="shared" si="92"/>
        <v>0.50160360360360368</v>
      </c>
      <c r="BP216" s="15">
        <f t="shared" si="93"/>
        <v>0.91893648763853364</v>
      </c>
      <c r="BQ216" s="4">
        <f t="shared" si="94"/>
        <v>2.0717314578005115</v>
      </c>
      <c r="BR216" s="4">
        <f t="shared" si="95"/>
        <v>3.0968884309539404</v>
      </c>
      <c r="BS216" s="4">
        <f t="shared" si="96"/>
        <v>3.1029997656433093</v>
      </c>
      <c r="BT216" s="4">
        <f t="shared" si="97"/>
        <v>4.5049931600547204</v>
      </c>
      <c r="BU216" s="4">
        <f t="shared" si="98"/>
        <v>4.0809462915601022</v>
      </c>
      <c r="BV216" s="4">
        <f t="shared" si="99"/>
        <v>3.8135140664961642</v>
      </c>
      <c r="BW216" s="4">
        <f t="shared" si="100"/>
        <v>3.1029997656433093</v>
      </c>
      <c r="BX216" s="4">
        <f t="shared" si="101"/>
        <v>9.0758355229442476</v>
      </c>
      <c r="BY216" s="5"/>
      <c r="BZ216" s="4">
        <f t="shared" si="102"/>
        <v>6.1135832177777782</v>
      </c>
      <c r="CA216" s="4"/>
      <c r="CB216" s="4"/>
      <c r="CC216" s="26">
        <v>1712</v>
      </c>
      <c r="CD216" s="6">
        <f t="shared" si="103"/>
        <v>125.40090090090092</v>
      </c>
      <c r="CE216" s="6">
        <f t="shared" si="104"/>
        <v>249.03178815004262</v>
      </c>
      <c r="CF216" s="6">
        <f t="shared" si="105"/>
        <v>39.362897698209721</v>
      </c>
      <c r="CG216" s="6">
        <f t="shared" si="106"/>
        <v>15.484442154769702</v>
      </c>
      <c r="CH216" s="6">
        <f t="shared" si="107"/>
        <v>9.3089992969299278</v>
      </c>
      <c r="CI216" s="6">
        <f t="shared" si="108"/>
        <v>13.514979480164161</v>
      </c>
      <c r="CJ216" s="6">
        <f t="shared" si="109"/>
        <v>5.3052301790281335</v>
      </c>
      <c r="CK216" s="6">
        <f t="shared" si="110"/>
        <v>4.9575682864450137</v>
      </c>
      <c r="CL216" s="6">
        <f t="shared" si="111"/>
        <v>4.0338996953363022</v>
      </c>
      <c r="CM216" s="6">
        <f t="shared" si="116"/>
        <v>18.151671045888495</v>
      </c>
      <c r="CO216" s="7">
        <f t="shared" si="112"/>
        <v>359.15147598681403</v>
      </c>
      <c r="CQ216" s="8">
        <v>1712</v>
      </c>
      <c r="CR216" s="9">
        <f t="shared" si="113"/>
        <v>1528.3958044444446</v>
      </c>
      <c r="CS216" s="9">
        <f t="shared" si="114"/>
        <v>1508.436199144619</v>
      </c>
      <c r="CU216" s="24">
        <v>1712</v>
      </c>
      <c r="CV216" s="11">
        <f t="shared" si="115"/>
        <v>1.0132319850923386</v>
      </c>
    </row>
    <row r="217" spans="1:100" x14ac:dyDescent="0.2">
      <c r="A217" s="13">
        <v>1713</v>
      </c>
      <c r="C217" s="1">
        <v>725.3</v>
      </c>
      <c r="G217" s="1">
        <v>725.3</v>
      </c>
      <c r="H217" s="1"/>
      <c r="J217" s="1">
        <v>32.333333333333336</v>
      </c>
      <c r="M217" s="1">
        <v>578</v>
      </c>
      <c r="O217" s="1">
        <v>527</v>
      </c>
      <c r="Q217" s="1">
        <v>600</v>
      </c>
      <c r="S217" s="1">
        <f t="shared" si="117"/>
        <v>563.5</v>
      </c>
      <c r="T217" s="1">
        <v>24</v>
      </c>
      <c r="U217" s="1">
        <v>43.5</v>
      </c>
      <c r="V217" s="1"/>
      <c r="X217" s="1">
        <v>50</v>
      </c>
      <c r="Y217" s="1"/>
      <c r="Z217" s="1">
        <v>45.666667938232422</v>
      </c>
      <c r="AA217" s="1">
        <v>45.666667938232422</v>
      </c>
      <c r="AB217" s="1">
        <f t="shared" si="87"/>
        <v>37.666667938232422</v>
      </c>
      <c r="AC217" s="1">
        <v>886.5</v>
      </c>
      <c r="AD217" s="1"/>
      <c r="AE217" s="1">
        <v>765</v>
      </c>
      <c r="AF217" s="1"/>
      <c r="AG217" s="1">
        <v>1150</v>
      </c>
      <c r="AH217" s="1"/>
      <c r="AI217" s="1">
        <v>1150</v>
      </c>
      <c r="AJ217" s="1">
        <v>88</v>
      </c>
      <c r="AK217" s="1">
        <v>1200</v>
      </c>
      <c r="AL217" s="1"/>
      <c r="AM217" s="1">
        <v>1039.0999999999999</v>
      </c>
      <c r="AN217" s="1"/>
      <c r="AO217" s="1">
        <v>58</v>
      </c>
      <c r="AP217" s="1"/>
      <c r="AQ217" s="1"/>
      <c r="AR217" s="1">
        <v>4.499133333333333</v>
      </c>
      <c r="AS217" s="1"/>
      <c r="AT217" s="1"/>
      <c r="AU217" s="1">
        <v>4.5</v>
      </c>
      <c r="AV217" s="1">
        <v>4.5</v>
      </c>
      <c r="AW217" s="1"/>
      <c r="AX217" s="17">
        <v>1713</v>
      </c>
      <c r="AY217" s="3">
        <v>6.9189189189189193</v>
      </c>
      <c r="AZ217" s="3">
        <f t="shared" si="90"/>
        <v>13.068468468468467</v>
      </c>
      <c r="BA217" s="3">
        <v>22.10144927536232</v>
      </c>
      <c r="BB217" s="3">
        <v>49</v>
      </c>
      <c r="BC217" s="3">
        <f t="shared" si="88"/>
        <v>81.884060735287875</v>
      </c>
      <c r="BD217" s="3">
        <v>91.633466135458164</v>
      </c>
      <c r="BE217" s="3">
        <v>102.32558139534883</v>
      </c>
      <c r="BF217" s="3">
        <v>104.34782608695652</v>
      </c>
      <c r="BG217" s="3">
        <v>90.356521739130429</v>
      </c>
      <c r="BH217" s="3">
        <v>5.0434782608695654</v>
      </c>
      <c r="BI217" s="3"/>
      <c r="BJ217" s="3">
        <v>4.499133333333333</v>
      </c>
      <c r="BK217" s="3"/>
      <c r="BL217" s="14">
        <v>1713</v>
      </c>
      <c r="BM217" s="15">
        <v>1.3580000000000001</v>
      </c>
      <c r="BN217" s="15">
        <f t="shared" si="91"/>
        <v>0.27634976152623214</v>
      </c>
      <c r="BO217" s="15">
        <f t="shared" si="92"/>
        <v>0.52197000529941706</v>
      </c>
      <c r="BP217" s="15">
        <f t="shared" si="93"/>
        <v>0.88275788576300096</v>
      </c>
      <c r="BQ217" s="4">
        <f t="shared" si="94"/>
        <v>1.9571176470588236</v>
      </c>
      <c r="BR217" s="4">
        <f t="shared" si="95"/>
        <v>3.2705457199564982</v>
      </c>
      <c r="BS217" s="4">
        <f t="shared" si="96"/>
        <v>3.6599484415280057</v>
      </c>
      <c r="BT217" s="4">
        <f t="shared" si="97"/>
        <v>4.0870041039671685</v>
      </c>
      <c r="BU217" s="4">
        <f t="shared" si="98"/>
        <v>4.1677749360613809</v>
      </c>
      <c r="BV217" s="4">
        <f t="shared" si="99"/>
        <v>3.6089457800511506</v>
      </c>
      <c r="BW217" s="4">
        <f t="shared" si="100"/>
        <v>3.6599484415280057</v>
      </c>
      <c r="BX217" s="4">
        <f t="shared" si="101"/>
        <v>7.311089726816201</v>
      </c>
      <c r="BY217" s="5"/>
      <c r="BZ217" s="4">
        <f t="shared" si="102"/>
        <v>6.1098230666666664</v>
      </c>
      <c r="CA217" s="4"/>
      <c r="CB217" s="4"/>
      <c r="CC217" s="26">
        <v>1713</v>
      </c>
      <c r="CD217" s="6">
        <f t="shared" si="103"/>
        <v>130.49250132485426</v>
      </c>
      <c r="CE217" s="6">
        <f t="shared" si="104"/>
        <v>239.22738704177326</v>
      </c>
      <c r="CF217" s="6">
        <f t="shared" si="105"/>
        <v>37.185235294117646</v>
      </c>
      <c r="CG217" s="6">
        <f t="shared" si="106"/>
        <v>16.352728599782491</v>
      </c>
      <c r="CH217" s="6">
        <f t="shared" si="107"/>
        <v>10.979845324584018</v>
      </c>
      <c r="CI217" s="6">
        <f t="shared" si="108"/>
        <v>12.261012311901506</v>
      </c>
      <c r="CJ217" s="6">
        <f t="shared" si="109"/>
        <v>5.4181074168797956</v>
      </c>
      <c r="CK217" s="6">
        <f t="shared" si="110"/>
        <v>4.6916295140664959</v>
      </c>
      <c r="CL217" s="6">
        <f t="shared" si="111"/>
        <v>4.7579329739864074</v>
      </c>
      <c r="CM217" s="6">
        <f t="shared" si="116"/>
        <v>14.622179453632402</v>
      </c>
      <c r="CO217" s="7">
        <f t="shared" si="112"/>
        <v>345.49605793072396</v>
      </c>
      <c r="CQ217" s="8">
        <v>1713</v>
      </c>
      <c r="CR217" s="9">
        <f t="shared" si="113"/>
        <v>1527.4557666666667</v>
      </c>
      <c r="CS217" s="9">
        <f t="shared" si="114"/>
        <v>1451.0834433090406</v>
      </c>
      <c r="CU217" s="24">
        <v>1713</v>
      </c>
      <c r="CV217" s="11">
        <f t="shared" si="115"/>
        <v>1.0526312416489758</v>
      </c>
    </row>
    <row r="218" spans="1:100" x14ac:dyDescent="0.2">
      <c r="A218" s="13">
        <v>1714</v>
      </c>
      <c r="C218" s="1">
        <v>612</v>
      </c>
      <c r="G218" s="1">
        <v>612</v>
      </c>
      <c r="H218" s="1"/>
      <c r="J218" s="1">
        <v>29.25</v>
      </c>
      <c r="M218" s="1">
        <v>329.1</v>
      </c>
      <c r="O218" s="1">
        <v>374</v>
      </c>
      <c r="Q218" s="1">
        <v>561</v>
      </c>
      <c r="R218" s="1">
        <v>340</v>
      </c>
      <c r="S218" s="1">
        <f t="shared" si="117"/>
        <v>425</v>
      </c>
      <c r="T218" s="1">
        <v>28</v>
      </c>
      <c r="U218" s="1">
        <v>44</v>
      </c>
      <c r="V218" s="1"/>
      <c r="X218" s="1">
        <v>50</v>
      </c>
      <c r="Y218" s="1"/>
      <c r="Z218" s="1">
        <v>45.666667938232422</v>
      </c>
      <c r="AA218" s="1">
        <v>45.666667938232422</v>
      </c>
      <c r="AB218" s="1">
        <f t="shared" si="87"/>
        <v>37.666667938232422</v>
      </c>
      <c r="AC218" s="1">
        <v>1039.9000000000001</v>
      </c>
      <c r="AD218" s="1"/>
      <c r="AE218" s="1">
        <v>1032</v>
      </c>
      <c r="AF218" s="1"/>
      <c r="AG218" s="1">
        <v>1100</v>
      </c>
      <c r="AH218" s="1"/>
      <c r="AI218" s="1">
        <v>1100</v>
      </c>
      <c r="AJ218" s="1">
        <v>88</v>
      </c>
      <c r="AK218" s="1">
        <v>1200</v>
      </c>
      <c r="AL218" s="1"/>
      <c r="AM218" s="1">
        <v>1051.2</v>
      </c>
      <c r="AN218" s="1"/>
      <c r="AO218" s="1">
        <v>60</v>
      </c>
      <c r="AP218" s="1"/>
      <c r="AQ218" s="1"/>
      <c r="AR218" s="1">
        <v>4.5029511111111109</v>
      </c>
      <c r="AS218" s="1"/>
      <c r="AT218" s="1"/>
      <c r="AU218" s="1">
        <v>4.5</v>
      </c>
      <c r="AV218" s="1">
        <v>4.5</v>
      </c>
      <c r="AW218" s="1"/>
      <c r="AX218" s="17">
        <v>1714</v>
      </c>
      <c r="AY218" s="3">
        <v>5.8198198198198199</v>
      </c>
      <c r="AZ218" s="3">
        <f t="shared" si="90"/>
        <v>11.027027027027026</v>
      </c>
      <c r="BA218" s="3">
        <v>18.75</v>
      </c>
      <c r="BB218" s="3">
        <v>36.956521739130437</v>
      </c>
      <c r="BC218" s="3">
        <f t="shared" si="88"/>
        <v>81.884060735287875</v>
      </c>
      <c r="BD218" s="3">
        <v>87.64940239043824</v>
      </c>
      <c r="BE218" s="3">
        <v>102.32558139534883</v>
      </c>
      <c r="BF218" s="3">
        <v>104.34782608695652</v>
      </c>
      <c r="BG218" s="3">
        <v>91.408695652173918</v>
      </c>
      <c r="BH218" s="3">
        <v>5.2173913043478262</v>
      </c>
      <c r="BI218" s="3"/>
      <c r="BJ218" s="3">
        <v>4.5029511111111109</v>
      </c>
      <c r="BK218" s="3"/>
      <c r="BL218" s="14">
        <v>1714</v>
      </c>
      <c r="BM218" s="15">
        <v>1.3580000000000001</v>
      </c>
      <c r="BN218" s="15">
        <f t="shared" si="91"/>
        <v>0.23245045045045046</v>
      </c>
      <c r="BO218" s="15">
        <f t="shared" si="92"/>
        <v>0.44043243243243241</v>
      </c>
      <c r="BP218" s="15">
        <f t="shared" si="93"/>
        <v>0.74889705882352953</v>
      </c>
      <c r="BQ218" s="4">
        <f t="shared" si="94"/>
        <v>1.4760869565217394</v>
      </c>
      <c r="BR218" s="4">
        <f t="shared" si="95"/>
        <v>3.2705457199564982</v>
      </c>
      <c r="BS218" s="4">
        <f t="shared" si="96"/>
        <v>3.5008202484180924</v>
      </c>
      <c r="BT218" s="4">
        <f t="shared" si="97"/>
        <v>4.0870041039671685</v>
      </c>
      <c r="BU218" s="4">
        <f t="shared" si="98"/>
        <v>4.1677749360613809</v>
      </c>
      <c r="BV218" s="4">
        <f t="shared" si="99"/>
        <v>3.6509708439897706</v>
      </c>
      <c r="BW218" s="4">
        <f t="shared" si="100"/>
        <v>3.5008202484180924</v>
      </c>
      <c r="BX218" s="4">
        <f t="shared" si="101"/>
        <v>7.5631962691202075</v>
      </c>
      <c r="BY218" s="5"/>
      <c r="BZ218" s="4">
        <f t="shared" si="102"/>
        <v>6.1150076088888889</v>
      </c>
      <c r="CA218" s="4"/>
      <c r="CB218" s="4"/>
      <c r="CC218" s="26">
        <v>1714</v>
      </c>
      <c r="CD218" s="6">
        <f t="shared" si="103"/>
        <v>110.1081081081081</v>
      </c>
      <c r="CE218" s="6">
        <f t="shared" si="104"/>
        <v>202.95110294117652</v>
      </c>
      <c r="CF218" s="6">
        <f t="shared" si="105"/>
        <v>28.045652173913048</v>
      </c>
      <c r="CG218" s="6">
        <f t="shared" si="106"/>
        <v>16.352728599782491</v>
      </c>
      <c r="CH218" s="6">
        <f t="shared" si="107"/>
        <v>10.502460745254277</v>
      </c>
      <c r="CI218" s="6">
        <f t="shared" si="108"/>
        <v>12.261012311901506</v>
      </c>
      <c r="CJ218" s="6">
        <f t="shared" si="109"/>
        <v>5.4181074168797956</v>
      </c>
      <c r="CK218" s="6">
        <f t="shared" si="110"/>
        <v>4.746262097186702</v>
      </c>
      <c r="CL218" s="6">
        <f t="shared" si="111"/>
        <v>4.5510663229435204</v>
      </c>
      <c r="CM218" s="6">
        <f t="shared" si="116"/>
        <v>15.126392538240415</v>
      </c>
      <c r="CO218" s="7">
        <f t="shared" si="112"/>
        <v>299.9547851472783</v>
      </c>
      <c r="CQ218" s="8">
        <v>1714</v>
      </c>
      <c r="CR218" s="9">
        <f t="shared" si="113"/>
        <v>1528.7519022222223</v>
      </c>
      <c r="CS218" s="9">
        <f t="shared" si="114"/>
        <v>1259.810097618569</v>
      </c>
      <c r="CU218" s="24">
        <v>1714</v>
      </c>
      <c r="CV218" s="11">
        <f t="shared" si="115"/>
        <v>1.2134780512650569</v>
      </c>
    </row>
    <row r="219" spans="1:100" x14ac:dyDescent="0.2">
      <c r="A219" s="13">
        <v>1715</v>
      </c>
      <c r="C219" s="1">
        <v>595</v>
      </c>
      <c r="G219" s="1">
        <v>595</v>
      </c>
      <c r="H219" s="1"/>
      <c r="J219" s="1">
        <v>25.666666666666668</v>
      </c>
      <c r="M219" s="1">
        <v>442</v>
      </c>
      <c r="T219" s="1">
        <v>28</v>
      </c>
      <c r="U219" s="1">
        <v>48</v>
      </c>
      <c r="V219" s="1"/>
      <c r="X219" s="1">
        <v>52</v>
      </c>
      <c r="Y219" s="1"/>
      <c r="Z219" s="1">
        <v>48</v>
      </c>
      <c r="AA219" s="1">
        <v>48</v>
      </c>
      <c r="AB219" s="1">
        <f t="shared" si="87"/>
        <v>40</v>
      </c>
      <c r="AC219" s="1">
        <v>1113.8</v>
      </c>
      <c r="AD219" s="1"/>
      <c r="AE219" s="1">
        <v>1122</v>
      </c>
      <c r="AF219" s="1"/>
      <c r="AG219" s="1">
        <v>1350</v>
      </c>
      <c r="AH219" s="1"/>
      <c r="AI219" s="1">
        <v>1350</v>
      </c>
      <c r="AJ219" s="1">
        <v>104.9</v>
      </c>
      <c r="AK219" s="1">
        <v>1200</v>
      </c>
      <c r="AL219" s="1"/>
      <c r="AM219" s="1">
        <v>1192.0999999999999</v>
      </c>
      <c r="AN219" s="1"/>
      <c r="AO219" s="1">
        <v>61.7</v>
      </c>
      <c r="AP219" s="1"/>
      <c r="AQ219" s="1"/>
      <c r="AR219" s="1">
        <v>4.4980000000000002</v>
      </c>
      <c r="AS219" s="1"/>
      <c r="AT219" s="1"/>
      <c r="AU219" s="1">
        <v>4.5</v>
      </c>
      <c r="AV219" s="1">
        <v>4.5</v>
      </c>
      <c r="AW219" s="1"/>
      <c r="AX219" s="17">
        <v>1715</v>
      </c>
      <c r="AY219" s="3">
        <v>7.045045045045045</v>
      </c>
      <c r="AZ219" s="3">
        <f t="shared" si="90"/>
        <v>10.72072072072072</v>
      </c>
      <c r="BA219" s="3">
        <v>14.855072463768117</v>
      </c>
      <c r="BB219" s="3">
        <v>39.173913043478258</v>
      </c>
      <c r="BC219" s="3">
        <f t="shared" si="88"/>
        <v>86.956521739130437</v>
      </c>
      <c r="BD219" s="3">
        <v>107.56972111553785</v>
      </c>
      <c r="BE219" s="3">
        <v>121.97674418604652</v>
      </c>
      <c r="BF219" s="3">
        <v>104.34782608695652</v>
      </c>
      <c r="BG219" s="3">
        <v>103.66086956521738</v>
      </c>
      <c r="BH219" s="3">
        <v>5.3652173913043484</v>
      </c>
      <c r="BI219" s="3"/>
      <c r="BJ219" s="3">
        <v>4.4980000000000002</v>
      </c>
      <c r="BK219" s="3"/>
      <c r="BL219" s="14">
        <v>1715</v>
      </c>
      <c r="BM219" s="15">
        <v>1.3580000000000001</v>
      </c>
      <c r="BN219" s="15">
        <f t="shared" si="91"/>
        <v>0.28138738738738739</v>
      </c>
      <c r="BO219" s="15">
        <f t="shared" si="92"/>
        <v>0.42819819819819821</v>
      </c>
      <c r="BP219" s="15">
        <f t="shared" si="93"/>
        <v>0.59332907075873842</v>
      </c>
      <c r="BQ219" s="4">
        <f t="shared" si="94"/>
        <v>1.5646521739130437</v>
      </c>
      <c r="BR219" s="4">
        <f t="shared" si="95"/>
        <v>3.4731457800511514</v>
      </c>
      <c r="BS219" s="4">
        <f t="shared" si="96"/>
        <v>4.2964612139676586</v>
      </c>
      <c r="BT219" s="4">
        <f t="shared" si="97"/>
        <v>4.8718946648426815</v>
      </c>
      <c r="BU219" s="4">
        <f t="shared" si="98"/>
        <v>4.1677749360613809</v>
      </c>
      <c r="BV219" s="4">
        <f t="shared" si="99"/>
        <v>4.1403370843989764</v>
      </c>
      <c r="BW219" s="4">
        <f t="shared" si="100"/>
        <v>4.2964612139676586</v>
      </c>
      <c r="BX219" s="4">
        <f t="shared" si="101"/>
        <v>7.7774868300786135</v>
      </c>
      <c r="BY219" s="5"/>
      <c r="BZ219" s="4">
        <f t="shared" si="102"/>
        <v>6.1082840000000012</v>
      </c>
      <c r="CA219" s="4"/>
      <c r="CB219" s="4"/>
      <c r="CC219" s="26">
        <v>1715</v>
      </c>
      <c r="CD219" s="6">
        <f t="shared" si="103"/>
        <v>107.04954954954955</v>
      </c>
      <c r="CE219" s="6">
        <f t="shared" si="104"/>
        <v>160.79217817561812</v>
      </c>
      <c r="CF219" s="6">
        <f t="shared" si="105"/>
        <v>29.728391304347831</v>
      </c>
      <c r="CG219" s="6">
        <f t="shared" si="106"/>
        <v>17.365728900255757</v>
      </c>
      <c r="CH219" s="6">
        <f t="shared" si="107"/>
        <v>12.889383641902976</v>
      </c>
      <c r="CI219" s="6">
        <f t="shared" si="108"/>
        <v>14.615683994528045</v>
      </c>
      <c r="CJ219" s="6">
        <f t="shared" si="109"/>
        <v>5.4181074168797956</v>
      </c>
      <c r="CK219" s="6">
        <f t="shared" si="110"/>
        <v>5.3824382097186696</v>
      </c>
      <c r="CL219" s="6">
        <f t="shared" si="111"/>
        <v>5.585399578157956</v>
      </c>
      <c r="CM219" s="6">
        <f t="shared" si="116"/>
        <v>15.554973660157227</v>
      </c>
      <c r="CO219" s="7">
        <f t="shared" si="112"/>
        <v>267.33228488156635</v>
      </c>
      <c r="CQ219" s="8">
        <v>1715</v>
      </c>
      <c r="CR219" s="9">
        <f t="shared" si="113"/>
        <v>1527.0710000000004</v>
      </c>
      <c r="CS219" s="9">
        <f t="shared" si="114"/>
        <v>1122.7955965025787</v>
      </c>
      <c r="CU219" s="24">
        <v>1715</v>
      </c>
      <c r="CV219" s="11">
        <f t="shared" si="115"/>
        <v>1.3600614437362493</v>
      </c>
    </row>
    <row r="220" spans="1:100" x14ac:dyDescent="0.2">
      <c r="A220" s="13">
        <v>1716</v>
      </c>
      <c r="C220" s="1">
        <v>467.5</v>
      </c>
      <c r="G220" s="1">
        <v>467.5</v>
      </c>
      <c r="H220" s="1"/>
      <c r="J220" s="1">
        <v>23.166666666666668</v>
      </c>
      <c r="M220" s="1">
        <v>340</v>
      </c>
      <c r="O220" s="1">
        <v>476</v>
      </c>
      <c r="S220" s="1">
        <f>AVERAGE(O220:R220)</f>
        <v>476</v>
      </c>
      <c r="T220" s="1">
        <v>34.700000000000003</v>
      </c>
      <c r="U220" s="1">
        <v>46.9</v>
      </c>
      <c r="V220" s="1"/>
      <c r="X220" s="1">
        <v>51</v>
      </c>
      <c r="Y220" s="1"/>
      <c r="Z220" s="1">
        <v>47.666667938232422</v>
      </c>
      <c r="AA220" s="1">
        <v>47.666667938232422</v>
      </c>
      <c r="AB220" s="1">
        <f t="shared" si="87"/>
        <v>39.666667938232422</v>
      </c>
      <c r="AC220" s="1">
        <v>866.3</v>
      </c>
      <c r="AD220" s="1"/>
      <c r="AE220" s="1">
        <v>816</v>
      </c>
      <c r="AF220" s="1"/>
      <c r="AG220" s="1">
        <v>1250</v>
      </c>
      <c r="AH220" s="1"/>
      <c r="AI220" s="1">
        <v>1250</v>
      </c>
      <c r="AJ220" s="1">
        <v>102</v>
      </c>
      <c r="AK220" s="1">
        <v>1406.3</v>
      </c>
      <c r="AL220" s="1"/>
      <c r="AM220" s="1">
        <v>1032.8</v>
      </c>
      <c r="AN220" s="1"/>
      <c r="AO220" s="1">
        <v>63</v>
      </c>
      <c r="AP220" s="1"/>
      <c r="AQ220" s="1"/>
      <c r="AR220" s="1">
        <v>4.497671111111111</v>
      </c>
      <c r="AS220" s="1"/>
      <c r="AT220" s="1"/>
      <c r="AU220" s="1">
        <v>4.5</v>
      </c>
      <c r="AV220" s="1">
        <v>4.5</v>
      </c>
      <c r="AW220" s="1"/>
      <c r="AX220" s="17">
        <v>1716</v>
      </c>
      <c r="AY220" s="3">
        <v>4.9009009009009006</v>
      </c>
      <c r="AZ220" s="3">
        <f t="shared" si="90"/>
        <v>8.423423423423424</v>
      </c>
      <c r="BA220" s="3">
        <v>12.137681159420291</v>
      </c>
      <c r="BB220" s="3">
        <v>41.391304347826086</v>
      </c>
      <c r="BC220" s="3">
        <f t="shared" si="88"/>
        <v>86.231886822244391</v>
      </c>
      <c r="BD220" s="3">
        <v>99.601593625497998</v>
      </c>
      <c r="BE220" s="3">
        <v>118.6046511627907</v>
      </c>
      <c r="BF220" s="3">
        <v>122.28695652173911</v>
      </c>
      <c r="BG220" s="3">
        <v>89.80869565217391</v>
      </c>
      <c r="BH220" s="3">
        <v>5.4782608695652177</v>
      </c>
      <c r="BI220" s="3"/>
      <c r="BJ220" s="3">
        <v>4.497671111111111</v>
      </c>
      <c r="BK220" s="3"/>
      <c r="BL220" s="14">
        <v>1716</v>
      </c>
      <c r="BM220" s="15">
        <v>1.3580000000000001</v>
      </c>
      <c r="BN220" s="15">
        <f t="shared" si="91"/>
        <v>0.19574774774774775</v>
      </c>
      <c r="BO220" s="15">
        <f t="shared" si="92"/>
        <v>0.3364414414414415</v>
      </c>
      <c r="BP220" s="15">
        <f t="shared" si="93"/>
        <v>0.48479326513213988</v>
      </c>
      <c r="BQ220" s="4">
        <f t="shared" si="94"/>
        <v>1.653217391304348</v>
      </c>
      <c r="BR220" s="4">
        <f t="shared" si="95"/>
        <v>3.4442030089590556</v>
      </c>
      <c r="BS220" s="4">
        <f t="shared" si="96"/>
        <v>3.9782048277478319</v>
      </c>
      <c r="BT220" s="4">
        <f t="shared" si="97"/>
        <v>4.7372093023255815</v>
      </c>
      <c r="BU220" s="4">
        <f t="shared" si="98"/>
        <v>4.8842849104859329</v>
      </c>
      <c r="BV220" s="4">
        <f t="shared" si="99"/>
        <v>3.5870649616368291</v>
      </c>
      <c r="BW220" s="4">
        <f t="shared" si="100"/>
        <v>3.9782048277478319</v>
      </c>
      <c r="BX220" s="4">
        <f t="shared" si="101"/>
        <v>7.9413560825762168</v>
      </c>
      <c r="BY220" s="5"/>
      <c r="BZ220" s="4">
        <f t="shared" si="102"/>
        <v>6.1078373688888892</v>
      </c>
      <c r="CA220" s="4"/>
      <c r="CB220" s="4"/>
      <c r="CC220" s="26">
        <v>1716</v>
      </c>
      <c r="CD220" s="6">
        <f t="shared" si="103"/>
        <v>84.110360360360374</v>
      </c>
      <c r="CE220" s="6">
        <f t="shared" si="104"/>
        <v>131.3789748508099</v>
      </c>
      <c r="CF220" s="6">
        <f t="shared" si="105"/>
        <v>31.41113043478261</v>
      </c>
      <c r="CG220" s="6">
        <f t="shared" si="106"/>
        <v>17.22101504479528</v>
      </c>
      <c r="CH220" s="6">
        <f t="shared" si="107"/>
        <v>11.934614483243497</v>
      </c>
      <c r="CI220" s="6">
        <f t="shared" si="108"/>
        <v>14.211627906976744</v>
      </c>
      <c r="CJ220" s="6">
        <f t="shared" si="109"/>
        <v>6.349570383631713</v>
      </c>
      <c r="CK220" s="6">
        <f t="shared" si="110"/>
        <v>4.6631844501278783</v>
      </c>
      <c r="CL220" s="6">
        <f t="shared" si="111"/>
        <v>5.1716662760721812</v>
      </c>
      <c r="CM220" s="6">
        <f t="shared" si="116"/>
        <v>15.882712165152434</v>
      </c>
      <c r="CO220" s="7">
        <f t="shared" si="112"/>
        <v>238.22449599559226</v>
      </c>
      <c r="CQ220" s="8">
        <v>1716</v>
      </c>
      <c r="CR220" s="9">
        <f t="shared" si="113"/>
        <v>1526.9593422222224</v>
      </c>
      <c r="CS220" s="9">
        <f t="shared" si="114"/>
        <v>1000.5428831814876</v>
      </c>
      <c r="CU220" s="24">
        <v>1716</v>
      </c>
      <c r="CV220" s="11">
        <f t="shared" si="115"/>
        <v>1.5261308314610724</v>
      </c>
    </row>
    <row r="221" spans="1:100" x14ac:dyDescent="0.2">
      <c r="A221" s="13">
        <v>1717</v>
      </c>
      <c r="C221" s="1">
        <v>459</v>
      </c>
      <c r="G221" s="1">
        <v>459</v>
      </c>
      <c r="H221" s="1"/>
      <c r="J221" s="1">
        <v>23.166666666666668</v>
      </c>
      <c r="M221" s="1">
        <v>306</v>
      </c>
      <c r="O221" s="1">
        <v>365.5</v>
      </c>
      <c r="S221" s="1">
        <f>AVERAGE(O221:R221)</f>
        <v>365.5</v>
      </c>
      <c r="T221" s="1">
        <v>32</v>
      </c>
      <c r="U221" s="1">
        <v>44</v>
      </c>
      <c r="V221" s="1"/>
      <c r="X221" s="1">
        <v>46</v>
      </c>
      <c r="Y221" s="1"/>
      <c r="Z221" s="1">
        <v>46</v>
      </c>
      <c r="AA221" s="1">
        <v>46</v>
      </c>
      <c r="AB221" s="1">
        <f t="shared" si="87"/>
        <v>38</v>
      </c>
      <c r="AC221" s="1">
        <v>848.6</v>
      </c>
      <c r="AD221" s="1"/>
      <c r="AE221" s="1"/>
      <c r="AF221" s="1"/>
      <c r="AG221" s="1">
        <v>1000</v>
      </c>
      <c r="AH221" s="1"/>
      <c r="AI221" s="1">
        <v>1000</v>
      </c>
      <c r="AJ221" s="1">
        <v>119</v>
      </c>
      <c r="AK221" s="1">
        <v>1200</v>
      </c>
      <c r="AL221" s="1"/>
      <c r="AM221" s="1">
        <v>909.5</v>
      </c>
      <c r="AN221" s="1"/>
      <c r="AO221" s="1">
        <v>72</v>
      </c>
      <c r="AP221" s="1"/>
      <c r="AQ221" s="1"/>
      <c r="AR221" s="1">
        <v>4.4995733333333332</v>
      </c>
      <c r="AS221" s="1"/>
      <c r="AT221" s="1"/>
      <c r="AU221" s="1">
        <v>4.5</v>
      </c>
      <c r="AV221" s="1">
        <v>4.5</v>
      </c>
      <c r="AW221" s="1"/>
      <c r="AX221" s="17">
        <v>1717</v>
      </c>
      <c r="AY221" s="3">
        <v>3.6756756756756759</v>
      </c>
      <c r="AZ221" s="3">
        <f t="shared" si="90"/>
        <v>8.2702702702702702</v>
      </c>
      <c r="BA221" s="3">
        <v>12.137681159420291</v>
      </c>
      <c r="BB221" s="3">
        <v>31.782608695652176</v>
      </c>
      <c r="BC221" s="3">
        <f t="shared" si="88"/>
        <v>82.608695652173907</v>
      </c>
      <c r="BD221" s="3">
        <v>79.681274900398407</v>
      </c>
      <c r="BE221" s="3">
        <v>138.37209302325581</v>
      </c>
      <c r="BF221" s="3">
        <v>104.34782608695652</v>
      </c>
      <c r="BG221" s="3">
        <v>79.086956521739125</v>
      </c>
      <c r="BH221" s="3">
        <v>6.2608695652173916</v>
      </c>
      <c r="BI221" s="3"/>
      <c r="BJ221" s="3">
        <v>4.4995733333333332</v>
      </c>
      <c r="BK221" s="3"/>
      <c r="BL221" s="14">
        <v>1717</v>
      </c>
      <c r="BM221" s="15">
        <v>1.3580000000000001</v>
      </c>
      <c r="BN221" s="15">
        <f t="shared" si="91"/>
        <v>0.14681081081081082</v>
      </c>
      <c r="BO221" s="15">
        <f t="shared" si="92"/>
        <v>0.33032432432432435</v>
      </c>
      <c r="BP221" s="15">
        <f t="shared" si="93"/>
        <v>0.48479326513213988</v>
      </c>
      <c r="BQ221" s="4">
        <f t="shared" si="94"/>
        <v>1.2694347826086958</v>
      </c>
      <c r="BR221" s="4">
        <f t="shared" si="95"/>
        <v>3.2994884910485935</v>
      </c>
      <c r="BS221" s="4">
        <f t="shared" si="96"/>
        <v>3.1825638621982657</v>
      </c>
      <c r="BT221" s="4">
        <f t="shared" si="97"/>
        <v>5.5267441860465123</v>
      </c>
      <c r="BU221" s="4">
        <f t="shared" si="98"/>
        <v>4.1677749360613809</v>
      </c>
      <c r="BV221" s="4">
        <f t="shared" si="99"/>
        <v>3.1588260869565215</v>
      </c>
      <c r="BW221" s="4">
        <f t="shared" si="100"/>
        <v>3.1825638621982657</v>
      </c>
      <c r="BX221" s="4">
        <f t="shared" si="101"/>
        <v>9.0758355229442476</v>
      </c>
      <c r="BY221" s="5"/>
      <c r="BZ221" s="4">
        <f t="shared" si="102"/>
        <v>6.1104205866666668</v>
      </c>
      <c r="CA221" s="4"/>
      <c r="CB221" s="4"/>
      <c r="CC221" s="26">
        <v>1717</v>
      </c>
      <c r="CD221" s="6">
        <f t="shared" si="103"/>
        <v>82.581081081081081</v>
      </c>
      <c r="CE221" s="6">
        <f t="shared" si="104"/>
        <v>131.3789748508099</v>
      </c>
      <c r="CF221" s="6">
        <f t="shared" si="105"/>
        <v>24.11926086956522</v>
      </c>
      <c r="CG221" s="6">
        <f t="shared" si="106"/>
        <v>16.497442455242968</v>
      </c>
      <c r="CH221" s="6">
        <f t="shared" si="107"/>
        <v>9.547691586594798</v>
      </c>
      <c r="CI221" s="6">
        <f t="shared" si="108"/>
        <v>16.580232558139535</v>
      </c>
      <c r="CJ221" s="6">
        <f t="shared" si="109"/>
        <v>5.4181074168797956</v>
      </c>
      <c r="CK221" s="6">
        <f t="shared" si="110"/>
        <v>4.1064739130434784</v>
      </c>
      <c r="CL221" s="6">
        <f t="shared" si="111"/>
        <v>4.1373330208577457</v>
      </c>
      <c r="CM221" s="6">
        <f t="shared" si="116"/>
        <v>18.151671045888495</v>
      </c>
      <c r="CO221" s="7">
        <f t="shared" si="112"/>
        <v>229.93718771702191</v>
      </c>
      <c r="CQ221" s="8">
        <v>1717</v>
      </c>
      <c r="CR221" s="9">
        <f t="shared" si="113"/>
        <v>1527.6051466666668</v>
      </c>
      <c r="CS221" s="9">
        <f t="shared" si="114"/>
        <v>965.73618841149209</v>
      </c>
      <c r="CU221" s="24">
        <v>1717</v>
      </c>
      <c r="CV221" s="11">
        <f t="shared" si="115"/>
        <v>1.5818037731188002</v>
      </c>
    </row>
    <row r="222" spans="1:100" x14ac:dyDescent="0.2">
      <c r="A222" s="13">
        <v>1718</v>
      </c>
      <c r="C222" s="1">
        <v>629</v>
      </c>
      <c r="G222" s="1">
        <v>629</v>
      </c>
      <c r="H222" s="1"/>
      <c r="J222" s="1">
        <v>23</v>
      </c>
      <c r="M222" s="1">
        <v>493</v>
      </c>
      <c r="R222" s="1">
        <v>476</v>
      </c>
      <c r="S222" s="1">
        <f>AVERAGE(O222:R222)</f>
        <v>476</v>
      </c>
      <c r="T222" s="1">
        <v>32</v>
      </c>
      <c r="U222" s="1">
        <v>41</v>
      </c>
      <c r="V222" s="1"/>
      <c r="X222" s="1">
        <v>46</v>
      </c>
      <c r="Y222" s="1"/>
      <c r="Z222" s="1">
        <v>46</v>
      </c>
      <c r="AA222" s="1">
        <v>46</v>
      </c>
      <c r="AB222" s="1">
        <f t="shared" si="87"/>
        <v>38</v>
      </c>
      <c r="AC222" s="1">
        <v>618.79999999999995</v>
      </c>
      <c r="AD222" s="1"/>
      <c r="AE222" s="1"/>
      <c r="AF222" s="1"/>
      <c r="AG222" s="1">
        <v>1000</v>
      </c>
      <c r="AH222" s="1">
        <v>1309</v>
      </c>
      <c r="AI222" s="1">
        <v>1154.5</v>
      </c>
      <c r="AJ222" s="1">
        <v>110.5</v>
      </c>
      <c r="AK222" s="1">
        <v>1200</v>
      </c>
      <c r="AL222" s="1"/>
      <c r="AM222" s="1">
        <v>949.9</v>
      </c>
      <c r="AN222" s="1"/>
      <c r="AO222" s="1">
        <v>51</v>
      </c>
      <c r="AP222" s="1"/>
      <c r="AQ222" s="1"/>
      <c r="AR222" s="1">
        <v>4.4971733333333326</v>
      </c>
      <c r="AS222" s="1"/>
      <c r="AT222" s="1"/>
      <c r="AU222" s="1">
        <v>4.5</v>
      </c>
      <c r="AV222" s="1">
        <v>4.5</v>
      </c>
      <c r="AW222" s="1"/>
      <c r="AX222" s="17">
        <v>1718</v>
      </c>
      <c r="AY222" s="3">
        <v>5.5135135135135132</v>
      </c>
      <c r="AZ222" s="3">
        <f t="shared" si="90"/>
        <v>11.333333333333334</v>
      </c>
      <c r="BA222" s="3">
        <v>11.956521739130434</v>
      </c>
      <c r="BB222" s="3">
        <v>41.391304347826086</v>
      </c>
      <c r="BC222" s="3">
        <f t="shared" si="88"/>
        <v>82.608695652173907</v>
      </c>
      <c r="BD222" s="3">
        <v>91.992031872509955</v>
      </c>
      <c r="BE222" s="3">
        <v>128.48837209302326</v>
      </c>
      <c r="BF222" s="3">
        <v>104.34782608695652</v>
      </c>
      <c r="BG222" s="3">
        <v>82.6</v>
      </c>
      <c r="BH222" s="3">
        <v>4.4347826086956523</v>
      </c>
      <c r="BI222" s="3"/>
      <c r="BJ222" s="3">
        <v>4.4971733333333326</v>
      </c>
      <c r="BK222" s="3"/>
      <c r="BL222" s="14">
        <v>1718</v>
      </c>
      <c r="BM222" s="15">
        <v>1.3580000000000001</v>
      </c>
      <c r="BN222" s="15">
        <f t="shared" si="91"/>
        <v>0.2202162162162162</v>
      </c>
      <c r="BO222" s="15">
        <f t="shared" si="92"/>
        <v>0.45266666666666677</v>
      </c>
      <c r="BP222" s="15">
        <f t="shared" si="93"/>
        <v>0.47755754475703321</v>
      </c>
      <c r="BQ222" s="4">
        <f t="shared" si="94"/>
        <v>1.653217391304348</v>
      </c>
      <c r="BR222" s="4">
        <f t="shared" si="95"/>
        <v>3.2994884910485935</v>
      </c>
      <c r="BS222" s="4">
        <f t="shared" si="96"/>
        <v>3.6742699789078981</v>
      </c>
      <c r="BT222" s="4">
        <f t="shared" si="97"/>
        <v>5.1319767441860469</v>
      </c>
      <c r="BU222" s="4">
        <f t="shared" si="98"/>
        <v>4.1677749360613809</v>
      </c>
      <c r="BV222" s="4">
        <f t="shared" si="99"/>
        <v>3.299141176470588</v>
      </c>
      <c r="BW222" s="4">
        <f t="shared" si="100"/>
        <v>3.6742699789078981</v>
      </c>
      <c r="BX222" s="4">
        <f t="shared" si="101"/>
        <v>6.4287168287521759</v>
      </c>
      <c r="BY222" s="5"/>
      <c r="BZ222" s="4">
        <f t="shared" si="102"/>
        <v>6.1071613866666663</v>
      </c>
      <c r="CA222" s="4"/>
      <c r="CB222" s="4"/>
      <c r="CC222" s="26">
        <v>1718</v>
      </c>
      <c r="CD222" s="6">
        <f t="shared" si="103"/>
        <v>113.1666666666667</v>
      </c>
      <c r="CE222" s="6">
        <f t="shared" si="104"/>
        <v>129.418094629156</v>
      </c>
      <c r="CF222" s="6">
        <f t="shared" si="105"/>
        <v>31.41113043478261</v>
      </c>
      <c r="CG222" s="6">
        <f t="shared" si="106"/>
        <v>16.497442455242968</v>
      </c>
      <c r="CH222" s="6">
        <f t="shared" si="107"/>
        <v>11.022809936723695</v>
      </c>
      <c r="CI222" s="6">
        <f t="shared" si="108"/>
        <v>15.39593023255814</v>
      </c>
      <c r="CJ222" s="6">
        <f t="shared" si="109"/>
        <v>5.4181074168797956</v>
      </c>
      <c r="CK222" s="6">
        <f t="shared" si="110"/>
        <v>4.2888835294117644</v>
      </c>
      <c r="CL222" s="6">
        <f t="shared" si="111"/>
        <v>4.7765509725802673</v>
      </c>
      <c r="CM222" s="6">
        <f t="shared" si="116"/>
        <v>12.857433657504352</v>
      </c>
      <c r="CO222" s="7">
        <f t="shared" si="112"/>
        <v>231.08638326483961</v>
      </c>
      <c r="CQ222" s="8">
        <v>1718</v>
      </c>
      <c r="CR222" s="9">
        <f t="shared" si="113"/>
        <v>1526.7903466666667</v>
      </c>
      <c r="CS222" s="9">
        <f t="shared" si="114"/>
        <v>970.56280971232638</v>
      </c>
      <c r="CU222" s="24">
        <v>1718</v>
      </c>
      <c r="CV222" s="11">
        <f t="shared" si="115"/>
        <v>1.5730979297663439</v>
      </c>
    </row>
    <row r="223" spans="1:100" x14ac:dyDescent="0.2">
      <c r="A223" s="13">
        <v>1719</v>
      </c>
      <c r="C223" s="1">
        <v>450.5</v>
      </c>
      <c r="G223" s="1">
        <v>450.5</v>
      </c>
      <c r="H223" s="1"/>
      <c r="J223" s="1">
        <v>23.166666666666668</v>
      </c>
      <c r="T223" s="1">
        <v>32</v>
      </c>
      <c r="U223" s="1">
        <v>42.7</v>
      </c>
      <c r="V223" s="1"/>
      <c r="X223" s="1">
        <v>48</v>
      </c>
      <c r="Y223" s="1"/>
      <c r="Z223" s="1">
        <v>48</v>
      </c>
      <c r="AA223" s="1">
        <v>48</v>
      </c>
      <c r="AB223" s="1">
        <f t="shared" si="87"/>
        <v>40</v>
      </c>
      <c r="AC223" s="1"/>
      <c r="AD223" s="1"/>
      <c r="AE223" s="1"/>
      <c r="AF223" s="1"/>
      <c r="AG223" s="1">
        <v>1000</v>
      </c>
      <c r="AH223" s="1"/>
      <c r="AI223" s="1">
        <v>1000</v>
      </c>
      <c r="AJ223" s="1">
        <v>92</v>
      </c>
      <c r="AK223" s="1">
        <v>1200</v>
      </c>
      <c r="AL223" s="1"/>
      <c r="AM223" s="1">
        <v>949.2</v>
      </c>
      <c r="AN223" s="1"/>
      <c r="AO223" s="1">
        <v>45</v>
      </c>
      <c r="AP223" s="1"/>
      <c r="AQ223" s="1"/>
      <c r="AR223" s="1">
        <v>4.5008888888888894</v>
      </c>
      <c r="AS223" s="1"/>
      <c r="AT223" s="1"/>
      <c r="AU223" s="1">
        <v>4.5</v>
      </c>
      <c r="AV223" s="1">
        <v>4.5</v>
      </c>
      <c r="AW223" s="1"/>
      <c r="AX223" s="17">
        <v>1719</v>
      </c>
      <c r="AY223" s="3">
        <v>2.9099099099099099</v>
      </c>
      <c r="AZ223" s="3">
        <f t="shared" si="90"/>
        <v>8.1171171171171164</v>
      </c>
      <c r="BA223" s="3">
        <v>12.137681159420291</v>
      </c>
      <c r="BB223" s="3">
        <v>32.876521739130432</v>
      </c>
      <c r="BC223" s="3">
        <f t="shared" si="88"/>
        <v>86.956521739130437</v>
      </c>
      <c r="BD223" s="3">
        <v>79.681274900398407</v>
      </c>
      <c r="BE223" s="3">
        <v>106.97674418604652</v>
      </c>
      <c r="BF223" s="3">
        <v>104.34782608695652</v>
      </c>
      <c r="BG223" s="3">
        <v>82.539130434782606</v>
      </c>
      <c r="BH223" s="3">
        <v>3.9130434782608696</v>
      </c>
      <c r="BI223" s="3"/>
      <c r="BJ223" s="3">
        <v>4.5008888888888894</v>
      </c>
      <c r="BK223" s="3"/>
      <c r="BL223" s="14">
        <v>1719</v>
      </c>
      <c r="BM223" s="15">
        <v>1.3580000000000001</v>
      </c>
      <c r="BN223" s="15">
        <f t="shared" si="91"/>
        <v>0.11622522522522523</v>
      </c>
      <c r="BO223" s="15">
        <f t="shared" si="92"/>
        <v>0.32420720720720719</v>
      </c>
      <c r="BP223" s="15">
        <f t="shared" si="93"/>
        <v>0.48479326513213988</v>
      </c>
      <c r="BQ223" s="4">
        <f t="shared" si="94"/>
        <v>1.3131269565217392</v>
      </c>
      <c r="BR223" s="4">
        <f t="shared" si="95"/>
        <v>3.4731457800511514</v>
      </c>
      <c r="BS223" s="4">
        <f t="shared" si="96"/>
        <v>3.1825638621982657</v>
      </c>
      <c r="BT223" s="4">
        <f t="shared" si="97"/>
        <v>4.2727770177838584</v>
      </c>
      <c r="BU223" s="4">
        <f t="shared" si="98"/>
        <v>4.1677749360613809</v>
      </c>
      <c r="BV223" s="4">
        <f t="shared" si="99"/>
        <v>3.2967099744245525</v>
      </c>
      <c r="BW223" s="4">
        <f t="shared" si="100"/>
        <v>3.1825638621982657</v>
      </c>
      <c r="BX223" s="4">
        <f t="shared" si="101"/>
        <v>5.6723972018401554</v>
      </c>
      <c r="BY223" s="5"/>
      <c r="BZ223" s="4">
        <f t="shared" si="102"/>
        <v>6.112207111111112</v>
      </c>
      <c r="CA223" s="4"/>
      <c r="CB223" s="4"/>
      <c r="CC223" s="26">
        <v>1719</v>
      </c>
      <c r="CD223" s="6">
        <f t="shared" si="103"/>
        <v>81.051801801801801</v>
      </c>
      <c r="CE223" s="6">
        <f t="shared" si="104"/>
        <v>131.3789748508099</v>
      </c>
      <c r="CF223" s="6">
        <f t="shared" si="105"/>
        <v>24.949412173913043</v>
      </c>
      <c r="CG223" s="6">
        <f t="shared" si="106"/>
        <v>17.365728900255757</v>
      </c>
      <c r="CH223" s="6">
        <f t="shared" si="107"/>
        <v>9.547691586594798</v>
      </c>
      <c r="CI223" s="6">
        <f t="shared" si="108"/>
        <v>12.818331053351574</v>
      </c>
      <c r="CJ223" s="6">
        <f t="shared" si="109"/>
        <v>5.4181074168797956</v>
      </c>
      <c r="CK223" s="6">
        <f t="shared" si="110"/>
        <v>4.2857229667519183</v>
      </c>
      <c r="CL223" s="6">
        <f t="shared" si="111"/>
        <v>4.1373330208577457</v>
      </c>
      <c r="CM223" s="6">
        <f t="shared" si="116"/>
        <v>11.344794403680311</v>
      </c>
      <c r="CO223" s="7">
        <f t="shared" si="112"/>
        <v>221.24609637309482</v>
      </c>
      <c r="CQ223" s="8">
        <v>1719</v>
      </c>
      <c r="CR223" s="9">
        <f t="shared" si="113"/>
        <v>1528.0517777777779</v>
      </c>
      <c r="CS223" s="9">
        <f t="shared" si="114"/>
        <v>929.23360476699827</v>
      </c>
      <c r="CU223" s="24">
        <v>1719</v>
      </c>
      <c r="CV223" s="11">
        <f t="shared" si="115"/>
        <v>1.6444215641135052</v>
      </c>
    </row>
    <row r="224" spans="1:100" x14ac:dyDescent="0.2">
      <c r="A224" s="13">
        <v>1720</v>
      </c>
      <c r="G224" s="1">
        <v>546.125</v>
      </c>
      <c r="H224" s="1"/>
      <c r="J224" s="1">
        <v>21.333333333333332</v>
      </c>
      <c r="M224" s="1">
        <v>170</v>
      </c>
      <c r="T224" s="1">
        <v>28</v>
      </c>
      <c r="U224" s="1">
        <v>40.299999999999997</v>
      </c>
      <c r="V224" s="1"/>
      <c r="X224" s="1">
        <v>48</v>
      </c>
      <c r="Y224" s="1"/>
      <c r="Z224" s="1">
        <v>48</v>
      </c>
      <c r="AA224" s="1">
        <v>48</v>
      </c>
      <c r="AB224" s="1">
        <f t="shared" si="87"/>
        <v>40</v>
      </c>
      <c r="AC224" s="1">
        <v>848.6</v>
      </c>
      <c r="AD224" s="1"/>
      <c r="AE224" s="1"/>
      <c r="AF224" s="1"/>
      <c r="AG224" s="1">
        <v>1050</v>
      </c>
      <c r="AH224" s="1"/>
      <c r="AI224" s="1">
        <v>1050</v>
      </c>
      <c r="AJ224" s="1">
        <v>119</v>
      </c>
      <c r="AK224" s="1">
        <v>1250</v>
      </c>
      <c r="AL224" s="1"/>
      <c r="AM224" s="1">
        <v>797.5</v>
      </c>
      <c r="AN224" s="1"/>
      <c r="AO224" s="1">
        <v>41.4</v>
      </c>
      <c r="AP224" s="1"/>
      <c r="AQ224" s="1"/>
      <c r="AR224" s="1">
        <v>4.49688</v>
      </c>
      <c r="AS224" s="1"/>
      <c r="AT224" s="1"/>
      <c r="AU224" s="1">
        <v>4.5</v>
      </c>
      <c r="AV224" s="1">
        <v>4.5</v>
      </c>
      <c r="AW224" s="1"/>
      <c r="AX224" s="17">
        <v>1720</v>
      </c>
      <c r="AY224" s="3">
        <v>1.9099099099099099</v>
      </c>
      <c r="AZ224" s="3">
        <f t="shared" si="90"/>
        <v>9.8400900900900901</v>
      </c>
      <c r="BA224" s="3">
        <v>10.144927536231883</v>
      </c>
      <c r="BB224" s="3">
        <v>24.361739130434781</v>
      </c>
      <c r="BC224" s="3">
        <f t="shared" si="88"/>
        <v>86.956521739130437</v>
      </c>
      <c r="BD224" s="3">
        <v>83.665338645418316</v>
      </c>
      <c r="BE224" s="3">
        <v>138.37209302325581</v>
      </c>
      <c r="BF224" s="3">
        <v>108.69565217391303</v>
      </c>
      <c r="BG224" s="3">
        <v>69.347826086956516</v>
      </c>
      <c r="BH224" s="3">
        <v>3.6</v>
      </c>
      <c r="BI224" s="3"/>
      <c r="BJ224" s="3">
        <v>4.49688</v>
      </c>
      <c r="BK224" s="3"/>
      <c r="BL224" s="14">
        <v>1720</v>
      </c>
      <c r="BM224" s="15">
        <v>1.3580000000000001</v>
      </c>
      <c r="BN224" s="15">
        <f t="shared" si="91"/>
        <v>7.6284048754636999E-2</v>
      </c>
      <c r="BO224" s="15">
        <f t="shared" si="92"/>
        <v>0.39302477477477477</v>
      </c>
      <c r="BP224" s="15">
        <f t="shared" si="93"/>
        <v>0.40520034100596758</v>
      </c>
      <c r="BQ224" s="4">
        <f t="shared" si="94"/>
        <v>0.97303652173913036</v>
      </c>
      <c r="BR224" s="4">
        <f t="shared" si="95"/>
        <v>3.4731457800511514</v>
      </c>
      <c r="BS224" s="4">
        <f t="shared" si="96"/>
        <v>3.341692055308179</v>
      </c>
      <c r="BT224" s="4">
        <f t="shared" si="97"/>
        <v>5.5267441860465123</v>
      </c>
      <c r="BU224" s="4">
        <f t="shared" si="98"/>
        <v>4.3414322250639383</v>
      </c>
      <c r="BV224" s="4">
        <f t="shared" si="99"/>
        <v>2.7698337595907927</v>
      </c>
      <c r="BW224" s="4">
        <f t="shared" si="100"/>
        <v>3.341692055308179</v>
      </c>
      <c r="BX224" s="4">
        <f t="shared" si="101"/>
        <v>5.2186054256929433</v>
      </c>
      <c r="BY224" s="5"/>
      <c r="BZ224" s="4">
        <f t="shared" si="102"/>
        <v>6.1067630400000006</v>
      </c>
      <c r="CA224" s="4"/>
      <c r="CB224" s="4"/>
      <c r="CC224" s="26">
        <v>1720</v>
      </c>
      <c r="CD224" s="6">
        <f t="shared" si="103"/>
        <v>98.256193693693689</v>
      </c>
      <c r="CE224" s="6">
        <f t="shared" si="104"/>
        <v>109.80929241261721</v>
      </c>
      <c r="CF224" s="6">
        <f t="shared" si="105"/>
        <v>18.487693913043476</v>
      </c>
      <c r="CG224" s="6">
        <f t="shared" si="106"/>
        <v>17.365728900255757</v>
      </c>
      <c r="CH224" s="6">
        <f t="shared" si="107"/>
        <v>10.025076165924537</v>
      </c>
      <c r="CI224" s="6">
        <f t="shared" si="108"/>
        <v>16.580232558139535</v>
      </c>
      <c r="CJ224" s="6">
        <f t="shared" si="109"/>
        <v>5.6438618925831197</v>
      </c>
      <c r="CK224" s="6">
        <f t="shared" si="110"/>
        <v>3.6007838874680305</v>
      </c>
      <c r="CL224" s="6">
        <f t="shared" si="111"/>
        <v>4.3441996719006326</v>
      </c>
      <c r="CM224" s="6">
        <f t="shared" si="116"/>
        <v>10.437210851385887</v>
      </c>
      <c r="CO224" s="7">
        <f t="shared" si="112"/>
        <v>196.29408025331819</v>
      </c>
      <c r="CQ224" s="8">
        <v>1720</v>
      </c>
      <c r="CR224" s="9">
        <f t="shared" si="113"/>
        <v>1526.6907600000002</v>
      </c>
      <c r="CS224" s="9">
        <f t="shared" si="114"/>
        <v>824.43513706393639</v>
      </c>
      <c r="CU224" s="24">
        <v>1720</v>
      </c>
      <c r="CV224" s="11">
        <f t="shared" si="115"/>
        <v>1.8518021507877613</v>
      </c>
    </row>
    <row r="225" spans="1:100" x14ac:dyDescent="0.2">
      <c r="A225" s="13">
        <v>1721</v>
      </c>
      <c r="G225" s="1">
        <v>641.75</v>
      </c>
      <c r="H225" s="1"/>
      <c r="J225" s="1">
        <v>20.333333333333332</v>
      </c>
      <c r="M225" s="1">
        <v>136</v>
      </c>
      <c r="O225" s="1">
        <v>182.24</v>
      </c>
      <c r="S225" s="1">
        <f t="shared" ref="S225:S243" si="118">AVERAGE(O225:R225)</f>
        <v>182.24</v>
      </c>
      <c r="T225" s="1">
        <v>32</v>
      </c>
      <c r="U225" s="1">
        <v>39.299999999999997</v>
      </c>
      <c r="V225" s="1"/>
      <c r="X225" s="1">
        <v>47</v>
      </c>
      <c r="Y225" s="1"/>
      <c r="Z225" s="1">
        <v>47</v>
      </c>
      <c r="AA225" s="1">
        <v>47</v>
      </c>
      <c r="AB225" s="1">
        <f t="shared" si="87"/>
        <v>39</v>
      </c>
      <c r="AC225" s="1">
        <v>748</v>
      </c>
      <c r="AD225" s="1"/>
      <c r="AE225" s="1"/>
      <c r="AF225" s="1"/>
      <c r="AG225" s="1">
        <v>1000</v>
      </c>
      <c r="AH225" s="1"/>
      <c r="AI225" s="1">
        <v>1000</v>
      </c>
      <c r="AJ225" s="1">
        <v>102</v>
      </c>
      <c r="AK225" s="1">
        <v>1250</v>
      </c>
      <c r="AL225" s="1"/>
      <c r="AM225" s="1">
        <v>653</v>
      </c>
      <c r="AN225" s="1"/>
      <c r="AO225" s="1">
        <v>44.4</v>
      </c>
      <c r="AP225" s="1"/>
      <c r="AQ225" s="1"/>
      <c r="AR225" s="1">
        <v>4.5013377777777777</v>
      </c>
      <c r="AS225" s="1"/>
      <c r="AT225" s="1"/>
      <c r="AU225" s="1">
        <v>4.5</v>
      </c>
      <c r="AV225" s="1">
        <v>4.5</v>
      </c>
      <c r="AW225" s="1"/>
      <c r="AX225" s="17">
        <v>1721</v>
      </c>
      <c r="AY225" s="3">
        <v>3.3090090090090092</v>
      </c>
      <c r="AZ225" s="3">
        <f t="shared" si="90"/>
        <v>11.563063063063064</v>
      </c>
      <c r="BA225" s="3">
        <v>9.0579710144927521</v>
      </c>
      <c r="BB225" s="3">
        <v>15.846956521739131</v>
      </c>
      <c r="BC225" s="3">
        <f t="shared" si="88"/>
        <v>84.782608695652172</v>
      </c>
      <c r="BD225" s="3">
        <v>79.681274900398407</v>
      </c>
      <c r="BE225" s="3">
        <v>118.6046511627907</v>
      </c>
      <c r="BF225" s="3">
        <v>108.69565217391303</v>
      </c>
      <c r="BG225" s="3">
        <v>56.782608695652172</v>
      </c>
      <c r="BH225" s="3">
        <v>3.8608695652173912</v>
      </c>
      <c r="BI225" s="3"/>
      <c r="BJ225" s="3">
        <v>4.5013377777777777</v>
      </c>
      <c r="BK225" s="3"/>
      <c r="BL225" s="14">
        <v>1721</v>
      </c>
      <c r="BM225" s="15">
        <v>1.3580000000000001</v>
      </c>
      <c r="BN225" s="15">
        <f t="shared" si="91"/>
        <v>0.13216571277159514</v>
      </c>
      <c r="BO225" s="15">
        <f t="shared" si="92"/>
        <v>0.46184234234234239</v>
      </c>
      <c r="BP225" s="15">
        <f t="shared" si="93"/>
        <v>0.36178601875532818</v>
      </c>
      <c r="BQ225" s="4">
        <f t="shared" si="94"/>
        <v>0.63294608695652177</v>
      </c>
      <c r="BR225" s="4">
        <f t="shared" si="95"/>
        <v>3.3863171355498722</v>
      </c>
      <c r="BS225" s="4">
        <f t="shared" si="96"/>
        <v>3.1825638621982657</v>
      </c>
      <c r="BT225" s="4">
        <f t="shared" si="97"/>
        <v>4.7372093023255815</v>
      </c>
      <c r="BU225" s="4">
        <f t="shared" si="98"/>
        <v>4.3414322250639383</v>
      </c>
      <c r="BV225" s="4">
        <f t="shared" si="99"/>
        <v>2.2679641943734015</v>
      </c>
      <c r="BW225" s="4">
        <f t="shared" si="100"/>
        <v>3.1825638621982657</v>
      </c>
      <c r="BX225" s="4">
        <f t="shared" si="101"/>
        <v>5.5967652391489535</v>
      </c>
      <c r="BY225" s="5"/>
      <c r="BZ225" s="4">
        <f t="shared" si="102"/>
        <v>6.1128167022222222</v>
      </c>
      <c r="CA225" s="4"/>
      <c r="CB225" s="4"/>
      <c r="CC225" s="26">
        <v>1721</v>
      </c>
      <c r="CD225" s="6">
        <f t="shared" si="103"/>
        <v>115.46058558558559</v>
      </c>
      <c r="CE225" s="6">
        <f t="shared" si="104"/>
        <v>98.044011082693942</v>
      </c>
      <c r="CF225" s="6">
        <f t="shared" si="105"/>
        <v>12.025975652173914</v>
      </c>
      <c r="CG225" s="6">
        <f t="shared" si="106"/>
        <v>16.931585677749361</v>
      </c>
      <c r="CH225" s="6">
        <f t="shared" si="107"/>
        <v>9.547691586594798</v>
      </c>
      <c r="CI225" s="6">
        <f t="shared" si="108"/>
        <v>14.211627906976744</v>
      </c>
      <c r="CJ225" s="6">
        <f t="shared" si="109"/>
        <v>5.6438618925831197</v>
      </c>
      <c r="CK225" s="6">
        <f t="shared" si="110"/>
        <v>2.948353452685422</v>
      </c>
      <c r="CL225" s="6">
        <f t="shared" si="111"/>
        <v>4.1373330208577457</v>
      </c>
      <c r="CM225" s="6">
        <f t="shared" si="116"/>
        <v>11.193530478297907</v>
      </c>
      <c r="CO225" s="7">
        <f t="shared" si="112"/>
        <v>174.68397075061293</v>
      </c>
      <c r="CQ225" s="8">
        <v>1721</v>
      </c>
      <c r="CR225" s="9">
        <f t="shared" si="113"/>
        <v>1528.2041755555556</v>
      </c>
      <c r="CS225" s="9">
        <f t="shared" si="114"/>
        <v>733.67267715257435</v>
      </c>
      <c r="CU225" s="24">
        <v>1721</v>
      </c>
      <c r="CV225" s="11">
        <f t="shared" si="115"/>
        <v>2.0829509168674556</v>
      </c>
    </row>
    <row r="226" spans="1:100" x14ac:dyDescent="0.2">
      <c r="A226" s="13">
        <v>1722</v>
      </c>
      <c r="G226" s="1">
        <v>737.375</v>
      </c>
      <c r="H226" s="1"/>
      <c r="J226" s="1">
        <v>20.833333333333332</v>
      </c>
      <c r="M226" s="1">
        <v>299.2</v>
      </c>
      <c r="O226" s="1">
        <v>340</v>
      </c>
      <c r="S226" s="1">
        <f t="shared" si="118"/>
        <v>340</v>
      </c>
      <c r="T226" s="1">
        <v>32</v>
      </c>
      <c r="U226" s="1">
        <v>42.3</v>
      </c>
      <c r="V226" s="1"/>
      <c r="X226" s="1">
        <v>50</v>
      </c>
      <c r="Y226" s="1"/>
      <c r="Z226" s="1">
        <v>47.666667938232422</v>
      </c>
      <c r="AA226" s="1">
        <v>47.666667938232422</v>
      </c>
      <c r="AB226" s="1">
        <f t="shared" si="87"/>
        <v>39.666667938232422</v>
      </c>
      <c r="AC226" s="1">
        <v>697</v>
      </c>
      <c r="AD226" s="1"/>
      <c r="AE226" s="1"/>
      <c r="AF226" s="1"/>
      <c r="AG226" s="1"/>
      <c r="AH226" s="1"/>
      <c r="AI226" s="1">
        <f>AC226+374</f>
        <v>1071</v>
      </c>
      <c r="AJ226" s="1">
        <v>100.5</v>
      </c>
      <c r="AK226" s="1">
        <v>1200</v>
      </c>
      <c r="AL226" s="1"/>
      <c r="AM226" s="1">
        <v>739.8</v>
      </c>
      <c r="AN226" s="1"/>
      <c r="AO226" s="1">
        <v>47.5</v>
      </c>
      <c r="AP226" s="1"/>
      <c r="AQ226" s="1"/>
      <c r="AR226" s="1">
        <v>4.5033555555555553</v>
      </c>
      <c r="AS226" s="1"/>
      <c r="AT226" s="1"/>
      <c r="AU226" s="1">
        <v>4.5</v>
      </c>
      <c r="AV226" s="1">
        <v>4.5</v>
      </c>
      <c r="AW226" s="1"/>
      <c r="AX226" s="17">
        <v>1722</v>
      </c>
      <c r="AY226" s="3">
        <v>4.7081081081081084</v>
      </c>
      <c r="AZ226" s="3">
        <f t="shared" si="90"/>
        <v>13.286036036036036</v>
      </c>
      <c r="BA226" s="3">
        <v>9.6014492753623166</v>
      </c>
      <c r="BB226" s="3">
        <v>29.565217391304348</v>
      </c>
      <c r="BC226" s="3">
        <f t="shared" si="88"/>
        <v>86.231886822244391</v>
      </c>
      <c r="BD226" s="3">
        <v>85.338645418326692</v>
      </c>
      <c r="BE226" s="3">
        <v>116.86046511627907</v>
      </c>
      <c r="BF226" s="3">
        <v>104.34782608695652</v>
      </c>
      <c r="BG226" s="3">
        <v>64.330434782608691</v>
      </c>
      <c r="BH226" s="3">
        <v>4.1304347826086953</v>
      </c>
      <c r="BI226" s="3"/>
      <c r="BJ226" s="3">
        <v>4.5033555555555553</v>
      </c>
      <c r="BK226" s="3"/>
      <c r="BL226" s="14">
        <v>1722</v>
      </c>
      <c r="BM226" s="15">
        <v>1.3580000000000001</v>
      </c>
      <c r="BN226" s="15">
        <f t="shared" si="91"/>
        <v>0.18804737678855327</v>
      </c>
      <c r="BO226" s="15">
        <f t="shared" si="92"/>
        <v>0.53065990990990997</v>
      </c>
      <c r="BP226" s="15">
        <f t="shared" si="93"/>
        <v>0.38349317988064785</v>
      </c>
      <c r="BQ226" s="4">
        <f t="shared" si="94"/>
        <v>1.1808695652173913</v>
      </c>
      <c r="BR226" s="4">
        <f t="shared" si="95"/>
        <v>3.4442030089590556</v>
      </c>
      <c r="BS226" s="4">
        <f t="shared" si="96"/>
        <v>3.4085258964143428</v>
      </c>
      <c r="BT226" s="4">
        <f t="shared" si="97"/>
        <v>4.6675444596443239</v>
      </c>
      <c r="BU226" s="4">
        <f t="shared" si="98"/>
        <v>4.1677749360613809</v>
      </c>
      <c r="BV226" s="4">
        <f t="shared" si="99"/>
        <v>2.5694332480818414</v>
      </c>
      <c r="BW226" s="4">
        <f t="shared" si="100"/>
        <v>3.4085258964143428</v>
      </c>
      <c r="BX226" s="4">
        <f t="shared" si="101"/>
        <v>5.9875303797201633</v>
      </c>
      <c r="BY226" s="5"/>
      <c r="BZ226" s="4">
        <f t="shared" si="102"/>
        <v>6.1155568444444448</v>
      </c>
      <c r="CA226" s="4"/>
      <c r="CB226" s="4"/>
      <c r="CC226" s="26">
        <v>1722</v>
      </c>
      <c r="CD226" s="6">
        <f t="shared" si="103"/>
        <v>132.66497747747749</v>
      </c>
      <c r="CE226" s="6">
        <f t="shared" si="104"/>
        <v>103.92665174765557</v>
      </c>
      <c r="CF226" s="6">
        <f t="shared" si="105"/>
        <v>22.436521739130434</v>
      </c>
      <c r="CG226" s="6">
        <f t="shared" si="106"/>
        <v>17.22101504479528</v>
      </c>
      <c r="CH226" s="6">
        <f t="shared" si="107"/>
        <v>10.225577689243028</v>
      </c>
      <c r="CI226" s="6">
        <f t="shared" si="108"/>
        <v>14.002633378932972</v>
      </c>
      <c r="CJ226" s="6">
        <f t="shared" si="109"/>
        <v>5.4181074168797956</v>
      </c>
      <c r="CK226" s="6">
        <f t="shared" si="110"/>
        <v>3.340263222506394</v>
      </c>
      <c r="CL226" s="6">
        <f t="shared" si="111"/>
        <v>4.4310836653386456</v>
      </c>
      <c r="CM226" s="6">
        <f t="shared" si="116"/>
        <v>11.975060759440327</v>
      </c>
      <c r="CO226" s="7">
        <f t="shared" si="112"/>
        <v>192.97691466392246</v>
      </c>
      <c r="CQ226" s="8">
        <v>1722</v>
      </c>
      <c r="CR226" s="9">
        <f t="shared" si="113"/>
        <v>1528.8892111111113</v>
      </c>
      <c r="CS226" s="9">
        <f t="shared" si="114"/>
        <v>810.50304158847439</v>
      </c>
      <c r="CU226" s="24">
        <v>1722</v>
      </c>
      <c r="CV226" s="11">
        <f t="shared" si="115"/>
        <v>1.8863460501205509</v>
      </c>
    </row>
    <row r="227" spans="1:100" x14ac:dyDescent="0.2">
      <c r="A227" s="13">
        <v>1723</v>
      </c>
      <c r="C227" s="1">
        <v>833</v>
      </c>
      <c r="G227" s="1">
        <v>833</v>
      </c>
      <c r="H227" s="1"/>
      <c r="J227" s="1">
        <v>27</v>
      </c>
      <c r="M227" s="1">
        <v>284.2</v>
      </c>
      <c r="O227" s="1">
        <v>323</v>
      </c>
      <c r="S227" s="1">
        <f t="shared" si="118"/>
        <v>323</v>
      </c>
      <c r="T227" s="1">
        <v>32</v>
      </c>
      <c r="U227" s="1">
        <v>40.5</v>
      </c>
      <c r="V227" s="1"/>
      <c r="X227" s="1">
        <v>48</v>
      </c>
      <c r="Y227" s="1"/>
      <c r="Z227" s="1">
        <v>48</v>
      </c>
      <c r="AA227" s="1">
        <v>48</v>
      </c>
      <c r="AB227" s="1">
        <f t="shared" si="87"/>
        <v>40</v>
      </c>
      <c r="AC227" s="1">
        <v>612</v>
      </c>
      <c r="AD227" s="1"/>
      <c r="AE227" s="1"/>
      <c r="AF227" s="1"/>
      <c r="AG227" s="1"/>
      <c r="AH227" s="1"/>
      <c r="AI227" s="1">
        <f>AC227+374</f>
        <v>986</v>
      </c>
      <c r="AJ227" s="1">
        <v>102</v>
      </c>
      <c r="AK227" s="1">
        <v>1200</v>
      </c>
      <c r="AL227" s="1"/>
      <c r="AM227" s="1">
        <v>730.4</v>
      </c>
      <c r="AN227" s="1"/>
      <c r="AO227" s="1">
        <v>37</v>
      </c>
      <c r="AP227" s="1"/>
      <c r="AQ227" s="1"/>
      <c r="AR227" s="1">
        <v>4.501751111111111</v>
      </c>
      <c r="AS227" s="1"/>
      <c r="AT227" s="1"/>
      <c r="AU227" s="1">
        <v>4.5</v>
      </c>
      <c r="AV227" s="1">
        <v>4.5</v>
      </c>
      <c r="AW227" s="1"/>
      <c r="AX227" s="17">
        <v>1723</v>
      </c>
      <c r="AY227" s="3">
        <v>4.288288288288288</v>
      </c>
      <c r="AZ227" s="3">
        <f t="shared" si="90"/>
        <v>15.009009009009009</v>
      </c>
      <c r="BA227" s="3">
        <v>11.956521739130434</v>
      </c>
      <c r="BB227" s="3">
        <v>28.086956521739129</v>
      </c>
      <c r="BC227" s="3">
        <f t="shared" si="88"/>
        <v>86.956521739130437</v>
      </c>
      <c r="BD227" s="3">
        <v>78.565737051792823</v>
      </c>
      <c r="BE227" s="3">
        <v>118.6046511627907</v>
      </c>
      <c r="BF227" s="3">
        <v>104.34782608695652</v>
      </c>
      <c r="BG227" s="3">
        <v>63.513043478260869</v>
      </c>
      <c r="BH227" s="3">
        <v>3.2173913043478262</v>
      </c>
      <c r="BI227" s="3"/>
      <c r="BJ227" s="3">
        <v>4.501751111111111</v>
      </c>
      <c r="BK227" s="3"/>
      <c r="BL227" s="14">
        <v>1723</v>
      </c>
      <c r="BM227" s="15">
        <v>1.3580000000000001</v>
      </c>
      <c r="BN227" s="15">
        <f t="shared" si="91"/>
        <v>0.17127927927927927</v>
      </c>
      <c r="BO227" s="15">
        <f t="shared" si="92"/>
        <v>0.59947747747747748</v>
      </c>
      <c r="BP227" s="15">
        <f t="shared" si="93"/>
        <v>0.47755754475703321</v>
      </c>
      <c r="BQ227" s="4">
        <f t="shared" si="94"/>
        <v>1.1218260869565218</v>
      </c>
      <c r="BR227" s="4">
        <f t="shared" si="95"/>
        <v>3.4731457800511514</v>
      </c>
      <c r="BS227" s="4">
        <f t="shared" si="96"/>
        <v>3.1380079681274897</v>
      </c>
      <c r="BT227" s="4">
        <f t="shared" si="97"/>
        <v>4.7372093023255815</v>
      </c>
      <c r="BU227" s="4">
        <f t="shared" si="98"/>
        <v>4.1677749360613809</v>
      </c>
      <c r="BV227" s="4">
        <f t="shared" si="99"/>
        <v>2.5367856777493607</v>
      </c>
      <c r="BW227" s="4">
        <f t="shared" si="100"/>
        <v>3.1380079681274897</v>
      </c>
      <c r="BX227" s="4">
        <f t="shared" si="101"/>
        <v>4.6639710326241284</v>
      </c>
      <c r="BY227" s="5"/>
      <c r="BZ227" s="4">
        <f t="shared" si="102"/>
        <v>6.1133780088888896</v>
      </c>
      <c r="CA227" s="4"/>
      <c r="CB227" s="4"/>
      <c r="CC227" s="26">
        <v>1723</v>
      </c>
      <c r="CD227" s="6">
        <f t="shared" si="103"/>
        <v>149.86936936936937</v>
      </c>
      <c r="CE227" s="6">
        <f t="shared" si="104"/>
        <v>129.418094629156</v>
      </c>
      <c r="CF227" s="6">
        <f t="shared" si="105"/>
        <v>21.314695652173913</v>
      </c>
      <c r="CG227" s="6">
        <f t="shared" si="106"/>
        <v>17.365728900255757</v>
      </c>
      <c r="CH227" s="6">
        <f t="shared" si="107"/>
        <v>9.4140239043824696</v>
      </c>
      <c r="CI227" s="6">
        <f t="shared" si="108"/>
        <v>14.211627906976744</v>
      </c>
      <c r="CJ227" s="6">
        <f t="shared" si="109"/>
        <v>5.4181074168797956</v>
      </c>
      <c r="CK227" s="6">
        <f t="shared" si="110"/>
        <v>3.297821381074169</v>
      </c>
      <c r="CL227" s="6">
        <f t="shared" si="111"/>
        <v>4.0794103585657364</v>
      </c>
      <c r="CM227" s="6">
        <f t="shared" si="116"/>
        <v>9.3279420652482568</v>
      </c>
      <c r="CO227" s="7">
        <f t="shared" si="112"/>
        <v>213.84745221471283</v>
      </c>
      <c r="CQ227" s="8">
        <v>1723</v>
      </c>
      <c r="CR227" s="9">
        <f t="shared" si="113"/>
        <v>1528.3445022222224</v>
      </c>
      <c r="CS227" s="9">
        <f t="shared" si="114"/>
        <v>898.15929930179391</v>
      </c>
      <c r="CU227" s="24">
        <v>1723</v>
      </c>
      <c r="CV227" s="11">
        <f t="shared" si="115"/>
        <v>1.701640792908695</v>
      </c>
    </row>
    <row r="228" spans="1:100" x14ac:dyDescent="0.2">
      <c r="A228" s="13">
        <v>1724</v>
      </c>
      <c r="C228" s="1">
        <v>782</v>
      </c>
      <c r="G228" s="1">
        <v>782</v>
      </c>
      <c r="H228" s="1"/>
      <c r="J228" s="1">
        <v>31.666666666666668</v>
      </c>
      <c r="M228" s="1">
        <v>389</v>
      </c>
      <c r="O228" s="1">
        <v>612</v>
      </c>
      <c r="S228" s="1">
        <f t="shared" si="118"/>
        <v>612</v>
      </c>
      <c r="T228" s="1">
        <v>32</v>
      </c>
      <c r="U228" s="1">
        <v>37</v>
      </c>
      <c r="V228" s="1"/>
      <c r="X228" s="1">
        <v>46</v>
      </c>
      <c r="Y228" s="1"/>
      <c r="Z228" s="1">
        <v>46</v>
      </c>
      <c r="AA228" s="1">
        <v>46</v>
      </c>
      <c r="AB228" s="1">
        <f t="shared" ref="AB228:AB232" si="119">AA228-8</f>
        <v>38</v>
      </c>
      <c r="AC228" s="1">
        <v>680</v>
      </c>
      <c r="AD228" s="1"/>
      <c r="AE228" s="1"/>
      <c r="AF228" s="1"/>
      <c r="AG228" s="1"/>
      <c r="AH228" s="1"/>
      <c r="AI228" s="1">
        <f>AC228+374</f>
        <v>1054</v>
      </c>
      <c r="AJ228" s="1">
        <v>97.8</v>
      </c>
      <c r="AK228" s="1">
        <v>1200</v>
      </c>
      <c r="AL228" s="1"/>
      <c r="AM228" s="1">
        <v>822.4</v>
      </c>
      <c r="AN228" s="1"/>
      <c r="AO228" s="1">
        <v>50.2</v>
      </c>
      <c r="AP228" s="1"/>
      <c r="AQ228" s="1"/>
      <c r="AR228" s="1">
        <v>4.5020444444444445</v>
      </c>
      <c r="AS228" s="1"/>
      <c r="AT228" s="1"/>
      <c r="AU228" s="1">
        <v>4.5</v>
      </c>
      <c r="AV228" s="1">
        <v>4.5</v>
      </c>
      <c r="AW228" s="1"/>
      <c r="AX228" s="17">
        <v>1724</v>
      </c>
      <c r="AY228" s="3">
        <v>4.5945945945945947</v>
      </c>
      <c r="AZ228" s="3">
        <f t="shared" si="90"/>
        <v>14.09009009009009</v>
      </c>
      <c r="BA228" s="3">
        <v>17.028985507246379</v>
      </c>
      <c r="BB228" s="3">
        <v>53.217391304347828</v>
      </c>
      <c r="BC228" s="3">
        <f t="shared" ref="BC228:BC291" si="120">AB228/0.46</f>
        <v>82.608695652173907</v>
      </c>
      <c r="BD228" s="3">
        <v>83.98406374501991</v>
      </c>
      <c r="BE228" s="3">
        <v>113.72093023255813</v>
      </c>
      <c r="BF228" s="3">
        <v>104.34782608695652</v>
      </c>
      <c r="BG228" s="3">
        <v>71.513043478260869</v>
      </c>
      <c r="BH228" s="3">
        <v>4.3652173913043484</v>
      </c>
      <c r="BI228" s="3"/>
      <c r="BJ228" s="3">
        <v>4.5020444444444445</v>
      </c>
      <c r="BK228" s="3"/>
      <c r="BL228" s="14">
        <v>1724</v>
      </c>
      <c r="BM228" s="15">
        <v>1.3580000000000001</v>
      </c>
      <c r="BN228" s="15">
        <f t="shared" si="91"/>
        <v>0.18351351351351353</v>
      </c>
      <c r="BO228" s="15">
        <f t="shared" si="92"/>
        <v>0.56277477477477478</v>
      </c>
      <c r="BP228" s="15">
        <f t="shared" si="93"/>
        <v>0.68015771526001723</v>
      </c>
      <c r="BQ228" s="4">
        <f t="shared" si="94"/>
        <v>2.1255652173913044</v>
      </c>
      <c r="BR228" s="4">
        <f t="shared" si="95"/>
        <v>3.2994884910485935</v>
      </c>
      <c r="BS228" s="4">
        <f t="shared" si="96"/>
        <v>3.3544223107569717</v>
      </c>
      <c r="BT228" s="4">
        <f t="shared" si="97"/>
        <v>4.5421477428180577</v>
      </c>
      <c r="BU228" s="4">
        <f t="shared" si="98"/>
        <v>4.1677749360613809</v>
      </c>
      <c r="BV228" s="4">
        <f t="shared" si="99"/>
        <v>2.8563150895140668</v>
      </c>
      <c r="BW228" s="4">
        <f t="shared" si="100"/>
        <v>3.3544223107569717</v>
      </c>
      <c r="BX228" s="4">
        <f t="shared" si="101"/>
        <v>6.327874211830574</v>
      </c>
      <c r="BY228" s="5"/>
      <c r="BZ228" s="4">
        <f t="shared" si="102"/>
        <v>6.1137763555555562</v>
      </c>
      <c r="CA228" s="4"/>
      <c r="CB228" s="4"/>
      <c r="CC228" s="26">
        <v>1724</v>
      </c>
      <c r="CD228" s="6">
        <f t="shared" si="103"/>
        <v>140.69369369369369</v>
      </c>
      <c r="CE228" s="6">
        <f t="shared" si="104"/>
        <v>184.32274083546466</v>
      </c>
      <c r="CF228" s="6">
        <f t="shared" si="105"/>
        <v>40.385739130434786</v>
      </c>
      <c r="CG228" s="6">
        <f t="shared" si="106"/>
        <v>16.497442455242968</v>
      </c>
      <c r="CH228" s="6">
        <f t="shared" si="107"/>
        <v>10.063266932270915</v>
      </c>
      <c r="CI228" s="6">
        <f t="shared" si="108"/>
        <v>13.626443228454173</v>
      </c>
      <c r="CJ228" s="6">
        <f t="shared" si="109"/>
        <v>5.4181074168797956</v>
      </c>
      <c r="CK228" s="6">
        <f t="shared" si="110"/>
        <v>3.7132096163682871</v>
      </c>
      <c r="CL228" s="6">
        <f t="shared" si="111"/>
        <v>4.3607490039840631</v>
      </c>
      <c r="CM228" s="6">
        <f t="shared" si="116"/>
        <v>12.655748423661148</v>
      </c>
      <c r="CO228" s="7">
        <f t="shared" si="112"/>
        <v>291.04344704276076</v>
      </c>
      <c r="CQ228" s="8">
        <v>1724</v>
      </c>
      <c r="CR228" s="9">
        <f t="shared" si="113"/>
        <v>1528.4440888888892</v>
      </c>
      <c r="CS228" s="9">
        <f t="shared" si="114"/>
        <v>1222.3824775795952</v>
      </c>
      <c r="CU228" s="24">
        <v>1724</v>
      </c>
      <c r="CV228" s="11">
        <f t="shared" si="115"/>
        <v>1.2503812161274741</v>
      </c>
    </row>
    <row r="229" spans="1:100" x14ac:dyDescent="0.2">
      <c r="A229" s="13">
        <v>1725</v>
      </c>
      <c r="C229" s="1">
        <v>527</v>
      </c>
      <c r="G229" s="1">
        <v>527</v>
      </c>
      <c r="H229" s="1"/>
      <c r="J229" s="1">
        <v>29</v>
      </c>
      <c r="M229" s="1">
        <v>455</v>
      </c>
      <c r="O229" s="1">
        <v>425</v>
      </c>
      <c r="S229" s="1">
        <f t="shared" si="118"/>
        <v>425</v>
      </c>
      <c r="T229" s="1">
        <v>32</v>
      </c>
      <c r="U229" s="1">
        <v>41.5</v>
      </c>
      <c r="V229" s="1"/>
      <c r="X229" s="1">
        <v>45</v>
      </c>
      <c r="Y229" s="1"/>
      <c r="Z229" s="1">
        <v>44.166667938232422</v>
      </c>
      <c r="AA229" s="1">
        <v>44.166667938232422</v>
      </c>
      <c r="AB229" s="1">
        <f t="shared" si="119"/>
        <v>36.166667938232422</v>
      </c>
      <c r="AC229" s="1">
        <v>629</v>
      </c>
      <c r="AD229" s="1"/>
      <c r="AE229" s="1">
        <v>935</v>
      </c>
      <c r="AF229" s="1"/>
      <c r="AG229" s="1"/>
      <c r="AH229" s="1"/>
      <c r="AI229" s="1">
        <f>AC229+374</f>
        <v>1003</v>
      </c>
      <c r="AJ229" s="1">
        <v>102.5</v>
      </c>
      <c r="AK229" s="1">
        <v>1200</v>
      </c>
      <c r="AL229" s="1"/>
      <c r="AM229" s="1">
        <v>738.2</v>
      </c>
      <c r="AN229" s="1"/>
      <c r="AO229" s="1">
        <v>58.8</v>
      </c>
      <c r="AP229" s="1"/>
      <c r="AQ229" s="1"/>
      <c r="AR229" s="1">
        <v>4.4990444444444444</v>
      </c>
      <c r="AS229" s="1"/>
      <c r="AT229" s="1"/>
      <c r="AU229" s="1">
        <v>4.5</v>
      </c>
      <c r="AV229" s="1">
        <v>4.5</v>
      </c>
      <c r="AW229" s="1"/>
      <c r="AX229" s="17">
        <v>1725</v>
      </c>
      <c r="AY229" s="3">
        <v>2.7567567567567566</v>
      </c>
      <c r="AZ229" s="3">
        <f t="shared" si="90"/>
        <v>9.4954954954954953</v>
      </c>
      <c r="BA229" s="3">
        <v>18.478260869565215</v>
      </c>
      <c r="BB229" s="3">
        <v>36.956521739130437</v>
      </c>
      <c r="BC229" s="3">
        <f t="shared" si="120"/>
        <v>78.623191170070484</v>
      </c>
      <c r="BD229" s="3">
        <v>79.920318725099591</v>
      </c>
      <c r="BE229" s="3">
        <v>119.18604651162791</v>
      </c>
      <c r="BF229" s="3">
        <v>104.34782608695652</v>
      </c>
      <c r="BG229" s="3">
        <v>64.19130434782609</v>
      </c>
      <c r="BH229" s="3">
        <v>5.1130434782608694</v>
      </c>
      <c r="BI229" s="3"/>
      <c r="BJ229" s="3">
        <v>4.4990444444444444</v>
      </c>
      <c r="BK229" s="3"/>
      <c r="BL229" s="14">
        <v>1725</v>
      </c>
      <c r="BM229" s="15">
        <v>1.3580000000000001</v>
      </c>
      <c r="BN229" s="15">
        <f t="shared" si="91"/>
        <v>0.1101081081081081</v>
      </c>
      <c r="BO229" s="15">
        <f t="shared" si="92"/>
        <v>0.37926126126126125</v>
      </c>
      <c r="BP229" s="15">
        <f t="shared" si="93"/>
        <v>0.73804347826086958</v>
      </c>
      <c r="BQ229" s="4">
        <f t="shared" si="94"/>
        <v>1.4760869565217394</v>
      </c>
      <c r="BR229" s="4">
        <f t="shared" si="95"/>
        <v>3.1403027532045802</v>
      </c>
      <c r="BS229" s="4">
        <f t="shared" si="96"/>
        <v>3.1921115537848603</v>
      </c>
      <c r="BT229" s="4">
        <f t="shared" si="97"/>
        <v>4.7604309165526679</v>
      </c>
      <c r="BU229" s="4">
        <f t="shared" si="98"/>
        <v>4.1677749360613809</v>
      </c>
      <c r="BV229" s="4">
        <f t="shared" si="99"/>
        <v>2.5638762148337602</v>
      </c>
      <c r="BW229" s="4">
        <f t="shared" si="100"/>
        <v>3.1921115537848603</v>
      </c>
      <c r="BX229" s="4">
        <f t="shared" si="101"/>
        <v>7.4119323437378029</v>
      </c>
      <c r="BY229" s="5"/>
      <c r="BZ229" s="4">
        <f t="shared" si="102"/>
        <v>6.1097023555555561</v>
      </c>
      <c r="CA229" s="4"/>
      <c r="CB229" s="4"/>
      <c r="CC229" s="26">
        <v>1725</v>
      </c>
      <c r="CD229" s="6">
        <f t="shared" si="103"/>
        <v>94.815315315315303</v>
      </c>
      <c r="CE229" s="6">
        <f t="shared" si="104"/>
        <v>200.00978260869564</v>
      </c>
      <c r="CF229" s="6">
        <f t="shared" si="105"/>
        <v>28.045652173913048</v>
      </c>
      <c r="CG229" s="6">
        <f t="shared" si="106"/>
        <v>15.7015137660229</v>
      </c>
      <c r="CH229" s="6">
        <f t="shared" si="107"/>
        <v>9.576334661354581</v>
      </c>
      <c r="CI229" s="6">
        <f t="shared" si="108"/>
        <v>14.281292749658004</v>
      </c>
      <c r="CJ229" s="6">
        <f t="shared" si="109"/>
        <v>5.4181074168797956</v>
      </c>
      <c r="CK229" s="6">
        <f t="shared" si="110"/>
        <v>3.3330390792838882</v>
      </c>
      <c r="CL229" s="6">
        <f t="shared" si="111"/>
        <v>4.149745019920319</v>
      </c>
      <c r="CM229" s="6">
        <f t="shared" si="116"/>
        <v>14.823864687475606</v>
      </c>
      <c r="CO229" s="7">
        <f t="shared" si="112"/>
        <v>295.33933216320384</v>
      </c>
      <c r="CQ229" s="8">
        <v>1725</v>
      </c>
      <c r="CR229" s="9">
        <f t="shared" si="113"/>
        <v>1527.425588888889</v>
      </c>
      <c r="CS229" s="9">
        <f t="shared" si="114"/>
        <v>1240.4251950854562</v>
      </c>
      <c r="CU229" s="24">
        <v>1725</v>
      </c>
      <c r="CV229" s="11">
        <f t="shared" si="115"/>
        <v>1.2313725929951469</v>
      </c>
    </row>
    <row r="230" spans="1:100" x14ac:dyDescent="0.2">
      <c r="A230" s="13">
        <v>1726</v>
      </c>
      <c r="C230" s="1">
        <v>510</v>
      </c>
      <c r="G230" s="1">
        <v>510</v>
      </c>
      <c r="H230" s="1"/>
      <c r="J230" s="1">
        <v>24</v>
      </c>
      <c r="M230" s="1">
        <v>378.2</v>
      </c>
      <c r="O230" s="1">
        <v>429.76</v>
      </c>
      <c r="S230" s="1">
        <f t="shared" si="118"/>
        <v>429.76</v>
      </c>
      <c r="U230" s="1">
        <v>44.3</v>
      </c>
      <c r="V230" s="1"/>
      <c r="X230" s="1">
        <v>46</v>
      </c>
      <c r="Y230" s="1"/>
      <c r="Z230" s="1">
        <v>45.666667938232422</v>
      </c>
      <c r="AA230" s="1">
        <v>45.666667938232422</v>
      </c>
      <c r="AB230" s="1">
        <f t="shared" si="119"/>
        <v>37.666667938232422</v>
      </c>
      <c r="AC230" s="1">
        <v>670</v>
      </c>
      <c r="AD230" s="1"/>
      <c r="AE230" s="1">
        <v>663</v>
      </c>
      <c r="AF230" s="1"/>
      <c r="AG230" s="1"/>
      <c r="AH230" s="1"/>
      <c r="AI230" s="1">
        <f>AC230+374</f>
        <v>1044</v>
      </c>
      <c r="AJ230" s="1">
        <v>102</v>
      </c>
      <c r="AK230" s="1">
        <v>1200</v>
      </c>
      <c r="AL230" s="1"/>
      <c r="AM230" s="1">
        <v>759.3</v>
      </c>
      <c r="AN230" s="1"/>
      <c r="AO230" s="1">
        <v>55</v>
      </c>
      <c r="AP230" s="1"/>
      <c r="AQ230" s="1"/>
      <c r="AR230" s="1">
        <v>4.4995199999999995</v>
      </c>
      <c r="AS230" s="1"/>
      <c r="AT230" s="1"/>
      <c r="AU230" s="1">
        <v>4.5</v>
      </c>
      <c r="AV230" s="1">
        <v>4.5</v>
      </c>
      <c r="AW230" s="1"/>
      <c r="AX230" s="17">
        <v>1726</v>
      </c>
      <c r="AY230" s="3">
        <v>4.5945945945945947</v>
      </c>
      <c r="AZ230" s="3">
        <f t="shared" si="90"/>
        <v>9.1891891891891895</v>
      </c>
      <c r="BA230" s="3">
        <v>13.043478260869565</v>
      </c>
      <c r="BB230" s="3">
        <v>37.370434782608697</v>
      </c>
      <c r="BC230" s="3">
        <f t="shared" si="120"/>
        <v>81.884060735287875</v>
      </c>
      <c r="BD230" s="3">
        <v>83.187250996015933</v>
      </c>
      <c r="BE230" s="3">
        <v>118.6046511627907</v>
      </c>
      <c r="BF230" s="3">
        <v>104.34782608695652</v>
      </c>
      <c r="BG230" s="3">
        <v>66.026086956521738</v>
      </c>
      <c r="BH230" s="3">
        <v>4.7826086956521738</v>
      </c>
      <c r="BI230" s="3"/>
      <c r="BJ230" s="3">
        <v>4.4995199999999995</v>
      </c>
      <c r="BK230" s="3"/>
      <c r="BL230" s="14">
        <v>1726</v>
      </c>
      <c r="BM230" s="15">
        <v>1.3580000000000001</v>
      </c>
      <c r="BN230" s="15">
        <f t="shared" si="91"/>
        <v>0.18351351351351353</v>
      </c>
      <c r="BO230" s="15">
        <f t="shared" si="92"/>
        <v>0.36702702702702705</v>
      </c>
      <c r="BP230" s="15">
        <f t="shared" si="93"/>
        <v>0.52097186700767262</v>
      </c>
      <c r="BQ230" s="4">
        <f t="shared" si="94"/>
        <v>1.4926191304347827</v>
      </c>
      <c r="BR230" s="4">
        <f t="shared" si="95"/>
        <v>3.2705457199564982</v>
      </c>
      <c r="BS230" s="4">
        <f t="shared" si="96"/>
        <v>3.3225966721349898</v>
      </c>
      <c r="BT230" s="4">
        <f t="shared" si="97"/>
        <v>4.7372093023255815</v>
      </c>
      <c r="BU230" s="4">
        <f t="shared" si="98"/>
        <v>4.1677749360613809</v>
      </c>
      <c r="BV230" s="4">
        <f t="shared" si="99"/>
        <v>2.6371595907928387</v>
      </c>
      <c r="BW230" s="4">
        <f t="shared" si="100"/>
        <v>3.3225966721349898</v>
      </c>
      <c r="BX230" s="4">
        <f t="shared" si="101"/>
        <v>6.9329299133601889</v>
      </c>
      <c r="BY230" s="5"/>
      <c r="BZ230" s="4">
        <f t="shared" si="102"/>
        <v>6.11034816</v>
      </c>
      <c r="CA230" s="4"/>
      <c r="CB230" s="4"/>
      <c r="CC230" s="26">
        <v>1726</v>
      </c>
      <c r="CD230" s="6">
        <f t="shared" si="103"/>
        <v>91.756756756756772</v>
      </c>
      <c r="CE230" s="6">
        <f t="shared" si="104"/>
        <v>141.18337595907929</v>
      </c>
      <c r="CF230" s="6">
        <f t="shared" si="105"/>
        <v>28.35976347826087</v>
      </c>
      <c r="CG230" s="6">
        <f t="shared" si="106"/>
        <v>16.352728599782491</v>
      </c>
      <c r="CH230" s="6">
        <f t="shared" si="107"/>
        <v>9.9677900164049689</v>
      </c>
      <c r="CI230" s="6">
        <f t="shared" si="108"/>
        <v>14.211627906976744</v>
      </c>
      <c r="CJ230" s="6">
        <f t="shared" si="109"/>
        <v>5.4181074168797956</v>
      </c>
      <c r="CK230" s="6">
        <f t="shared" si="110"/>
        <v>3.4283074680306904</v>
      </c>
      <c r="CL230" s="6">
        <f t="shared" si="111"/>
        <v>4.3193756737754869</v>
      </c>
      <c r="CM230" s="6">
        <f t="shared" si="116"/>
        <v>13.865859826720378</v>
      </c>
      <c r="CO230" s="7">
        <f t="shared" si="112"/>
        <v>237.10693634591067</v>
      </c>
      <c r="CQ230" s="8">
        <v>1726</v>
      </c>
      <c r="CR230" s="9">
        <f t="shared" si="113"/>
        <v>1527.5870400000001</v>
      </c>
      <c r="CS230" s="9">
        <f t="shared" si="114"/>
        <v>995.84913265282489</v>
      </c>
      <c r="CU230" s="24">
        <v>1726</v>
      </c>
      <c r="CV230" s="11">
        <f t="shared" si="115"/>
        <v>1.5339542807359665</v>
      </c>
    </row>
    <row r="231" spans="1:100" x14ac:dyDescent="0.2">
      <c r="A231" s="13">
        <v>1727</v>
      </c>
      <c r="C231" s="1">
        <v>408</v>
      </c>
      <c r="F231" s="1">
        <v>612</v>
      </c>
      <c r="G231" s="1">
        <v>612</v>
      </c>
      <c r="H231" s="1"/>
      <c r="J231" s="1">
        <v>24</v>
      </c>
      <c r="M231" s="1">
        <v>269.3</v>
      </c>
      <c r="O231" s="1">
        <v>306</v>
      </c>
      <c r="S231" s="1">
        <f t="shared" si="118"/>
        <v>306</v>
      </c>
      <c r="U231" s="1">
        <v>47.5</v>
      </c>
      <c r="V231" s="1"/>
      <c r="W231" s="1">
        <v>44</v>
      </c>
      <c r="X231" s="1">
        <v>50.5</v>
      </c>
      <c r="Y231" s="1"/>
      <c r="Z231" s="1">
        <v>50</v>
      </c>
      <c r="AA231" s="1">
        <v>50</v>
      </c>
      <c r="AB231" s="1">
        <f t="shared" si="119"/>
        <v>42</v>
      </c>
      <c r="AC231" s="1">
        <v>569.20000000000005</v>
      </c>
      <c r="AD231" s="1"/>
      <c r="AE231" s="1">
        <v>510</v>
      </c>
      <c r="AF231" s="1">
        <v>1020</v>
      </c>
      <c r="AG231" s="1"/>
      <c r="AH231" s="1"/>
      <c r="AI231" s="1">
        <f t="shared" ref="AI231:AI262" si="121">AVERAGE(AF231:AH231)</f>
        <v>1020</v>
      </c>
      <c r="AJ231" s="1">
        <v>93</v>
      </c>
      <c r="AK231" s="1">
        <v>1200</v>
      </c>
      <c r="AL231" s="1"/>
      <c r="AM231" s="1">
        <v>753.7</v>
      </c>
      <c r="AN231" s="1"/>
      <c r="AO231" s="1">
        <v>68</v>
      </c>
      <c r="AP231" s="1"/>
      <c r="AQ231" s="1"/>
      <c r="AR231" s="1">
        <v>4.5015999999999998</v>
      </c>
      <c r="AS231" s="1"/>
      <c r="AT231" s="1"/>
      <c r="AU231" s="1">
        <v>4.5</v>
      </c>
      <c r="AV231" s="1">
        <v>4.5</v>
      </c>
      <c r="AW231" s="1"/>
      <c r="AX231" s="17">
        <v>1727</v>
      </c>
      <c r="AY231" s="3">
        <v>3.6756756756756759</v>
      </c>
      <c r="AZ231" s="3">
        <f t="shared" si="90"/>
        <v>11.027027027027026</v>
      </c>
      <c r="BA231" s="3">
        <v>13.043478260869565</v>
      </c>
      <c r="BB231" s="3">
        <v>26.608695652173914</v>
      </c>
      <c r="BC231" s="3">
        <f t="shared" si="120"/>
        <v>91.304347826086953</v>
      </c>
      <c r="BD231" s="3">
        <v>81.274900398406373</v>
      </c>
      <c r="BE231" s="3">
        <v>108.13953488372093</v>
      </c>
      <c r="BF231" s="3">
        <v>104.34782608695652</v>
      </c>
      <c r="BG231" s="3">
        <v>65.539130434782606</v>
      </c>
      <c r="BH231" s="3">
        <v>5.9130434782608692</v>
      </c>
      <c r="BI231" s="3"/>
      <c r="BJ231" s="3">
        <v>4.5015999999999998</v>
      </c>
      <c r="BK231" s="3"/>
      <c r="BL231" s="14">
        <v>1727</v>
      </c>
      <c r="BM231" s="15">
        <v>1.3580000000000001</v>
      </c>
      <c r="BN231" s="15">
        <f t="shared" si="91"/>
        <v>0.14681081081081082</v>
      </c>
      <c r="BO231" s="15">
        <f t="shared" si="92"/>
        <v>0.44043243243243241</v>
      </c>
      <c r="BP231" s="15">
        <f t="shared" si="93"/>
        <v>0.52097186700767262</v>
      </c>
      <c r="BQ231" s="4">
        <f t="shared" si="94"/>
        <v>1.0627826086956522</v>
      </c>
      <c r="BR231" s="4">
        <f t="shared" si="95"/>
        <v>3.6468030690537083</v>
      </c>
      <c r="BS231" s="4">
        <f t="shared" si="96"/>
        <v>3.2462151394422314</v>
      </c>
      <c r="BT231" s="4">
        <f t="shared" si="97"/>
        <v>4.3192202462380296</v>
      </c>
      <c r="BU231" s="4">
        <f t="shared" si="98"/>
        <v>4.1677749360613809</v>
      </c>
      <c r="BV231" s="4">
        <f t="shared" si="99"/>
        <v>2.6177099744245527</v>
      </c>
      <c r="BW231" s="4">
        <f t="shared" si="100"/>
        <v>3.2462151394422314</v>
      </c>
      <c r="BX231" s="4">
        <f t="shared" si="101"/>
        <v>8.5716224383362345</v>
      </c>
      <c r="BY231" s="5"/>
      <c r="BZ231" s="4">
        <f t="shared" si="102"/>
        <v>6.1131728000000001</v>
      </c>
      <c r="CA231" s="4"/>
      <c r="CB231" s="4"/>
      <c r="CC231" s="26">
        <v>1727</v>
      </c>
      <c r="CD231" s="6">
        <f t="shared" si="103"/>
        <v>110.1081081081081</v>
      </c>
      <c r="CE231" s="6">
        <f t="shared" si="104"/>
        <v>141.18337595907929</v>
      </c>
      <c r="CF231" s="6">
        <f t="shared" si="105"/>
        <v>20.192869565217393</v>
      </c>
      <c r="CG231" s="6">
        <f t="shared" si="106"/>
        <v>18.234015345268542</v>
      </c>
      <c r="CH231" s="6">
        <f t="shared" si="107"/>
        <v>9.7386454183266942</v>
      </c>
      <c r="CI231" s="6">
        <f t="shared" si="108"/>
        <v>12.95766073871409</v>
      </c>
      <c r="CJ231" s="6">
        <f t="shared" si="109"/>
        <v>5.4181074168797956</v>
      </c>
      <c r="CK231" s="6">
        <f t="shared" si="110"/>
        <v>3.4030229667519185</v>
      </c>
      <c r="CL231" s="6">
        <f t="shared" si="111"/>
        <v>4.2200796812749006</v>
      </c>
      <c r="CM231" s="6">
        <f t="shared" si="116"/>
        <v>17.143244876672469</v>
      </c>
      <c r="CO231" s="7">
        <f t="shared" si="112"/>
        <v>232.49102196818507</v>
      </c>
      <c r="CQ231" s="8">
        <v>1727</v>
      </c>
      <c r="CR231" s="9">
        <f t="shared" si="113"/>
        <v>1528.2932000000001</v>
      </c>
      <c r="CS231" s="9">
        <f t="shared" si="114"/>
        <v>976.46229226637729</v>
      </c>
      <c r="CU231" s="24">
        <v>1727</v>
      </c>
      <c r="CV231" s="11">
        <f t="shared" si="115"/>
        <v>1.5651328393366</v>
      </c>
    </row>
    <row r="232" spans="1:100" x14ac:dyDescent="0.2">
      <c r="A232" s="13">
        <v>1728</v>
      </c>
      <c r="C232" s="1">
        <v>476</v>
      </c>
      <c r="F232" s="1">
        <v>612</v>
      </c>
      <c r="G232" s="1">
        <v>612</v>
      </c>
      <c r="H232" s="1"/>
      <c r="J232" s="1">
        <v>24.5</v>
      </c>
      <c r="K232" s="1">
        <v>26</v>
      </c>
      <c r="M232" s="1">
        <v>299.2</v>
      </c>
      <c r="O232" s="1">
        <v>340</v>
      </c>
      <c r="S232" s="1">
        <f t="shared" si="118"/>
        <v>340</v>
      </c>
      <c r="U232" s="1">
        <v>49.8</v>
      </c>
      <c r="V232" s="1"/>
      <c r="W232" s="1">
        <v>44</v>
      </c>
      <c r="X232" s="1">
        <v>54</v>
      </c>
      <c r="Y232" s="1"/>
      <c r="Z232" s="1">
        <v>53.666667938232422</v>
      </c>
      <c r="AA232" s="1">
        <v>53.666667938232422</v>
      </c>
      <c r="AB232" s="1">
        <f t="shared" si="119"/>
        <v>45.666667938232422</v>
      </c>
      <c r="AC232" s="1">
        <v>718.3</v>
      </c>
      <c r="AD232" s="1"/>
      <c r="AE232" s="1">
        <v>686</v>
      </c>
      <c r="AF232" s="1">
        <v>1037</v>
      </c>
      <c r="AG232" s="1"/>
      <c r="AH232" s="1"/>
      <c r="AI232" s="1">
        <f t="shared" si="121"/>
        <v>1037</v>
      </c>
      <c r="AJ232" s="1">
        <v>116.2</v>
      </c>
      <c r="AK232" s="1">
        <v>1185.3</v>
      </c>
      <c r="AL232" s="1"/>
      <c r="AM232" s="1">
        <v>800.2</v>
      </c>
      <c r="AN232" s="1"/>
      <c r="AO232" s="1">
        <v>64</v>
      </c>
      <c r="AP232" s="1"/>
      <c r="AQ232" s="1"/>
      <c r="AR232" s="1">
        <v>4.4975777777777779</v>
      </c>
      <c r="AS232" s="1"/>
      <c r="AT232" s="1"/>
      <c r="AU232" s="1">
        <v>4.5</v>
      </c>
      <c r="AV232" s="1">
        <v>4.5</v>
      </c>
      <c r="AW232" s="1"/>
      <c r="AX232" s="17">
        <v>1728</v>
      </c>
      <c r="AY232" s="3">
        <v>4.5180180180180178</v>
      </c>
      <c r="AZ232" s="3">
        <f t="shared" si="90"/>
        <v>11.027027027027026</v>
      </c>
      <c r="BA232" s="3">
        <v>13.586956521739129</v>
      </c>
      <c r="BB232" s="3">
        <v>29.565217391304348</v>
      </c>
      <c r="BC232" s="3">
        <f t="shared" si="120"/>
        <v>99.275365083113954</v>
      </c>
      <c r="BD232" s="3">
        <v>82.629482071713142</v>
      </c>
      <c r="BE232" s="3">
        <v>135.11627906976744</v>
      </c>
      <c r="BF232" s="3">
        <v>103.0695652173913</v>
      </c>
      <c r="BG232" s="3">
        <v>69.582608695652183</v>
      </c>
      <c r="BH232" s="3">
        <v>5.5652173913043477</v>
      </c>
      <c r="BI232" s="3"/>
      <c r="BJ232" s="3">
        <v>4.4975777777777779</v>
      </c>
      <c r="BK232" s="3"/>
      <c r="BL232" s="14">
        <v>1728</v>
      </c>
      <c r="BM232" s="15">
        <v>1.3580000000000001</v>
      </c>
      <c r="BN232" s="15">
        <f t="shared" si="91"/>
        <v>0.18045495495495498</v>
      </c>
      <c r="BO232" s="15">
        <f t="shared" si="92"/>
        <v>0.44043243243243241</v>
      </c>
      <c r="BP232" s="15">
        <f t="shared" si="93"/>
        <v>0.54267902813299229</v>
      </c>
      <c r="BQ232" s="4">
        <f t="shared" si="94"/>
        <v>1.1808695652173913</v>
      </c>
      <c r="BR232" s="4">
        <f t="shared" si="95"/>
        <v>3.9651748759667282</v>
      </c>
      <c r="BS232" s="4">
        <f t="shared" si="96"/>
        <v>3.3003187250996011</v>
      </c>
      <c r="BT232" s="4">
        <f t="shared" si="97"/>
        <v>5.3967031463748292</v>
      </c>
      <c r="BU232" s="4">
        <f t="shared" si="98"/>
        <v>4.1167196930946295</v>
      </c>
      <c r="BV232" s="4">
        <f t="shared" si="99"/>
        <v>2.7792112531969315</v>
      </c>
      <c r="BW232" s="4">
        <f t="shared" si="100"/>
        <v>3.3003187250996011</v>
      </c>
      <c r="BX232" s="4">
        <f t="shared" si="101"/>
        <v>8.0674093537282214</v>
      </c>
      <c r="BY232" s="5"/>
      <c r="BZ232" s="4">
        <f t="shared" si="102"/>
        <v>6.1077106222222231</v>
      </c>
      <c r="CA232" s="4"/>
      <c r="CB232" s="4"/>
      <c r="CC232" s="26">
        <v>1728</v>
      </c>
      <c r="CD232" s="6">
        <f t="shared" si="103"/>
        <v>110.1081081081081</v>
      </c>
      <c r="CE232" s="6">
        <f t="shared" si="104"/>
        <v>147.06601662404091</v>
      </c>
      <c r="CF232" s="6">
        <f t="shared" si="105"/>
        <v>22.436521739130434</v>
      </c>
      <c r="CG232" s="6">
        <f t="shared" si="106"/>
        <v>19.825874379833643</v>
      </c>
      <c r="CH232" s="6">
        <f t="shared" si="107"/>
        <v>9.9009561752988038</v>
      </c>
      <c r="CI232" s="6">
        <f t="shared" si="108"/>
        <v>16.190109439124488</v>
      </c>
      <c r="CJ232" s="6">
        <f t="shared" si="109"/>
        <v>5.3517356010230186</v>
      </c>
      <c r="CK232" s="6">
        <f t="shared" si="110"/>
        <v>3.6129746291560112</v>
      </c>
      <c r="CL232" s="6">
        <f t="shared" si="111"/>
        <v>4.2904143426294814</v>
      </c>
      <c r="CM232" s="6">
        <f t="shared" si="116"/>
        <v>16.134818707456443</v>
      </c>
      <c r="CO232" s="7">
        <f t="shared" si="112"/>
        <v>244.80942163769322</v>
      </c>
      <c r="CQ232" s="8">
        <v>1728</v>
      </c>
      <c r="CR232" s="9">
        <f t="shared" si="113"/>
        <v>1526.9276555555557</v>
      </c>
      <c r="CS232" s="9">
        <f t="shared" si="114"/>
        <v>1028.1995708783115</v>
      </c>
      <c r="CU232" s="24">
        <v>1728</v>
      </c>
      <c r="CV232" s="11">
        <f t="shared" si="115"/>
        <v>1.4850498860364425</v>
      </c>
    </row>
    <row r="233" spans="1:100" x14ac:dyDescent="0.2">
      <c r="A233" s="13">
        <v>1729</v>
      </c>
      <c r="C233" s="1">
        <v>443.2</v>
      </c>
      <c r="G233" s="1">
        <f t="shared" ref="G233:G238" si="122">C233</f>
        <v>443.2</v>
      </c>
      <c r="H233" s="1"/>
      <c r="J233" s="1">
        <v>27.833333333333332</v>
      </c>
      <c r="K233" s="1">
        <v>28.375</v>
      </c>
      <c r="M233" s="1">
        <v>442</v>
      </c>
      <c r="O233" s="1">
        <v>521.9</v>
      </c>
      <c r="S233" s="1">
        <f t="shared" si="118"/>
        <v>521.9</v>
      </c>
      <c r="T233" s="1">
        <v>32</v>
      </c>
      <c r="U233" s="1">
        <v>43.6</v>
      </c>
      <c r="V233" s="1">
        <v>36</v>
      </c>
      <c r="W233" s="1">
        <v>45.5</v>
      </c>
      <c r="X233" s="1">
        <v>49</v>
      </c>
      <c r="Y233" s="1"/>
      <c r="Z233" s="1">
        <v>49</v>
      </c>
      <c r="AA233" s="1">
        <v>49</v>
      </c>
      <c r="AB233" s="1">
        <v>36</v>
      </c>
      <c r="AC233" s="1">
        <v>676.5</v>
      </c>
      <c r="AD233" s="1"/>
      <c r="AE233" s="1">
        <v>731</v>
      </c>
      <c r="AF233" s="1">
        <v>1059.83</v>
      </c>
      <c r="AG233" s="1">
        <v>1020</v>
      </c>
      <c r="AH233" s="1"/>
      <c r="AI233" s="1">
        <f t="shared" si="121"/>
        <v>1039.915</v>
      </c>
      <c r="AJ233" s="1">
        <v>98.9</v>
      </c>
      <c r="AK233" s="1">
        <v>1200</v>
      </c>
      <c r="AL233" s="1"/>
      <c r="AM233" s="1">
        <v>828.6</v>
      </c>
      <c r="AN233" s="1"/>
      <c r="AO233" s="1">
        <v>64</v>
      </c>
      <c r="AP233" s="1"/>
      <c r="AQ233" s="1"/>
      <c r="AR233" s="1">
        <v>4.4997422222222223</v>
      </c>
      <c r="AS233" s="1"/>
      <c r="AT233" s="1"/>
      <c r="AU233" s="1">
        <v>4.5</v>
      </c>
      <c r="AV233" s="1">
        <v>4.5</v>
      </c>
      <c r="AW233" s="1"/>
      <c r="AX233" s="17">
        <v>1729</v>
      </c>
      <c r="AY233" s="3">
        <v>5.3603603603603602</v>
      </c>
      <c r="AZ233" s="3">
        <f t="shared" si="90"/>
        <v>7.9855855855855857</v>
      </c>
      <c r="BA233" s="3">
        <v>17.210144927536231</v>
      </c>
      <c r="BB233" s="3">
        <v>45.382608695652173</v>
      </c>
      <c r="BC233" s="3">
        <f t="shared" si="120"/>
        <v>78.260869565217391</v>
      </c>
      <c r="BD233" s="3">
        <v>82.861752988047797</v>
      </c>
      <c r="BE233" s="3">
        <v>115.00000000000001</v>
      </c>
      <c r="BF233" s="3">
        <v>104.34782608695652</v>
      </c>
      <c r="BG233" s="3">
        <v>72.052173913043475</v>
      </c>
      <c r="BH233" s="3">
        <v>5.5652173913043477</v>
      </c>
      <c r="BI233" s="3"/>
      <c r="BJ233" s="3">
        <v>4.4997422222222223</v>
      </c>
      <c r="BK233" s="3"/>
      <c r="BL233" s="14">
        <v>1729</v>
      </c>
      <c r="BM233" s="15">
        <v>1.3399000000000001</v>
      </c>
      <c r="BN233" s="15">
        <f t="shared" si="91"/>
        <v>0.21124549549549551</v>
      </c>
      <c r="BO233" s="15">
        <f t="shared" si="92"/>
        <v>0.31470253312135671</v>
      </c>
      <c r="BP233" s="15">
        <f t="shared" si="93"/>
        <v>0.67823156436487642</v>
      </c>
      <c r="BQ233" s="4">
        <f t="shared" si="94"/>
        <v>1.7884752173913046</v>
      </c>
      <c r="BR233" s="4">
        <f t="shared" si="95"/>
        <v>3.0841687979539647</v>
      </c>
      <c r="BS233" s="4">
        <f t="shared" si="96"/>
        <v>3.2654842008436837</v>
      </c>
      <c r="BT233" s="4">
        <f t="shared" si="97"/>
        <v>4.5320147058823537</v>
      </c>
      <c r="BU233" s="4">
        <f t="shared" si="98"/>
        <v>4.1122250639386193</v>
      </c>
      <c r="BV233" s="4">
        <f t="shared" si="99"/>
        <v>2.8394914066496164</v>
      </c>
      <c r="BW233" s="4">
        <f t="shared" si="100"/>
        <v>3.2654842008436837</v>
      </c>
      <c r="BX233" s="4">
        <f t="shared" si="101"/>
        <v>7.9598835000445094</v>
      </c>
      <c r="BY233" s="5"/>
      <c r="BZ233" s="4">
        <f t="shared" si="102"/>
        <v>6.0292046035555558</v>
      </c>
      <c r="CA233" s="4"/>
      <c r="CB233" s="4"/>
      <c r="CC233" s="26">
        <v>1729</v>
      </c>
      <c r="CD233" s="6">
        <f t="shared" si="103"/>
        <v>78.67563328033917</v>
      </c>
      <c r="CE233" s="6">
        <f t="shared" si="104"/>
        <v>183.8007539428815</v>
      </c>
      <c r="CF233" s="6">
        <f t="shared" si="105"/>
        <v>33.981029130434784</v>
      </c>
      <c r="CG233" s="6">
        <f t="shared" si="106"/>
        <v>15.420843989769823</v>
      </c>
      <c r="CH233" s="6">
        <f t="shared" si="107"/>
        <v>9.7964526025310512</v>
      </c>
      <c r="CI233" s="6">
        <f t="shared" si="108"/>
        <v>13.596044117647061</v>
      </c>
      <c r="CJ233" s="6">
        <f t="shared" si="109"/>
        <v>5.3458925831202055</v>
      </c>
      <c r="CK233" s="6">
        <f t="shared" si="110"/>
        <v>3.6913388286445015</v>
      </c>
      <c r="CL233" s="6">
        <f t="shared" si="111"/>
        <v>4.2451294610967887</v>
      </c>
      <c r="CM233" s="6">
        <f t="shared" si="116"/>
        <v>15.919767000089019</v>
      </c>
      <c r="CO233" s="7">
        <f t="shared" si="112"/>
        <v>285.79725165621471</v>
      </c>
      <c r="CQ233" s="8">
        <v>1729</v>
      </c>
      <c r="CR233" s="9">
        <f t="shared" si="113"/>
        <v>1507.301150888889</v>
      </c>
      <c r="CS233" s="9">
        <f t="shared" si="114"/>
        <v>1200.3484569561019</v>
      </c>
      <c r="CU233" s="24">
        <v>1729</v>
      </c>
      <c r="CV233" s="11">
        <f t="shared" si="115"/>
        <v>1.255719655533337</v>
      </c>
    </row>
    <row r="234" spans="1:100" x14ac:dyDescent="0.2">
      <c r="A234" s="13">
        <v>1730</v>
      </c>
      <c r="C234" s="1">
        <v>759.3</v>
      </c>
      <c r="G234" s="1">
        <f t="shared" si="122"/>
        <v>759.3</v>
      </c>
      <c r="H234" s="1"/>
      <c r="J234" s="1">
        <v>31</v>
      </c>
      <c r="K234" s="1">
        <v>30</v>
      </c>
      <c r="M234" s="1">
        <v>348.5</v>
      </c>
      <c r="O234" s="1">
        <v>323</v>
      </c>
      <c r="Q234" s="1">
        <v>510</v>
      </c>
      <c r="S234" s="1">
        <f t="shared" si="118"/>
        <v>416.5</v>
      </c>
      <c r="T234" s="1">
        <v>28</v>
      </c>
      <c r="U234" s="1">
        <v>38.6</v>
      </c>
      <c r="V234" s="1">
        <v>36</v>
      </c>
      <c r="W234" s="1">
        <v>43.833333333333336</v>
      </c>
      <c r="X234" s="1">
        <v>44</v>
      </c>
      <c r="Y234" s="1"/>
      <c r="Z234" s="1">
        <v>43.333332061767578</v>
      </c>
      <c r="AA234" s="1">
        <v>43.333332061767578</v>
      </c>
      <c r="AB234" s="1">
        <v>36</v>
      </c>
      <c r="AC234" s="1">
        <v>510</v>
      </c>
      <c r="AD234" s="1"/>
      <c r="AE234" s="1">
        <v>578</v>
      </c>
      <c r="AF234" s="1"/>
      <c r="AG234" s="1">
        <v>1010</v>
      </c>
      <c r="AH234" s="1"/>
      <c r="AI234" s="1">
        <f t="shared" si="121"/>
        <v>1010</v>
      </c>
      <c r="AJ234" s="1">
        <v>96.7</v>
      </c>
      <c r="AK234" s="1">
        <v>1150</v>
      </c>
      <c r="AL234" s="1"/>
      <c r="AM234" s="1">
        <v>832.6</v>
      </c>
      <c r="AN234" s="1"/>
      <c r="AO234" s="1">
        <v>52</v>
      </c>
      <c r="AP234" s="1"/>
      <c r="AQ234" s="1"/>
      <c r="AR234" s="1">
        <v>4.4979377777777776</v>
      </c>
      <c r="AS234" s="1"/>
      <c r="AT234" s="1"/>
      <c r="AU234" s="1">
        <v>4.5</v>
      </c>
      <c r="AV234" s="1">
        <v>4.5</v>
      </c>
      <c r="AW234" s="1"/>
      <c r="AX234" s="17">
        <v>1730</v>
      </c>
      <c r="AY234" s="3">
        <v>5.2072072072072073</v>
      </c>
      <c r="AZ234" s="3">
        <f t="shared" si="90"/>
        <v>13.68108108108108</v>
      </c>
      <c r="BA234" s="3">
        <v>20.652173913043477</v>
      </c>
      <c r="BB234" s="3">
        <v>36.217391304347828</v>
      </c>
      <c r="BC234" s="3">
        <f t="shared" si="120"/>
        <v>78.260869565217391</v>
      </c>
      <c r="BD234" s="3">
        <v>80.478087649402383</v>
      </c>
      <c r="BE234" s="3">
        <v>112.44186046511628</v>
      </c>
      <c r="BF234" s="3">
        <v>100</v>
      </c>
      <c r="BG234" s="3">
        <v>72.400000000000006</v>
      </c>
      <c r="BH234" s="3">
        <v>4.5217391304347823</v>
      </c>
      <c r="BI234" s="3"/>
      <c r="BJ234" s="3">
        <v>4.4979377777777776</v>
      </c>
      <c r="BK234" s="3"/>
      <c r="BL234" s="14">
        <v>1730</v>
      </c>
      <c r="BM234" s="15">
        <v>1.3113999999999999</v>
      </c>
      <c r="BN234" s="15">
        <f t="shared" si="91"/>
        <v>0.20084504504504502</v>
      </c>
      <c r="BO234" s="15">
        <f t="shared" si="92"/>
        <v>0.52768734499205083</v>
      </c>
      <c r="BP234" s="15">
        <f t="shared" si="93"/>
        <v>0.7965664961636828</v>
      </c>
      <c r="BQ234" s="4">
        <f t="shared" si="94"/>
        <v>1.3969260869565217</v>
      </c>
      <c r="BR234" s="4">
        <f t="shared" si="95"/>
        <v>3.0185677749360611</v>
      </c>
      <c r="BS234" s="4">
        <f t="shared" si="96"/>
        <v>3.104087180689008</v>
      </c>
      <c r="BT234" s="4">
        <f t="shared" si="97"/>
        <v>4.3369487004103968</v>
      </c>
      <c r="BU234" s="4">
        <f t="shared" si="98"/>
        <v>3.8570588235294117</v>
      </c>
      <c r="BV234" s="4">
        <f t="shared" si="99"/>
        <v>2.7925105882352939</v>
      </c>
      <c r="BW234" s="4">
        <f t="shared" si="100"/>
        <v>3.104087180689008</v>
      </c>
      <c r="BX234" s="4">
        <f t="shared" si="101"/>
        <v>6.3298420537660807</v>
      </c>
      <c r="BY234" s="5"/>
      <c r="BZ234" s="4">
        <f t="shared" si="102"/>
        <v>5.8985956017777772</v>
      </c>
      <c r="CA234" s="4"/>
      <c r="CB234" s="4"/>
      <c r="CC234" s="26">
        <v>1730</v>
      </c>
      <c r="CD234" s="6">
        <f t="shared" si="103"/>
        <v>131.92183624801271</v>
      </c>
      <c r="CE234" s="6">
        <f t="shared" si="104"/>
        <v>215.86952046035805</v>
      </c>
      <c r="CF234" s="6">
        <f t="shared" si="105"/>
        <v>26.54159565217391</v>
      </c>
      <c r="CG234" s="6">
        <f t="shared" si="106"/>
        <v>15.092838874680305</v>
      </c>
      <c r="CH234" s="6">
        <f t="shared" si="107"/>
        <v>9.3122615420670236</v>
      </c>
      <c r="CI234" s="6">
        <f t="shared" si="108"/>
        <v>13.010846101231191</v>
      </c>
      <c r="CJ234" s="6">
        <f t="shared" si="109"/>
        <v>5.014176470588235</v>
      </c>
      <c r="CK234" s="6">
        <f t="shared" si="110"/>
        <v>3.630263764705882</v>
      </c>
      <c r="CL234" s="6">
        <f t="shared" si="111"/>
        <v>4.0353133348957106</v>
      </c>
      <c r="CM234" s="6">
        <f t="shared" si="116"/>
        <v>12.659684107532161</v>
      </c>
      <c r="CO234" s="7">
        <f t="shared" si="112"/>
        <v>305.1665003082324</v>
      </c>
      <c r="CQ234" s="8">
        <v>1730</v>
      </c>
      <c r="CR234" s="9">
        <f t="shared" si="113"/>
        <v>1474.6489004444443</v>
      </c>
      <c r="CS234" s="9">
        <f t="shared" si="114"/>
        <v>1281.6993012945761</v>
      </c>
      <c r="CU234" s="24">
        <v>1730</v>
      </c>
      <c r="CV234" s="11">
        <f t="shared" si="115"/>
        <v>1.1505420178937291</v>
      </c>
    </row>
    <row r="235" spans="1:100" x14ac:dyDescent="0.2">
      <c r="A235" s="13">
        <v>1731</v>
      </c>
      <c r="C235" s="1">
        <v>518.5</v>
      </c>
      <c r="G235" s="1">
        <f t="shared" si="122"/>
        <v>518.5</v>
      </c>
      <c r="H235" s="1"/>
      <c r="J235" s="1">
        <v>29.333333333333332</v>
      </c>
      <c r="K235" s="1">
        <v>28.75</v>
      </c>
      <c r="Q235" s="1">
        <v>340</v>
      </c>
      <c r="S235" s="1">
        <f t="shared" si="118"/>
        <v>340</v>
      </c>
      <c r="T235" s="1">
        <v>32</v>
      </c>
      <c r="U235" s="1">
        <v>40.799999999999997</v>
      </c>
      <c r="V235" s="1">
        <v>37.333333333333336</v>
      </c>
      <c r="W235" s="1">
        <v>47</v>
      </c>
      <c r="X235" s="1">
        <v>47</v>
      </c>
      <c r="Y235" s="1"/>
      <c r="Z235" s="1">
        <v>46.666667938232422</v>
      </c>
      <c r="AA235" s="1">
        <v>46.666667938232422</v>
      </c>
      <c r="AB235" s="1">
        <v>37.333333333333336</v>
      </c>
      <c r="AC235" s="1">
        <v>782.4</v>
      </c>
      <c r="AD235" s="1"/>
      <c r="AE235" s="1"/>
      <c r="AF235" s="1"/>
      <c r="AG235" s="1">
        <v>1038</v>
      </c>
      <c r="AH235" s="1"/>
      <c r="AI235" s="1">
        <f t="shared" si="121"/>
        <v>1038</v>
      </c>
      <c r="AJ235" s="1">
        <v>96.1</v>
      </c>
      <c r="AK235" s="1">
        <v>1133.3</v>
      </c>
      <c r="AL235" s="1"/>
      <c r="AM235" s="1">
        <v>840.4</v>
      </c>
      <c r="AN235" s="1"/>
      <c r="AO235" s="1">
        <v>58.7</v>
      </c>
      <c r="AP235" s="1"/>
      <c r="AQ235" s="1"/>
      <c r="AR235" s="1">
        <v>4.5022222222222226</v>
      </c>
      <c r="AS235" s="1"/>
      <c r="AT235" s="1"/>
      <c r="AU235" s="1">
        <v>4.5</v>
      </c>
      <c r="AV235" s="1">
        <v>4.5</v>
      </c>
      <c r="AW235" s="1"/>
      <c r="AX235" s="17">
        <v>1731</v>
      </c>
      <c r="AY235" s="3">
        <v>3.9819819819819822</v>
      </c>
      <c r="AZ235" s="3">
        <f t="shared" si="90"/>
        <v>9.3423423423423415</v>
      </c>
      <c r="BA235" s="3">
        <v>18.840579710144926</v>
      </c>
      <c r="BB235" s="3">
        <v>29.565217391304348</v>
      </c>
      <c r="BC235" s="3">
        <f t="shared" si="120"/>
        <v>81.159420289855078</v>
      </c>
      <c r="BD235" s="3">
        <v>82.709163346613536</v>
      </c>
      <c r="BE235" s="3">
        <v>111.74418604651163</v>
      </c>
      <c r="BF235" s="3">
        <v>98.547826086956519</v>
      </c>
      <c r="BG235" s="3">
        <v>73.078260869565213</v>
      </c>
      <c r="BH235" s="3">
        <v>5.1043478260869568</v>
      </c>
      <c r="BI235" s="3"/>
      <c r="BJ235" s="3">
        <v>4.5022222222222226</v>
      </c>
      <c r="BK235" s="3"/>
      <c r="BL235" s="14">
        <v>1731</v>
      </c>
      <c r="BM235" s="15">
        <v>1.3113999999999999</v>
      </c>
      <c r="BN235" s="15">
        <f t="shared" si="91"/>
        <v>0.15358738738738739</v>
      </c>
      <c r="BO235" s="15">
        <f t="shared" si="92"/>
        <v>0.36033963963963955</v>
      </c>
      <c r="BP235" s="15">
        <f t="shared" si="93"/>
        <v>0.72669224211423677</v>
      </c>
      <c r="BQ235" s="4">
        <f t="shared" si="94"/>
        <v>1.1403478260869564</v>
      </c>
      <c r="BR235" s="4">
        <f t="shared" si="95"/>
        <v>3.1303665814151747</v>
      </c>
      <c r="BS235" s="4">
        <f t="shared" si="96"/>
        <v>3.1901410827279109</v>
      </c>
      <c r="BT235" s="4">
        <f t="shared" si="97"/>
        <v>4.310038987688098</v>
      </c>
      <c r="BU235" s="4">
        <f t="shared" si="98"/>
        <v>3.8010476214833759</v>
      </c>
      <c r="BV235" s="4">
        <f t="shared" si="99"/>
        <v>2.8186715089514061</v>
      </c>
      <c r="BW235" s="4">
        <f t="shared" si="100"/>
        <v>3.1901410827279109</v>
      </c>
      <c r="BX235" s="4">
        <f t="shared" si="101"/>
        <v>7.145417856847482</v>
      </c>
      <c r="BY235" s="5"/>
      <c r="BZ235" s="4">
        <f t="shared" si="102"/>
        <v>5.9042142222222225</v>
      </c>
      <c r="CA235" s="4"/>
      <c r="CB235" s="4"/>
      <c r="CC235" s="26">
        <v>1731</v>
      </c>
      <c r="CD235" s="6">
        <f t="shared" si="103"/>
        <v>90.084909909909882</v>
      </c>
      <c r="CE235" s="6">
        <f t="shared" si="104"/>
        <v>196.93359761295815</v>
      </c>
      <c r="CF235" s="6">
        <f t="shared" si="105"/>
        <v>21.666608695652172</v>
      </c>
      <c r="CG235" s="6">
        <f t="shared" si="106"/>
        <v>15.651832907075873</v>
      </c>
      <c r="CH235" s="6">
        <f t="shared" si="107"/>
        <v>9.570423248183733</v>
      </c>
      <c r="CI235" s="6">
        <f t="shared" si="108"/>
        <v>12.930116963064293</v>
      </c>
      <c r="CJ235" s="6">
        <f t="shared" si="109"/>
        <v>4.941361907928389</v>
      </c>
      <c r="CK235" s="6">
        <f t="shared" si="110"/>
        <v>3.6642729616368279</v>
      </c>
      <c r="CL235" s="6">
        <f t="shared" si="111"/>
        <v>4.1471834075462839</v>
      </c>
      <c r="CM235" s="6">
        <f t="shared" si="116"/>
        <v>14.290835713694964</v>
      </c>
      <c r="CO235" s="7">
        <f t="shared" si="112"/>
        <v>283.79623341774067</v>
      </c>
      <c r="CQ235" s="8">
        <v>1731</v>
      </c>
      <c r="CR235" s="9">
        <f t="shared" si="113"/>
        <v>1476.0535555555557</v>
      </c>
      <c r="CS235" s="9">
        <f t="shared" si="114"/>
        <v>1191.9441803545108</v>
      </c>
      <c r="CU235" s="24">
        <v>1731</v>
      </c>
      <c r="CV235" s="11">
        <f t="shared" si="115"/>
        <v>1.2383579532361528</v>
      </c>
    </row>
    <row r="236" spans="1:100" x14ac:dyDescent="0.2">
      <c r="A236" s="13">
        <v>1732</v>
      </c>
      <c r="C236" s="1">
        <v>518.5</v>
      </c>
      <c r="G236" s="1">
        <f t="shared" si="122"/>
        <v>518.5</v>
      </c>
      <c r="H236" s="1"/>
      <c r="J236" s="1">
        <v>26</v>
      </c>
      <c r="K236" s="1">
        <v>25</v>
      </c>
      <c r="M236" s="1">
        <v>289</v>
      </c>
      <c r="O236" s="1">
        <v>374</v>
      </c>
      <c r="Q236" s="1">
        <v>425</v>
      </c>
      <c r="S236" s="1">
        <f t="shared" si="118"/>
        <v>399.5</v>
      </c>
      <c r="T236" s="1">
        <v>32</v>
      </c>
      <c r="U236" s="1">
        <v>42.9</v>
      </c>
      <c r="V236" s="1">
        <v>39.5</v>
      </c>
      <c r="W236" s="1">
        <v>47.375</v>
      </c>
      <c r="X236" s="1">
        <v>50</v>
      </c>
      <c r="Y236" s="1"/>
      <c r="Z236" s="1">
        <v>50</v>
      </c>
      <c r="AA236" s="1">
        <v>50</v>
      </c>
      <c r="AB236" s="1">
        <v>39.5</v>
      </c>
      <c r="AC236" s="1">
        <v>620.5</v>
      </c>
      <c r="AD236" s="1"/>
      <c r="AE236" s="1">
        <v>646</v>
      </c>
      <c r="AF236" s="1"/>
      <c r="AG236" s="1">
        <v>1097</v>
      </c>
      <c r="AH236" s="1"/>
      <c r="AI236" s="1">
        <f t="shared" si="121"/>
        <v>1097</v>
      </c>
      <c r="AJ236" s="1">
        <v>99</v>
      </c>
      <c r="AK236" s="1">
        <v>1216</v>
      </c>
      <c r="AL236" s="1"/>
      <c r="AM236" s="1">
        <v>845.8</v>
      </c>
      <c r="AN236" s="1"/>
      <c r="AO236" s="1">
        <v>64</v>
      </c>
      <c r="AP236" s="1"/>
      <c r="AQ236" s="1"/>
      <c r="AR236" s="1">
        <v>4.4979333333333331</v>
      </c>
      <c r="AS236" s="1"/>
      <c r="AT236" s="1"/>
      <c r="AU236" s="1">
        <v>4.5</v>
      </c>
      <c r="AV236" s="1">
        <v>4.5</v>
      </c>
      <c r="AW236" s="1"/>
      <c r="AX236" s="17">
        <v>1732</v>
      </c>
      <c r="AY236" s="3">
        <v>3.6126126126126126</v>
      </c>
      <c r="AZ236" s="3">
        <f t="shared" si="90"/>
        <v>9.3423423423423415</v>
      </c>
      <c r="BA236" s="3">
        <v>15.217391304347826</v>
      </c>
      <c r="BB236" s="3">
        <v>34.739130434782609</v>
      </c>
      <c r="BC236" s="3">
        <f t="shared" si="120"/>
        <v>85.869565217391298</v>
      </c>
      <c r="BD236" s="3">
        <v>87.410358565737042</v>
      </c>
      <c r="BE236" s="3">
        <v>115.11627906976744</v>
      </c>
      <c r="BF236" s="3">
        <v>105.73913043478261</v>
      </c>
      <c r="BG236" s="3">
        <v>73.547826086956519</v>
      </c>
      <c r="BH236" s="3">
        <v>5.5652173913043477</v>
      </c>
      <c r="BI236" s="3"/>
      <c r="BJ236" s="3">
        <v>4.4979333333333331</v>
      </c>
      <c r="BK236" s="3"/>
      <c r="BL236" s="14">
        <v>1732</v>
      </c>
      <c r="BM236" s="15">
        <v>1.3113999999999999</v>
      </c>
      <c r="BN236" s="15">
        <f t="shared" si="91"/>
        <v>0.13934059353471118</v>
      </c>
      <c r="BO236" s="15">
        <f t="shared" si="92"/>
        <v>0.36033963963963955</v>
      </c>
      <c r="BP236" s="15">
        <f t="shared" si="93"/>
        <v>0.58694373401534516</v>
      </c>
      <c r="BQ236" s="4">
        <f t="shared" si="94"/>
        <v>1.339908695652174</v>
      </c>
      <c r="BR236" s="4">
        <f t="shared" si="95"/>
        <v>3.3120396419437337</v>
      </c>
      <c r="BS236" s="4">
        <f t="shared" si="96"/>
        <v>3.3714689477384576</v>
      </c>
      <c r="BT236" s="4">
        <f t="shared" si="97"/>
        <v>4.4401025991792062</v>
      </c>
      <c r="BU236" s="4">
        <f t="shared" si="98"/>
        <v>4.0784204603580561</v>
      </c>
      <c r="BV236" s="4">
        <f t="shared" si="99"/>
        <v>2.8367829156010229</v>
      </c>
      <c r="BW236" s="4">
        <f t="shared" si="100"/>
        <v>3.3714689477384576</v>
      </c>
      <c r="BX236" s="4">
        <f t="shared" si="101"/>
        <v>7.7905748354044091</v>
      </c>
      <c r="BY236" s="5"/>
      <c r="BZ236" s="4">
        <f t="shared" si="102"/>
        <v>5.8985897733333328</v>
      </c>
      <c r="CA236" s="4"/>
      <c r="CB236" s="4"/>
      <c r="CC236" s="26">
        <v>1732</v>
      </c>
      <c r="CD236" s="6">
        <f t="shared" si="103"/>
        <v>90.084909909909882</v>
      </c>
      <c r="CE236" s="6">
        <f t="shared" si="104"/>
        <v>159.06175191815854</v>
      </c>
      <c r="CF236" s="6">
        <f t="shared" si="105"/>
        <v>25.458265217391304</v>
      </c>
      <c r="CG236" s="6">
        <f t="shared" si="106"/>
        <v>16.560198209718667</v>
      </c>
      <c r="CH236" s="6">
        <f t="shared" si="107"/>
        <v>10.114406843215374</v>
      </c>
      <c r="CI236" s="6">
        <f t="shared" si="108"/>
        <v>13.32030779753762</v>
      </c>
      <c r="CJ236" s="6">
        <f t="shared" si="109"/>
        <v>5.3019465984654728</v>
      </c>
      <c r="CK236" s="6">
        <f t="shared" si="110"/>
        <v>3.6878177902813301</v>
      </c>
      <c r="CL236" s="6">
        <f t="shared" si="111"/>
        <v>4.3829096320599952</v>
      </c>
      <c r="CM236" s="6">
        <f t="shared" si="116"/>
        <v>15.581149670808818</v>
      </c>
      <c r="CO236" s="7">
        <f t="shared" si="112"/>
        <v>253.46875367763712</v>
      </c>
      <c r="CQ236" s="8">
        <v>1732</v>
      </c>
      <c r="CR236" s="9">
        <f t="shared" si="113"/>
        <v>1474.6474433333333</v>
      </c>
      <c r="CS236" s="9">
        <f t="shared" si="114"/>
        <v>1064.568765446076</v>
      </c>
      <c r="CU236" s="24">
        <v>1732</v>
      </c>
      <c r="CV236" s="11">
        <f t="shared" si="115"/>
        <v>1.3852063776410215</v>
      </c>
    </row>
    <row r="237" spans="1:100" x14ac:dyDescent="0.2">
      <c r="A237" s="13">
        <v>1733</v>
      </c>
      <c r="C237" s="1">
        <v>544</v>
      </c>
      <c r="G237" s="1">
        <f t="shared" si="122"/>
        <v>544</v>
      </c>
      <c r="H237" s="1"/>
      <c r="J237" s="1">
        <v>26</v>
      </c>
      <c r="K237" s="1">
        <v>25</v>
      </c>
      <c r="M237" s="1">
        <v>389</v>
      </c>
      <c r="O237" s="1">
        <v>442</v>
      </c>
      <c r="Q237" s="1">
        <v>446</v>
      </c>
      <c r="S237" s="1">
        <f t="shared" si="118"/>
        <v>444</v>
      </c>
      <c r="T237" s="1">
        <v>32</v>
      </c>
      <c r="U237" s="1">
        <v>45.8</v>
      </c>
      <c r="V237" s="1"/>
      <c r="X237" s="1">
        <v>50</v>
      </c>
      <c r="Y237" s="1"/>
      <c r="Z237" s="1">
        <v>50.666667938232422</v>
      </c>
      <c r="AA237" s="1">
        <v>50.666667938232422</v>
      </c>
      <c r="AB237" s="1">
        <f>AA237-8</f>
        <v>42.666667938232422</v>
      </c>
      <c r="AC237" s="1">
        <v>595</v>
      </c>
      <c r="AD237" s="1"/>
      <c r="AE237" s="1">
        <v>620</v>
      </c>
      <c r="AF237" s="1">
        <f>31.25*34</f>
        <v>1062.5</v>
      </c>
      <c r="AG237" s="1">
        <v>1072.98</v>
      </c>
      <c r="AH237" s="1"/>
      <c r="AI237" s="1">
        <f t="shared" si="121"/>
        <v>1067.74</v>
      </c>
      <c r="AJ237" s="1">
        <v>98.5</v>
      </c>
      <c r="AK237" s="1">
        <v>1224</v>
      </c>
      <c r="AL237" s="1"/>
      <c r="AM237" s="1">
        <v>759.3</v>
      </c>
      <c r="AN237" s="1"/>
      <c r="AO237" s="1">
        <v>60</v>
      </c>
      <c r="AP237" s="1"/>
      <c r="AQ237" s="1"/>
      <c r="AR237" s="1">
        <v>4.4999555555555553</v>
      </c>
      <c r="AS237" s="1"/>
      <c r="AT237" s="1"/>
      <c r="AU237" s="1">
        <v>4.5</v>
      </c>
      <c r="AV237" s="1"/>
      <c r="AW237" s="1"/>
      <c r="AX237" s="17">
        <v>1733</v>
      </c>
      <c r="AY237" s="3">
        <v>4.7225225225225227</v>
      </c>
      <c r="AZ237" s="3">
        <f t="shared" si="90"/>
        <v>9.8018018018018012</v>
      </c>
      <c r="BA237" s="3">
        <v>15.217391304347826</v>
      </c>
      <c r="BB237" s="3">
        <v>38.608695652173914</v>
      </c>
      <c r="BC237" s="3">
        <f t="shared" si="120"/>
        <v>92.753625952679172</v>
      </c>
      <c r="BD237" s="3">
        <v>85.078884462151393</v>
      </c>
      <c r="BE237" s="3">
        <v>114.53488372093024</v>
      </c>
      <c r="BF237" s="3">
        <v>106.43478260869566</v>
      </c>
      <c r="BG237" s="3">
        <v>66.026086956521738</v>
      </c>
      <c r="BH237" s="3">
        <v>5.2173913043478262</v>
      </c>
      <c r="BI237" s="3"/>
      <c r="BJ237" s="3">
        <v>4.4999555555555553</v>
      </c>
      <c r="BK237" s="3"/>
      <c r="BL237" s="14">
        <v>1733</v>
      </c>
      <c r="BM237" s="15">
        <v>1.3113999999999999</v>
      </c>
      <c r="BN237" s="15">
        <f t="shared" si="91"/>
        <v>0.18215047164811871</v>
      </c>
      <c r="BO237" s="15">
        <f t="shared" si="92"/>
        <v>0.37806126126126122</v>
      </c>
      <c r="BP237" s="15">
        <f t="shared" si="93"/>
        <v>0.58694373401534516</v>
      </c>
      <c r="BQ237" s="4">
        <f t="shared" si="94"/>
        <v>1.4891601023017902</v>
      </c>
      <c r="BR237" s="4">
        <f t="shared" si="95"/>
        <v>3.577561913951278</v>
      </c>
      <c r="BS237" s="4">
        <f t="shared" si="96"/>
        <v>3.2815426201078037</v>
      </c>
      <c r="BT237" s="4">
        <f t="shared" si="97"/>
        <v>4.4176778385772915</v>
      </c>
      <c r="BU237" s="4">
        <f t="shared" si="98"/>
        <v>4.1052521739130432</v>
      </c>
      <c r="BV237" s="4">
        <f t="shared" si="99"/>
        <v>2.5466650127877233</v>
      </c>
      <c r="BW237" s="4">
        <f t="shared" si="100"/>
        <v>3.2815426201078037</v>
      </c>
      <c r="BX237" s="4">
        <f t="shared" si="101"/>
        <v>7.3036639081916332</v>
      </c>
      <c r="BY237" s="5"/>
      <c r="BZ237" s="4">
        <f t="shared" si="102"/>
        <v>5.901241715555555</v>
      </c>
      <c r="CA237" s="4"/>
      <c r="CB237" s="4"/>
      <c r="CC237" s="26">
        <v>1733</v>
      </c>
      <c r="CD237" s="6">
        <f t="shared" si="103"/>
        <v>94.515315315315306</v>
      </c>
      <c r="CE237" s="6">
        <f t="shared" si="104"/>
        <v>159.06175191815854</v>
      </c>
      <c r="CF237" s="6">
        <f t="shared" si="105"/>
        <v>28.294041943734015</v>
      </c>
      <c r="CG237" s="6">
        <f t="shared" si="106"/>
        <v>17.887809569756389</v>
      </c>
      <c r="CH237" s="6">
        <f t="shared" si="107"/>
        <v>9.8446278603234116</v>
      </c>
      <c r="CI237" s="6">
        <f t="shared" si="108"/>
        <v>13.253033515731875</v>
      </c>
      <c r="CJ237" s="6">
        <f t="shared" si="109"/>
        <v>5.3368278260869566</v>
      </c>
      <c r="CK237" s="6">
        <f t="shared" si="110"/>
        <v>3.3106645166240405</v>
      </c>
      <c r="CL237" s="6">
        <f t="shared" si="111"/>
        <v>4.2660054061401453</v>
      </c>
      <c r="CM237" s="6">
        <f t="shared" si="116"/>
        <v>14.607327816383266</v>
      </c>
      <c r="CO237" s="7">
        <f t="shared" si="112"/>
        <v>255.86209037293867</v>
      </c>
      <c r="CQ237" s="8">
        <v>1733</v>
      </c>
      <c r="CR237" s="9">
        <f t="shared" si="113"/>
        <v>1475.3104288888887</v>
      </c>
      <c r="CS237" s="9">
        <f t="shared" si="114"/>
        <v>1074.6207795663424</v>
      </c>
      <c r="CU237" s="24">
        <v>1733</v>
      </c>
      <c r="CV237" s="11">
        <f t="shared" si="115"/>
        <v>1.3728660909425578</v>
      </c>
    </row>
    <row r="238" spans="1:100" x14ac:dyDescent="0.2">
      <c r="A238" s="13">
        <v>1734</v>
      </c>
      <c r="C238" s="1">
        <v>952</v>
      </c>
      <c r="G238" s="1">
        <f t="shared" si="122"/>
        <v>952</v>
      </c>
      <c r="H238" s="1"/>
      <c r="J238" s="1">
        <v>29</v>
      </c>
      <c r="K238" s="1">
        <v>29.5</v>
      </c>
      <c r="M238" s="1">
        <v>658.2</v>
      </c>
      <c r="O238" s="1">
        <v>748</v>
      </c>
      <c r="P238" s="36">
        <f>17.25*34</f>
        <v>586.5</v>
      </c>
      <c r="Q238" s="1">
        <v>504</v>
      </c>
      <c r="S238" s="1">
        <f t="shared" si="118"/>
        <v>612.83333333333337</v>
      </c>
      <c r="T238" s="1">
        <v>28</v>
      </c>
      <c r="U238" s="1">
        <v>48</v>
      </c>
      <c r="X238" s="1">
        <v>54</v>
      </c>
      <c r="Y238" s="1"/>
      <c r="Z238" s="1">
        <v>54</v>
      </c>
      <c r="AA238" s="1">
        <v>54</v>
      </c>
      <c r="AB238" s="1">
        <f>AA238-8</f>
        <v>46</v>
      </c>
      <c r="AC238" s="1">
        <v>680</v>
      </c>
      <c r="AD238" s="1"/>
      <c r="AE238" s="1"/>
      <c r="AF238" s="1">
        <f>43.36*34</f>
        <v>1474.24</v>
      </c>
      <c r="AG238" s="1">
        <v>1237.75</v>
      </c>
      <c r="AH238" s="1"/>
      <c r="AI238" s="1">
        <f t="shared" si="121"/>
        <v>1355.9949999999999</v>
      </c>
      <c r="AJ238" s="1">
        <v>96.3</v>
      </c>
      <c r="AK238" s="1">
        <v>1349.5</v>
      </c>
      <c r="AL238" s="1"/>
      <c r="AM238" s="1">
        <v>929.3</v>
      </c>
      <c r="AN238" s="1"/>
      <c r="AO238" s="1">
        <v>58.5</v>
      </c>
      <c r="AP238" s="1"/>
      <c r="AQ238" s="1"/>
      <c r="AR238" s="1">
        <v>4.4970622222222216</v>
      </c>
      <c r="AS238" s="1"/>
      <c r="AT238" s="1">
        <v>4.5</v>
      </c>
      <c r="AU238" s="1">
        <v>4.5</v>
      </c>
      <c r="AV238" s="1"/>
      <c r="AW238" s="1"/>
      <c r="AX238" s="17">
        <v>1734</v>
      </c>
      <c r="AY238" s="3">
        <v>5.8324324324324328</v>
      </c>
      <c r="AZ238" s="3">
        <f t="shared" si="90"/>
        <v>17.153153153153152</v>
      </c>
      <c r="BA238" s="3">
        <v>18.478260869565215</v>
      </c>
      <c r="BB238" s="3">
        <v>53.289855072463773</v>
      </c>
      <c r="BC238" s="3">
        <f t="shared" si="120"/>
        <v>100</v>
      </c>
      <c r="BD238" s="3">
        <v>108.04741035856573</v>
      </c>
      <c r="BE238" s="3">
        <v>111.97674418604652</v>
      </c>
      <c r="BF238" s="3">
        <v>117.34782608695652</v>
      </c>
      <c r="BG238" s="3">
        <v>80.80869565217391</v>
      </c>
      <c r="BH238" s="3">
        <v>5.0869565217391308</v>
      </c>
      <c r="BI238" s="3"/>
      <c r="BJ238" s="3">
        <v>4.4970622222222216</v>
      </c>
      <c r="BK238" s="3"/>
      <c r="BL238" s="14">
        <v>1734</v>
      </c>
      <c r="BM238" s="15">
        <v>1.3113999999999999</v>
      </c>
      <c r="BN238" s="15">
        <f t="shared" si="91"/>
        <v>0.22496034976152623</v>
      </c>
      <c r="BO238" s="15">
        <f t="shared" si="92"/>
        <v>0.66160720720720712</v>
      </c>
      <c r="BP238" s="15">
        <f t="shared" si="93"/>
        <v>0.71271739130434775</v>
      </c>
      <c r="BQ238" s="4">
        <f t="shared" si="94"/>
        <v>2.0554210571184997</v>
      </c>
      <c r="BR238" s="4">
        <f t="shared" si="95"/>
        <v>3.8570588235294117</v>
      </c>
      <c r="BS238" s="4">
        <f t="shared" si="96"/>
        <v>4.1674521748300908</v>
      </c>
      <c r="BT238" s="4">
        <f t="shared" si="97"/>
        <v>4.3190088919288643</v>
      </c>
      <c r="BU238" s="4">
        <f t="shared" si="98"/>
        <v>4.5261746803069052</v>
      </c>
      <c r="BV238" s="4">
        <f t="shared" si="99"/>
        <v>3.1168389258312019</v>
      </c>
      <c r="BW238" s="4">
        <f t="shared" si="100"/>
        <v>4.1674521748300908</v>
      </c>
      <c r="BX238" s="4">
        <f t="shared" si="101"/>
        <v>7.1210723104868432</v>
      </c>
      <c r="BY238" s="5"/>
      <c r="BZ238" s="4">
        <f t="shared" si="102"/>
        <v>5.8974473982222211</v>
      </c>
      <c r="CA238" s="4"/>
      <c r="CB238" s="4"/>
      <c r="CC238" s="26">
        <v>1734</v>
      </c>
      <c r="CD238" s="6">
        <f t="shared" si="103"/>
        <v>165.40180180180175</v>
      </c>
      <c r="CE238" s="6">
        <f t="shared" si="104"/>
        <v>193.14641304347825</v>
      </c>
      <c r="CF238" s="6">
        <f t="shared" si="105"/>
        <v>39.05300008525149</v>
      </c>
      <c r="CG238" s="6">
        <f t="shared" si="106"/>
        <v>19.285294117647059</v>
      </c>
      <c r="CH238" s="6">
        <f t="shared" si="107"/>
        <v>12.502356524490272</v>
      </c>
      <c r="CI238" s="6">
        <f t="shared" si="108"/>
        <v>12.957026675786594</v>
      </c>
      <c r="CJ238" s="6">
        <f t="shared" si="109"/>
        <v>5.8840270843989773</v>
      </c>
      <c r="CK238" s="6">
        <f t="shared" si="110"/>
        <v>4.0518906035805626</v>
      </c>
      <c r="CL238" s="6">
        <f t="shared" si="111"/>
        <v>5.417687827279118</v>
      </c>
      <c r="CM238" s="6">
        <f t="shared" si="116"/>
        <v>14.242144620973686</v>
      </c>
      <c r="CO238" s="7">
        <f t="shared" si="112"/>
        <v>306.53984058288597</v>
      </c>
      <c r="CQ238" s="8">
        <v>1734</v>
      </c>
      <c r="CR238" s="9">
        <f t="shared" si="113"/>
        <v>1474.3618495555552</v>
      </c>
      <c r="CS238" s="9">
        <f t="shared" si="114"/>
        <v>1287.4673304481212</v>
      </c>
      <c r="CU238" s="24">
        <v>1734</v>
      </c>
      <c r="CV238" s="11">
        <f t="shared" si="115"/>
        <v>1.1451644750025485</v>
      </c>
    </row>
    <row r="239" spans="1:100" x14ac:dyDescent="0.2">
      <c r="A239" s="13">
        <v>1735</v>
      </c>
      <c r="C239" s="1">
        <v>714</v>
      </c>
      <c r="F239" s="1">
        <f>28.825*34</f>
        <v>980.05</v>
      </c>
      <c r="G239" s="1">
        <v>980.05</v>
      </c>
      <c r="H239" s="1"/>
      <c r="J239" s="1">
        <v>40</v>
      </c>
      <c r="K239" s="1">
        <v>37.875</v>
      </c>
      <c r="M239" s="1">
        <v>680</v>
      </c>
      <c r="P239" s="36">
        <f>18*34</f>
        <v>612</v>
      </c>
      <c r="Q239" s="1">
        <v>646</v>
      </c>
      <c r="S239" s="1">
        <f t="shared" si="118"/>
        <v>629</v>
      </c>
      <c r="T239" s="1">
        <v>34</v>
      </c>
      <c r="U239" s="1">
        <v>48.5</v>
      </c>
      <c r="V239" s="1">
        <v>40</v>
      </c>
      <c r="W239" s="1">
        <v>53.81818181818182</v>
      </c>
      <c r="X239" s="1">
        <v>54</v>
      </c>
      <c r="Y239" s="1"/>
      <c r="Z239" s="1">
        <v>54</v>
      </c>
      <c r="AA239" s="1">
        <v>54</v>
      </c>
      <c r="AB239" s="1">
        <v>40</v>
      </c>
      <c r="AC239" s="1">
        <v>1007.8</v>
      </c>
      <c r="AD239" s="1"/>
      <c r="AE239" s="1"/>
      <c r="AF239" s="1">
        <f>42.5*34</f>
        <v>1445</v>
      </c>
      <c r="AG239" s="1">
        <v>1398</v>
      </c>
      <c r="AH239" s="1"/>
      <c r="AI239" s="1">
        <f t="shared" si="121"/>
        <v>1421.5</v>
      </c>
      <c r="AJ239" s="1">
        <v>88</v>
      </c>
      <c r="AK239" s="1">
        <v>1598</v>
      </c>
      <c r="AL239" s="1"/>
      <c r="AM239" s="1">
        <v>1110.7</v>
      </c>
      <c r="AN239" s="1"/>
      <c r="AO239" s="1">
        <v>52</v>
      </c>
      <c r="AP239" s="1"/>
      <c r="AQ239" s="1"/>
      <c r="AR239" s="1">
        <v>4.5008444444444446</v>
      </c>
      <c r="AS239" s="1"/>
      <c r="AT239" s="1"/>
      <c r="AU239" s="1">
        <v>4.5</v>
      </c>
      <c r="AV239" s="1">
        <v>4.5</v>
      </c>
      <c r="AW239" s="1"/>
      <c r="AX239" s="17">
        <v>1735</v>
      </c>
      <c r="AY239" s="3">
        <v>6.9423423423423429</v>
      </c>
      <c r="AZ239" s="3">
        <f t="shared" si="90"/>
        <v>17.658558558558557</v>
      </c>
      <c r="BA239" s="3">
        <v>30.434782608695652</v>
      </c>
      <c r="BB239" s="3">
        <v>54.695652173913047</v>
      </c>
      <c r="BC239" s="3">
        <f t="shared" si="120"/>
        <v>86.956521739130437</v>
      </c>
      <c r="BD239" s="3">
        <v>113.26693227091633</v>
      </c>
      <c r="BE239" s="3">
        <v>102.32558139534883</v>
      </c>
      <c r="BF239" s="3">
        <v>138.95652173913044</v>
      </c>
      <c r="BG239" s="3">
        <v>96.582608695652183</v>
      </c>
      <c r="BH239" s="3">
        <v>4.5217391304347823</v>
      </c>
      <c r="BI239" s="3"/>
      <c r="BJ239" s="3">
        <v>4.5008444444444446</v>
      </c>
      <c r="BK239" s="3"/>
      <c r="BL239" s="14">
        <v>1735</v>
      </c>
      <c r="BM239" s="15">
        <v>1.3113999999999999</v>
      </c>
      <c r="BN239" s="15">
        <f t="shared" si="91"/>
        <v>0.26777022787493376</v>
      </c>
      <c r="BO239" s="15">
        <f t="shared" si="92"/>
        <v>0.68110099099099086</v>
      </c>
      <c r="BP239" s="15">
        <f t="shared" si="93"/>
        <v>1.1738874680306903</v>
      </c>
      <c r="BQ239" s="4">
        <f t="shared" si="94"/>
        <v>2.1096434782608693</v>
      </c>
      <c r="BR239" s="4">
        <f t="shared" si="95"/>
        <v>3.3539641943734013</v>
      </c>
      <c r="BS239" s="4">
        <f t="shared" si="96"/>
        <v>4.3687722052964606</v>
      </c>
      <c r="BT239" s="4">
        <f t="shared" si="97"/>
        <v>3.9467578659370721</v>
      </c>
      <c r="BU239" s="4">
        <f t="shared" si="98"/>
        <v>5.3596347826086959</v>
      </c>
      <c r="BV239" s="4">
        <f t="shared" si="99"/>
        <v>3.7252480306905373</v>
      </c>
      <c r="BW239" s="4">
        <f t="shared" si="100"/>
        <v>4.3687722052964606</v>
      </c>
      <c r="BX239" s="4">
        <f t="shared" si="101"/>
        <v>6.3298420537660807</v>
      </c>
      <c r="BY239" s="5"/>
      <c r="BZ239" s="4">
        <f t="shared" si="102"/>
        <v>5.9024074044444443</v>
      </c>
      <c r="CA239" s="4"/>
      <c r="CB239" s="4"/>
      <c r="CC239" s="26">
        <v>1735</v>
      </c>
      <c r="CD239" s="6">
        <f t="shared" si="103"/>
        <v>170.2752477477477</v>
      </c>
      <c r="CE239" s="6">
        <f t="shared" si="104"/>
        <v>318.12350383631707</v>
      </c>
      <c r="CF239" s="6">
        <f t="shared" si="105"/>
        <v>40.083226086956515</v>
      </c>
      <c r="CG239" s="6">
        <f t="shared" si="106"/>
        <v>16.769820971867006</v>
      </c>
      <c r="CH239" s="6">
        <f t="shared" si="107"/>
        <v>13.106316615889382</v>
      </c>
      <c r="CI239" s="6">
        <f t="shared" si="108"/>
        <v>11.840273597811215</v>
      </c>
      <c r="CJ239" s="6">
        <f t="shared" si="109"/>
        <v>6.9675252173913051</v>
      </c>
      <c r="CK239" s="6">
        <f t="shared" si="110"/>
        <v>4.8428224398976987</v>
      </c>
      <c r="CL239" s="6">
        <f t="shared" si="111"/>
        <v>5.6794038668853988</v>
      </c>
      <c r="CM239" s="6">
        <f t="shared" si="116"/>
        <v>12.659684107532161</v>
      </c>
      <c r="CO239" s="7">
        <f t="shared" si="112"/>
        <v>430.07257674054779</v>
      </c>
      <c r="CQ239" s="8">
        <v>1735</v>
      </c>
      <c r="CR239" s="9">
        <f t="shared" si="113"/>
        <v>1475.601851111111</v>
      </c>
      <c r="CS239" s="9">
        <f t="shared" si="114"/>
        <v>1806.3048223103008</v>
      </c>
      <c r="CU239" s="24">
        <v>1735</v>
      </c>
      <c r="CV239" s="11">
        <f t="shared" si="115"/>
        <v>0.81691740667767587</v>
      </c>
    </row>
    <row r="240" spans="1:100" x14ac:dyDescent="0.2">
      <c r="A240" s="13">
        <v>1736</v>
      </c>
      <c r="C240" s="1">
        <v>646</v>
      </c>
      <c r="F240" s="1">
        <f>22.05*34</f>
        <v>749.7</v>
      </c>
      <c r="G240" s="1">
        <v>749.7</v>
      </c>
      <c r="H240" s="1"/>
      <c r="J240" s="1">
        <v>27.75</v>
      </c>
      <c r="K240" s="1">
        <v>26.5</v>
      </c>
      <c r="M240" s="1">
        <v>641.79999999999995</v>
      </c>
      <c r="O240" s="1">
        <v>680</v>
      </c>
      <c r="P240" s="36">
        <v>544</v>
      </c>
      <c r="Q240" s="1">
        <v>544</v>
      </c>
      <c r="S240" s="1">
        <f t="shared" si="118"/>
        <v>589.33333333333337</v>
      </c>
      <c r="T240" s="1">
        <v>32</v>
      </c>
      <c r="U240" s="1">
        <v>47</v>
      </c>
      <c r="V240" s="1"/>
      <c r="X240" s="1">
        <v>54</v>
      </c>
      <c r="Y240" s="1"/>
      <c r="Z240" s="1">
        <v>54</v>
      </c>
      <c r="AA240" s="1">
        <v>54</v>
      </c>
      <c r="AB240" s="1">
        <f>AA240-8</f>
        <v>46</v>
      </c>
      <c r="AC240" s="1">
        <v>705.5</v>
      </c>
      <c r="AD240" s="1"/>
      <c r="AE240" s="1">
        <v>765</v>
      </c>
      <c r="AF240" s="1">
        <f>34.5*34</f>
        <v>1173</v>
      </c>
      <c r="AG240" s="1">
        <v>1159</v>
      </c>
      <c r="AH240" s="1"/>
      <c r="AI240" s="1">
        <f t="shared" si="121"/>
        <v>1166</v>
      </c>
      <c r="AJ240" s="1">
        <v>83.5</v>
      </c>
      <c r="AK240" s="1">
        <v>1292</v>
      </c>
      <c r="AL240" s="1"/>
      <c r="AM240" s="1">
        <v>884</v>
      </c>
      <c r="AN240" s="1"/>
      <c r="AO240" s="1">
        <v>64</v>
      </c>
      <c r="AP240" s="1"/>
      <c r="AQ240" s="1"/>
      <c r="AR240" s="1">
        <v>4.4985422222222224</v>
      </c>
      <c r="AS240" s="1"/>
      <c r="AT240" s="1"/>
      <c r="AU240" s="1">
        <v>4.5</v>
      </c>
      <c r="AV240" s="1">
        <v>4.5</v>
      </c>
      <c r="AW240" s="1"/>
      <c r="AX240" s="17">
        <v>1736</v>
      </c>
      <c r="AY240" s="3">
        <v>4.9009009009009006</v>
      </c>
      <c r="AZ240" s="3">
        <f t="shared" si="90"/>
        <v>13.508108108108109</v>
      </c>
      <c r="BA240" s="3">
        <v>17.119565217391305</v>
      </c>
      <c r="BB240" s="3">
        <v>51.246376811594203</v>
      </c>
      <c r="BC240" s="3">
        <f t="shared" si="120"/>
        <v>100</v>
      </c>
      <c r="BD240" s="3">
        <v>92.908366533864537</v>
      </c>
      <c r="BE240" s="3">
        <v>97.093023255813961</v>
      </c>
      <c r="BF240" s="3">
        <v>112.34782608695652</v>
      </c>
      <c r="BG240" s="3">
        <v>76.869565217391298</v>
      </c>
      <c r="BH240" s="3">
        <v>5.5652173913043477</v>
      </c>
      <c r="BI240" s="3"/>
      <c r="BJ240" s="3">
        <v>4.4985422222222224</v>
      </c>
      <c r="BK240" s="3"/>
      <c r="BL240" s="14">
        <v>1736</v>
      </c>
      <c r="BM240" s="15">
        <v>1.3113999999999999</v>
      </c>
      <c r="BN240" s="15">
        <f t="shared" si="91"/>
        <v>0.18903063063063061</v>
      </c>
      <c r="BO240" s="15">
        <f t="shared" si="92"/>
        <v>0.52101567567567575</v>
      </c>
      <c r="BP240" s="15">
        <f t="shared" si="93"/>
        <v>0.66031170076726331</v>
      </c>
      <c r="BQ240" s="4">
        <f t="shared" si="94"/>
        <v>1.9766028985507245</v>
      </c>
      <c r="BR240" s="4">
        <f t="shared" si="95"/>
        <v>3.8570588235294117</v>
      </c>
      <c r="BS240" s="4">
        <f t="shared" si="96"/>
        <v>3.5835303491914687</v>
      </c>
      <c r="BT240" s="4">
        <f t="shared" si="97"/>
        <v>3.744935020519836</v>
      </c>
      <c r="BU240" s="4">
        <f t="shared" si="98"/>
        <v>4.3333217391304348</v>
      </c>
      <c r="BV240" s="4">
        <f t="shared" si="99"/>
        <v>2.9649043478260864</v>
      </c>
      <c r="BW240" s="4">
        <f t="shared" si="100"/>
        <v>3.5835303491914687</v>
      </c>
      <c r="BX240" s="4">
        <f t="shared" si="101"/>
        <v>7.7905748354044091</v>
      </c>
      <c r="BY240" s="5"/>
      <c r="BZ240" s="4">
        <f t="shared" si="102"/>
        <v>5.8993882702222225</v>
      </c>
      <c r="CA240" s="4"/>
      <c r="CB240" s="4"/>
      <c r="CC240" s="26">
        <v>1736</v>
      </c>
      <c r="CD240" s="6">
        <f t="shared" si="103"/>
        <v>130.25391891891891</v>
      </c>
      <c r="CE240" s="6">
        <f t="shared" si="104"/>
        <v>178.94447090792835</v>
      </c>
      <c r="CF240" s="6">
        <f t="shared" si="105"/>
        <v>37.555455072463765</v>
      </c>
      <c r="CG240" s="6">
        <f t="shared" si="106"/>
        <v>19.285294117647059</v>
      </c>
      <c r="CH240" s="6">
        <f t="shared" si="107"/>
        <v>10.750591047574407</v>
      </c>
      <c r="CI240" s="6">
        <f t="shared" si="108"/>
        <v>11.234805061559507</v>
      </c>
      <c r="CJ240" s="6">
        <f t="shared" si="109"/>
        <v>5.6333182608695651</v>
      </c>
      <c r="CK240" s="6">
        <f t="shared" si="110"/>
        <v>3.8543756521739123</v>
      </c>
      <c r="CL240" s="6">
        <f t="shared" si="111"/>
        <v>4.6585894539489097</v>
      </c>
      <c r="CM240" s="6">
        <f t="shared" si="116"/>
        <v>15.581149670808818</v>
      </c>
      <c r="CO240" s="7">
        <f t="shared" si="112"/>
        <v>287.49804924497431</v>
      </c>
      <c r="CQ240" s="8">
        <v>1736</v>
      </c>
      <c r="CR240" s="9">
        <f t="shared" si="113"/>
        <v>1474.8470675555557</v>
      </c>
      <c r="CS240" s="9">
        <f t="shared" si="114"/>
        <v>1207.4918068288921</v>
      </c>
      <c r="CU240" s="24">
        <v>1736</v>
      </c>
      <c r="CV240" s="11">
        <f t="shared" si="115"/>
        <v>1.2214137265484148</v>
      </c>
    </row>
    <row r="241" spans="1:100" x14ac:dyDescent="0.2">
      <c r="A241" s="13">
        <v>1737</v>
      </c>
      <c r="C241" s="1">
        <v>952</v>
      </c>
      <c r="F241" s="1">
        <f>37.5833*34</f>
        <v>1277.8322000000001</v>
      </c>
      <c r="G241" s="1">
        <v>1277.8322000000001</v>
      </c>
      <c r="H241" s="1"/>
      <c r="J241" s="1">
        <v>31.25</v>
      </c>
      <c r="K241" s="1">
        <v>36</v>
      </c>
      <c r="M241" s="1">
        <v>544</v>
      </c>
      <c r="O241" s="1">
        <v>599.76</v>
      </c>
      <c r="P241" s="36">
        <f>17*34</f>
        <v>578</v>
      </c>
      <c r="Q241" s="1">
        <v>510</v>
      </c>
      <c r="S241" s="1">
        <f t="shared" si="118"/>
        <v>562.5866666666667</v>
      </c>
      <c r="U241" s="1">
        <v>46.7</v>
      </c>
      <c r="V241" s="1">
        <v>44</v>
      </c>
      <c r="W241" s="1">
        <v>54</v>
      </c>
      <c r="X241" s="1">
        <v>54</v>
      </c>
      <c r="Y241" s="1"/>
      <c r="Z241" s="1">
        <v>54</v>
      </c>
      <c r="AA241" s="1">
        <v>54</v>
      </c>
      <c r="AB241" s="1">
        <v>44</v>
      </c>
      <c r="AC241" s="1">
        <v>612</v>
      </c>
      <c r="AD241" s="1"/>
      <c r="AE241" s="1">
        <v>926.5</v>
      </c>
      <c r="AF241" s="1">
        <f>34*34</f>
        <v>1156</v>
      </c>
      <c r="AG241" s="1">
        <v>1054</v>
      </c>
      <c r="AH241" s="1"/>
      <c r="AI241" s="1">
        <f t="shared" si="121"/>
        <v>1105</v>
      </c>
      <c r="AJ241" s="1">
        <v>84</v>
      </c>
      <c r="AK241" s="1">
        <v>1292</v>
      </c>
      <c r="AL241" s="1"/>
      <c r="AM241" s="1">
        <v>944.4</v>
      </c>
      <c r="AN241" s="1"/>
      <c r="AO241" s="1">
        <v>52.5</v>
      </c>
      <c r="AP241" s="1"/>
      <c r="AQ241" s="1">
        <v>4.25</v>
      </c>
      <c r="AR241" s="1">
        <v>4.5009066666666664</v>
      </c>
      <c r="AS241" s="1"/>
      <c r="AT241" s="1">
        <v>4.5</v>
      </c>
      <c r="AU241" s="1">
        <v>4.5</v>
      </c>
      <c r="AV241" s="1">
        <v>4.5</v>
      </c>
      <c r="AW241" s="1"/>
      <c r="AX241" s="17">
        <v>1737</v>
      </c>
      <c r="AY241" s="3">
        <v>7.6576576576576576</v>
      </c>
      <c r="AZ241" s="3">
        <f t="shared" si="90"/>
        <v>23.024003603603603</v>
      </c>
      <c r="BA241" s="3">
        <v>16.576086956521738</v>
      </c>
      <c r="BB241" s="3">
        <v>48.920579710144928</v>
      </c>
      <c r="BC241" s="3">
        <f t="shared" si="120"/>
        <v>95.65217391304347</v>
      </c>
      <c r="BD241" s="3">
        <v>88.047808764940228</v>
      </c>
      <c r="BE241" s="3">
        <v>97.674418604651166</v>
      </c>
      <c r="BF241" s="3">
        <v>112.34782608695652</v>
      </c>
      <c r="BG241" s="3">
        <v>82.121739130434776</v>
      </c>
      <c r="BH241" s="3">
        <v>4.5652173913043477</v>
      </c>
      <c r="BI241" s="3"/>
      <c r="BJ241" s="3">
        <v>4.4985422222222224</v>
      </c>
      <c r="BK241" s="3"/>
      <c r="BL241" s="14">
        <v>1737</v>
      </c>
      <c r="BM241" s="15">
        <v>1.3113999999999999</v>
      </c>
      <c r="BN241" s="15">
        <f t="shared" si="91"/>
        <v>0.29536036036036034</v>
      </c>
      <c r="BO241" s="15">
        <f t="shared" si="92"/>
        <v>0.88804936252252242</v>
      </c>
      <c r="BP241" s="15">
        <f t="shared" si="93"/>
        <v>0.6393494245524296</v>
      </c>
      <c r="BQ241" s="4">
        <f t="shared" si="94"/>
        <v>1.8868955362318838</v>
      </c>
      <c r="BR241" s="4">
        <f t="shared" si="95"/>
        <v>3.6893606138107407</v>
      </c>
      <c r="BS241" s="4">
        <f t="shared" si="96"/>
        <v>3.3960557768924295</v>
      </c>
      <c r="BT241" s="4">
        <f t="shared" si="97"/>
        <v>3.7673597811217507</v>
      </c>
      <c r="BU241" s="4">
        <f t="shared" si="98"/>
        <v>4.3333217391304348</v>
      </c>
      <c r="BV241" s="4">
        <f t="shared" si="99"/>
        <v>3.1674837851662403</v>
      </c>
      <c r="BW241" s="4">
        <f t="shared" si="100"/>
        <v>3.3960557768924295</v>
      </c>
      <c r="BX241" s="4">
        <f t="shared" si="101"/>
        <v>6.3907059196676794</v>
      </c>
      <c r="BY241" s="5"/>
      <c r="BZ241" s="4">
        <f t="shared" si="102"/>
        <v>5.8993882702222225</v>
      </c>
      <c r="CA241" s="4"/>
      <c r="CB241" s="4"/>
      <c r="CC241" s="26">
        <v>1737</v>
      </c>
      <c r="CD241" s="6">
        <f t="shared" si="103"/>
        <v>222.01234063063058</v>
      </c>
      <c r="CE241" s="6">
        <f t="shared" si="104"/>
        <v>173.26369405370843</v>
      </c>
      <c r="CF241" s="6">
        <f t="shared" si="105"/>
        <v>35.851015188405789</v>
      </c>
      <c r="CG241" s="6">
        <f t="shared" si="106"/>
        <v>18.446803069053704</v>
      </c>
      <c r="CH241" s="6">
        <f t="shared" si="107"/>
        <v>10.188167330677288</v>
      </c>
      <c r="CI241" s="6">
        <f t="shared" si="108"/>
        <v>11.302079343365252</v>
      </c>
      <c r="CJ241" s="6">
        <f t="shared" si="109"/>
        <v>5.6333182608695651</v>
      </c>
      <c r="CK241" s="6">
        <f t="shared" si="110"/>
        <v>4.1177289207161127</v>
      </c>
      <c r="CL241" s="6">
        <f t="shared" si="111"/>
        <v>4.4148725099601585</v>
      </c>
      <c r="CM241" s="6">
        <f t="shared" si="116"/>
        <v>12.781411839335359</v>
      </c>
      <c r="CO241" s="7">
        <f t="shared" si="112"/>
        <v>275.99909051609171</v>
      </c>
      <c r="CQ241" s="8">
        <v>1737</v>
      </c>
      <c r="CR241" s="9">
        <f t="shared" si="113"/>
        <v>1474.8470675555557</v>
      </c>
      <c r="CS241" s="9">
        <f t="shared" si="114"/>
        <v>1159.1961801675852</v>
      </c>
      <c r="CU241" s="24">
        <v>1737</v>
      </c>
      <c r="CV241" s="11">
        <f t="shared" si="115"/>
        <v>1.2723015247879239</v>
      </c>
    </row>
    <row r="242" spans="1:100" x14ac:dyDescent="0.2">
      <c r="A242" s="13">
        <v>1738</v>
      </c>
      <c r="C242" s="1">
        <v>918</v>
      </c>
      <c r="F242" s="1">
        <f>32*34</f>
        <v>1088</v>
      </c>
      <c r="G242" s="1">
        <v>1088</v>
      </c>
      <c r="H242" s="1"/>
      <c r="J242" s="1">
        <v>40.666666666666664</v>
      </c>
      <c r="K242" s="1">
        <v>38.825000000000003</v>
      </c>
      <c r="M242" s="1">
        <v>612</v>
      </c>
      <c r="O242" s="1">
        <v>680</v>
      </c>
      <c r="P242" s="36">
        <f>17*34</f>
        <v>578</v>
      </c>
      <c r="Q242" s="1">
        <v>748</v>
      </c>
      <c r="S242" s="1">
        <f t="shared" si="118"/>
        <v>668.66666666666663</v>
      </c>
      <c r="T242" s="1">
        <v>32</v>
      </c>
      <c r="U242" s="1">
        <v>49</v>
      </c>
      <c r="V242" s="1">
        <f>W232-V232</f>
        <v>44</v>
      </c>
      <c r="W242" s="1">
        <v>51.81818181818182</v>
      </c>
      <c r="X242" s="1">
        <v>52</v>
      </c>
      <c r="Y242" s="1"/>
      <c r="Z242" s="1">
        <v>52.333332061767578</v>
      </c>
      <c r="AA242" s="1">
        <v>52.333332061767578</v>
      </c>
      <c r="AB242" s="1">
        <v>44</v>
      </c>
      <c r="AC242" s="1">
        <v>1060.8</v>
      </c>
      <c r="AD242" s="1"/>
      <c r="AE242" s="1">
        <v>960.5</v>
      </c>
      <c r="AF242" s="1">
        <f>43.375*34</f>
        <v>1474.75</v>
      </c>
      <c r="AG242" s="1">
        <v>1240</v>
      </c>
      <c r="AH242" s="1"/>
      <c r="AI242" s="1">
        <f t="shared" si="121"/>
        <v>1357.375</v>
      </c>
      <c r="AJ242" s="1">
        <v>98.3</v>
      </c>
      <c r="AK242" s="1">
        <v>1564</v>
      </c>
      <c r="AL242" s="1"/>
      <c r="AM242" s="1">
        <v>1020</v>
      </c>
      <c r="AN242" s="1"/>
      <c r="AO242" s="1">
        <v>52</v>
      </c>
      <c r="AP242" s="1"/>
      <c r="AQ242" s="1">
        <v>4.1264705882352946</v>
      </c>
      <c r="AR242" s="1">
        <v>4.5003688888888886</v>
      </c>
      <c r="AS242" s="1"/>
      <c r="AT242" s="1"/>
      <c r="AU242" s="1">
        <v>4.5</v>
      </c>
      <c r="AV242" s="1">
        <v>4.5</v>
      </c>
      <c r="AW242" s="1"/>
      <c r="AX242" s="17">
        <v>1738</v>
      </c>
      <c r="AY242" s="3">
        <v>10.414414414414415</v>
      </c>
      <c r="AZ242" s="3">
        <f t="shared" si="90"/>
        <v>19.603603603603602</v>
      </c>
      <c r="BA242" s="3">
        <v>26.811594202898547</v>
      </c>
      <c r="BB242" s="3">
        <v>58.144927536231883</v>
      </c>
      <c r="BC242" s="3">
        <f t="shared" si="120"/>
        <v>95.65217391304347</v>
      </c>
      <c r="BD242" s="3">
        <v>108.15737051792829</v>
      </c>
      <c r="BE242" s="3">
        <v>114.30232558139535</v>
      </c>
      <c r="BF242" s="3">
        <v>136</v>
      </c>
      <c r="BG242" s="3">
        <v>88.695652173913047</v>
      </c>
      <c r="BH242" s="3">
        <v>4.5217391304347823</v>
      </c>
      <c r="BI242" s="3"/>
      <c r="BJ242" s="3">
        <v>4.4985422222222224</v>
      </c>
      <c r="BK242" s="3"/>
      <c r="BL242" s="14">
        <v>1738</v>
      </c>
      <c r="BM242" s="15">
        <v>1.2634000000000001</v>
      </c>
      <c r="BN242" s="15">
        <f t="shared" si="91"/>
        <v>0.38698738738738736</v>
      </c>
      <c r="BO242" s="15">
        <f t="shared" si="92"/>
        <v>0.72844684684684691</v>
      </c>
      <c r="BP242" s="15">
        <f t="shared" si="93"/>
        <v>0.99628729752770662</v>
      </c>
      <c r="BQ242" s="4">
        <f t="shared" si="94"/>
        <v>2.1605971014492757</v>
      </c>
      <c r="BR242" s="4">
        <f t="shared" si="95"/>
        <v>3.5543222506393857</v>
      </c>
      <c r="BS242" s="4">
        <f t="shared" si="96"/>
        <v>4.0190006444808999</v>
      </c>
      <c r="BT242" s="4">
        <f t="shared" si="97"/>
        <v>4.2473399452804381</v>
      </c>
      <c r="BU242" s="4">
        <f t="shared" si="98"/>
        <v>5.0536000000000003</v>
      </c>
      <c r="BV242" s="4">
        <f t="shared" si="99"/>
        <v>3.2958260869565219</v>
      </c>
      <c r="BW242" s="4">
        <f t="shared" si="100"/>
        <v>4.0190006444808999</v>
      </c>
      <c r="BX242" s="4">
        <f t="shared" si="101"/>
        <v>6.0981565126796307</v>
      </c>
      <c r="BY242" s="5"/>
      <c r="BZ242" s="4">
        <f t="shared" si="102"/>
        <v>5.6834582435555561</v>
      </c>
      <c r="CA242" s="4"/>
      <c r="CB242" s="4"/>
      <c r="CC242" s="26">
        <v>1738</v>
      </c>
      <c r="CD242" s="6">
        <f t="shared" si="103"/>
        <v>182.11171171171173</v>
      </c>
      <c r="CE242" s="6">
        <f t="shared" si="104"/>
        <v>269.99385763000851</v>
      </c>
      <c r="CF242" s="6">
        <f t="shared" si="105"/>
        <v>41.051344927536242</v>
      </c>
      <c r="CG242" s="6">
        <f t="shared" si="106"/>
        <v>17.77161125319693</v>
      </c>
      <c r="CH242" s="6">
        <f t="shared" si="107"/>
        <v>12.057001933442699</v>
      </c>
      <c r="CI242" s="6">
        <f t="shared" si="108"/>
        <v>12.742019835841315</v>
      </c>
      <c r="CJ242" s="6">
        <f t="shared" si="109"/>
        <v>6.5696800000000009</v>
      </c>
      <c r="CK242" s="6">
        <f t="shared" si="110"/>
        <v>4.284573913043479</v>
      </c>
      <c r="CL242" s="6">
        <f t="shared" si="111"/>
        <v>5.2247008378251705</v>
      </c>
      <c r="CM242" s="6">
        <f t="shared" si="116"/>
        <v>12.196313025359261</v>
      </c>
      <c r="CO242" s="7">
        <f t="shared" si="112"/>
        <v>381.89110335625355</v>
      </c>
      <c r="CQ242" s="8">
        <v>1738</v>
      </c>
      <c r="CR242" s="9">
        <f t="shared" si="113"/>
        <v>1420.8645608888889</v>
      </c>
      <c r="CS242" s="9">
        <f t="shared" si="114"/>
        <v>1603.942634096265</v>
      </c>
      <c r="CU242" s="24">
        <v>1738</v>
      </c>
      <c r="CV242" s="11">
        <f t="shared" si="115"/>
        <v>0.88585746814409561</v>
      </c>
    </row>
    <row r="243" spans="1:100" x14ac:dyDescent="0.2">
      <c r="A243" s="13">
        <v>1739</v>
      </c>
      <c r="C243" s="1">
        <v>731</v>
      </c>
      <c r="F243" s="1">
        <f>29*34</f>
        <v>986</v>
      </c>
      <c r="G243" s="1">
        <v>986</v>
      </c>
      <c r="H243" s="1"/>
      <c r="J243" s="1">
        <v>30.333333333333332</v>
      </c>
      <c r="K243" s="1">
        <v>29.425000000000001</v>
      </c>
      <c r="P243" s="36">
        <f>19*34</f>
        <v>646</v>
      </c>
      <c r="Q243" s="1">
        <v>714</v>
      </c>
      <c r="S243" s="1">
        <f t="shared" si="118"/>
        <v>680</v>
      </c>
      <c r="T243" s="1">
        <v>33</v>
      </c>
      <c r="U243" s="1">
        <v>47.5</v>
      </c>
      <c r="V243" s="1">
        <v>42</v>
      </c>
      <c r="W243" s="1">
        <v>50</v>
      </c>
      <c r="X243" s="1">
        <v>50</v>
      </c>
      <c r="Y243" s="1"/>
      <c r="Z243" s="1">
        <v>50</v>
      </c>
      <c r="AA243" s="1">
        <v>50</v>
      </c>
      <c r="AB243" s="1">
        <v>42</v>
      </c>
      <c r="AC243" s="1">
        <v>816</v>
      </c>
      <c r="AD243" s="1"/>
      <c r="AE243" s="1">
        <v>909</v>
      </c>
      <c r="AF243" s="1">
        <f>39.5*34</f>
        <v>1343</v>
      </c>
      <c r="AH243" s="1"/>
      <c r="AI243" s="1">
        <f t="shared" si="121"/>
        <v>1343</v>
      </c>
      <c r="AJ243" s="1">
        <v>96</v>
      </c>
      <c r="AK243" s="1">
        <v>1530</v>
      </c>
      <c r="AL243" s="1"/>
      <c r="AM243" s="1">
        <v>980.3</v>
      </c>
      <c r="AN243" s="1"/>
      <c r="AO243" s="1">
        <v>51</v>
      </c>
      <c r="AP243" s="1"/>
      <c r="AQ243" s="1">
        <v>4.1264705882352946</v>
      </c>
      <c r="AR243" s="1">
        <v>4.5018133333333337</v>
      </c>
      <c r="AS243" s="1"/>
      <c r="AT243" s="1"/>
      <c r="AU243" s="1">
        <v>4.5</v>
      </c>
      <c r="AV243" s="1"/>
      <c r="AW243" s="1"/>
      <c r="AX243" s="17">
        <v>1739</v>
      </c>
      <c r="AY243" s="3">
        <v>6.4324324324324325</v>
      </c>
      <c r="AZ243" s="3">
        <f t="shared" si="90"/>
        <v>17.765765765765767</v>
      </c>
      <c r="BA243" s="3">
        <v>19.927536231884055</v>
      </c>
      <c r="BB243" s="3">
        <v>59.130434782608695</v>
      </c>
      <c r="BC243" s="3">
        <f t="shared" si="120"/>
        <v>91.304347826086953</v>
      </c>
      <c r="BD243" s="3">
        <v>107.01195219123505</v>
      </c>
      <c r="BE243" s="3">
        <v>111.62790697674419</v>
      </c>
      <c r="BF243" s="3">
        <v>133.04347826086956</v>
      </c>
      <c r="BG243" s="3">
        <v>85.243478260869566</v>
      </c>
      <c r="BH243" s="3">
        <v>4.4347826086956523</v>
      </c>
      <c r="BI243" s="3"/>
      <c r="BJ243" s="3">
        <v>4.4985422222222224</v>
      </c>
      <c r="BK243" s="3"/>
      <c r="BL243" s="14">
        <v>1739</v>
      </c>
      <c r="BM243" s="15">
        <v>1.2634000000000001</v>
      </c>
      <c r="BN243" s="15">
        <f t="shared" si="91"/>
        <v>0.23902162162162166</v>
      </c>
      <c r="BO243" s="15">
        <f t="shared" si="92"/>
        <v>0.66015495495495502</v>
      </c>
      <c r="BP243" s="15">
        <f t="shared" si="93"/>
        <v>0.74048380221653876</v>
      </c>
      <c r="BQ243" s="4">
        <f t="shared" si="94"/>
        <v>2.1972173913043478</v>
      </c>
      <c r="BR243" s="4">
        <f t="shared" si="95"/>
        <v>3.3927621483375958</v>
      </c>
      <c r="BS243" s="4">
        <f t="shared" si="96"/>
        <v>3.9764382470119521</v>
      </c>
      <c r="BT243" s="4">
        <f t="shared" si="97"/>
        <v>4.1479616963064299</v>
      </c>
      <c r="BU243" s="4">
        <f t="shared" si="98"/>
        <v>4.9437391304347829</v>
      </c>
      <c r="BV243" s="4">
        <f t="shared" si="99"/>
        <v>3.1675473657289008</v>
      </c>
      <c r="BW243" s="4">
        <f t="shared" si="100"/>
        <v>3.9764382470119521</v>
      </c>
      <c r="BX243" s="4">
        <f t="shared" si="101"/>
        <v>5.9808842720511777</v>
      </c>
      <c r="BY243" s="5"/>
      <c r="BZ243" s="4">
        <f t="shared" si="102"/>
        <v>5.6834582435555561</v>
      </c>
      <c r="CA243" s="4"/>
      <c r="CB243" s="4"/>
      <c r="CC243" s="26">
        <v>1739</v>
      </c>
      <c r="CD243" s="6">
        <f t="shared" si="103"/>
        <v>165.03873873873874</v>
      </c>
      <c r="CE243" s="6">
        <f t="shared" si="104"/>
        <v>200.67111040068201</v>
      </c>
      <c r="CF243" s="6">
        <f t="shared" si="105"/>
        <v>41.747130434782605</v>
      </c>
      <c r="CG243" s="6">
        <f t="shared" si="106"/>
        <v>16.963810741687979</v>
      </c>
      <c r="CH243" s="6">
        <f t="shared" si="107"/>
        <v>11.929314741035856</v>
      </c>
      <c r="CI243" s="6">
        <f t="shared" si="108"/>
        <v>12.44388508891929</v>
      </c>
      <c r="CJ243" s="6">
        <f t="shared" si="109"/>
        <v>6.4268608695652176</v>
      </c>
      <c r="CK243" s="6">
        <f t="shared" si="110"/>
        <v>4.117811575447571</v>
      </c>
      <c r="CL243" s="6">
        <f t="shared" si="111"/>
        <v>5.1693697211155376</v>
      </c>
      <c r="CM243" s="6">
        <f t="shared" si="116"/>
        <v>11.961768544102355</v>
      </c>
      <c r="CO243" s="7">
        <f t="shared" si="112"/>
        <v>311.43106211733834</v>
      </c>
      <c r="CQ243" s="8">
        <v>1739</v>
      </c>
      <c r="CR243" s="9">
        <f t="shared" si="113"/>
        <v>1420.8645608888889</v>
      </c>
      <c r="CS243" s="9">
        <f t="shared" si="114"/>
        <v>1308.0104608928211</v>
      </c>
      <c r="CU243" s="24">
        <v>1739</v>
      </c>
      <c r="CV243" s="11">
        <f t="shared" si="115"/>
        <v>1.086279202934689</v>
      </c>
    </row>
    <row r="244" spans="1:100" x14ac:dyDescent="0.2">
      <c r="A244" s="13">
        <v>1740</v>
      </c>
      <c r="C244" s="1">
        <v>935</v>
      </c>
      <c r="F244" s="1">
        <f>31.1875*34</f>
        <v>1060.375</v>
      </c>
      <c r="G244" s="1">
        <v>1060.375</v>
      </c>
      <c r="H244" s="1"/>
      <c r="J244" s="1">
        <v>31</v>
      </c>
      <c r="K244" s="1">
        <v>30.5</v>
      </c>
      <c r="M244" s="1">
        <v>710.6</v>
      </c>
      <c r="T244" s="1">
        <v>34</v>
      </c>
      <c r="U244" s="1">
        <v>45.7</v>
      </c>
      <c r="V244" s="1">
        <v>48</v>
      </c>
      <c r="W244" s="1">
        <v>50</v>
      </c>
      <c r="X244" s="1">
        <v>50</v>
      </c>
      <c r="Y244" s="1"/>
      <c r="Z244" s="1">
        <v>50</v>
      </c>
      <c r="AA244" s="1">
        <v>50</v>
      </c>
      <c r="AB244" s="1">
        <v>48</v>
      </c>
      <c r="AC244" s="1">
        <v>820.3</v>
      </c>
      <c r="AD244" s="1"/>
      <c r="AE244" s="1">
        <v>952</v>
      </c>
      <c r="AF244" s="1">
        <f>38.5*34</f>
        <v>1309</v>
      </c>
      <c r="AG244" s="1">
        <v>1343</v>
      </c>
      <c r="AH244" s="1"/>
      <c r="AI244" s="1">
        <f t="shared" si="121"/>
        <v>1326</v>
      </c>
      <c r="AJ244" s="1">
        <v>110.5</v>
      </c>
      <c r="AK244" s="1">
        <v>1530</v>
      </c>
      <c r="AL244" s="1"/>
      <c r="AM244" s="1">
        <v>1082.4000000000001</v>
      </c>
      <c r="AN244" s="1"/>
      <c r="AO244" s="1">
        <v>51</v>
      </c>
      <c r="AP244" s="1"/>
      <c r="AQ244" s="1">
        <v>4.1264705882352946</v>
      </c>
      <c r="AR244" s="1">
        <v>4.4980755555555554</v>
      </c>
      <c r="AS244" s="1"/>
      <c r="AT244" s="1"/>
      <c r="AU244" s="1">
        <v>4.5</v>
      </c>
      <c r="AV244" s="1">
        <v>4.5</v>
      </c>
      <c r="AW244" s="1"/>
      <c r="AX244" s="17">
        <v>1740</v>
      </c>
      <c r="AY244" s="3">
        <v>8.576576576576576</v>
      </c>
      <c r="AZ244" s="3">
        <f t="shared" si="90"/>
        <v>19.105855855855857</v>
      </c>
      <c r="BA244" s="3">
        <v>20.652173913043477</v>
      </c>
      <c r="BB244" s="3">
        <v>58.114130434782609</v>
      </c>
      <c r="BC244" s="3">
        <f t="shared" si="120"/>
        <v>104.34782608695652</v>
      </c>
      <c r="BD244" s="3">
        <v>105.65737051792829</v>
      </c>
      <c r="BE244" s="3">
        <v>128.48837209302326</v>
      </c>
      <c r="BF244" s="3">
        <v>133.04347826086956</v>
      </c>
      <c r="BG244" s="3">
        <v>94.12173913043479</v>
      </c>
      <c r="BH244" s="3">
        <v>4.4347826086956523</v>
      </c>
      <c r="BI244" s="3"/>
      <c r="BJ244" s="3">
        <v>4.4985422222222224</v>
      </c>
      <c r="BK244" s="3"/>
      <c r="BL244" s="14">
        <v>1740</v>
      </c>
      <c r="BM244" s="15">
        <v>1.2634000000000001</v>
      </c>
      <c r="BN244" s="15">
        <f t="shared" si="91"/>
        <v>0.31869549549549547</v>
      </c>
      <c r="BO244" s="15">
        <f t="shared" si="92"/>
        <v>0.70995112612612632</v>
      </c>
      <c r="BP244" s="15">
        <f t="shared" si="93"/>
        <v>0.76741048593350381</v>
      </c>
      <c r="BQ244" s="4">
        <f t="shared" si="94"/>
        <v>2.1594527173913045</v>
      </c>
      <c r="BR244" s="4">
        <f t="shared" si="95"/>
        <v>3.8774424552429672</v>
      </c>
      <c r="BS244" s="4">
        <f t="shared" si="96"/>
        <v>3.9261035856573705</v>
      </c>
      <c r="BT244" s="4">
        <f t="shared" si="97"/>
        <v>4.774476744186047</v>
      </c>
      <c r="BU244" s="4">
        <f t="shared" si="98"/>
        <v>4.9437391304347829</v>
      </c>
      <c r="BV244" s="4">
        <f t="shared" si="99"/>
        <v>3.4974530946291562</v>
      </c>
      <c r="BW244" s="4">
        <f t="shared" si="100"/>
        <v>3.9261035856573705</v>
      </c>
      <c r="BX244" s="4">
        <f t="shared" si="101"/>
        <v>5.9808842720511777</v>
      </c>
      <c r="BY244" s="5"/>
      <c r="BZ244" s="4">
        <f t="shared" si="102"/>
        <v>5.6834582435555561</v>
      </c>
      <c r="CA244" s="4"/>
      <c r="CB244" s="4"/>
      <c r="CC244" s="26">
        <v>1740</v>
      </c>
      <c r="CD244" s="6">
        <f t="shared" si="103"/>
        <v>177.48778153153157</v>
      </c>
      <c r="CE244" s="6">
        <f t="shared" si="104"/>
        <v>207.96824168797954</v>
      </c>
      <c r="CF244" s="6">
        <f t="shared" si="105"/>
        <v>41.029601630434783</v>
      </c>
      <c r="CG244" s="6">
        <f t="shared" si="106"/>
        <v>19.387212276214836</v>
      </c>
      <c r="CH244" s="6">
        <f t="shared" si="107"/>
        <v>11.778310756972111</v>
      </c>
      <c r="CI244" s="6">
        <f t="shared" si="108"/>
        <v>14.323430232558142</v>
      </c>
      <c r="CJ244" s="6">
        <f t="shared" si="109"/>
        <v>6.4268608695652176</v>
      </c>
      <c r="CK244" s="6">
        <f t="shared" si="110"/>
        <v>4.5466890230179029</v>
      </c>
      <c r="CL244" s="6">
        <f t="shared" si="111"/>
        <v>5.1039346613545815</v>
      </c>
      <c r="CM244" s="6">
        <f t="shared" si="116"/>
        <v>11.961768544102355</v>
      </c>
      <c r="CO244" s="7">
        <f t="shared" si="112"/>
        <v>322.52604968219953</v>
      </c>
      <c r="CQ244" s="8">
        <v>1740</v>
      </c>
      <c r="CR244" s="9">
        <f t="shared" si="113"/>
        <v>1420.8645608888889</v>
      </c>
      <c r="CS244" s="9">
        <f t="shared" si="114"/>
        <v>1354.6094086652381</v>
      </c>
      <c r="CU244" s="24">
        <v>1740</v>
      </c>
      <c r="CV244" s="11">
        <f t="shared" si="115"/>
        <v>1.0489108903273714</v>
      </c>
    </row>
    <row r="245" spans="1:100" x14ac:dyDescent="0.2">
      <c r="A245" s="13">
        <v>1741</v>
      </c>
      <c r="C245" s="1">
        <v>884</v>
      </c>
      <c r="F245" s="1">
        <f>30.3075*34</f>
        <v>1030.4549999999999</v>
      </c>
      <c r="G245" s="1">
        <v>1030.4549999999999</v>
      </c>
      <c r="H245" s="1"/>
      <c r="J245" s="1">
        <v>32</v>
      </c>
      <c r="K245" s="1">
        <v>32</v>
      </c>
      <c r="M245" s="1">
        <v>673.2</v>
      </c>
      <c r="P245" s="1">
        <f>20*34</f>
        <v>680</v>
      </c>
      <c r="Q245" s="1">
        <v>633.25</v>
      </c>
      <c r="S245" s="1">
        <f t="shared" ref="S245:S282" si="123">AVERAGE(O245:R245)</f>
        <v>656.625</v>
      </c>
      <c r="T245" s="1">
        <v>34</v>
      </c>
      <c r="U245" s="1">
        <v>46.7</v>
      </c>
      <c r="V245" s="1"/>
      <c r="W245" s="1">
        <v>58</v>
      </c>
      <c r="X245" s="1"/>
      <c r="Y245" s="1"/>
      <c r="Z245" s="1">
        <v>54</v>
      </c>
      <c r="AA245" s="1">
        <v>54</v>
      </c>
      <c r="AB245" s="1">
        <f>AA245-8</f>
        <v>46</v>
      </c>
      <c r="AC245" s="1">
        <v>650</v>
      </c>
      <c r="AD245" s="1"/>
      <c r="AE245" s="1"/>
      <c r="AF245" s="1"/>
      <c r="AG245" s="1">
        <v>1074</v>
      </c>
      <c r="AH245" s="1"/>
      <c r="AI245" s="1">
        <f t="shared" si="121"/>
        <v>1074</v>
      </c>
      <c r="AJ245" s="1">
        <v>112</v>
      </c>
      <c r="AK245" s="1">
        <v>1564</v>
      </c>
      <c r="AL245" s="1"/>
      <c r="AM245" s="1">
        <v>1028.5</v>
      </c>
      <c r="AN245" s="1"/>
      <c r="AO245" s="1">
        <v>68</v>
      </c>
      <c r="AP245" s="1"/>
      <c r="AQ245" s="1">
        <v>4.1264705882352946</v>
      </c>
      <c r="AR245" s="1">
        <v>4.501555555555556</v>
      </c>
      <c r="AS245" s="1"/>
      <c r="AT245" s="1"/>
      <c r="AU245" s="1">
        <v>4.5</v>
      </c>
      <c r="AV245" s="1">
        <v>4.5</v>
      </c>
      <c r="AW245" s="1"/>
      <c r="AX245" s="17">
        <v>1741</v>
      </c>
      <c r="AY245" s="3">
        <v>6.1261261261261257</v>
      </c>
      <c r="AZ245" s="3">
        <f t="shared" si="90"/>
        <v>18.566756756756757</v>
      </c>
      <c r="BA245" s="3">
        <v>21.739130434782609</v>
      </c>
      <c r="BB245" s="3">
        <v>57.097826086956523</v>
      </c>
      <c r="BC245" s="3">
        <f t="shared" si="120"/>
        <v>100</v>
      </c>
      <c r="BD245" s="3">
        <v>85.577689243027891</v>
      </c>
      <c r="BE245" s="3">
        <v>130.23255813953489</v>
      </c>
      <c r="BF245" s="3">
        <v>136</v>
      </c>
      <c r="BG245" s="3">
        <v>89.434782608695656</v>
      </c>
      <c r="BH245" s="3">
        <v>5.9130434782608692</v>
      </c>
      <c r="BI245" s="3"/>
      <c r="BJ245" s="3">
        <v>4.4985422222222224</v>
      </c>
      <c r="BK245" s="3"/>
      <c r="BL245" s="14">
        <v>1741</v>
      </c>
      <c r="BM245" s="15">
        <v>1.2634000000000001</v>
      </c>
      <c r="BN245" s="15">
        <f t="shared" si="91"/>
        <v>0.22763963963963965</v>
      </c>
      <c r="BO245" s="15">
        <f t="shared" si="92"/>
        <v>0.68991883783783792</v>
      </c>
      <c r="BP245" s="15">
        <f t="shared" si="93"/>
        <v>0.80780051150895149</v>
      </c>
      <c r="BQ245" s="4">
        <f t="shared" si="94"/>
        <v>2.1216880434782612</v>
      </c>
      <c r="BR245" s="4">
        <f t="shared" si="95"/>
        <v>3.7158823529411769</v>
      </c>
      <c r="BS245" s="4">
        <f t="shared" si="96"/>
        <v>3.1799662526365133</v>
      </c>
      <c r="BT245" s="4">
        <f t="shared" si="97"/>
        <v>4.8392886456908348</v>
      </c>
      <c r="BU245" s="4">
        <f t="shared" si="98"/>
        <v>5.0536000000000003</v>
      </c>
      <c r="BV245" s="4">
        <f t="shared" si="99"/>
        <v>3.3232913043478263</v>
      </c>
      <c r="BW245" s="4">
        <f t="shared" si="100"/>
        <v>3.1799662526365133</v>
      </c>
      <c r="BX245" s="4">
        <f t="shared" si="101"/>
        <v>7.9745123627349033</v>
      </c>
      <c r="BY245" s="5"/>
      <c r="BZ245" s="4">
        <f t="shared" si="102"/>
        <v>5.6834582435555561</v>
      </c>
      <c r="CA245" s="4"/>
      <c r="CB245" s="4"/>
      <c r="CC245" s="26">
        <v>1741</v>
      </c>
      <c r="CD245" s="6">
        <f t="shared" si="103"/>
        <v>172.47970945945946</v>
      </c>
      <c r="CE245" s="6">
        <f t="shared" si="104"/>
        <v>218.91393861892584</v>
      </c>
      <c r="CF245" s="6">
        <f t="shared" si="105"/>
        <v>40.312072826086961</v>
      </c>
      <c r="CG245" s="6">
        <f t="shared" si="106"/>
        <v>18.579411764705885</v>
      </c>
      <c r="CH245" s="6">
        <f t="shared" si="107"/>
        <v>9.5398987579095404</v>
      </c>
      <c r="CI245" s="6">
        <f t="shared" si="108"/>
        <v>14.517865937072504</v>
      </c>
      <c r="CJ245" s="6">
        <f t="shared" si="109"/>
        <v>6.5696800000000009</v>
      </c>
      <c r="CK245" s="6">
        <f t="shared" si="110"/>
        <v>4.3202786956521742</v>
      </c>
      <c r="CL245" s="6">
        <f t="shared" si="111"/>
        <v>4.1339561284274673</v>
      </c>
      <c r="CM245" s="6">
        <f t="shared" si="116"/>
        <v>15.949024725469807</v>
      </c>
      <c r="CO245" s="7">
        <f t="shared" si="112"/>
        <v>332.83612745425017</v>
      </c>
      <c r="CQ245" s="8">
        <v>1741</v>
      </c>
      <c r="CR245" s="9">
        <f t="shared" si="113"/>
        <v>1420.8645608888889</v>
      </c>
      <c r="CS245" s="9">
        <f t="shared" si="114"/>
        <v>1397.9117353078509</v>
      </c>
      <c r="CU245" s="24">
        <v>1741</v>
      </c>
      <c r="CV245" s="11">
        <f t="shared" si="115"/>
        <v>1.0164193668321866</v>
      </c>
    </row>
    <row r="246" spans="1:100" x14ac:dyDescent="0.2">
      <c r="A246" s="13">
        <v>1742</v>
      </c>
      <c r="C246" s="1">
        <v>731</v>
      </c>
      <c r="F246" s="1">
        <v>867</v>
      </c>
      <c r="G246" s="1">
        <v>867</v>
      </c>
      <c r="H246" s="1"/>
      <c r="J246" s="1">
        <v>30.333333333333332</v>
      </c>
      <c r="K246" s="1">
        <v>30</v>
      </c>
      <c r="M246" s="1">
        <v>510</v>
      </c>
      <c r="P246" s="1">
        <f>13.5*34</f>
        <v>459</v>
      </c>
      <c r="Q246" s="1">
        <v>748</v>
      </c>
      <c r="S246" s="1">
        <f t="shared" si="123"/>
        <v>603.5</v>
      </c>
      <c r="T246" s="1">
        <v>38</v>
      </c>
      <c r="U246" s="1">
        <v>45.7</v>
      </c>
      <c r="V246" s="1"/>
      <c r="W246" s="1">
        <v>58</v>
      </c>
      <c r="X246" s="1">
        <v>58</v>
      </c>
      <c r="Y246" s="1"/>
      <c r="Z246" s="1">
        <v>58</v>
      </c>
      <c r="AA246" s="1">
        <v>58</v>
      </c>
      <c r="AB246" s="1">
        <f>AA246-8</f>
        <v>50</v>
      </c>
      <c r="AC246" s="1">
        <v>848.6</v>
      </c>
      <c r="AD246" s="1"/>
      <c r="AE246" s="1"/>
      <c r="AF246" s="1"/>
      <c r="AG246" s="1">
        <v>1266.5</v>
      </c>
      <c r="AH246" s="1"/>
      <c r="AI246" s="1">
        <f t="shared" si="121"/>
        <v>1266.5</v>
      </c>
      <c r="AJ246" s="1">
        <v>119</v>
      </c>
      <c r="AK246" s="1">
        <v>1428</v>
      </c>
      <c r="AL246" s="1"/>
      <c r="AM246" s="1">
        <v>898.3</v>
      </c>
      <c r="AN246" s="1"/>
      <c r="AO246" s="1">
        <v>72</v>
      </c>
      <c r="AP246" s="1"/>
      <c r="AQ246" s="1">
        <v>4.1264705882352946</v>
      </c>
      <c r="AR246" s="1">
        <v>4.4980355555555551</v>
      </c>
      <c r="AS246" s="1"/>
      <c r="AT246" s="1">
        <v>4.5</v>
      </c>
      <c r="AU246" s="1">
        <v>4.5</v>
      </c>
      <c r="AV246" s="1">
        <v>4.5</v>
      </c>
      <c r="AW246" s="1"/>
      <c r="AX246" s="17">
        <v>1742</v>
      </c>
      <c r="AY246" s="3">
        <v>6.1261261261261257</v>
      </c>
      <c r="AZ246" s="3">
        <f t="shared" si="90"/>
        <v>15.621621621621621</v>
      </c>
      <c r="BA246" s="3">
        <v>19.927536231884055</v>
      </c>
      <c r="BB246" s="3">
        <v>52.478260869565219</v>
      </c>
      <c r="BC246" s="3">
        <f t="shared" si="120"/>
        <v>108.69565217391303</v>
      </c>
      <c r="BD246" s="3">
        <v>100.91633466135458</v>
      </c>
      <c r="BE246" s="3">
        <v>138.37209302325581</v>
      </c>
      <c r="BF246" s="3">
        <v>124.17391304347825</v>
      </c>
      <c r="BG246" s="3">
        <v>78.113043478260863</v>
      </c>
      <c r="BH246" s="3">
        <v>6.2608695652173916</v>
      </c>
      <c r="BI246" s="3"/>
      <c r="BJ246" s="3">
        <v>4.4985422222222224</v>
      </c>
      <c r="BK246" s="3"/>
      <c r="BL246" s="14">
        <v>1742</v>
      </c>
      <c r="BM246" s="15">
        <v>1.2634000000000001</v>
      </c>
      <c r="BN246" s="15">
        <f t="shared" si="91"/>
        <v>0.22763963963963965</v>
      </c>
      <c r="BO246" s="15">
        <f t="shared" si="92"/>
        <v>0.5804810810810811</v>
      </c>
      <c r="BP246" s="15">
        <f t="shared" si="93"/>
        <v>0.74048380221653876</v>
      </c>
      <c r="BQ246" s="4">
        <f t="shared" si="94"/>
        <v>1.9500304347826087</v>
      </c>
      <c r="BR246" s="4">
        <f t="shared" si="95"/>
        <v>4.039002557544757</v>
      </c>
      <c r="BS246" s="4">
        <f t="shared" si="96"/>
        <v>3.749932270916335</v>
      </c>
      <c r="BT246" s="4">
        <f t="shared" si="97"/>
        <v>5.1417441860465125</v>
      </c>
      <c r="BU246" s="4">
        <f t="shared" si="98"/>
        <v>4.6141565217391305</v>
      </c>
      <c r="BV246" s="4">
        <f t="shared" si="99"/>
        <v>2.9025887979539644</v>
      </c>
      <c r="BW246" s="4">
        <f t="shared" si="100"/>
        <v>3.749932270916335</v>
      </c>
      <c r="BX246" s="4">
        <f t="shared" si="101"/>
        <v>8.4436013252487214</v>
      </c>
      <c r="BY246" s="5"/>
      <c r="BZ246" s="4">
        <f t="shared" si="102"/>
        <v>5.6834582435555561</v>
      </c>
      <c r="CA246" s="4"/>
      <c r="CB246" s="4"/>
      <c r="CC246" s="26">
        <v>1742</v>
      </c>
      <c r="CD246" s="6">
        <f t="shared" si="103"/>
        <v>145.12027027027025</v>
      </c>
      <c r="CE246" s="6">
        <f t="shared" si="104"/>
        <v>200.67111040068201</v>
      </c>
      <c r="CF246" s="6">
        <f t="shared" si="105"/>
        <v>37.050578260869564</v>
      </c>
      <c r="CG246" s="6">
        <f t="shared" si="106"/>
        <v>20.195012787723783</v>
      </c>
      <c r="CH246" s="6">
        <f t="shared" si="107"/>
        <v>11.249796812749004</v>
      </c>
      <c r="CI246" s="6">
        <f t="shared" si="108"/>
        <v>15.425232558139538</v>
      </c>
      <c r="CJ246" s="6">
        <f t="shared" si="109"/>
        <v>5.9984034782608697</v>
      </c>
      <c r="CK246" s="6">
        <f t="shared" si="110"/>
        <v>3.7733654373401539</v>
      </c>
      <c r="CL246" s="6">
        <f t="shared" si="111"/>
        <v>4.8749119521912352</v>
      </c>
      <c r="CM246" s="6">
        <f t="shared" si="116"/>
        <v>16.887202650497443</v>
      </c>
      <c r="CO246" s="7">
        <f t="shared" si="112"/>
        <v>316.1256143384536</v>
      </c>
      <c r="CQ246" s="8">
        <v>1742</v>
      </c>
      <c r="CR246" s="9">
        <f t="shared" si="113"/>
        <v>1420.8645608888889</v>
      </c>
      <c r="CS246" s="9">
        <f t="shared" si="114"/>
        <v>1327.7275802215051</v>
      </c>
      <c r="CU246" s="24">
        <v>1742</v>
      </c>
      <c r="CV246" s="11">
        <f t="shared" si="115"/>
        <v>1.0701476583410625</v>
      </c>
    </row>
    <row r="247" spans="1:100" x14ac:dyDescent="0.2">
      <c r="A247" s="13">
        <v>1743</v>
      </c>
      <c r="C247" s="1">
        <v>592.20000000000005</v>
      </c>
      <c r="F247" s="1">
        <f>18.5*34</f>
        <v>629</v>
      </c>
      <c r="G247" s="1">
        <v>629</v>
      </c>
      <c r="H247" s="1"/>
      <c r="J247" s="1">
        <v>26.333333333333332</v>
      </c>
      <c r="K247" s="1">
        <v>25</v>
      </c>
      <c r="M247" s="1">
        <v>269.3</v>
      </c>
      <c r="O247" s="1">
        <v>306</v>
      </c>
      <c r="P247" s="1">
        <f>15*34</f>
        <v>510</v>
      </c>
      <c r="Q247" s="1">
        <v>544</v>
      </c>
      <c r="S247" s="1">
        <f t="shared" si="123"/>
        <v>453.33333333333331</v>
      </c>
      <c r="T247" s="1">
        <v>36</v>
      </c>
      <c r="U247" s="1">
        <v>44</v>
      </c>
      <c r="V247" s="1">
        <v>40</v>
      </c>
      <c r="W247" s="1">
        <v>51</v>
      </c>
      <c r="X247" s="1">
        <v>46</v>
      </c>
      <c r="Y247" s="1"/>
      <c r="Z247" s="1">
        <v>52.17</v>
      </c>
      <c r="AA247" s="1">
        <v>52.17</v>
      </c>
      <c r="AB247" s="1">
        <v>40</v>
      </c>
      <c r="AC247" s="1">
        <v>816</v>
      </c>
      <c r="AD247" s="1"/>
      <c r="AE247" s="1">
        <v>816</v>
      </c>
      <c r="AF247" s="1">
        <f>32.75*34</f>
        <v>1113.5</v>
      </c>
      <c r="AG247" s="1">
        <v>1280.6600000000001</v>
      </c>
      <c r="AH247" s="1"/>
      <c r="AI247" s="1">
        <f t="shared" si="121"/>
        <v>1197.08</v>
      </c>
      <c r="AJ247" s="1">
        <v>127.4</v>
      </c>
      <c r="AK247" s="1">
        <v>1428</v>
      </c>
      <c r="AL247" s="1"/>
      <c r="AM247" s="1">
        <v>1048.3</v>
      </c>
      <c r="AN247" s="1"/>
      <c r="AO247" s="1">
        <v>68</v>
      </c>
      <c r="AP247" s="1"/>
      <c r="AQ247" s="1">
        <v>4.1264705882352946</v>
      </c>
      <c r="AR247" s="1">
        <v>4.5017155555555561</v>
      </c>
      <c r="AS247" s="1"/>
      <c r="AT247" s="1"/>
      <c r="AU247" s="1">
        <v>4.5</v>
      </c>
      <c r="AV247" s="1">
        <v>4.5</v>
      </c>
      <c r="AW247" s="1"/>
      <c r="AX247" s="17">
        <v>1743</v>
      </c>
      <c r="AY247" s="3">
        <v>6.4324324324324325</v>
      </c>
      <c r="AZ247" s="3">
        <f t="shared" si="90"/>
        <v>11.333333333333334</v>
      </c>
      <c r="BA247" s="3">
        <v>15.579710144927533</v>
      </c>
      <c r="BB247" s="3">
        <v>39.420289855072461</v>
      </c>
      <c r="BC247" s="3">
        <f t="shared" si="120"/>
        <v>86.956521739130437</v>
      </c>
      <c r="BD247" s="3">
        <v>95.384860557768917</v>
      </c>
      <c r="BE247" s="3">
        <v>148.13953488372093</v>
      </c>
      <c r="BF247" s="3">
        <v>124.17391304347825</v>
      </c>
      <c r="BG247" s="3">
        <v>91.156521739130426</v>
      </c>
      <c r="BH247" s="3">
        <v>5.9130434782608692</v>
      </c>
      <c r="BI247" s="3"/>
      <c r="BJ247" s="3">
        <v>4.4985422222222224</v>
      </c>
      <c r="BK247" s="3"/>
      <c r="BL247" s="14">
        <v>1743</v>
      </c>
      <c r="BM247" s="15">
        <v>1.2634000000000001</v>
      </c>
      <c r="BN247" s="15">
        <f t="shared" si="91"/>
        <v>0.23902162162162166</v>
      </c>
      <c r="BO247" s="15">
        <f t="shared" si="92"/>
        <v>0.42113333333333342</v>
      </c>
      <c r="BP247" s="15">
        <f t="shared" si="93"/>
        <v>0.57892369991474846</v>
      </c>
      <c r="BQ247" s="4">
        <f t="shared" si="94"/>
        <v>1.4648115942028983</v>
      </c>
      <c r="BR247" s="4">
        <f t="shared" si="95"/>
        <v>3.231202046035806</v>
      </c>
      <c r="BS247" s="4">
        <f t="shared" si="96"/>
        <v>3.5443892008436841</v>
      </c>
      <c r="BT247" s="4">
        <f t="shared" si="97"/>
        <v>5.5046908344733243</v>
      </c>
      <c r="BU247" s="4">
        <f t="shared" si="98"/>
        <v>4.6141565217391305</v>
      </c>
      <c r="BV247" s="4">
        <f t="shared" si="99"/>
        <v>3.3872691048593349</v>
      </c>
      <c r="BW247" s="4">
        <f t="shared" si="100"/>
        <v>3.5443892008436841</v>
      </c>
      <c r="BX247" s="4">
        <f t="shared" si="101"/>
        <v>7.9745123627349033</v>
      </c>
      <c r="BY247" s="5"/>
      <c r="BZ247" s="4">
        <f t="shared" si="102"/>
        <v>5.6834582435555561</v>
      </c>
      <c r="CA247" s="4"/>
      <c r="CB247" s="4"/>
      <c r="CC247" s="26">
        <v>1743</v>
      </c>
      <c r="CD247" s="6">
        <f t="shared" si="103"/>
        <v>105.28333333333336</v>
      </c>
      <c r="CE247" s="6">
        <f t="shared" si="104"/>
        <v>156.88832267689682</v>
      </c>
      <c r="CF247" s="6">
        <f t="shared" si="105"/>
        <v>27.831420289855068</v>
      </c>
      <c r="CG247" s="6">
        <f t="shared" si="106"/>
        <v>16.156010230179028</v>
      </c>
      <c r="CH247" s="6">
        <f t="shared" si="107"/>
        <v>10.633167602531053</v>
      </c>
      <c r="CI247" s="6">
        <f t="shared" si="108"/>
        <v>16.514072503419975</v>
      </c>
      <c r="CJ247" s="6">
        <f t="shared" si="109"/>
        <v>5.9984034782608697</v>
      </c>
      <c r="CK247" s="6">
        <f t="shared" si="110"/>
        <v>4.4034498363171357</v>
      </c>
      <c r="CL247" s="6">
        <f t="shared" si="111"/>
        <v>4.6077059610967899</v>
      </c>
      <c r="CM247" s="6">
        <f t="shared" si="116"/>
        <v>15.949024725469807</v>
      </c>
      <c r="CO247" s="7">
        <f t="shared" si="112"/>
        <v>258.98157730402653</v>
      </c>
      <c r="CQ247" s="8">
        <v>1743</v>
      </c>
      <c r="CR247" s="9">
        <f t="shared" si="113"/>
        <v>1420.8645608888889</v>
      </c>
      <c r="CS247" s="9">
        <f t="shared" si="114"/>
        <v>1087.7226246769114</v>
      </c>
      <c r="CU247" s="24">
        <v>1743</v>
      </c>
      <c r="CV247" s="11">
        <f t="shared" si="115"/>
        <v>1.3062747143932318</v>
      </c>
    </row>
    <row r="248" spans="1:100" x14ac:dyDescent="0.2">
      <c r="A248" s="13">
        <v>1744</v>
      </c>
      <c r="C248" s="1">
        <v>680</v>
      </c>
      <c r="G248" s="1">
        <v>680</v>
      </c>
      <c r="H248" s="1"/>
      <c r="J248" s="1">
        <v>23.833333333333332</v>
      </c>
      <c r="K248" s="1">
        <v>23.675000000000001</v>
      </c>
      <c r="M248" s="1">
        <v>523.6</v>
      </c>
      <c r="P248" s="1">
        <f>(22+15)/2*34</f>
        <v>629</v>
      </c>
      <c r="Q248" s="1">
        <v>476</v>
      </c>
      <c r="S248" s="1">
        <f t="shared" si="123"/>
        <v>552.5</v>
      </c>
      <c r="U248" s="1">
        <v>41.8</v>
      </c>
      <c r="V248" s="1">
        <v>40</v>
      </c>
      <c r="W248" s="1">
        <v>44</v>
      </c>
      <c r="X248" s="1">
        <v>46</v>
      </c>
      <c r="Y248" s="1"/>
      <c r="Z248" s="1">
        <v>46</v>
      </c>
      <c r="AA248" s="1">
        <v>46</v>
      </c>
      <c r="AB248" s="1">
        <v>40</v>
      </c>
      <c r="AC248" s="1">
        <v>901</v>
      </c>
      <c r="AD248" s="1"/>
      <c r="AE248" s="1">
        <v>918</v>
      </c>
      <c r="AF248" s="13">
        <f>40*34</f>
        <v>1360</v>
      </c>
      <c r="AG248" s="1">
        <v>1190</v>
      </c>
      <c r="AH248" s="1"/>
      <c r="AI248" s="1">
        <f t="shared" si="121"/>
        <v>1275</v>
      </c>
      <c r="AJ248" s="1"/>
      <c r="AK248" s="1">
        <v>1513</v>
      </c>
      <c r="AL248" s="1"/>
      <c r="AM248" s="1">
        <v>1119.2</v>
      </c>
      <c r="AN248" s="1"/>
      <c r="AO248" s="1">
        <v>60</v>
      </c>
      <c r="AP248" s="1"/>
      <c r="AQ248" s="1">
        <v>4.1264705882352946</v>
      </c>
      <c r="AR248" s="1">
        <v>4.5014755555555555</v>
      </c>
      <c r="AS248" s="1"/>
      <c r="AT248" s="1"/>
      <c r="AU248" s="1">
        <v>4.5</v>
      </c>
      <c r="AV248" s="1">
        <v>4.5</v>
      </c>
      <c r="AW248" s="1"/>
      <c r="AX248" s="17">
        <v>1744</v>
      </c>
      <c r="AY248" s="3">
        <v>7.3513513513513518</v>
      </c>
      <c r="AZ248" s="3">
        <f t="shared" si="90"/>
        <v>12.252252252252251</v>
      </c>
      <c r="BA248" s="3">
        <v>12.862318840579709</v>
      </c>
      <c r="BB248" s="3">
        <v>48.043478260869563</v>
      </c>
      <c r="BC248" s="3">
        <f t="shared" si="120"/>
        <v>86.956521739130437</v>
      </c>
      <c r="BD248" s="3">
        <v>101.59362549800797</v>
      </c>
      <c r="BE248" s="3">
        <v>140.05813953488374</v>
      </c>
      <c r="BF248" s="3">
        <v>131.56521739130434</v>
      </c>
      <c r="BG248" s="3">
        <v>97.321739130434793</v>
      </c>
      <c r="BH248" s="3">
        <v>5.2173913043478262</v>
      </c>
      <c r="BI248" s="3"/>
      <c r="BJ248" s="3">
        <v>4.4985422222222224</v>
      </c>
      <c r="BK248" s="3"/>
      <c r="BL248" s="14">
        <v>1744</v>
      </c>
      <c r="BM248" s="15">
        <v>1.2634000000000001</v>
      </c>
      <c r="BN248" s="15">
        <f t="shared" si="91"/>
        <v>0.2731675675675676</v>
      </c>
      <c r="BO248" s="15">
        <f t="shared" si="92"/>
        <v>0.4552792792792793</v>
      </c>
      <c r="BP248" s="15">
        <f t="shared" si="93"/>
        <v>0.47794863597612958</v>
      </c>
      <c r="BQ248" s="4">
        <f t="shared" si="94"/>
        <v>1.7852391304347826</v>
      </c>
      <c r="BR248" s="4">
        <f t="shared" si="95"/>
        <v>3.231202046035806</v>
      </c>
      <c r="BS248" s="4">
        <f t="shared" si="96"/>
        <v>3.7750996015936256</v>
      </c>
      <c r="BT248" s="4">
        <f t="shared" si="97"/>
        <v>5.204395690834474</v>
      </c>
      <c r="BU248" s="4">
        <f t="shared" si="98"/>
        <v>4.8888086956521741</v>
      </c>
      <c r="BV248" s="4">
        <f t="shared" si="99"/>
        <v>3.616361329923274</v>
      </c>
      <c r="BW248" s="4">
        <f t="shared" si="100"/>
        <v>3.7750996015936256</v>
      </c>
      <c r="BX248" s="4">
        <f t="shared" si="101"/>
        <v>7.0363344377072679</v>
      </c>
      <c r="BY248" s="5"/>
      <c r="BZ248" s="4">
        <f t="shared" si="102"/>
        <v>5.6834582435555561</v>
      </c>
      <c r="CA248" s="4"/>
      <c r="CB248" s="4"/>
      <c r="CC248" s="26">
        <v>1744</v>
      </c>
      <c r="CD248" s="6">
        <f t="shared" si="103"/>
        <v>113.81981981981983</v>
      </c>
      <c r="CE248" s="6">
        <f t="shared" si="104"/>
        <v>129.52408034953112</v>
      </c>
      <c r="CF248" s="6">
        <f t="shared" si="105"/>
        <v>33.91954347826087</v>
      </c>
      <c r="CG248" s="6">
        <f t="shared" si="106"/>
        <v>16.156010230179028</v>
      </c>
      <c r="CH248" s="6">
        <f t="shared" si="107"/>
        <v>11.325298804780877</v>
      </c>
      <c r="CI248" s="6">
        <f t="shared" si="108"/>
        <v>15.613187072503422</v>
      </c>
      <c r="CJ248" s="6">
        <f t="shared" si="109"/>
        <v>6.3554513043478265</v>
      </c>
      <c r="CK248" s="6">
        <f t="shared" si="110"/>
        <v>4.7012697289002565</v>
      </c>
      <c r="CL248" s="6">
        <f t="shared" si="111"/>
        <v>4.9076294820717132</v>
      </c>
      <c r="CM248" s="6">
        <f t="shared" si="116"/>
        <v>14.072668875414536</v>
      </c>
      <c r="CO248" s="7">
        <f t="shared" si="112"/>
        <v>236.57513932598965</v>
      </c>
      <c r="CQ248" s="8">
        <v>1744</v>
      </c>
      <c r="CR248" s="9">
        <f t="shared" si="113"/>
        <v>1420.8645608888889</v>
      </c>
      <c r="CS248" s="9">
        <f t="shared" si="114"/>
        <v>993.61558516915659</v>
      </c>
      <c r="CU248" s="24">
        <v>1744</v>
      </c>
      <c r="CV248" s="11">
        <f t="shared" si="115"/>
        <v>1.4299942373055632</v>
      </c>
    </row>
    <row r="249" spans="1:100" x14ac:dyDescent="0.2">
      <c r="A249" s="13">
        <v>1745</v>
      </c>
      <c r="F249" s="1">
        <f>22*34</f>
        <v>748</v>
      </c>
      <c r="G249" s="1">
        <v>748</v>
      </c>
      <c r="H249" s="1"/>
      <c r="J249" s="1">
        <v>24.166666666666668</v>
      </c>
      <c r="K249" s="1">
        <v>23.5</v>
      </c>
      <c r="M249" s="1">
        <v>493.7</v>
      </c>
      <c r="O249" s="1">
        <v>561</v>
      </c>
      <c r="P249" s="1">
        <f>22*34</f>
        <v>748</v>
      </c>
      <c r="Q249" s="1">
        <v>748</v>
      </c>
      <c r="S249" s="1">
        <f t="shared" si="123"/>
        <v>685.66666666666663</v>
      </c>
      <c r="T249" s="1">
        <v>28</v>
      </c>
      <c r="U249" s="1">
        <v>37</v>
      </c>
      <c r="V249" s="1"/>
      <c r="X249" s="1">
        <v>46</v>
      </c>
      <c r="Y249" s="1"/>
      <c r="Z249" s="1">
        <v>46</v>
      </c>
      <c r="AA249" s="1">
        <v>46</v>
      </c>
      <c r="AB249" s="1">
        <f>AA249-8</f>
        <v>38</v>
      </c>
      <c r="AC249" s="1">
        <v>816</v>
      </c>
      <c r="AD249" s="1"/>
      <c r="AE249" s="1"/>
      <c r="AF249" s="1">
        <f>37.33*34</f>
        <v>1269.22</v>
      </c>
      <c r="AG249" s="1">
        <v>1022</v>
      </c>
      <c r="AH249" s="1"/>
      <c r="AI249" s="1">
        <f t="shared" si="121"/>
        <v>1145.6100000000001</v>
      </c>
      <c r="AJ249" s="1">
        <v>113.5</v>
      </c>
      <c r="AK249" s="1">
        <v>1530</v>
      </c>
      <c r="AL249" s="1"/>
      <c r="AM249" s="1">
        <v>1025.2</v>
      </c>
      <c r="AN249" s="1"/>
      <c r="AO249" s="1">
        <v>52</v>
      </c>
      <c r="AP249" s="1"/>
      <c r="AQ249" s="1">
        <v>4.1264705882352946</v>
      </c>
      <c r="AR249" s="1">
        <v>4.5</v>
      </c>
      <c r="AS249" s="1"/>
      <c r="AT249" s="1"/>
      <c r="AU249" s="1">
        <v>4.5</v>
      </c>
      <c r="AV249" s="1">
        <v>4.5</v>
      </c>
      <c r="AW249" s="1"/>
      <c r="AX249" s="17">
        <v>1745</v>
      </c>
      <c r="AY249" s="3">
        <v>5.5135135135135132</v>
      </c>
      <c r="AZ249" s="3">
        <f t="shared" si="90"/>
        <v>13.477477477477477</v>
      </c>
      <c r="BA249" s="3">
        <v>13.224637681159422</v>
      </c>
      <c r="BB249" s="3">
        <v>59.623188405797102</v>
      </c>
      <c r="BC249" s="3">
        <f t="shared" si="120"/>
        <v>82.608695652173907</v>
      </c>
      <c r="BD249" s="3">
        <v>91.28366533864542</v>
      </c>
      <c r="BE249" s="3">
        <v>131.97674418604652</v>
      </c>
      <c r="BF249" s="3">
        <v>133.04347826086956</v>
      </c>
      <c r="BG249" s="3">
        <v>89.147826086956528</v>
      </c>
      <c r="BH249" s="3">
        <v>4.5217391304347823</v>
      </c>
      <c r="BI249" s="3"/>
      <c r="BJ249" s="3">
        <v>4.4985422222222224</v>
      </c>
      <c r="BK249" s="3"/>
      <c r="BL249" s="14">
        <v>1745</v>
      </c>
      <c r="BM249" s="15">
        <v>1.2634000000000001</v>
      </c>
      <c r="BN249" s="15">
        <f t="shared" si="91"/>
        <v>0.20487567567567566</v>
      </c>
      <c r="BO249" s="15">
        <f t="shared" si="92"/>
        <v>0.50080720720720717</v>
      </c>
      <c r="BP249" s="15">
        <f t="shared" si="93"/>
        <v>0.49141197783461216</v>
      </c>
      <c r="BQ249" s="4">
        <f t="shared" si="94"/>
        <v>2.215527536231884</v>
      </c>
      <c r="BR249" s="4">
        <f t="shared" si="95"/>
        <v>3.0696419437340152</v>
      </c>
      <c r="BS249" s="4">
        <f t="shared" si="96"/>
        <v>3.3919936114366065</v>
      </c>
      <c r="BT249" s="4">
        <f t="shared" si="97"/>
        <v>4.9041005471956227</v>
      </c>
      <c r="BU249" s="4">
        <f t="shared" si="98"/>
        <v>4.9437391304347829</v>
      </c>
      <c r="BV249" s="4">
        <f t="shared" si="99"/>
        <v>3.3126283375959082</v>
      </c>
      <c r="BW249" s="4">
        <f t="shared" si="100"/>
        <v>3.3919936114366065</v>
      </c>
      <c r="BX249" s="4">
        <f t="shared" si="101"/>
        <v>6.0981565126796307</v>
      </c>
      <c r="BY249" s="5"/>
      <c r="BZ249" s="4">
        <f t="shared" si="102"/>
        <v>5.6834582435555561</v>
      </c>
      <c r="CA249" s="4"/>
      <c r="CB249" s="4"/>
      <c r="CC249" s="26">
        <v>1745</v>
      </c>
      <c r="CD249" s="6">
        <f t="shared" si="103"/>
        <v>125.20180180180179</v>
      </c>
      <c r="CE249" s="6">
        <f t="shared" si="104"/>
        <v>133.17264599317988</v>
      </c>
      <c r="CF249" s="6">
        <f t="shared" si="105"/>
        <v>42.095023188405797</v>
      </c>
      <c r="CG249" s="6">
        <f t="shared" si="106"/>
        <v>15.348209718670077</v>
      </c>
      <c r="CH249" s="6">
        <f t="shared" si="107"/>
        <v>10.175980834309819</v>
      </c>
      <c r="CI249" s="6">
        <f t="shared" si="108"/>
        <v>14.712301641586869</v>
      </c>
      <c r="CJ249" s="6">
        <f t="shared" si="109"/>
        <v>6.4268608695652176</v>
      </c>
      <c r="CK249" s="6">
        <f t="shared" si="110"/>
        <v>4.3064168388746813</v>
      </c>
      <c r="CL249" s="6">
        <f t="shared" si="111"/>
        <v>4.4095916948675882</v>
      </c>
      <c r="CM249" s="6">
        <f t="shared" si="116"/>
        <v>12.196313025359261</v>
      </c>
      <c r="CO249" s="7">
        <f t="shared" si="112"/>
        <v>242.84334380481923</v>
      </c>
      <c r="CQ249" s="8">
        <v>1745</v>
      </c>
      <c r="CR249" s="9">
        <f t="shared" si="113"/>
        <v>1420.8645608888889</v>
      </c>
      <c r="CS249" s="9">
        <f t="shared" si="114"/>
        <v>1019.9420439802408</v>
      </c>
      <c r="CU249" s="24">
        <v>1745</v>
      </c>
      <c r="CV249" s="11">
        <f t="shared" si="115"/>
        <v>1.3930836259520007</v>
      </c>
    </row>
    <row r="250" spans="1:100" x14ac:dyDescent="0.2">
      <c r="A250" s="13">
        <v>1746</v>
      </c>
      <c r="C250" s="1">
        <v>616.29999999999995</v>
      </c>
      <c r="F250" s="1">
        <f>21*34</f>
        <v>714</v>
      </c>
      <c r="G250" s="1">
        <v>714</v>
      </c>
      <c r="H250" s="1"/>
      <c r="J250" s="1">
        <v>25.5</v>
      </c>
      <c r="K250" s="1">
        <v>24.625</v>
      </c>
      <c r="M250" s="1">
        <v>312.39999999999998</v>
      </c>
      <c r="P250" s="1">
        <f>13.25*34</f>
        <v>450.5</v>
      </c>
      <c r="Q250" s="1">
        <v>850</v>
      </c>
      <c r="R250" s="1">
        <v>442</v>
      </c>
      <c r="S250" s="1">
        <f t="shared" si="123"/>
        <v>580.83333333333337</v>
      </c>
      <c r="T250" s="1">
        <v>29</v>
      </c>
      <c r="U250" s="1">
        <v>28</v>
      </c>
      <c r="V250" s="1"/>
      <c r="X250" s="1">
        <v>45</v>
      </c>
      <c r="Y250" s="1"/>
      <c r="Z250" s="1">
        <v>47.333332061767578</v>
      </c>
      <c r="AA250" s="1">
        <v>47.333332061767578</v>
      </c>
      <c r="AB250" s="1">
        <f>AA250-8</f>
        <v>39.333332061767578</v>
      </c>
      <c r="AC250" s="1">
        <v>593.29999999999995</v>
      </c>
      <c r="AD250" s="1"/>
      <c r="AE250" s="1"/>
      <c r="AF250" s="1">
        <f>33.33*34</f>
        <v>1133.22</v>
      </c>
      <c r="AG250" s="1">
        <v>1150.1066666666668</v>
      </c>
      <c r="AH250" s="1"/>
      <c r="AI250" s="1">
        <f t="shared" si="121"/>
        <v>1141.6633333333334</v>
      </c>
      <c r="AJ250" s="1">
        <v>85.8</v>
      </c>
      <c r="AK250" s="1">
        <v>1394</v>
      </c>
      <c r="AL250" s="1"/>
      <c r="AM250" s="1">
        <v>933.1</v>
      </c>
      <c r="AN250" s="1"/>
      <c r="AO250" s="1">
        <v>51</v>
      </c>
      <c r="AP250" s="1"/>
      <c r="AQ250" s="1">
        <v>4.1264705882352946</v>
      </c>
      <c r="AR250" s="1">
        <v>4.4974933333333329</v>
      </c>
      <c r="AS250" s="1"/>
      <c r="AT250" s="1"/>
      <c r="AU250" s="1"/>
      <c r="AV250" s="1">
        <v>4.5</v>
      </c>
      <c r="AW250" s="1"/>
      <c r="AX250" s="17">
        <v>1746</v>
      </c>
      <c r="AY250" s="3">
        <v>5.5135135135135132</v>
      </c>
      <c r="AZ250" s="3">
        <f t="shared" si="90"/>
        <v>12.864864864864865</v>
      </c>
      <c r="BA250" s="3">
        <v>14.67391304347826</v>
      </c>
      <c r="BB250" s="3">
        <v>50.507246376811601</v>
      </c>
      <c r="BC250" s="3">
        <f t="shared" si="120"/>
        <v>85.507243612538204</v>
      </c>
      <c r="BD250" s="3">
        <v>90.969189907038512</v>
      </c>
      <c r="BE250" s="3">
        <v>99.767441860465112</v>
      </c>
      <c r="BF250" s="3">
        <v>121.21739130434781</v>
      </c>
      <c r="BG250" s="3">
        <v>81.139130434782615</v>
      </c>
      <c r="BH250" s="3">
        <v>4.4347826086956523</v>
      </c>
      <c r="BI250" s="3"/>
      <c r="BJ250" s="3">
        <v>4.4985422222222224</v>
      </c>
      <c r="BK250" s="3"/>
      <c r="BL250" s="14">
        <v>1746</v>
      </c>
      <c r="BM250" s="15">
        <v>1.2634000000000001</v>
      </c>
      <c r="BN250" s="15">
        <f t="shared" si="91"/>
        <v>0.20487567567567566</v>
      </c>
      <c r="BO250" s="15">
        <f t="shared" si="92"/>
        <v>0.47804324324324332</v>
      </c>
      <c r="BP250" s="15">
        <f t="shared" si="93"/>
        <v>0.5452653452685422</v>
      </c>
      <c r="BQ250" s="4">
        <f t="shared" si="94"/>
        <v>1.876789855072464</v>
      </c>
      <c r="BR250" s="4">
        <f t="shared" si="95"/>
        <v>3.1773485758847286</v>
      </c>
      <c r="BS250" s="4">
        <f t="shared" si="96"/>
        <v>3.3803080743691902</v>
      </c>
      <c r="BT250" s="4">
        <f t="shared" si="97"/>
        <v>3.7072407660738715</v>
      </c>
      <c r="BU250" s="4">
        <f t="shared" si="98"/>
        <v>4.504295652173913</v>
      </c>
      <c r="BV250" s="4">
        <f t="shared" si="99"/>
        <v>3.0150346291560104</v>
      </c>
      <c r="BW250" s="4">
        <f t="shared" si="100"/>
        <v>3.3803080743691902</v>
      </c>
      <c r="BX250" s="4">
        <f t="shared" si="101"/>
        <v>5.9808842720511777</v>
      </c>
      <c r="BY250" s="5"/>
      <c r="BZ250" s="4">
        <f t="shared" si="102"/>
        <v>5.6834582435555561</v>
      </c>
      <c r="CA250" s="4"/>
      <c r="CB250" s="4"/>
      <c r="CC250" s="26">
        <v>1746</v>
      </c>
      <c r="CD250" s="6">
        <f t="shared" si="103"/>
        <v>119.51081081081082</v>
      </c>
      <c r="CE250" s="6">
        <f t="shared" si="104"/>
        <v>147.76690856777495</v>
      </c>
      <c r="CF250" s="6">
        <f t="shared" si="105"/>
        <v>35.659007246376817</v>
      </c>
      <c r="CG250" s="6">
        <f t="shared" si="106"/>
        <v>15.886742879423643</v>
      </c>
      <c r="CH250" s="6">
        <f t="shared" si="107"/>
        <v>10.140924223107572</v>
      </c>
      <c r="CI250" s="6">
        <f t="shared" si="108"/>
        <v>11.121722298221615</v>
      </c>
      <c r="CJ250" s="6">
        <f t="shared" si="109"/>
        <v>5.8555843478260874</v>
      </c>
      <c r="CK250" s="6">
        <f t="shared" si="110"/>
        <v>3.9195450179028137</v>
      </c>
      <c r="CL250" s="6">
        <f t="shared" si="111"/>
        <v>4.394400496679947</v>
      </c>
      <c r="CM250" s="6">
        <f t="shared" si="116"/>
        <v>11.961768544102355</v>
      </c>
      <c r="CO250" s="7">
        <f t="shared" si="112"/>
        <v>246.70660362141581</v>
      </c>
      <c r="CQ250" s="8">
        <v>1746</v>
      </c>
      <c r="CR250" s="9">
        <f t="shared" si="113"/>
        <v>1420.8645608888889</v>
      </c>
      <c r="CS250" s="9">
        <f t="shared" si="114"/>
        <v>1036.1677352099464</v>
      </c>
      <c r="CU250" s="24">
        <v>1746</v>
      </c>
      <c r="CV250" s="11">
        <f t="shared" si="115"/>
        <v>1.3712688714448302</v>
      </c>
    </row>
    <row r="251" spans="1:100" x14ac:dyDescent="0.2">
      <c r="A251" s="13">
        <v>1747</v>
      </c>
      <c r="F251" s="1">
        <f>(45.5/2)*34</f>
        <v>773.5</v>
      </c>
      <c r="G251" s="1">
        <v>773.5</v>
      </c>
      <c r="H251" s="1"/>
      <c r="J251" s="1">
        <v>23.666666666666668</v>
      </c>
      <c r="K251" s="1">
        <v>23.75</v>
      </c>
      <c r="P251" s="1">
        <f>12.5*34</f>
        <v>425</v>
      </c>
      <c r="Q251" s="1">
        <v>569.5</v>
      </c>
      <c r="R251" s="1">
        <v>340</v>
      </c>
      <c r="S251" s="1">
        <f t="shared" si="123"/>
        <v>444.83333333333331</v>
      </c>
      <c r="U251" s="1">
        <v>28</v>
      </c>
      <c r="V251" s="1">
        <v>36</v>
      </c>
      <c r="W251" s="1">
        <v>40</v>
      </c>
      <c r="X251" s="1">
        <v>40</v>
      </c>
      <c r="Y251" s="1"/>
      <c r="Z251" s="1">
        <v>40</v>
      </c>
      <c r="AA251" s="1">
        <v>40</v>
      </c>
      <c r="AB251" s="1">
        <v>36</v>
      </c>
      <c r="AC251" s="1"/>
      <c r="AD251" s="1"/>
      <c r="AE251" s="1"/>
      <c r="AF251" s="1">
        <f>30*34</f>
        <v>1020</v>
      </c>
      <c r="AG251" s="1">
        <v>1170</v>
      </c>
      <c r="AH251" s="1"/>
      <c r="AI251" s="1">
        <f t="shared" si="121"/>
        <v>1095</v>
      </c>
      <c r="AJ251" s="1">
        <v>98.4</v>
      </c>
      <c r="AK251" s="1">
        <v>1496</v>
      </c>
      <c r="AL251" s="1"/>
      <c r="AM251" s="1">
        <v>846.9</v>
      </c>
      <c r="AN251" s="1"/>
      <c r="AO251" s="1">
        <v>51</v>
      </c>
      <c r="AP251" s="1"/>
      <c r="AQ251" s="1">
        <v>4.1264705882352946</v>
      </c>
      <c r="AR251" s="1">
        <v>4.5001244444444444</v>
      </c>
      <c r="AS251" s="1"/>
      <c r="AT251" s="1"/>
      <c r="AU251" s="1">
        <v>4.5</v>
      </c>
      <c r="AV251" s="1"/>
      <c r="AW251" s="1"/>
      <c r="AX251" s="17">
        <v>1747</v>
      </c>
      <c r="AY251" s="3">
        <v>5.5135135135135132</v>
      </c>
      <c r="AZ251" s="3">
        <f t="shared" si="90"/>
        <v>13.936936936936936</v>
      </c>
      <c r="BA251" s="3">
        <v>12.681159420289855</v>
      </c>
      <c r="BB251" s="3">
        <v>38.681159420289852</v>
      </c>
      <c r="BC251" s="3">
        <f t="shared" si="120"/>
        <v>78.260869565217391</v>
      </c>
      <c r="BD251" s="3">
        <v>87.250996015936252</v>
      </c>
      <c r="BE251" s="3">
        <v>114.41860465116279</v>
      </c>
      <c r="BF251" s="3">
        <v>130.08695652173913</v>
      </c>
      <c r="BG251" s="3">
        <v>73.643478260869557</v>
      </c>
      <c r="BH251" s="3">
        <v>4.4347826086956523</v>
      </c>
      <c r="BI251" s="3"/>
      <c r="BJ251" s="3">
        <v>4.4985422222222224</v>
      </c>
      <c r="BK251" s="3"/>
      <c r="BL251" s="14">
        <v>1747</v>
      </c>
      <c r="BM251" s="15">
        <v>1.2634000000000001</v>
      </c>
      <c r="BN251" s="15">
        <f t="shared" si="91"/>
        <v>0.20487567567567566</v>
      </c>
      <c r="BO251" s="15">
        <f t="shared" si="92"/>
        <v>0.51788018018018023</v>
      </c>
      <c r="BP251" s="15">
        <f t="shared" si="93"/>
        <v>0.47121696504688837</v>
      </c>
      <c r="BQ251" s="4">
        <f t="shared" si="94"/>
        <v>1.4373463768115942</v>
      </c>
      <c r="BR251" s="4">
        <f t="shared" si="95"/>
        <v>2.9080818414322254</v>
      </c>
      <c r="BS251" s="4">
        <f t="shared" si="96"/>
        <v>3.2421443637215845</v>
      </c>
      <c r="BT251" s="4">
        <f t="shared" si="97"/>
        <v>4.251660738714091</v>
      </c>
      <c r="BU251" s="4">
        <f t="shared" si="98"/>
        <v>4.8338782608695654</v>
      </c>
      <c r="BV251" s="4">
        <f t="shared" si="99"/>
        <v>2.7365050127877235</v>
      </c>
      <c r="BW251" s="4">
        <f t="shared" si="100"/>
        <v>3.2421443637215845</v>
      </c>
      <c r="BX251" s="4">
        <f t="shared" si="101"/>
        <v>5.9808842720511777</v>
      </c>
      <c r="BY251" s="5"/>
      <c r="BZ251" s="4">
        <f t="shared" si="102"/>
        <v>5.6834582435555561</v>
      </c>
      <c r="CA251" s="4"/>
      <c r="CB251" s="4"/>
      <c r="CC251" s="26">
        <v>1747</v>
      </c>
      <c r="CD251" s="6">
        <f t="shared" si="103"/>
        <v>129.47004504504505</v>
      </c>
      <c r="CE251" s="6">
        <f t="shared" si="104"/>
        <v>127.69979752770675</v>
      </c>
      <c r="CF251" s="6">
        <f t="shared" si="105"/>
        <v>27.30958115942029</v>
      </c>
      <c r="CG251" s="6">
        <f t="shared" si="106"/>
        <v>14.540409207161126</v>
      </c>
      <c r="CH251" s="6">
        <f t="shared" si="107"/>
        <v>9.7264330911647541</v>
      </c>
      <c r="CI251" s="6">
        <f t="shared" si="108"/>
        <v>12.754982216142274</v>
      </c>
      <c r="CJ251" s="6">
        <f t="shared" si="109"/>
        <v>6.2840417391304353</v>
      </c>
      <c r="CK251" s="6">
        <f t="shared" si="110"/>
        <v>3.5574565166240406</v>
      </c>
      <c r="CL251" s="6">
        <f t="shared" si="111"/>
        <v>4.2147876728380602</v>
      </c>
      <c r="CM251" s="6">
        <f t="shared" si="116"/>
        <v>11.961768544102355</v>
      </c>
      <c r="CO251" s="7">
        <f t="shared" si="112"/>
        <v>218.04925767429006</v>
      </c>
      <c r="CQ251" s="8">
        <v>1747</v>
      </c>
      <c r="CR251" s="9">
        <f t="shared" si="113"/>
        <v>1420.8645608888889</v>
      </c>
      <c r="CS251" s="9">
        <f t="shared" si="114"/>
        <v>915.80688223201832</v>
      </c>
      <c r="CU251" s="24">
        <v>1747</v>
      </c>
      <c r="CV251" s="11">
        <f t="shared" si="115"/>
        <v>1.5514892806067764</v>
      </c>
    </row>
    <row r="252" spans="1:100" x14ac:dyDescent="0.2">
      <c r="A252" s="13">
        <v>1748</v>
      </c>
      <c r="C252" s="1">
        <v>867</v>
      </c>
      <c r="F252" s="1">
        <f>(63.5/2)*34</f>
        <v>1079.5</v>
      </c>
      <c r="G252" s="1">
        <v>1079.5</v>
      </c>
      <c r="H252" s="1"/>
      <c r="J252" s="1">
        <v>31.666666666666668</v>
      </c>
      <c r="K252" s="1">
        <v>31.75</v>
      </c>
      <c r="P252" s="1">
        <f>19*34</f>
        <v>646</v>
      </c>
      <c r="Q252" s="1">
        <v>442</v>
      </c>
      <c r="R252" s="1">
        <v>612</v>
      </c>
      <c r="S252" s="1">
        <f t="shared" si="123"/>
        <v>566.66666666666663</v>
      </c>
      <c r="T252" s="1">
        <v>28</v>
      </c>
      <c r="U252" s="1">
        <v>28</v>
      </c>
      <c r="V252" s="1">
        <v>36</v>
      </c>
      <c r="W252" s="1">
        <v>40</v>
      </c>
      <c r="X252" s="1">
        <v>40</v>
      </c>
      <c r="Y252" s="1"/>
      <c r="Z252" s="1">
        <v>40</v>
      </c>
      <c r="AA252" s="1">
        <v>40</v>
      </c>
      <c r="AB252" s="1">
        <v>36</v>
      </c>
      <c r="AC252" s="1">
        <v>858.5</v>
      </c>
      <c r="AD252" s="1"/>
      <c r="AE252" s="1"/>
      <c r="AF252" s="1">
        <f>30*34</f>
        <v>1020</v>
      </c>
      <c r="AG252" s="1">
        <v>1264</v>
      </c>
      <c r="AH252" s="1"/>
      <c r="AI252" s="1">
        <f t="shared" si="121"/>
        <v>1142</v>
      </c>
      <c r="AJ252" s="1">
        <v>112.5</v>
      </c>
      <c r="AK252" s="1">
        <v>1496</v>
      </c>
      <c r="AL252" s="1"/>
      <c r="AM252" s="1">
        <v>904.7</v>
      </c>
      <c r="AN252" s="1"/>
      <c r="AO252" s="1">
        <v>51</v>
      </c>
      <c r="AP252" s="1"/>
      <c r="AQ252" s="1">
        <v>4.1264705882352946</v>
      </c>
      <c r="AR252" s="1">
        <v>4.4994666666666667</v>
      </c>
      <c r="AS252" s="1"/>
      <c r="AT252" s="1"/>
      <c r="AU252" s="1">
        <v>4.5</v>
      </c>
      <c r="AV252" s="1"/>
      <c r="AW252" s="1"/>
      <c r="AX252" s="17">
        <v>1748</v>
      </c>
      <c r="AY252" s="3">
        <v>5.5135135135135132</v>
      </c>
      <c r="AZ252" s="3">
        <f t="shared" si="90"/>
        <v>19.45045045045045</v>
      </c>
      <c r="BA252" s="3">
        <v>21.376811594202898</v>
      </c>
      <c r="BB252" s="3">
        <v>49.275362318840578</v>
      </c>
      <c r="BC252" s="3">
        <f t="shared" si="120"/>
        <v>78.260869565217391</v>
      </c>
      <c r="BD252" s="3">
        <v>90.996015936254977</v>
      </c>
      <c r="BE252" s="3">
        <v>130.81395348837211</v>
      </c>
      <c r="BF252" s="3">
        <v>130.08695652173913</v>
      </c>
      <c r="BG252" s="3">
        <v>78.669565217391309</v>
      </c>
      <c r="BH252" s="3">
        <v>4.4347826086956523</v>
      </c>
      <c r="BI252" s="3"/>
      <c r="BJ252" s="3">
        <v>4.4985422222222224</v>
      </c>
      <c r="BK252" s="3"/>
      <c r="BL252" s="14">
        <v>1748</v>
      </c>
      <c r="BM252" s="15">
        <v>1.2634000000000001</v>
      </c>
      <c r="BN252" s="15">
        <f t="shared" si="91"/>
        <v>0.20487567567567566</v>
      </c>
      <c r="BO252" s="15">
        <f t="shared" si="92"/>
        <v>0.722755855855856</v>
      </c>
      <c r="BP252" s="15">
        <f t="shared" si="93"/>
        <v>0.79433716965046886</v>
      </c>
      <c r="BQ252" s="4">
        <f t="shared" si="94"/>
        <v>1.8310144927536234</v>
      </c>
      <c r="BR252" s="4">
        <f t="shared" si="95"/>
        <v>2.9080818414322254</v>
      </c>
      <c r="BS252" s="4">
        <f t="shared" si="96"/>
        <v>3.3813048980548399</v>
      </c>
      <c r="BT252" s="4">
        <f t="shared" si="97"/>
        <v>4.8608926128590975</v>
      </c>
      <c r="BU252" s="4">
        <f t="shared" si="98"/>
        <v>4.8338782608695654</v>
      </c>
      <c r="BV252" s="4">
        <f t="shared" si="99"/>
        <v>2.9232684910485935</v>
      </c>
      <c r="BW252" s="4">
        <f t="shared" si="100"/>
        <v>3.3813048980548399</v>
      </c>
      <c r="BX252" s="4">
        <f t="shared" si="101"/>
        <v>5.9808842720511777</v>
      </c>
      <c r="BY252" s="5"/>
      <c r="BZ252" s="4">
        <f t="shared" si="102"/>
        <v>5.6834582435555561</v>
      </c>
      <c r="CA252" s="4"/>
      <c r="CB252" s="4"/>
      <c r="CC252" s="26">
        <v>1748</v>
      </c>
      <c r="CD252" s="6">
        <f t="shared" si="103"/>
        <v>180.688963963964</v>
      </c>
      <c r="CE252" s="6">
        <f t="shared" si="104"/>
        <v>215.26537297527705</v>
      </c>
      <c r="CF252" s="6">
        <f t="shared" si="105"/>
        <v>34.789275362318847</v>
      </c>
      <c r="CG252" s="6">
        <f t="shared" si="106"/>
        <v>14.540409207161126</v>
      </c>
      <c r="CH252" s="6">
        <f t="shared" si="107"/>
        <v>10.14391469416452</v>
      </c>
      <c r="CI252" s="6">
        <f t="shared" si="108"/>
        <v>14.582677838577293</v>
      </c>
      <c r="CJ252" s="6">
        <f t="shared" si="109"/>
        <v>6.2840417391304353</v>
      </c>
      <c r="CK252" s="6">
        <f t="shared" si="110"/>
        <v>3.8002490383631717</v>
      </c>
      <c r="CL252" s="6">
        <f t="shared" si="111"/>
        <v>4.3956963674712917</v>
      </c>
      <c r="CM252" s="6">
        <f t="shared" si="116"/>
        <v>11.961768544102355</v>
      </c>
      <c r="CO252" s="7">
        <f t="shared" si="112"/>
        <v>315.76340576656611</v>
      </c>
      <c r="CQ252" s="8">
        <v>1748</v>
      </c>
      <c r="CR252" s="9">
        <f t="shared" si="113"/>
        <v>1420.8645608888889</v>
      </c>
      <c r="CS252" s="9">
        <f t="shared" si="114"/>
        <v>1326.2063042195778</v>
      </c>
      <c r="CU252" s="24">
        <v>1748</v>
      </c>
      <c r="CV252" s="11">
        <f t="shared" si="115"/>
        <v>1.0713752124146432</v>
      </c>
    </row>
    <row r="253" spans="1:100" x14ac:dyDescent="0.2">
      <c r="A253" s="13">
        <v>1749</v>
      </c>
      <c r="C253" s="1">
        <v>952</v>
      </c>
      <c r="F253" s="1">
        <f>27.5*34</f>
        <v>935</v>
      </c>
      <c r="G253" s="1">
        <v>935</v>
      </c>
      <c r="H253" s="1"/>
      <c r="J253" s="1">
        <v>33.833333333333336</v>
      </c>
      <c r="K253" s="1">
        <v>34</v>
      </c>
      <c r="M253" s="1">
        <v>519.5</v>
      </c>
      <c r="P253" s="1">
        <f>13*34</f>
        <v>442</v>
      </c>
      <c r="Q253" s="1">
        <v>816</v>
      </c>
      <c r="R253" s="1">
        <v>442</v>
      </c>
      <c r="S253" s="1">
        <f t="shared" si="123"/>
        <v>566.66666666666663</v>
      </c>
      <c r="T253" s="1">
        <v>28</v>
      </c>
      <c r="U253" s="1">
        <v>28</v>
      </c>
      <c r="V253" s="1"/>
      <c r="W253" s="1">
        <v>40</v>
      </c>
      <c r="X253" s="1">
        <v>40</v>
      </c>
      <c r="Y253" s="1"/>
      <c r="Z253" s="1">
        <v>40</v>
      </c>
      <c r="AA253" s="1">
        <v>40</v>
      </c>
      <c r="AB253" s="1">
        <f>AA253-4</f>
        <v>36</v>
      </c>
      <c r="AC253" s="1">
        <v>637.5</v>
      </c>
      <c r="AD253" s="1"/>
      <c r="AE253" s="1"/>
      <c r="AF253" s="1">
        <f>27.5*34</f>
        <v>935</v>
      </c>
      <c r="AG253" s="1">
        <v>1050</v>
      </c>
      <c r="AH253" s="1"/>
      <c r="AI253" s="1">
        <f t="shared" si="121"/>
        <v>992.5</v>
      </c>
      <c r="AJ253" s="1"/>
      <c r="AK253" s="1">
        <v>1496</v>
      </c>
      <c r="AL253" s="1"/>
      <c r="AM253" s="1">
        <v>921.6</v>
      </c>
      <c r="AN253" s="1"/>
      <c r="AO253" s="1">
        <v>51</v>
      </c>
      <c r="AP253" s="1"/>
      <c r="AQ253" s="1">
        <v>4</v>
      </c>
      <c r="AR253" s="1">
        <v>4.5032799999999993</v>
      </c>
      <c r="AS253" s="1"/>
      <c r="AT253" s="1"/>
      <c r="AU253" s="1">
        <v>4.5</v>
      </c>
      <c r="AV253" s="1"/>
      <c r="AW253" s="1"/>
      <c r="AX253" s="17">
        <v>1749</v>
      </c>
      <c r="AY253" s="3">
        <v>5.5135135135135132</v>
      </c>
      <c r="AZ253" s="3">
        <f t="shared" si="90"/>
        <v>16.846846846846848</v>
      </c>
      <c r="BA253" s="3">
        <v>23.731884057971016</v>
      </c>
      <c r="BB253" s="3">
        <v>49.275362318840578</v>
      </c>
      <c r="BC253" s="3">
        <f t="shared" si="120"/>
        <v>78.260869565217391</v>
      </c>
      <c r="BD253" s="3">
        <v>79.083665338645417</v>
      </c>
      <c r="BE253" s="3">
        <v>125.87209302325581</v>
      </c>
      <c r="BF253" s="3">
        <v>130.08695652173913</v>
      </c>
      <c r="BG253" s="3">
        <v>80.139130434782615</v>
      </c>
      <c r="BH253" s="3">
        <v>4.4347826086956523</v>
      </c>
      <c r="BI253" s="3"/>
      <c r="BJ253" s="3">
        <v>4.4985422222222224</v>
      </c>
      <c r="BK253" s="3"/>
      <c r="BL253" s="14">
        <v>1749</v>
      </c>
      <c r="BM253" s="15">
        <v>1.2634000000000001</v>
      </c>
      <c r="BN253" s="15">
        <f t="shared" si="91"/>
        <v>0.20487567567567566</v>
      </c>
      <c r="BO253" s="15">
        <f t="shared" si="92"/>
        <v>0.62600900900900913</v>
      </c>
      <c r="BP253" s="15">
        <f t="shared" si="93"/>
        <v>0.88184889173060543</v>
      </c>
      <c r="BQ253" s="4">
        <f t="shared" si="94"/>
        <v>1.8310144927536234</v>
      </c>
      <c r="BR253" s="4">
        <f t="shared" si="95"/>
        <v>2.9080818414322254</v>
      </c>
      <c r="BS253" s="4">
        <f t="shared" si="96"/>
        <v>2.9386559643777828</v>
      </c>
      <c r="BT253" s="4">
        <f t="shared" si="97"/>
        <v>4.6772588919288651</v>
      </c>
      <c r="BU253" s="4">
        <f t="shared" si="98"/>
        <v>4.8338782608695654</v>
      </c>
      <c r="BV253" s="4">
        <f t="shared" si="99"/>
        <v>2.9778758056265988</v>
      </c>
      <c r="BW253" s="4">
        <f t="shared" si="100"/>
        <v>2.9386559643777828</v>
      </c>
      <c r="BX253" s="4">
        <f t="shared" si="101"/>
        <v>5.9808842720511777</v>
      </c>
      <c r="BY253" s="5"/>
      <c r="BZ253" s="4">
        <f t="shared" si="102"/>
        <v>5.6834582435555561</v>
      </c>
      <c r="CA253" s="4"/>
      <c r="CB253" s="4"/>
      <c r="CC253" s="26">
        <v>1749</v>
      </c>
      <c r="CD253" s="6">
        <f t="shared" si="103"/>
        <v>156.50225225225228</v>
      </c>
      <c r="CE253" s="6">
        <f t="shared" si="104"/>
        <v>238.98104965899407</v>
      </c>
      <c r="CF253" s="6">
        <f t="shared" si="105"/>
        <v>34.789275362318847</v>
      </c>
      <c r="CG253" s="6">
        <f t="shared" si="106"/>
        <v>14.540409207161126</v>
      </c>
      <c r="CH253" s="6">
        <f t="shared" si="107"/>
        <v>8.8159678931333474</v>
      </c>
      <c r="CI253" s="6">
        <f t="shared" si="108"/>
        <v>14.031776675786595</v>
      </c>
      <c r="CJ253" s="6">
        <f t="shared" si="109"/>
        <v>6.2840417391304353</v>
      </c>
      <c r="CK253" s="6">
        <f t="shared" si="110"/>
        <v>3.8712385473145785</v>
      </c>
      <c r="CL253" s="6">
        <f t="shared" si="111"/>
        <v>3.8202527536911175</v>
      </c>
      <c r="CM253" s="6">
        <f t="shared" si="116"/>
        <v>11.961768544102355</v>
      </c>
      <c r="CO253" s="7">
        <f t="shared" si="112"/>
        <v>337.09578038163255</v>
      </c>
      <c r="CQ253" s="8">
        <v>1749</v>
      </c>
      <c r="CR253" s="9">
        <f t="shared" si="113"/>
        <v>1420.8645608888889</v>
      </c>
      <c r="CS253" s="9">
        <f t="shared" si="114"/>
        <v>1415.8022776028567</v>
      </c>
      <c r="CU253" s="24">
        <v>1749</v>
      </c>
      <c r="CV253" s="11">
        <f t="shared" si="115"/>
        <v>1.0035755580889467</v>
      </c>
    </row>
    <row r="254" spans="1:100" x14ac:dyDescent="0.2">
      <c r="A254" s="13">
        <v>1750</v>
      </c>
      <c r="C254" s="1">
        <v>952</v>
      </c>
      <c r="F254" s="1">
        <f>35.5*34</f>
        <v>1207</v>
      </c>
      <c r="G254" s="1">
        <v>1207</v>
      </c>
      <c r="H254" s="1"/>
      <c r="J254" s="1">
        <v>34.5</v>
      </c>
      <c r="K254" s="1">
        <v>34.75</v>
      </c>
      <c r="P254" s="1">
        <f>22*34</f>
        <v>748</v>
      </c>
      <c r="S254" s="1">
        <f t="shared" si="123"/>
        <v>748</v>
      </c>
      <c r="T254" s="1">
        <v>28</v>
      </c>
      <c r="U254" s="1">
        <v>38.299999999999997</v>
      </c>
      <c r="V254" s="1">
        <v>40</v>
      </c>
      <c r="W254" s="1">
        <v>44</v>
      </c>
      <c r="X254" s="1">
        <v>44</v>
      </c>
      <c r="Y254" s="1"/>
      <c r="Z254" s="1">
        <v>44</v>
      </c>
      <c r="AA254" s="1">
        <v>44</v>
      </c>
      <c r="AB254" s="1">
        <f>AA254-4</f>
        <v>40</v>
      </c>
      <c r="AC254" s="1">
        <v>1088</v>
      </c>
      <c r="AD254" s="1"/>
      <c r="AE254" s="1"/>
      <c r="AF254" s="1">
        <f>29.5*34</f>
        <v>1003</v>
      </c>
      <c r="AG254" s="1">
        <v>1220</v>
      </c>
      <c r="AH254" s="1"/>
      <c r="AI254" s="1">
        <f t="shared" si="121"/>
        <v>1111.5</v>
      </c>
      <c r="AJ254" s="1">
        <v>104</v>
      </c>
      <c r="AK254" s="1">
        <v>1496</v>
      </c>
      <c r="AL254" s="1"/>
      <c r="AM254" s="1">
        <v>980.3</v>
      </c>
      <c r="AN254" s="1"/>
      <c r="AO254" s="1">
        <v>51</v>
      </c>
      <c r="AP254" s="1"/>
      <c r="AQ254" s="1">
        <v>4.1264705882352946</v>
      </c>
      <c r="AR254" s="1">
        <v>4.5019733333333329</v>
      </c>
      <c r="AS254" s="1"/>
      <c r="AT254" s="1"/>
      <c r="AU254" s="1">
        <v>4.5</v>
      </c>
      <c r="AV254" s="1"/>
      <c r="AW254" s="1"/>
      <c r="AX254" s="17">
        <v>1750</v>
      </c>
      <c r="AY254" s="3">
        <v>9.1891891891891895</v>
      </c>
      <c r="AZ254" s="3">
        <f t="shared" si="90"/>
        <v>21.747747747747749</v>
      </c>
      <c r="BA254" s="3">
        <v>20.10869565217391</v>
      </c>
      <c r="BB254" s="3">
        <v>65.043478260869563</v>
      </c>
      <c r="BC254" s="3">
        <f t="shared" si="120"/>
        <v>86.956521739130437</v>
      </c>
      <c r="BD254" s="3">
        <v>88.565737051792823</v>
      </c>
      <c r="BE254" s="3">
        <v>120.93023255813954</v>
      </c>
      <c r="BF254" s="3">
        <v>130.08695652173913</v>
      </c>
      <c r="BG254" s="3">
        <v>85.243478260869566</v>
      </c>
      <c r="BH254" s="3">
        <v>4.4347826086956523</v>
      </c>
      <c r="BI254" s="3"/>
      <c r="BJ254" s="3">
        <v>4.4985422222222224</v>
      </c>
      <c r="BK254" s="3"/>
      <c r="BL254" s="14">
        <v>1750</v>
      </c>
      <c r="BM254" s="15">
        <v>1.2634000000000001</v>
      </c>
      <c r="BN254" s="15">
        <f t="shared" si="91"/>
        <v>0.34145945945945949</v>
      </c>
      <c r="BO254" s="15">
        <f t="shared" si="92"/>
        <v>0.80812072072072083</v>
      </c>
      <c r="BP254" s="15">
        <f t="shared" si="93"/>
        <v>0.74721547314577996</v>
      </c>
      <c r="BQ254" s="4">
        <f t="shared" si="94"/>
        <v>2.4169391304347827</v>
      </c>
      <c r="BR254" s="4">
        <f t="shared" si="95"/>
        <v>3.231202046035806</v>
      </c>
      <c r="BS254" s="4">
        <f t="shared" si="96"/>
        <v>3.2909985938598547</v>
      </c>
      <c r="BT254" s="4">
        <f t="shared" si="97"/>
        <v>4.4936251709986319</v>
      </c>
      <c r="BU254" s="4">
        <f t="shared" si="98"/>
        <v>4.8338782608695654</v>
      </c>
      <c r="BV254" s="4">
        <f t="shared" si="99"/>
        <v>3.1675473657289008</v>
      </c>
      <c r="BW254" s="4">
        <f t="shared" si="100"/>
        <v>3.2909985938598547</v>
      </c>
      <c r="BX254" s="4">
        <f t="shared" si="101"/>
        <v>5.9808842720511777</v>
      </c>
      <c r="BY254" s="5"/>
      <c r="BZ254" s="4">
        <f t="shared" si="102"/>
        <v>5.6834582435555561</v>
      </c>
      <c r="CA254" s="4"/>
      <c r="CB254" s="4"/>
      <c r="CC254" s="26">
        <v>1750</v>
      </c>
      <c r="CD254" s="6">
        <f t="shared" si="103"/>
        <v>202.0301801801802</v>
      </c>
      <c r="CE254" s="6">
        <f t="shared" si="104"/>
        <v>202.49539322250638</v>
      </c>
      <c r="CF254" s="6">
        <f t="shared" si="105"/>
        <v>45.921843478260868</v>
      </c>
      <c r="CG254" s="6">
        <f t="shared" si="106"/>
        <v>16.156010230179028</v>
      </c>
      <c r="CH254" s="6">
        <f t="shared" si="107"/>
        <v>9.872995781579565</v>
      </c>
      <c r="CI254" s="6">
        <f t="shared" si="108"/>
        <v>13.480875512995896</v>
      </c>
      <c r="CJ254" s="6">
        <f t="shared" si="109"/>
        <v>6.2840417391304353</v>
      </c>
      <c r="CK254" s="6">
        <f t="shared" si="110"/>
        <v>4.117811575447571</v>
      </c>
      <c r="CL254" s="6">
        <f t="shared" si="111"/>
        <v>4.278298172017811</v>
      </c>
      <c r="CM254" s="6">
        <f t="shared" si="116"/>
        <v>11.961768544102355</v>
      </c>
      <c r="CO254" s="7">
        <f t="shared" si="112"/>
        <v>314.56903825621993</v>
      </c>
      <c r="CQ254" s="8">
        <v>1750</v>
      </c>
      <c r="CR254" s="9">
        <f t="shared" si="113"/>
        <v>1420.8645608888889</v>
      </c>
      <c r="CS254" s="9">
        <f t="shared" si="114"/>
        <v>1321.1899606761237</v>
      </c>
      <c r="CU254" s="24">
        <v>1750</v>
      </c>
      <c r="CV254" s="11">
        <f t="shared" si="115"/>
        <v>1.075443049962139</v>
      </c>
    </row>
    <row r="255" spans="1:100" x14ac:dyDescent="0.2">
      <c r="A255" s="13">
        <v>1751</v>
      </c>
      <c r="C255" s="1">
        <v>952</v>
      </c>
      <c r="F255" s="1">
        <f>33.5*34</f>
        <v>1139</v>
      </c>
      <c r="G255" s="1">
        <v>1139</v>
      </c>
      <c r="H255" s="1"/>
      <c r="J255" s="1">
        <v>35.166666666666664</v>
      </c>
      <c r="K255" s="1">
        <v>33.5</v>
      </c>
      <c r="P255" s="1">
        <f>26*34</f>
        <v>884</v>
      </c>
      <c r="Q255" s="1">
        <v>680</v>
      </c>
      <c r="S255" s="1">
        <f t="shared" si="123"/>
        <v>782</v>
      </c>
      <c r="T255" s="1">
        <v>36</v>
      </c>
      <c r="U255" s="1">
        <v>42</v>
      </c>
      <c r="V255" s="1">
        <v>44</v>
      </c>
      <c r="W255" s="1">
        <v>48</v>
      </c>
      <c r="X255" s="1">
        <v>48</v>
      </c>
      <c r="Y255" s="1"/>
      <c r="Z255" s="1">
        <v>48</v>
      </c>
      <c r="AA255" s="1">
        <v>48</v>
      </c>
      <c r="AB255" s="1">
        <f>AA255-4</f>
        <v>44</v>
      </c>
      <c r="AC255" s="1"/>
      <c r="AD255" s="1"/>
      <c r="AE255" s="1"/>
      <c r="AF255" s="1">
        <f>42.13*34</f>
        <v>1432.42</v>
      </c>
      <c r="AG255" s="1">
        <v>1475.3333333333333</v>
      </c>
      <c r="AH255" s="1"/>
      <c r="AI255" s="1">
        <f t="shared" si="121"/>
        <v>1453.8766666666666</v>
      </c>
      <c r="AJ255" s="1">
        <v>111.7</v>
      </c>
      <c r="AK255" s="1">
        <v>1700</v>
      </c>
      <c r="AL255" s="1"/>
      <c r="AM255" s="1">
        <v>1122</v>
      </c>
      <c r="AN255" s="1"/>
      <c r="AO255" s="1">
        <v>51</v>
      </c>
      <c r="AP255" s="1"/>
      <c r="AQ255" s="1">
        <v>4.1264705882352946</v>
      </c>
      <c r="AR255" s="1">
        <v>4.4970622222222225</v>
      </c>
      <c r="AS255" s="1"/>
      <c r="AT255" s="1"/>
      <c r="AU255" s="1"/>
      <c r="AV255" s="1"/>
      <c r="AW255" s="1"/>
      <c r="AX255" s="17">
        <v>1751</v>
      </c>
      <c r="AY255" s="3">
        <v>11.027027027027026</v>
      </c>
      <c r="AZ255" s="3">
        <f t="shared" si="90"/>
        <v>20.522522522522522</v>
      </c>
      <c r="BA255" s="3">
        <v>20.833333333333329</v>
      </c>
      <c r="BB255" s="3">
        <v>68</v>
      </c>
      <c r="BC255" s="3">
        <f t="shared" si="120"/>
        <v>95.65217391304347</v>
      </c>
      <c r="BD255" s="3">
        <v>115.84674634794155</v>
      </c>
      <c r="BE255" s="3">
        <v>129.88372093023256</v>
      </c>
      <c r="BF255" s="3">
        <v>147.82608695652172</v>
      </c>
      <c r="BG255" s="3">
        <v>97.565217391304344</v>
      </c>
      <c r="BH255" s="3">
        <v>4.4347826086956523</v>
      </c>
      <c r="BI255" s="3"/>
      <c r="BJ255" s="3">
        <v>4.4985422222222224</v>
      </c>
      <c r="BK255" s="3"/>
      <c r="BL255" s="14">
        <v>1751</v>
      </c>
      <c r="BM255" s="15">
        <v>1.2634000000000001</v>
      </c>
      <c r="BN255" s="15">
        <f t="shared" si="91"/>
        <v>0.40975135135135132</v>
      </c>
      <c r="BO255" s="15">
        <f t="shared" si="92"/>
        <v>0.7625927927927928</v>
      </c>
      <c r="BP255" s="15">
        <f t="shared" si="93"/>
        <v>0.7741421568627449</v>
      </c>
      <c r="BQ255" s="4">
        <f t="shared" si="94"/>
        <v>2.5268000000000002</v>
      </c>
      <c r="BR255" s="4">
        <f t="shared" si="95"/>
        <v>3.5543222506393857</v>
      </c>
      <c r="BS255" s="4">
        <f t="shared" si="96"/>
        <v>4.3047288039996872</v>
      </c>
      <c r="BT255" s="4">
        <f t="shared" si="97"/>
        <v>4.8263262653898771</v>
      </c>
      <c r="BU255" s="4">
        <f t="shared" si="98"/>
        <v>5.4930434782608693</v>
      </c>
      <c r="BV255" s="4">
        <f t="shared" si="99"/>
        <v>3.6254086956521738</v>
      </c>
      <c r="BW255" s="4">
        <f t="shared" si="100"/>
        <v>4.3047288039996872</v>
      </c>
      <c r="BX255" s="4">
        <f t="shared" si="101"/>
        <v>5.9808842720511777</v>
      </c>
      <c r="BY255" s="5"/>
      <c r="BZ255" s="4">
        <f t="shared" si="102"/>
        <v>5.6834582435555561</v>
      </c>
      <c r="CA255" s="4"/>
      <c r="CB255" s="4"/>
      <c r="CC255" s="26">
        <v>1751</v>
      </c>
      <c r="CD255" s="6">
        <f t="shared" si="103"/>
        <v>190.6481981981982</v>
      </c>
      <c r="CE255" s="6">
        <f t="shared" si="104"/>
        <v>209.79252450980385</v>
      </c>
      <c r="CF255" s="6">
        <f t="shared" si="105"/>
        <v>48.0092</v>
      </c>
      <c r="CG255" s="6">
        <f t="shared" si="106"/>
        <v>17.77161125319693</v>
      </c>
      <c r="CH255" s="6">
        <f t="shared" si="107"/>
        <v>12.914186411999061</v>
      </c>
      <c r="CI255" s="6">
        <f t="shared" si="108"/>
        <v>14.478978796169631</v>
      </c>
      <c r="CJ255" s="6">
        <f t="shared" si="109"/>
        <v>7.1409565217391302</v>
      </c>
      <c r="CK255" s="6">
        <f t="shared" si="110"/>
        <v>4.713031304347826</v>
      </c>
      <c r="CL255" s="6">
        <f t="shared" si="111"/>
        <v>5.5961474451995938</v>
      </c>
      <c r="CM255" s="6">
        <f t="shared" si="116"/>
        <v>11.961768544102355</v>
      </c>
      <c r="CO255" s="7">
        <f t="shared" si="112"/>
        <v>332.37840478655852</v>
      </c>
      <c r="CQ255" s="8">
        <v>1751</v>
      </c>
      <c r="CR255" s="9">
        <f t="shared" si="113"/>
        <v>1420.8645608888889</v>
      </c>
      <c r="CS255" s="9">
        <f t="shared" si="114"/>
        <v>1395.9893001035459</v>
      </c>
      <c r="CU255" s="24">
        <v>1751</v>
      </c>
      <c r="CV255" s="11">
        <f t="shared" si="115"/>
        <v>1.0178190912949676</v>
      </c>
    </row>
    <row r="256" spans="1:100" x14ac:dyDescent="0.2">
      <c r="A256" s="13">
        <v>1752</v>
      </c>
      <c r="C256" s="1">
        <v>748</v>
      </c>
      <c r="F256" s="1">
        <f>26.5*34</f>
        <v>901</v>
      </c>
      <c r="G256" s="1">
        <v>901</v>
      </c>
      <c r="H256" s="1"/>
      <c r="J256" s="1">
        <v>32.333333333333336</v>
      </c>
      <c r="K256" s="1">
        <v>31.25</v>
      </c>
      <c r="M256" s="1">
        <v>895.3</v>
      </c>
      <c r="O256" s="1">
        <v>905.25</v>
      </c>
      <c r="P256" s="1">
        <f>20.25*34</f>
        <v>688.5</v>
      </c>
      <c r="Q256" s="1">
        <v>952</v>
      </c>
      <c r="R256" s="1">
        <v>765</v>
      </c>
      <c r="S256" s="1">
        <f t="shared" si="123"/>
        <v>827.6875</v>
      </c>
      <c r="T256" s="1">
        <v>36</v>
      </c>
      <c r="U256" s="1">
        <v>44</v>
      </c>
      <c r="V256" s="1">
        <v>40</v>
      </c>
      <c r="W256" s="1">
        <v>48</v>
      </c>
      <c r="X256" s="1">
        <v>48</v>
      </c>
      <c r="Y256" s="1"/>
      <c r="Z256" s="1">
        <v>48.333332061767578</v>
      </c>
      <c r="AA256" s="1">
        <v>48.333332061767578</v>
      </c>
      <c r="AB256" s="1">
        <v>40</v>
      </c>
      <c r="AC256" s="1">
        <v>807.5</v>
      </c>
      <c r="AD256" s="1"/>
      <c r="AE256" s="1"/>
      <c r="AF256" s="1">
        <f>34.61*34</f>
        <v>1176.74</v>
      </c>
      <c r="AG256" s="1">
        <v>1283</v>
      </c>
      <c r="AH256" s="1">
        <v>1201.22</v>
      </c>
      <c r="AI256" s="1">
        <f t="shared" si="121"/>
        <v>1220.32</v>
      </c>
      <c r="AJ256" s="1">
        <v>85</v>
      </c>
      <c r="AK256" s="1">
        <v>1700</v>
      </c>
      <c r="AL256" s="1"/>
      <c r="AM256" s="1">
        <v>961.1</v>
      </c>
      <c r="AN256" s="1"/>
      <c r="AO256" s="1">
        <v>67.2</v>
      </c>
      <c r="AP256" s="1"/>
      <c r="AQ256" s="1">
        <v>4.1558823529411768</v>
      </c>
      <c r="AR256" s="1">
        <v>4.5018444444444441</v>
      </c>
      <c r="AS256" s="1"/>
      <c r="AT256" s="1"/>
      <c r="AU256" s="1"/>
      <c r="AV256" s="1"/>
      <c r="AW256" s="1"/>
      <c r="AX256" s="17">
        <v>1752</v>
      </c>
      <c r="AY256" s="3">
        <v>4.9009009009009006</v>
      </c>
      <c r="AZ256" s="3">
        <f t="shared" si="90"/>
        <v>16.234234234234233</v>
      </c>
      <c r="BA256" s="3">
        <v>22.10144927536232</v>
      </c>
      <c r="BB256" s="3">
        <v>71.972826086956516</v>
      </c>
      <c r="BC256" s="3">
        <f t="shared" si="120"/>
        <v>86.956521739130437</v>
      </c>
      <c r="BD256" s="3">
        <v>97.236653386454179</v>
      </c>
      <c r="BE256" s="3">
        <v>98.83720930232559</v>
      </c>
      <c r="BF256" s="3">
        <v>147.82608695652172</v>
      </c>
      <c r="BG256" s="3">
        <v>83.573913043478257</v>
      </c>
      <c r="BH256" s="3">
        <v>5.8434782608695652</v>
      </c>
      <c r="BI256" s="3"/>
      <c r="BJ256" s="3">
        <v>4.4985422222222224</v>
      </c>
      <c r="BK256" s="3"/>
      <c r="BL256" s="14">
        <v>1752</v>
      </c>
      <c r="BM256" s="15">
        <v>1.2634000000000001</v>
      </c>
      <c r="BN256" s="15">
        <f t="shared" si="91"/>
        <v>0.18211171171171173</v>
      </c>
      <c r="BO256" s="15">
        <f t="shared" si="92"/>
        <v>0.60324504504504506</v>
      </c>
      <c r="BP256" s="15">
        <f t="shared" si="93"/>
        <v>0.82126385336743402</v>
      </c>
      <c r="BQ256" s="4">
        <f t="shared" si="94"/>
        <v>2.6744255434782609</v>
      </c>
      <c r="BR256" s="4">
        <f t="shared" si="95"/>
        <v>3.231202046035806</v>
      </c>
      <c r="BS256" s="4">
        <f t="shared" si="96"/>
        <v>3.61319964377783</v>
      </c>
      <c r="BT256" s="4">
        <f t="shared" si="97"/>
        <v>3.6726744186046516</v>
      </c>
      <c r="BU256" s="4">
        <f t="shared" si="98"/>
        <v>5.4930434782608693</v>
      </c>
      <c r="BV256" s="4">
        <f t="shared" si="99"/>
        <v>3.105508286445013</v>
      </c>
      <c r="BW256" s="4">
        <f t="shared" si="100"/>
        <v>3.61319964377783</v>
      </c>
      <c r="BX256" s="4">
        <f t="shared" si="101"/>
        <v>7.8806945702321398</v>
      </c>
      <c r="BY256" s="5"/>
      <c r="BZ256" s="4">
        <f t="shared" si="102"/>
        <v>5.6834582435555561</v>
      </c>
      <c r="CA256" s="4"/>
      <c r="CB256" s="4"/>
      <c r="CC256" s="26">
        <v>1752</v>
      </c>
      <c r="CD256" s="6">
        <f t="shared" si="103"/>
        <v>150.81126126126128</v>
      </c>
      <c r="CE256" s="6">
        <f t="shared" si="104"/>
        <v>222.56250426257461</v>
      </c>
      <c r="CF256" s="6">
        <f t="shared" si="105"/>
        <v>50.814085326086953</v>
      </c>
      <c r="CG256" s="6">
        <f t="shared" si="106"/>
        <v>16.156010230179028</v>
      </c>
      <c r="CH256" s="6">
        <f t="shared" si="107"/>
        <v>10.839598931333491</v>
      </c>
      <c r="CI256" s="6">
        <f t="shared" si="108"/>
        <v>11.018023255813954</v>
      </c>
      <c r="CJ256" s="6">
        <f t="shared" si="109"/>
        <v>7.1409565217391302</v>
      </c>
      <c r="CK256" s="6">
        <f t="shared" si="110"/>
        <v>4.0371607723785168</v>
      </c>
      <c r="CL256" s="6">
        <f t="shared" si="111"/>
        <v>4.6971595369111787</v>
      </c>
      <c r="CM256" s="6">
        <f t="shared" si="116"/>
        <v>15.76138914046428</v>
      </c>
      <c r="CO256" s="7">
        <f t="shared" si="112"/>
        <v>343.02688797748118</v>
      </c>
      <c r="CQ256" s="8">
        <v>1752</v>
      </c>
      <c r="CR256" s="9">
        <f t="shared" si="113"/>
        <v>1420.8645608888889</v>
      </c>
      <c r="CS256" s="9">
        <f t="shared" si="114"/>
        <v>1440.712929505421</v>
      </c>
      <c r="CU256" s="24">
        <v>1752</v>
      </c>
      <c r="CV256" s="11">
        <f t="shared" si="115"/>
        <v>0.98622323142241408</v>
      </c>
    </row>
    <row r="257" spans="1:100" x14ac:dyDescent="0.2">
      <c r="A257" s="13">
        <v>1753</v>
      </c>
      <c r="C257" s="1">
        <v>1632</v>
      </c>
      <c r="F257" s="1">
        <f>26.5*34</f>
        <v>901</v>
      </c>
      <c r="G257" s="1">
        <v>1653</v>
      </c>
      <c r="H257" s="1"/>
      <c r="J257" s="1">
        <v>39.666666666666664</v>
      </c>
      <c r="K257" s="1">
        <v>38</v>
      </c>
      <c r="L257" s="1">
        <v>34.5</v>
      </c>
      <c r="M257" s="1">
        <v>1131.4000000000001</v>
      </c>
      <c r="P257" s="1">
        <f>45*34</f>
        <v>1530</v>
      </c>
      <c r="Q257" s="1">
        <v>782</v>
      </c>
      <c r="R257" s="1">
        <v>1700</v>
      </c>
      <c r="S257" s="1">
        <f t="shared" si="123"/>
        <v>1337.3333333333333</v>
      </c>
      <c r="U257" s="1">
        <v>49.3</v>
      </c>
      <c r="V257" s="1"/>
      <c r="X257" s="1">
        <v>55.333333333333336</v>
      </c>
      <c r="Y257" s="1"/>
      <c r="Z257" s="1">
        <v>60</v>
      </c>
      <c r="AA257" s="1">
        <v>60</v>
      </c>
      <c r="AB257" s="1">
        <f>AA257-4</f>
        <v>56</v>
      </c>
      <c r="AC257" s="1">
        <v>765</v>
      </c>
      <c r="AD257" s="1"/>
      <c r="AE257" s="1"/>
      <c r="AF257" s="1">
        <f>34*34</f>
        <v>1156</v>
      </c>
      <c r="AG257" s="1">
        <v>1210</v>
      </c>
      <c r="AH257" s="1">
        <v>1474.75</v>
      </c>
      <c r="AI257" s="1">
        <f t="shared" si="121"/>
        <v>1280.25</v>
      </c>
      <c r="AJ257" s="1">
        <v>85</v>
      </c>
      <c r="AK257" s="1">
        <v>1632</v>
      </c>
      <c r="AL257" s="1"/>
      <c r="AM257" s="1">
        <v>1132</v>
      </c>
      <c r="AN257" s="1"/>
      <c r="AO257" s="1">
        <v>92.3</v>
      </c>
      <c r="AP257" s="1"/>
      <c r="AQ257" s="1">
        <v>4.1264705882352946</v>
      </c>
      <c r="AR257" s="1">
        <v>4.4967999999999995</v>
      </c>
      <c r="AS257" s="1"/>
      <c r="AT257" s="1"/>
      <c r="AU257" s="1">
        <v>4.5</v>
      </c>
      <c r="AV257" s="1"/>
      <c r="AW257" s="1"/>
      <c r="AX257" s="17">
        <v>1753</v>
      </c>
      <c r="AY257" s="3">
        <v>7.9639639639639643</v>
      </c>
      <c r="AZ257" s="3">
        <f t="shared" si="90"/>
        <v>29.783783783783782</v>
      </c>
      <c r="BA257" s="3">
        <v>30.072463768115938</v>
      </c>
      <c r="BB257" s="3">
        <v>116.28985507246377</v>
      </c>
      <c r="BC257" s="3">
        <f t="shared" si="120"/>
        <v>121.73913043478261</v>
      </c>
      <c r="BD257" s="3">
        <v>102.01195219123505</v>
      </c>
      <c r="BE257" s="3">
        <v>98.83720930232559</v>
      </c>
      <c r="BF257" s="3">
        <v>141.91304347826087</v>
      </c>
      <c r="BG257" s="3">
        <v>98.434782608695656</v>
      </c>
      <c r="BH257" s="3">
        <v>8.0260869565217394</v>
      </c>
      <c r="BI257" s="3"/>
      <c r="BJ257" s="3">
        <v>4.4985422222222224</v>
      </c>
      <c r="BK257" s="3"/>
      <c r="BL257" s="14">
        <v>1753</v>
      </c>
      <c r="BM257" s="15">
        <v>1.2634000000000001</v>
      </c>
      <c r="BN257" s="15">
        <f t="shared" si="91"/>
        <v>0.29593153153153157</v>
      </c>
      <c r="BO257" s="15">
        <f t="shared" si="92"/>
        <v>1.1067303656597773</v>
      </c>
      <c r="BP257" s="15">
        <f t="shared" si="93"/>
        <v>1.1174573742540495</v>
      </c>
      <c r="BQ257" s="4">
        <f t="shared" si="94"/>
        <v>4.3211942028985515</v>
      </c>
      <c r="BR257" s="4">
        <f t="shared" si="95"/>
        <v>4.5236828644501283</v>
      </c>
      <c r="BS257" s="4">
        <f t="shared" si="96"/>
        <v>3.7906441293648934</v>
      </c>
      <c r="BT257" s="4">
        <f t="shared" si="97"/>
        <v>3.6726744186046516</v>
      </c>
      <c r="BU257" s="4">
        <f t="shared" si="98"/>
        <v>5.2733217391304352</v>
      </c>
      <c r="BV257" s="4">
        <f t="shared" si="99"/>
        <v>3.6577207161125322</v>
      </c>
      <c r="BW257" s="4">
        <f t="shared" si="100"/>
        <v>3.7906441293648934</v>
      </c>
      <c r="BX257" s="4">
        <f t="shared" si="101"/>
        <v>10.824227810006347</v>
      </c>
      <c r="BY257" s="5"/>
      <c r="BZ257" s="4">
        <f t="shared" si="102"/>
        <v>5.6834582435555561</v>
      </c>
      <c r="CA257" s="4"/>
      <c r="CB257" s="4"/>
      <c r="CC257" s="26">
        <v>1753</v>
      </c>
      <c r="CD257" s="6">
        <f t="shared" si="103"/>
        <v>276.68259141494428</v>
      </c>
      <c r="CE257" s="6">
        <f t="shared" si="104"/>
        <v>302.83094842284743</v>
      </c>
      <c r="CF257" s="6">
        <f t="shared" si="105"/>
        <v>82.102689855072484</v>
      </c>
      <c r="CG257" s="6">
        <f t="shared" si="106"/>
        <v>22.618414322250644</v>
      </c>
      <c r="CH257" s="6">
        <f t="shared" si="107"/>
        <v>11.371932388094681</v>
      </c>
      <c r="CI257" s="6">
        <f t="shared" si="108"/>
        <v>11.018023255813954</v>
      </c>
      <c r="CJ257" s="6">
        <f t="shared" si="109"/>
        <v>6.8553182608695664</v>
      </c>
      <c r="CK257" s="6">
        <f t="shared" si="110"/>
        <v>4.7550369309462921</v>
      </c>
      <c r="CL257" s="6">
        <f t="shared" si="111"/>
        <v>4.9278373681743615</v>
      </c>
      <c r="CM257" s="6">
        <f t="shared" si="116"/>
        <v>21.648455620012694</v>
      </c>
      <c r="CO257" s="7">
        <f t="shared" si="112"/>
        <v>468.12865642408212</v>
      </c>
      <c r="CQ257" s="8">
        <v>1753</v>
      </c>
      <c r="CR257" s="9">
        <f t="shared" si="113"/>
        <v>1420.8645608888889</v>
      </c>
      <c r="CS257" s="9">
        <f t="shared" si="114"/>
        <v>1966.140356981145</v>
      </c>
      <c r="CU257" s="24">
        <v>1753</v>
      </c>
      <c r="CV257" s="11">
        <f t="shared" si="115"/>
        <v>0.72266690210790219</v>
      </c>
    </row>
    <row r="258" spans="1:100" x14ac:dyDescent="0.2">
      <c r="A258" s="13">
        <v>1754</v>
      </c>
      <c r="C258" s="1">
        <v>952</v>
      </c>
      <c r="F258" s="1">
        <f>30*34</f>
        <v>1020</v>
      </c>
      <c r="G258" s="1">
        <v>1020</v>
      </c>
      <c r="H258" s="1"/>
      <c r="J258" s="1">
        <v>58</v>
      </c>
      <c r="K258" s="1">
        <v>55</v>
      </c>
      <c r="L258" s="1">
        <v>51</v>
      </c>
      <c r="M258" s="1">
        <v>1348.8</v>
      </c>
      <c r="P258" s="1">
        <f>(63/2)*34</f>
        <v>1071</v>
      </c>
      <c r="Q258" s="1">
        <v>1889.8333333333333</v>
      </c>
      <c r="R258" s="1">
        <v>1462</v>
      </c>
      <c r="S258" s="1">
        <f t="shared" si="123"/>
        <v>1474.2777777777776</v>
      </c>
      <c r="U258" s="1">
        <v>54.5</v>
      </c>
      <c r="V258" s="1"/>
      <c r="X258" s="1">
        <v>63</v>
      </c>
      <c r="Y258" s="1"/>
      <c r="Z258" s="1">
        <v>61.333332061767578</v>
      </c>
      <c r="AA258" s="1">
        <v>61.333332061767578</v>
      </c>
      <c r="AB258" s="1">
        <f>AA258-4</f>
        <v>57.333332061767578</v>
      </c>
      <c r="AC258" s="1">
        <v>1109.5</v>
      </c>
      <c r="AD258" s="1"/>
      <c r="AE258" s="1"/>
      <c r="AF258" s="1">
        <f>44*34</f>
        <v>1496</v>
      </c>
      <c r="AG258" s="1">
        <v>1470.5</v>
      </c>
      <c r="AH258" s="1">
        <v>1581</v>
      </c>
      <c r="AI258" s="1">
        <f t="shared" si="121"/>
        <v>1515.8333333333333</v>
      </c>
      <c r="AJ258" s="1">
        <v>80.75</v>
      </c>
      <c r="AK258" s="1">
        <v>1802</v>
      </c>
      <c r="AL258" s="1"/>
      <c r="AM258" s="1">
        <v>1230.5</v>
      </c>
      <c r="AN258" s="1"/>
      <c r="AO258" s="1">
        <v>82.9</v>
      </c>
      <c r="AP258" s="1"/>
      <c r="AQ258" s="1">
        <v>4.1264705882352946</v>
      </c>
      <c r="AR258" s="1">
        <v>4.4987733333333333</v>
      </c>
      <c r="AS258" s="1"/>
      <c r="AT258" s="1"/>
      <c r="AU258" s="1">
        <v>4.5</v>
      </c>
      <c r="AV258" s="1"/>
      <c r="AW258" s="1"/>
      <c r="AX258" s="17">
        <v>1754</v>
      </c>
      <c r="AY258" s="3">
        <v>7.9639639639639643</v>
      </c>
      <c r="AZ258" s="3">
        <f t="shared" si="90"/>
        <v>18.378378378378379</v>
      </c>
      <c r="BA258" s="3">
        <v>50</v>
      </c>
      <c r="BB258" s="3">
        <v>128.19806763285024</v>
      </c>
      <c r="BC258" s="3">
        <f t="shared" si="120"/>
        <v>124.63767839514691</v>
      </c>
      <c r="BD258" s="3">
        <v>120.78353253652057</v>
      </c>
      <c r="BE258" s="3">
        <v>93.895348837209298</v>
      </c>
      <c r="BF258" s="3">
        <v>156.69565217391303</v>
      </c>
      <c r="BG258" s="3">
        <v>107</v>
      </c>
      <c r="BH258" s="3">
        <v>7.2086956521739136</v>
      </c>
      <c r="BI258" s="3"/>
      <c r="BJ258" s="3">
        <v>4.4985422222222224</v>
      </c>
      <c r="BK258" s="3"/>
      <c r="BL258" s="14">
        <v>1754</v>
      </c>
      <c r="BM258" s="15">
        <v>1.2634000000000001</v>
      </c>
      <c r="BN258" s="15">
        <f t="shared" si="91"/>
        <v>0.29593153153153157</v>
      </c>
      <c r="BO258" s="15">
        <f t="shared" si="92"/>
        <v>0.68291891891891898</v>
      </c>
      <c r="BP258" s="15">
        <f t="shared" si="93"/>
        <v>1.8579411764705884</v>
      </c>
      <c r="BQ258" s="4">
        <f t="shared" si="94"/>
        <v>4.7636893719806768</v>
      </c>
      <c r="BR258" s="4">
        <f t="shared" si="95"/>
        <v>4.6313894966008418</v>
      </c>
      <c r="BS258" s="4">
        <f t="shared" si="96"/>
        <v>4.4881739707835324</v>
      </c>
      <c r="BT258" s="4">
        <f t="shared" si="97"/>
        <v>3.4890406976744188</v>
      </c>
      <c r="BU258" s="4">
        <f t="shared" si="98"/>
        <v>5.8226260869565225</v>
      </c>
      <c r="BV258" s="4">
        <f t="shared" si="99"/>
        <v>3.9759941176470588</v>
      </c>
      <c r="BW258" s="4">
        <f t="shared" si="100"/>
        <v>4.4881739707835324</v>
      </c>
      <c r="BX258" s="4">
        <f t="shared" si="101"/>
        <v>9.7218687480988741</v>
      </c>
      <c r="BY258" s="5"/>
      <c r="BZ258" s="4">
        <f t="shared" si="102"/>
        <v>5.6834582435555561</v>
      </c>
      <c r="CA258" s="4"/>
      <c r="CB258" s="4"/>
      <c r="CC258" s="26">
        <v>1754</v>
      </c>
      <c r="CD258" s="6">
        <f t="shared" si="103"/>
        <v>170.72972972972974</v>
      </c>
      <c r="CE258" s="6">
        <f t="shared" si="104"/>
        <v>503.50205882352947</v>
      </c>
      <c r="CF258" s="6">
        <f t="shared" si="105"/>
        <v>90.510098067632853</v>
      </c>
      <c r="CG258" s="6">
        <f t="shared" si="106"/>
        <v>23.15694748300421</v>
      </c>
      <c r="CH258" s="6">
        <f t="shared" si="107"/>
        <v>13.464521912350598</v>
      </c>
      <c r="CI258" s="6">
        <f t="shared" si="108"/>
        <v>10.467122093023256</v>
      </c>
      <c r="CJ258" s="6">
        <f t="shared" si="109"/>
        <v>7.5694139130434799</v>
      </c>
      <c r="CK258" s="6">
        <f t="shared" si="110"/>
        <v>5.1687923529411766</v>
      </c>
      <c r="CL258" s="6">
        <f t="shared" si="111"/>
        <v>5.8346261620185924</v>
      </c>
      <c r="CM258" s="6">
        <f t="shared" si="116"/>
        <v>19.443737496197748</v>
      </c>
      <c r="CO258" s="7">
        <f t="shared" si="112"/>
        <v>679.1173183037414</v>
      </c>
      <c r="CQ258" s="8">
        <v>1754</v>
      </c>
      <c r="CR258" s="9">
        <f t="shared" si="113"/>
        <v>1420.8645608888889</v>
      </c>
      <c r="CS258" s="9">
        <f t="shared" si="114"/>
        <v>2852.2927368757141</v>
      </c>
      <c r="CU258" s="24">
        <v>1754</v>
      </c>
      <c r="CV258" s="11">
        <f t="shared" si="115"/>
        <v>0.49814822388996666</v>
      </c>
    </row>
    <row r="259" spans="1:100" x14ac:dyDescent="0.2">
      <c r="A259" s="13">
        <v>1755</v>
      </c>
      <c r="C259" s="1">
        <v>836.2</v>
      </c>
      <c r="F259" s="1">
        <f>23*34</f>
        <v>782</v>
      </c>
      <c r="G259" s="1">
        <v>782</v>
      </c>
      <c r="H259" s="1"/>
      <c r="J259" s="1">
        <v>40</v>
      </c>
      <c r="K259" s="1">
        <v>38</v>
      </c>
      <c r="L259" s="1">
        <v>34</v>
      </c>
      <c r="M259" s="1">
        <v>833</v>
      </c>
      <c r="P259" s="1">
        <f>15*34</f>
        <v>510</v>
      </c>
      <c r="Q259" s="1">
        <v>1530</v>
      </c>
      <c r="R259" s="1">
        <v>578</v>
      </c>
      <c r="S259" s="1">
        <f t="shared" si="123"/>
        <v>872.66666666666663</v>
      </c>
      <c r="U259" s="1">
        <v>49</v>
      </c>
      <c r="V259" s="1"/>
      <c r="X259" s="1">
        <v>60</v>
      </c>
      <c r="Y259" s="1"/>
      <c r="Z259" s="1">
        <v>60</v>
      </c>
      <c r="AA259" s="1">
        <v>60</v>
      </c>
      <c r="AB259" s="1">
        <f>AA259-4</f>
        <v>56</v>
      </c>
      <c r="AC259" s="1">
        <v>1054</v>
      </c>
      <c r="AD259" s="1"/>
      <c r="AE259" s="1"/>
      <c r="AF259" s="1">
        <f>1247</f>
        <v>1247</v>
      </c>
      <c r="AG259" s="1">
        <v>1445</v>
      </c>
      <c r="AH259" s="1">
        <v>1445</v>
      </c>
      <c r="AI259" s="1">
        <f t="shared" si="121"/>
        <v>1379</v>
      </c>
      <c r="AJ259" s="1">
        <v>83.9</v>
      </c>
      <c r="AK259" s="1">
        <v>1768</v>
      </c>
      <c r="AL259" s="1"/>
      <c r="AM259" s="1">
        <v>1222.3</v>
      </c>
      <c r="AN259" s="1"/>
      <c r="AO259" s="1">
        <v>107.7</v>
      </c>
      <c r="AP259" s="1"/>
      <c r="AQ259" s="1">
        <v>4.1264705882352946</v>
      </c>
      <c r="AR259" s="1">
        <v>4.4997333333333334</v>
      </c>
      <c r="AS259" s="1"/>
      <c r="AT259" s="1"/>
      <c r="AU259" s="1">
        <v>4.5</v>
      </c>
      <c r="AV259" s="1"/>
      <c r="AW259" s="1"/>
      <c r="AX259" s="17">
        <v>1755</v>
      </c>
      <c r="AY259" s="3">
        <v>5.9729729729729728</v>
      </c>
      <c r="AZ259" s="3">
        <f t="shared" si="90"/>
        <v>14.09009009009009</v>
      </c>
      <c r="BA259" s="3">
        <v>30.434782608695652</v>
      </c>
      <c r="BB259" s="3">
        <v>75.884057971014485</v>
      </c>
      <c r="BC259" s="3">
        <f t="shared" si="120"/>
        <v>121.73913043478261</v>
      </c>
      <c r="BD259" s="3">
        <v>109.88047808764939</v>
      </c>
      <c r="BE259" s="3">
        <v>97.558139534883736</v>
      </c>
      <c r="BF259" s="3">
        <v>153.7391304347826</v>
      </c>
      <c r="BG259" s="3">
        <v>106.28695652173913</v>
      </c>
      <c r="BH259" s="3">
        <v>9.3652173913043484</v>
      </c>
      <c r="BI259" s="3"/>
      <c r="BJ259" s="3">
        <v>4.4985422222222224</v>
      </c>
      <c r="BK259" s="3"/>
      <c r="BL259" s="14">
        <v>1755</v>
      </c>
      <c r="BM259" s="15">
        <v>1.2634000000000001</v>
      </c>
      <c r="BN259" s="15">
        <f t="shared" si="91"/>
        <v>0.22194864864864863</v>
      </c>
      <c r="BO259" s="15">
        <f t="shared" si="92"/>
        <v>0.52357117117117113</v>
      </c>
      <c r="BP259" s="15">
        <f t="shared" si="93"/>
        <v>1.1309207161125321</v>
      </c>
      <c r="BQ259" s="4">
        <f t="shared" si="94"/>
        <v>2.8197623188405796</v>
      </c>
      <c r="BR259" s="4">
        <f t="shared" si="95"/>
        <v>4.5236828644501283</v>
      </c>
      <c r="BS259" s="4">
        <f t="shared" si="96"/>
        <v>4.0830292945863604</v>
      </c>
      <c r="BT259" s="4">
        <f t="shared" si="97"/>
        <v>3.6251456908344744</v>
      </c>
      <c r="BU259" s="4">
        <f t="shared" si="98"/>
        <v>5.7127652173913042</v>
      </c>
      <c r="BV259" s="4">
        <f t="shared" si="99"/>
        <v>3.9494982608695652</v>
      </c>
      <c r="BW259" s="4">
        <f t="shared" si="100"/>
        <v>4.0830292945863604</v>
      </c>
      <c r="BX259" s="4">
        <f t="shared" si="101"/>
        <v>12.630220315684547</v>
      </c>
      <c r="BY259" s="5"/>
      <c r="BZ259" s="4">
        <f t="shared" si="102"/>
        <v>5.6834582435555561</v>
      </c>
      <c r="CA259" s="4"/>
      <c r="CB259" s="4"/>
      <c r="CC259" s="26">
        <v>1755</v>
      </c>
      <c r="CD259" s="6">
        <f t="shared" si="103"/>
        <v>130.89279279279276</v>
      </c>
      <c r="CE259" s="6">
        <f t="shared" si="104"/>
        <v>306.47951406649622</v>
      </c>
      <c r="CF259" s="6">
        <f t="shared" si="105"/>
        <v>53.575484057971011</v>
      </c>
      <c r="CG259" s="6">
        <f t="shared" si="106"/>
        <v>22.618414322250644</v>
      </c>
      <c r="CH259" s="6">
        <f t="shared" si="107"/>
        <v>12.249087883759081</v>
      </c>
      <c r="CI259" s="6">
        <f t="shared" si="108"/>
        <v>10.875437072503424</v>
      </c>
      <c r="CJ259" s="6">
        <f t="shared" si="109"/>
        <v>7.4265947826086958</v>
      </c>
      <c r="CK259" s="6">
        <f t="shared" si="110"/>
        <v>5.1343477391304351</v>
      </c>
      <c r="CL259" s="6">
        <f t="shared" si="111"/>
        <v>5.3079380829622691</v>
      </c>
      <c r="CM259" s="6">
        <f t="shared" si="116"/>
        <v>25.260440631369093</v>
      </c>
      <c r="CO259" s="7">
        <f t="shared" si="112"/>
        <v>448.92725863905088</v>
      </c>
      <c r="CQ259" s="8">
        <v>1755</v>
      </c>
      <c r="CR259" s="9">
        <f t="shared" si="113"/>
        <v>1420.8645608888889</v>
      </c>
      <c r="CS259" s="9">
        <f t="shared" si="114"/>
        <v>1885.4944862840139</v>
      </c>
      <c r="CU259" s="24">
        <v>1755</v>
      </c>
      <c r="CV259" s="11">
        <f t="shared" si="115"/>
        <v>0.75357661940935672</v>
      </c>
    </row>
    <row r="260" spans="1:100" x14ac:dyDescent="0.2">
      <c r="A260" s="13">
        <v>1756</v>
      </c>
      <c r="C260" s="1">
        <v>529.20000000000005</v>
      </c>
      <c r="F260" s="1">
        <f>18*34</f>
        <v>612</v>
      </c>
      <c r="G260" s="1">
        <v>612</v>
      </c>
      <c r="H260" s="1"/>
      <c r="J260" s="1">
        <v>23.666666666666668</v>
      </c>
      <c r="K260" s="1">
        <v>22</v>
      </c>
      <c r="L260" s="1">
        <v>20</v>
      </c>
      <c r="M260" s="1">
        <v>491.1</v>
      </c>
      <c r="P260" s="1">
        <f>12*34</f>
        <v>408</v>
      </c>
      <c r="Q260" s="1">
        <v>1394</v>
      </c>
      <c r="R260" s="1">
        <v>510</v>
      </c>
      <c r="S260" s="1">
        <f t="shared" si="123"/>
        <v>770.66666666666663</v>
      </c>
      <c r="T260" s="1">
        <v>38</v>
      </c>
      <c r="U260" s="1">
        <v>43.3</v>
      </c>
      <c r="V260" s="1"/>
      <c r="X260" s="1">
        <v>57</v>
      </c>
      <c r="Y260" s="1"/>
      <c r="Z260" s="1">
        <v>55.333332061767578</v>
      </c>
      <c r="AA260" s="1">
        <v>55.333332061767578</v>
      </c>
      <c r="AB260" s="1">
        <f>AA260-4</f>
        <v>51.333332061767578</v>
      </c>
      <c r="AC260" s="1"/>
      <c r="AD260" s="1"/>
      <c r="AE260" s="1"/>
      <c r="AF260" s="1">
        <f>37*34</f>
        <v>1258</v>
      </c>
      <c r="AG260" s="1">
        <v>1337.3333333333333</v>
      </c>
      <c r="AH260" s="1">
        <v>1330.25</v>
      </c>
      <c r="AI260" s="1">
        <f t="shared" si="121"/>
        <v>1308.5277777777776</v>
      </c>
      <c r="AJ260" s="1">
        <v>70.5</v>
      </c>
      <c r="AK260" s="1">
        <v>1677.3</v>
      </c>
      <c r="AL260" s="1"/>
      <c r="AM260" s="1">
        <v>1124.8</v>
      </c>
      <c r="AN260" s="1"/>
      <c r="AO260" s="1">
        <v>80</v>
      </c>
      <c r="AP260" s="1"/>
      <c r="AQ260" s="1">
        <v>4.1264705882352946</v>
      </c>
      <c r="AR260" s="1">
        <v>4.498453333333333</v>
      </c>
      <c r="AS260" s="1"/>
      <c r="AT260" s="1"/>
      <c r="AU260" s="1">
        <v>4.5</v>
      </c>
      <c r="AV260" s="1"/>
      <c r="AW260" s="1"/>
      <c r="AX260" s="17">
        <v>1756</v>
      </c>
      <c r="AY260" s="3">
        <v>2.8072072072072074</v>
      </c>
      <c r="AZ260" s="3">
        <f t="shared" si="90"/>
        <v>11.027027027027026</v>
      </c>
      <c r="BA260" s="3">
        <v>12.681159420289855</v>
      </c>
      <c r="BB260" s="3">
        <v>67.014492753623188</v>
      </c>
      <c r="BC260" s="3">
        <f t="shared" si="120"/>
        <v>111.59420013427734</v>
      </c>
      <c r="BD260" s="3">
        <v>104.26516157591853</v>
      </c>
      <c r="BE260" s="3">
        <v>81.976744186046517</v>
      </c>
      <c r="BF260" s="3">
        <v>145.85217391304346</v>
      </c>
      <c r="BG260" s="3">
        <v>97.80869565217391</v>
      </c>
      <c r="BH260" s="3">
        <v>6.9565217391304346</v>
      </c>
      <c r="BI260" s="3"/>
      <c r="BJ260" s="3">
        <v>4.4985422222222224</v>
      </c>
      <c r="BK260" s="3"/>
      <c r="BL260" s="14">
        <v>1756</v>
      </c>
      <c r="BM260" s="15">
        <v>1.2634000000000001</v>
      </c>
      <c r="BN260" s="15">
        <f t="shared" si="91"/>
        <v>0.10431251722310547</v>
      </c>
      <c r="BO260" s="15">
        <f t="shared" si="92"/>
        <v>0.40975135135135132</v>
      </c>
      <c r="BP260" s="15">
        <f t="shared" si="93"/>
        <v>0.47121696504688837</v>
      </c>
      <c r="BQ260" s="4">
        <f t="shared" si="94"/>
        <v>2.4901797101449277</v>
      </c>
      <c r="BR260" s="4">
        <f t="shared" si="95"/>
        <v>4.1467091896954704</v>
      </c>
      <c r="BS260" s="4">
        <f t="shared" si="96"/>
        <v>3.874370739265161</v>
      </c>
      <c r="BT260" s="4">
        <f t="shared" si="97"/>
        <v>3.0461593707250345</v>
      </c>
      <c r="BU260" s="4">
        <f t="shared" si="98"/>
        <v>5.4196951918158565</v>
      </c>
      <c r="BV260" s="4">
        <f t="shared" si="99"/>
        <v>3.6344560613810746</v>
      </c>
      <c r="BW260" s="4">
        <f t="shared" si="100"/>
        <v>3.874370739265161</v>
      </c>
      <c r="BX260" s="4">
        <f t="shared" si="101"/>
        <v>9.381779250276356</v>
      </c>
      <c r="BY260" s="5"/>
      <c r="BZ260" s="4">
        <f t="shared" si="102"/>
        <v>5.6834582435555561</v>
      </c>
      <c r="CA260" s="4"/>
      <c r="CB260" s="4"/>
      <c r="CC260" s="26">
        <v>1756</v>
      </c>
      <c r="CD260" s="6">
        <f t="shared" si="103"/>
        <v>102.43783783783782</v>
      </c>
      <c r="CE260" s="6">
        <f t="shared" si="104"/>
        <v>127.69979752770675</v>
      </c>
      <c r="CF260" s="6">
        <f t="shared" si="105"/>
        <v>47.313414492753623</v>
      </c>
      <c r="CG260" s="6">
        <f t="shared" si="106"/>
        <v>20.733545948477353</v>
      </c>
      <c r="CH260" s="6">
        <f t="shared" si="107"/>
        <v>11.623112217795484</v>
      </c>
      <c r="CI260" s="6">
        <f t="shared" si="108"/>
        <v>9.138478112175104</v>
      </c>
      <c r="CJ260" s="6">
        <f t="shared" si="109"/>
        <v>7.0456037493606134</v>
      </c>
      <c r="CK260" s="6">
        <f t="shared" si="110"/>
        <v>4.7247928797953973</v>
      </c>
      <c r="CL260" s="6">
        <f t="shared" si="111"/>
        <v>5.0366819610447093</v>
      </c>
      <c r="CM260" s="6">
        <f t="shared" si="116"/>
        <v>18.763558500552712</v>
      </c>
      <c r="CO260" s="7">
        <f t="shared" si="112"/>
        <v>252.07898538966174</v>
      </c>
      <c r="CQ260" s="8">
        <v>1756</v>
      </c>
      <c r="CR260" s="9">
        <f t="shared" si="113"/>
        <v>1420.8645608888889</v>
      </c>
      <c r="CS260" s="9">
        <f t="shared" si="114"/>
        <v>1058.7317386365794</v>
      </c>
      <c r="CU260" s="24">
        <v>1756</v>
      </c>
      <c r="CV260" s="11">
        <f t="shared" si="115"/>
        <v>1.3420439843606269</v>
      </c>
    </row>
    <row r="261" spans="1:100" x14ac:dyDescent="0.2">
      <c r="A261" s="13">
        <v>1757</v>
      </c>
      <c r="F261" s="1">
        <f>17.75*34</f>
        <v>603.5</v>
      </c>
      <c r="G261" s="1">
        <v>603.5</v>
      </c>
      <c r="H261" s="1"/>
      <c r="J261" s="1">
        <v>23</v>
      </c>
      <c r="K261" s="1">
        <v>22</v>
      </c>
      <c r="L261" s="1">
        <v>20</v>
      </c>
      <c r="M261" s="1">
        <v>536.6</v>
      </c>
      <c r="O261" s="1">
        <v>544</v>
      </c>
      <c r="P261" s="1">
        <f>12.75*34</f>
        <v>433.5</v>
      </c>
      <c r="Q261" s="1">
        <v>505.75</v>
      </c>
      <c r="R261" s="1">
        <v>884</v>
      </c>
      <c r="S261" s="1">
        <f t="shared" si="123"/>
        <v>591.8125</v>
      </c>
      <c r="T261" s="1">
        <v>36</v>
      </c>
      <c r="U261" s="1">
        <v>40</v>
      </c>
      <c r="V261" s="1">
        <v>48</v>
      </c>
      <c r="W261" s="1">
        <v>52</v>
      </c>
      <c r="X261" s="1">
        <v>50</v>
      </c>
      <c r="Y261" s="1"/>
      <c r="Z261" s="1">
        <v>52</v>
      </c>
      <c r="AA261" s="1">
        <v>52</v>
      </c>
      <c r="AB261" s="1">
        <v>48</v>
      </c>
      <c r="AC261" s="1">
        <v>1033.5</v>
      </c>
      <c r="AD261" s="1"/>
      <c r="AE261" s="1">
        <v>1190</v>
      </c>
      <c r="AF261" s="1">
        <v>1518.66</v>
      </c>
      <c r="AG261" s="1">
        <v>1268</v>
      </c>
      <c r="AH261" s="1">
        <v>1493.62</v>
      </c>
      <c r="AI261" s="1">
        <f t="shared" si="121"/>
        <v>1426.76</v>
      </c>
      <c r="AJ261" s="1"/>
      <c r="AK261" s="1">
        <v>1632</v>
      </c>
      <c r="AL261" s="1"/>
      <c r="AM261" s="1">
        <v>1122</v>
      </c>
      <c r="AN261" s="1"/>
      <c r="AO261" s="1">
        <v>74</v>
      </c>
      <c r="AP261" s="1"/>
      <c r="AQ261" s="1">
        <v>4.1264705882352946</v>
      </c>
      <c r="AR261" s="1">
        <v>4.499133333333333</v>
      </c>
      <c r="AS261" s="1"/>
      <c r="AT261" s="1">
        <v>4.5</v>
      </c>
      <c r="AU261" s="1">
        <v>4.5</v>
      </c>
      <c r="AV261" s="1"/>
      <c r="AW261" s="1"/>
      <c r="AX261" s="17">
        <v>1757</v>
      </c>
      <c r="AY261" s="3">
        <v>4.6198198198198197</v>
      </c>
      <c r="AZ261" s="3">
        <f t="shared" ref="AZ261:AZ304" si="124">G261/55.5</f>
        <v>10.873873873873874</v>
      </c>
      <c r="BA261" s="3">
        <v>11.956521739130434</v>
      </c>
      <c r="BB261" s="3">
        <v>51.461956521739133</v>
      </c>
      <c r="BC261" s="3">
        <f t="shared" si="120"/>
        <v>104.34782608695652</v>
      </c>
      <c r="BD261" s="3">
        <v>113.68605577689242</v>
      </c>
      <c r="BE261" s="3">
        <v>80.523255813953483</v>
      </c>
      <c r="BF261" s="3">
        <v>141.91304347826087</v>
      </c>
      <c r="BG261" s="3">
        <v>97.565217391304344</v>
      </c>
      <c r="BH261" s="3">
        <v>6.4347826086956523</v>
      </c>
      <c r="BI261" s="3"/>
      <c r="BJ261" s="3">
        <v>4.4985422222222224</v>
      </c>
      <c r="BK261" s="3"/>
      <c r="BL261" s="14">
        <v>1757</v>
      </c>
      <c r="BM261" s="15">
        <v>1.2634000000000001</v>
      </c>
      <c r="BN261" s="15">
        <f t="shared" ref="BN261:BN304" si="125">BM261*(AY261/34)</f>
        <v>0.17166706942236354</v>
      </c>
      <c r="BO261" s="15">
        <f t="shared" ref="BO261:BO304" si="126">BM261*(AZ261/34)</f>
        <v>0.40406036036036042</v>
      </c>
      <c r="BP261" s="15">
        <f t="shared" ref="BP261:BP304" si="127">$BM261*(BA261/34)</f>
        <v>0.44429028132992321</v>
      </c>
      <c r="BQ261" s="4">
        <f t="shared" ref="BQ261:BQ304" si="128">$BM261*(BB261/34)</f>
        <v>1.9122657608695655</v>
      </c>
      <c r="BR261" s="4">
        <f t="shared" ref="BR261:BR304" si="129">$BM261*(BC261/34)</f>
        <v>3.8774424552429672</v>
      </c>
      <c r="BS261" s="4">
        <f t="shared" ref="BS261:BS304" si="130">$BM261*(BD261/34)</f>
        <v>4.2244400843684087</v>
      </c>
      <c r="BT261" s="4">
        <f t="shared" ref="BT261:BT304" si="131">$BM261*(BE261/34)</f>
        <v>2.9921494528043775</v>
      </c>
      <c r="BU261" s="4">
        <f t="shared" ref="BU261:BU304" si="132">$BM261*(BF261/34)</f>
        <v>5.2733217391304352</v>
      </c>
      <c r="BV261" s="4">
        <f t="shared" ref="BV261:BV304" si="133">$BM261*(BG261/34)</f>
        <v>3.6254086956521738</v>
      </c>
      <c r="BW261" s="4">
        <f t="shared" ref="BW261:BW304" si="134">BS261</f>
        <v>4.2244400843684087</v>
      </c>
      <c r="BX261" s="4">
        <f t="shared" ref="BX261:BX304" si="135">(((BH261/34)*1000000)/27553)*BM261</f>
        <v>8.6781458065056309</v>
      </c>
      <c r="BY261" s="5"/>
      <c r="BZ261" s="4">
        <f t="shared" ref="BZ261:BZ304" si="136">BJ261*BM261</f>
        <v>5.6834582435555561</v>
      </c>
      <c r="CA261" s="4"/>
      <c r="CB261" s="4"/>
      <c r="CC261" s="26">
        <v>1757</v>
      </c>
      <c r="CD261" s="6">
        <f t="shared" ref="CD261:CD304" si="137">(BO261/0.78)*195</f>
        <v>101.0150900900901</v>
      </c>
      <c r="CE261" s="6">
        <f t="shared" ref="CE261:CE304" si="138">BP261*271</f>
        <v>120.40266624040919</v>
      </c>
      <c r="CF261" s="6">
        <f t="shared" ref="CF261:CF304" si="139">BQ261*19</f>
        <v>36.333049456521742</v>
      </c>
      <c r="CG261" s="6">
        <f t="shared" ref="CG261:CG304" si="140">BR261*5</f>
        <v>19.387212276214836</v>
      </c>
      <c r="CH261" s="6">
        <f t="shared" ref="CH261:CH304" si="141">BS261*3</f>
        <v>12.673320253105226</v>
      </c>
      <c r="CI261" s="6">
        <f t="shared" ref="CI261:CI304" si="142">BT261*3</f>
        <v>8.9764483584131334</v>
      </c>
      <c r="CJ261" s="6">
        <f t="shared" ref="CJ261:CJ304" si="143">BU261*1.3</f>
        <v>6.8553182608695664</v>
      </c>
      <c r="CK261" s="6">
        <f t="shared" ref="CK261:CK304" si="144">BV261*1.3</f>
        <v>4.713031304347826</v>
      </c>
      <c r="CL261" s="6">
        <f t="shared" ref="CL261:CL304" si="145">BW261*1.3</f>
        <v>5.4917721096789318</v>
      </c>
      <c r="CM261" s="6">
        <f t="shared" si="116"/>
        <v>17.356291613011262</v>
      </c>
      <c r="CO261" s="7">
        <f t="shared" ref="CO261:CO304" si="146">SUM(CE261:CM261)</f>
        <v>232.18910987257169</v>
      </c>
      <c r="CQ261" s="8">
        <v>1757</v>
      </c>
      <c r="CR261" s="9">
        <f t="shared" ref="CR261:CR304" si="147">BZ261*250</f>
        <v>1420.8645608888889</v>
      </c>
      <c r="CS261" s="9">
        <f t="shared" ref="CS261:CS304" si="148">CO261*4.2</f>
        <v>975.19426146480112</v>
      </c>
      <c r="CU261" s="24">
        <v>1757</v>
      </c>
      <c r="CV261" s="11">
        <f t="shared" ref="CV261:CV304" si="149">CR261/CS261</f>
        <v>1.4570066878312675</v>
      </c>
    </row>
    <row r="262" spans="1:100" x14ac:dyDescent="0.2">
      <c r="A262" s="13">
        <v>1758</v>
      </c>
      <c r="C262" s="1">
        <v>680</v>
      </c>
      <c r="F262" s="1">
        <f>21.75*34</f>
        <v>739.5</v>
      </c>
      <c r="G262" s="1">
        <v>739.5</v>
      </c>
      <c r="H262" s="1"/>
      <c r="J262" s="1">
        <v>24</v>
      </c>
      <c r="K262" s="1">
        <v>22</v>
      </c>
      <c r="L262" s="1">
        <v>20</v>
      </c>
      <c r="P262" s="1">
        <f>14.75*34</f>
        <v>501.5</v>
      </c>
      <c r="Q262" s="1">
        <v>680</v>
      </c>
      <c r="R262" s="1">
        <v>884</v>
      </c>
      <c r="S262" s="1">
        <f t="shared" si="123"/>
        <v>688.5</v>
      </c>
      <c r="T262" s="1">
        <v>36</v>
      </c>
      <c r="U262" s="1">
        <v>39</v>
      </c>
      <c r="V262" s="1">
        <v>48</v>
      </c>
      <c r="W262" s="1">
        <v>48</v>
      </c>
      <c r="X262" s="1">
        <v>48</v>
      </c>
      <c r="Y262" s="1"/>
      <c r="Z262" s="1">
        <v>48</v>
      </c>
      <c r="AA262" s="1">
        <v>48</v>
      </c>
      <c r="AB262" s="1">
        <v>48</v>
      </c>
      <c r="AC262" s="1">
        <v>932.2</v>
      </c>
      <c r="AD262" s="1"/>
      <c r="AE262" s="1"/>
      <c r="AF262" s="1">
        <f>35.7*34</f>
        <v>1213.8000000000002</v>
      </c>
      <c r="AG262" s="1">
        <v>1348</v>
      </c>
      <c r="AH262" s="1">
        <v>1394</v>
      </c>
      <c r="AI262" s="1">
        <f t="shared" si="121"/>
        <v>1318.6000000000001</v>
      </c>
      <c r="AJ262" s="1">
        <v>68</v>
      </c>
      <c r="AK262" s="1">
        <v>1632</v>
      </c>
      <c r="AL262" s="1"/>
      <c r="AM262" s="1">
        <v>1161.7</v>
      </c>
      <c r="AN262" s="1"/>
      <c r="AO262" s="1">
        <v>80</v>
      </c>
      <c r="AP262" s="1"/>
      <c r="AQ262" s="1">
        <v>4.1264705882352946</v>
      </c>
      <c r="AR262" s="1">
        <v>4.4990400000000008</v>
      </c>
      <c r="AS262" s="1"/>
      <c r="AT262" s="1"/>
      <c r="AU262" s="1">
        <v>4.5</v>
      </c>
      <c r="AV262" s="1"/>
      <c r="AW262" s="1"/>
      <c r="AX262" s="17">
        <v>1758</v>
      </c>
      <c r="AY262" s="3">
        <v>6.4324324324324325</v>
      </c>
      <c r="AZ262" s="3">
        <f t="shared" si="124"/>
        <v>13.324324324324325</v>
      </c>
      <c r="BA262" s="3">
        <v>13.043478260869565</v>
      </c>
      <c r="BB262" s="3">
        <v>59.869565217391305</v>
      </c>
      <c r="BC262" s="3">
        <f t="shared" si="120"/>
        <v>104.34782608695652</v>
      </c>
      <c r="BD262" s="3">
        <v>105.06772908366534</v>
      </c>
      <c r="BE262" s="3">
        <v>79.069767441860463</v>
      </c>
      <c r="BF262" s="3">
        <v>141.91304347826087</v>
      </c>
      <c r="BG262" s="3">
        <v>101.01739130434783</v>
      </c>
      <c r="BH262" s="3">
        <v>6.9565217391304346</v>
      </c>
      <c r="BI262" s="3"/>
      <c r="BJ262" s="3">
        <v>4.4985422222222224</v>
      </c>
      <c r="BK262" s="3"/>
      <c r="BL262" s="14">
        <v>1758</v>
      </c>
      <c r="BM262" s="15">
        <v>1.2634000000000001</v>
      </c>
      <c r="BN262" s="15">
        <f t="shared" si="125"/>
        <v>0.23902162162162166</v>
      </c>
      <c r="BO262" s="15">
        <f t="shared" si="126"/>
        <v>0.49511621621621626</v>
      </c>
      <c r="BP262" s="15">
        <f t="shared" si="127"/>
        <v>0.48468030690537089</v>
      </c>
      <c r="BQ262" s="4">
        <f t="shared" si="128"/>
        <v>2.2246826086956522</v>
      </c>
      <c r="BR262" s="4">
        <f t="shared" si="129"/>
        <v>3.8774424552429672</v>
      </c>
      <c r="BS262" s="4">
        <f t="shared" si="130"/>
        <v>3.9041932036559648</v>
      </c>
      <c r="BT262" s="4">
        <f t="shared" si="131"/>
        <v>2.9381395348837214</v>
      </c>
      <c r="BU262" s="4">
        <f t="shared" si="132"/>
        <v>5.2733217391304352</v>
      </c>
      <c r="BV262" s="4">
        <f t="shared" si="133"/>
        <v>3.7536874168797958</v>
      </c>
      <c r="BW262" s="4">
        <f t="shared" si="134"/>
        <v>3.9041932036559648</v>
      </c>
      <c r="BX262" s="4">
        <f t="shared" si="135"/>
        <v>9.381779250276356</v>
      </c>
      <c r="BY262" s="5"/>
      <c r="BZ262" s="4">
        <f t="shared" si="136"/>
        <v>5.6834582435555561</v>
      </c>
      <c r="CA262" s="4"/>
      <c r="CB262" s="4"/>
      <c r="CC262" s="26">
        <v>1758</v>
      </c>
      <c r="CD262" s="6">
        <f t="shared" si="137"/>
        <v>123.77905405405407</v>
      </c>
      <c r="CE262" s="6">
        <f t="shared" si="138"/>
        <v>131.34836317135552</v>
      </c>
      <c r="CF262" s="6">
        <f t="shared" si="139"/>
        <v>42.26896956521739</v>
      </c>
      <c r="CG262" s="6">
        <f t="shared" si="140"/>
        <v>19.387212276214836</v>
      </c>
      <c r="CH262" s="6">
        <f t="shared" si="141"/>
        <v>11.712579610967895</v>
      </c>
      <c r="CI262" s="6">
        <f t="shared" si="142"/>
        <v>8.8144186046511646</v>
      </c>
      <c r="CJ262" s="6">
        <f t="shared" si="143"/>
        <v>6.8553182608695664</v>
      </c>
      <c r="CK262" s="6">
        <f t="shared" si="144"/>
        <v>4.8797936419437349</v>
      </c>
      <c r="CL262" s="6">
        <f t="shared" si="145"/>
        <v>5.0754511647527547</v>
      </c>
      <c r="CM262" s="6">
        <f t="shared" ref="CM262:CM304" si="150">(BX262)*2</f>
        <v>18.763558500552712</v>
      </c>
      <c r="CO262" s="7">
        <f t="shared" si="146"/>
        <v>249.10566479652559</v>
      </c>
      <c r="CQ262" s="8">
        <v>1758</v>
      </c>
      <c r="CR262" s="9">
        <f t="shared" si="147"/>
        <v>1420.8645608888889</v>
      </c>
      <c r="CS262" s="9">
        <f t="shared" si="148"/>
        <v>1046.2437921454075</v>
      </c>
      <c r="CU262" s="24">
        <v>1758</v>
      </c>
      <c r="CV262" s="11">
        <f t="shared" si="149"/>
        <v>1.3580625964578401</v>
      </c>
    </row>
    <row r="263" spans="1:100" x14ac:dyDescent="0.2">
      <c r="A263" s="13">
        <v>1759</v>
      </c>
      <c r="C263" s="1">
        <v>646</v>
      </c>
      <c r="F263" s="1">
        <f>20.7*34</f>
        <v>703.8</v>
      </c>
      <c r="G263" s="1">
        <v>703.8</v>
      </c>
      <c r="H263" s="1"/>
      <c r="J263" s="1">
        <v>24</v>
      </c>
      <c r="L263" s="1">
        <v>22</v>
      </c>
      <c r="M263" s="1">
        <v>523.6</v>
      </c>
      <c r="P263" s="1">
        <f>18.875*34</f>
        <v>641.75</v>
      </c>
      <c r="Q263" s="1">
        <v>748</v>
      </c>
      <c r="R263" s="1">
        <v>507.62</v>
      </c>
      <c r="S263" s="1">
        <f t="shared" si="123"/>
        <v>632.45666666666659</v>
      </c>
      <c r="U263" s="1">
        <v>39.299999999999997</v>
      </c>
      <c r="V263" s="1">
        <v>48</v>
      </c>
      <c r="W263" s="1">
        <v>48</v>
      </c>
      <c r="X263" s="1">
        <v>47</v>
      </c>
      <c r="Y263" s="1"/>
      <c r="Z263" s="1">
        <v>46.666667938232422</v>
      </c>
      <c r="AA263" s="1">
        <v>46.666667938232422</v>
      </c>
      <c r="AB263" s="1">
        <v>48</v>
      </c>
      <c r="AC263" s="1">
        <v>748</v>
      </c>
      <c r="AD263" s="1"/>
      <c r="AE263" s="1"/>
      <c r="AF263" s="1">
        <f>32*34</f>
        <v>1088</v>
      </c>
      <c r="AG263" s="1">
        <v>1208.75</v>
      </c>
      <c r="AH263" s="1">
        <v>1292</v>
      </c>
      <c r="AI263" s="1">
        <f t="shared" ref="AI263:AI288" si="151">AVERAGE(AF263:AH263)</f>
        <v>1196.25</v>
      </c>
      <c r="AJ263" s="1"/>
      <c r="AK263" s="1">
        <v>1632</v>
      </c>
      <c r="AL263" s="1"/>
      <c r="AM263" s="1">
        <v>975.1</v>
      </c>
      <c r="AN263" s="1"/>
      <c r="AO263" s="1">
        <v>78</v>
      </c>
      <c r="AP263" s="1"/>
      <c r="AQ263" s="1">
        <v>4.1264705882352946</v>
      </c>
      <c r="AR263" s="1">
        <v>4.5004888888888885</v>
      </c>
      <c r="AS263" s="1"/>
      <c r="AT263" s="1"/>
      <c r="AU263" s="1">
        <v>4.5</v>
      </c>
      <c r="AV263" s="1"/>
      <c r="AW263" s="1"/>
      <c r="AX263" s="17">
        <v>1759</v>
      </c>
      <c r="AY263" s="3">
        <v>5.5135135135135132</v>
      </c>
      <c r="AZ263" s="3">
        <f t="shared" si="124"/>
        <v>12.68108108108108</v>
      </c>
      <c r="BA263" s="3">
        <v>13.043478260869565</v>
      </c>
      <c r="BB263" s="3">
        <v>54.996231884057963</v>
      </c>
      <c r="BC263" s="3">
        <f t="shared" si="120"/>
        <v>104.34782608695652</v>
      </c>
      <c r="BD263" s="3">
        <v>95.318725099601593</v>
      </c>
      <c r="BE263" s="3">
        <v>86.104651162790702</v>
      </c>
      <c r="BF263" s="3">
        <v>141.91304347826087</v>
      </c>
      <c r="BG263" s="3">
        <v>84.791304347826085</v>
      </c>
      <c r="BH263" s="3">
        <v>6.7826086956521738</v>
      </c>
      <c r="BI263" s="3"/>
      <c r="BJ263" s="3">
        <v>4.4985422222222224</v>
      </c>
      <c r="BK263" s="3"/>
      <c r="BL263" s="14">
        <v>1759</v>
      </c>
      <c r="BM263" s="15">
        <v>1.2634000000000001</v>
      </c>
      <c r="BN263" s="15">
        <f t="shared" si="125"/>
        <v>0.20487567567567566</v>
      </c>
      <c r="BO263" s="15">
        <f t="shared" si="126"/>
        <v>0.47121405405405403</v>
      </c>
      <c r="BP263" s="15">
        <f t="shared" si="127"/>
        <v>0.48468030690537089</v>
      </c>
      <c r="BQ263" s="4">
        <f t="shared" si="128"/>
        <v>2.0435952753623186</v>
      </c>
      <c r="BR263" s="4">
        <f t="shared" si="129"/>
        <v>3.8774424552429672</v>
      </c>
      <c r="BS263" s="4">
        <f t="shared" si="130"/>
        <v>3.5419316850246076</v>
      </c>
      <c r="BT263" s="4">
        <f t="shared" si="131"/>
        <v>3.1995475376196998</v>
      </c>
      <c r="BU263" s="4">
        <f t="shared" si="132"/>
        <v>5.2733217391304352</v>
      </c>
      <c r="BV263" s="4">
        <f t="shared" si="133"/>
        <v>3.150745115089514</v>
      </c>
      <c r="BW263" s="4">
        <f t="shared" si="134"/>
        <v>3.5419316850246076</v>
      </c>
      <c r="BX263" s="4">
        <f t="shared" si="135"/>
        <v>9.1472347690194482</v>
      </c>
      <c r="BY263" s="5"/>
      <c r="BZ263" s="4">
        <f t="shared" si="136"/>
        <v>5.6834582435555561</v>
      </c>
      <c r="CA263" s="4"/>
      <c r="CB263" s="4"/>
      <c r="CC263" s="26">
        <v>1759</v>
      </c>
      <c r="CD263" s="6">
        <f t="shared" si="137"/>
        <v>117.80351351351351</v>
      </c>
      <c r="CE263" s="6">
        <f t="shared" si="138"/>
        <v>131.34836317135552</v>
      </c>
      <c r="CF263" s="6">
        <f t="shared" si="139"/>
        <v>38.828310231884053</v>
      </c>
      <c r="CG263" s="6">
        <f t="shared" si="140"/>
        <v>19.387212276214836</v>
      </c>
      <c r="CH263" s="6">
        <f t="shared" si="141"/>
        <v>10.625795055073823</v>
      </c>
      <c r="CI263" s="6">
        <f t="shared" si="142"/>
        <v>9.5986426128590985</v>
      </c>
      <c r="CJ263" s="6">
        <f t="shared" si="143"/>
        <v>6.8553182608695664</v>
      </c>
      <c r="CK263" s="6">
        <f t="shared" si="144"/>
        <v>4.0959686496163688</v>
      </c>
      <c r="CL263" s="6">
        <f t="shared" si="145"/>
        <v>4.6045111905319898</v>
      </c>
      <c r="CM263" s="6">
        <f t="shared" si="150"/>
        <v>18.294469538038896</v>
      </c>
      <c r="CO263" s="7">
        <f t="shared" si="146"/>
        <v>243.63859098644411</v>
      </c>
      <c r="CQ263" s="8">
        <v>1759</v>
      </c>
      <c r="CR263" s="9">
        <f t="shared" si="147"/>
        <v>1420.8645608888889</v>
      </c>
      <c r="CS263" s="9">
        <f t="shared" si="148"/>
        <v>1023.2820821430653</v>
      </c>
      <c r="CU263" s="24">
        <v>1759</v>
      </c>
      <c r="CV263" s="11">
        <f t="shared" si="149"/>
        <v>1.3885365391263027</v>
      </c>
    </row>
    <row r="264" spans="1:100" x14ac:dyDescent="0.2">
      <c r="A264" s="13">
        <v>1760</v>
      </c>
      <c r="C264" s="1">
        <v>1009.4</v>
      </c>
      <c r="F264" s="1">
        <f>33*34</f>
        <v>1122</v>
      </c>
      <c r="G264" s="1">
        <v>1122</v>
      </c>
      <c r="H264" s="1"/>
      <c r="J264" s="1">
        <v>27.666666666666668</v>
      </c>
      <c r="K264" s="1">
        <v>28</v>
      </c>
      <c r="L264" s="1">
        <v>23.5</v>
      </c>
      <c r="M264" s="1">
        <v>448.8</v>
      </c>
      <c r="P264" s="1">
        <f>11.5*34</f>
        <v>391</v>
      </c>
      <c r="Q264" s="1">
        <v>527</v>
      </c>
      <c r="R264" s="1">
        <v>501.5</v>
      </c>
      <c r="S264" s="1">
        <f t="shared" si="123"/>
        <v>473.16666666666669</v>
      </c>
      <c r="T264" s="1">
        <v>36</v>
      </c>
      <c r="U264" s="1">
        <v>39.299999999999997</v>
      </c>
      <c r="V264" s="1">
        <v>48</v>
      </c>
      <c r="W264" s="1">
        <v>44</v>
      </c>
      <c r="X264" s="1">
        <v>44</v>
      </c>
      <c r="Y264" s="1"/>
      <c r="Z264" s="1">
        <v>44</v>
      </c>
      <c r="AA264" s="1">
        <v>44</v>
      </c>
      <c r="AB264" s="1">
        <v>48</v>
      </c>
      <c r="AC264" s="1">
        <v>748</v>
      </c>
      <c r="AD264" s="1"/>
      <c r="AE264" s="1"/>
      <c r="AF264" s="1">
        <f>37.5*34</f>
        <v>1275</v>
      </c>
      <c r="AG264" s="1">
        <v>1402.5</v>
      </c>
      <c r="AH264" s="1">
        <v>1334.5</v>
      </c>
      <c r="AI264" s="1">
        <f t="shared" si="151"/>
        <v>1337.3333333333333</v>
      </c>
      <c r="AJ264" s="1">
        <v>80.099999999999994</v>
      </c>
      <c r="AK264" s="1">
        <v>1530</v>
      </c>
      <c r="AL264" s="1"/>
      <c r="AM264" s="1">
        <v>1020</v>
      </c>
      <c r="AN264" s="1"/>
      <c r="AO264" s="1">
        <v>70.7</v>
      </c>
      <c r="AP264" s="1"/>
      <c r="AQ264" s="1">
        <v>4.1264705882352946</v>
      </c>
      <c r="AR264" s="1">
        <v>4.5010577777777776</v>
      </c>
      <c r="AS264" s="1"/>
      <c r="AT264" s="1"/>
      <c r="AU264" s="1">
        <v>4.5</v>
      </c>
      <c r="AV264" s="1"/>
      <c r="AW264" s="1"/>
      <c r="AX264" s="17">
        <v>1760</v>
      </c>
      <c r="AY264" s="3">
        <v>5.5135135135135132</v>
      </c>
      <c r="AZ264" s="3">
        <f t="shared" si="124"/>
        <v>20.216216216216218</v>
      </c>
      <c r="BA264" s="3">
        <v>12.681159420289855</v>
      </c>
      <c r="BB264" s="3">
        <v>41.144927536231883</v>
      </c>
      <c r="BC264" s="3">
        <f t="shared" si="120"/>
        <v>104.34782608695652</v>
      </c>
      <c r="BD264" s="3">
        <v>106.56042496679946</v>
      </c>
      <c r="BE264" s="3">
        <v>93.139534883720927</v>
      </c>
      <c r="BF264" s="3">
        <v>133.04347826086956</v>
      </c>
      <c r="BG264" s="3">
        <v>88.695652173913047</v>
      </c>
      <c r="BH264" s="3">
        <v>6.1478260869565222</v>
      </c>
      <c r="BI264" s="3"/>
      <c r="BJ264" s="3">
        <v>4.4985422222222224</v>
      </c>
      <c r="BK264" s="3"/>
      <c r="BL264" s="14">
        <v>1760</v>
      </c>
      <c r="BM264" s="15">
        <v>1.2634000000000001</v>
      </c>
      <c r="BN264" s="15">
        <f t="shared" si="125"/>
        <v>0.20487567567567566</v>
      </c>
      <c r="BO264" s="15">
        <f t="shared" si="126"/>
        <v>0.75121081081081087</v>
      </c>
      <c r="BP264" s="15">
        <f t="shared" si="127"/>
        <v>0.47121696504688837</v>
      </c>
      <c r="BQ264" s="4">
        <f t="shared" si="128"/>
        <v>1.5288971014492756</v>
      </c>
      <c r="BR264" s="4">
        <f t="shared" si="129"/>
        <v>3.8774424552429672</v>
      </c>
      <c r="BS264" s="4">
        <f t="shared" si="130"/>
        <v>3.9596600265604249</v>
      </c>
      <c r="BT264" s="4">
        <f t="shared" si="131"/>
        <v>3.4609555403556773</v>
      </c>
      <c r="BU264" s="4">
        <f t="shared" si="132"/>
        <v>4.9437391304347829</v>
      </c>
      <c r="BV264" s="4">
        <f t="shared" si="133"/>
        <v>3.2958260869565219</v>
      </c>
      <c r="BW264" s="4">
        <f t="shared" si="134"/>
        <v>3.9596600265604249</v>
      </c>
      <c r="BX264" s="4">
        <f t="shared" si="135"/>
        <v>8.2911474124317301</v>
      </c>
      <c r="BY264" s="5"/>
      <c r="BZ264" s="4">
        <f t="shared" si="136"/>
        <v>5.6834582435555561</v>
      </c>
      <c r="CA264" s="4"/>
      <c r="CB264" s="4"/>
      <c r="CC264" s="26">
        <v>1760</v>
      </c>
      <c r="CD264" s="6">
        <f t="shared" si="137"/>
        <v>187.8027027027027</v>
      </c>
      <c r="CE264" s="6">
        <f t="shared" si="138"/>
        <v>127.69979752770675</v>
      </c>
      <c r="CF264" s="6">
        <f t="shared" si="139"/>
        <v>29.049044927536237</v>
      </c>
      <c r="CG264" s="6">
        <f t="shared" si="140"/>
        <v>19.387212276214836</v>
      </c>
      <c r="CH264" s="6">
        <f t="shared" si="141"/>
        <v>11.878980079681275</v>
      </c>
      <c r="CI264" s="6">
        <f t="shared" si="142"/>
        <v>10.382866621067032</v>
      </c>
      <c r="CJ264" s="6">
        <f t="shared" si="143"/>
        <v>6.4268608695652176</v>
      </c>
      <c r="CK264" s="6">
        <f t="shared" si="144"/>
        <v>4.284573913043479</v>
      </c>
      <c r="CL264" s="6">
        <f t="shared" si="145"/>
        <v>5.1475580345285525</v>
      </c>
      <c r="CM264" s="6">
        <f t="shared" si="150"/>
        <v>16.58229482486346</v>
      </c>
      <c r="CO264" s="7">
        <f t="shared" si="146"/>
        <v>230.83918907420681</v>
      </c>
      <c r="CQ264" s="8">
        <v>1760</v>
      </c>
      <c r="CR264" s="9">
        <f t="shared" si="147"/>
        <v>1420.8645608888889</v>
      </c>
      <c r="CS264" s="9">
        <f t="shared" si="148"/>
        <v>969.52459411166865</v>
      </c>
      <c r="CU264" s="24">
        <v>1760</v>
      </c>
      <c r="CV264" s="11">
        <f t="shared" si="149"/>
        <v>1.4655270939163361</v>
      </c>
    </row>
    <row r="265" spans="1:100" x14ac:dyDescent="0.2">
      <c r="A265" s="13">
        <v>1761</v>
      </c>
      <c r="C265" s="1">
        <v>843.7</v>
      </c>
      <c r="F265" s="1">
        <f>31.5*34</f>
        <v>1071</v>
      </c>
      <c r="G265" s="1">
        <v>1071</v>
      </c>
      <c r="H265" s="1"/>
      <c r="J265" s="1">
        <v>33.333333333333336</v>
      </c>
      <c r="K265" s="1">
        <v>31</v>
      </c>
      <c r="L265" s="1">
        <v>28</v>
      </c>
      <c r="M265" s="1">
        <v>540.1</v>
      </c>
      <c r="P265" s="1">
        <f>18*34</f>
        <v>612</v>
      </c>
      <c r="Q265" s="1">
        <v>476</v>
      </c>
      <c r="R265" s="1">
        <v>680</v>
      </c>
      <c r="S265" s="1">
        <f t="shared" si="123"/>
        <v>589.33333333333337</v>
      </c>
      <c r="T265" s="1">
        <v>36</v>
      </c>
      <c r="U265" s="1">
        <v>40</v>
      </c>
      <c r="V265" s="1">
        <v>42</v>
      </c>
      <c r="W265" s="1">
        <v>44</v>
      </c>
      <c r="X265" s="1">
        <v>44</v>
      </c>
      <c r="Y265" s="1"/>
      <c r="Z265" s="1">
        <v>44</v>
      </c>
      <c r="AA265" s="1">
        <v>44</v>
      </c>
      <c r="AB265" s="1">
        <v>42</v>
      </c>
      <c r="AC265" s="1">
        <v>986</v>
      </c>
      <c r="AD265" s="1"/>
      <c r="AE265" s="1"/>
      <c r="AF265" s="1">
        <f>32*34</f>
        <v>1088</v>
      </c>
      <c r="AG265" s="1">
        <v>1379</v>
      </c>
      <c r="AH265" s="1">
        <v>1343</v>
      </c>
      <c r="AI265" s="1">
        <f t="shared" si="151"/>
        <v>1270</v>
      </c>
      <c r="AJ265" s="1">
        <v>80.2</v>
      </c>
      <c r="AK265" s="1">
        <v>1609.3</v>
      </c>
      <c r="AL265" s="1"/>
      <c r="AM265" s="1">
        <v>1017.3</v>
      </c>
      <c r="AN265" s="1"/>
      <c r="AO265" s="1">
        <v>84</v>
      </c>
      <c r="AP265" s="1"/>
      <c r="AQ265" s="1">
        <v>4.1264705882352946</v>
      </c>
      <c r="AR265" s="1">
        <v>4.4995199999999995</v>
      </c>
      <c r="AS265" s="1"/>
      <c r="AT265" s="1"/>
      <c r="AU265" s="1">
        <v>4.5</v>
      </c>
      <c r="AV265" s="1"/>
      <c r="AW265" s="1"/>
      <c r="AX265" s="17">
        <v>1761</v>
      </c>
      <c r="AY265" s="3">
        <v>5.5135135135135132</v>
      </c>
      <c r="AZ265" s="3">
        <f t="shared" si="124"/>
        <v>19.297297297297298</v>
      </c>
      <c r="BA265" s="3">
        <v>23.188405797101449</v>
      </c>
      <c r="BB265" s="3">
        <v>51.246376811594203</v>
      </c>
      <c r="BC265" s="3">
        <f t="shared" si="120"/>
        <v>91.304347826086953</v>
      </c>
      <c r="BD265" s="3">
        <v>101.19521912350596</v>
      </c>
      <c r="BE265" s="3">
        <v>93.255813953488371</v>
      </c>
      <c r="BF265" s="3">
        <v>139.93913043478261</v>
      </c>
      <c r="BG265" s="3">
        <v>88.460869565217394</v>
      </c>
      <c r="BH265" s="3">
        <v>7.3043478260869561</v>
      </c>
      <c r="BI265" s="3"/>
      <c r="BJ265" s="3">
        <v>4.4985422222222224</v>
      </c>
      <c r="BK265" s="3"/>
      <c r="BL265" s="14">
        <v>1761</v>
      </c>
      <c r="BM265" s="15">
        <v>1.2634000000000001</v>
      </c>
      <c r="BN265" s="15">
        <f t="shared" si="125"/>
        <v>0.20487567567567566</v>
      </c>
      <c r="BO265" s="15">
        <f t="shared" si="126"/>
        <v>0.71706486486486487</v>
      </c>
      <c r="BP265" s="15">
        <f t="shared" si="127"/>
        <v>0.86165387894288159</v>
      </c>
      <c r="BQ265" s="4">
        <f t="shared" si="128"/>
        <v>1.9042550724637684</v>
      </c>
      <c r="BR265" s="4">
        <f t="shared" si="129"/>
        <v>3.3927621483375958</v>
      </c>
      <c r="BS265" s="4">
        <f t="shared" si="130"/>
        <v>3.7602952894305131</v>
      </c>
      <c r="BT265" s="4">
        <f t="shared" si="131"/>
        <v>3.4652763337893302</v>
      </c>
      <c r="BU265" s="4">
        <f t="shared" si="132"/>
        <v>5.1999734526854224</v>
      </c>
      <c r="BV265" s="4">
        <f t="shared" si="133"/>
        <v>3.2871018414322251</v>
      </c>
      <c r="BW265" s="4">
        <f t="shared" si="134"/>
        <v>3.7602952894305131</v>
      </c>
      <c r="BX265" s="4">
        <f t="shared" si="135"/>
        <v>9.8508682127901732</v>
      </c>
      <c r="BY265" s="5"/>
      <c r="BZ265" s="4">
        <f t="shared" si="136"/>
        <v>5.6834582435555561</v>
      </c>
      <c r="CA265" s="4"/>
      <c r="CB265" s="4"/>
      <c r="CC265" s="26">
        <v>1761</v>
      </c>
      <c r="CD265" s="6">
        <f t="shared" si="137"/>
        <v>179.26621621621621</v>
      </c>
      <c r="CE265" s="6">
        <f t="shared" si="138"/>
        <v>233.5082011935209</v>
      </c>
      <c r="CF265" s="6">
        <f t="shared" si="139"/>
        <v>36.180846376811601</v>
      </c>
      <c r="CG265" s="6">
        <f t="shared" si="140"/>
        <v>16.963810741687979</v>
      </c>
      <c r="CH265" s="6">
        <f t="shared" si="141"/>
        <v>11.28088586829154</v>
      </c>
      <c r="CI265" s="6">
        <f t="shared" si="142"/>
        <v>10.395829001367991</v>
      </c>
      <c r="CJ265" s="6">
        <f t="shared" si="143"/>
        <v>6.7599654884910496</v>
      </c>
      <c r="CK265" s="6">
        <f t="shared" si="144"/>
        <v>4.2732323938618926</v>
      </c>
      <c r="CL265" s="6">
        <f t="shared" si="145"/>
        <v>4.8883838762596667</v>
      </c>
      <c r="CM265" s="6">
        <f t="shared" si="150"/>
        <v>19.701736425580346</v>
      </c>
      <c r="CO265" s="7">
        <f t="shared" si="146"/>
        <v>343.95289136587297</v>
      </c>
      <c r="CQ265" s="8">
        <v>1761</v>
      </c>
      <c r="CR265" s="9">
        <f t="shared" si="147"/>
        <v>1420.8645608888889</v>
      </c>
      <c r="CS265" s="9">
        <f t="shared" si="148"/>
        <v>1444.6021437366664</v>
      </c>
      <c r="CU265" s="24">
        <v>1761</v>
      </c>
      <c r="CV265" s="11">
        <f t="shared" si="149"/>
        <v>0.98356808277580365</v>
      </c>
    </row>
    <row r="266" spans="1:100" x14ac:dyDescent="0.2">
      <c r="A266" s="13">
        <v>1762</v>
      </c>
      <c r="C266" s="1">
        <v>1039.2</v>
      </c>
      <c r="F266" s="1">
        <f>34*34</f>
        <v>1156</v>
      </c>
      <c r="G266" s="1">
        <v>1156</v>
      </c>
      <c r="H266" s="1"/>
      <c r="J266" s="1">
        <v>33.333333333333336</v>
      </c>
      <c r="K266" s="1">
        <v>32</v>
      </c>
      <c r="L266" s="1">
        <v>28</v>
      </c>
      <c r="M266" s="1">
        <v>873.1</v>
      </c>
      <c r="P266" s="1">
        <f>33*34</f>
        <v>1122</v>
      </c>
      <c r="Q266" s="1">
        <v>651</v>
      </c>
      <c r="R266" s="1">
        <v>1020</v>
      </c>
      <c r="S266" s="1">
        <f t="shared" si="123"/>
        <v>931</v>
      </c>
      <c r="U266" s="1">
        <v>40.299999999999997</v>
      </c>
      <c r="V266" s="1">
        <v>42</v>
      </c>
      <c r="W266" s="1">
        <v>44</v>
      </c>
      <c r="X266" s="1">
        <v>44</v>
      </c>
      <c r="Y266" s="1"/>
      <c r="Z266" s="1">
        <v>44</v>
      </c>
      <c r="AA266" s="1">
        <v>44</v>
      </c>
      <c r="AB266" s="1">
        <v>42</v>
      </c>
      <c r="AC266" s="1">
        <v>892.5</v>
      </c>
      <c r="AD266" s="1"/>
      <c r="AE266" s="1"/>
      <c r="AF266" s="1">
        <f>32.35*34</f>
        <v>1099.9000000000001</v>
      </c>
      <c r="AG266" s="1"/>
      <c r="AH266" s="1">
        <v>1207</v>
      </c>
      <c r="AI266" s="1">
        <f t="shared" si="151"/>
        <v>1153.45</v>
      </c>
      <c r="AJ266" s="1">
        <v>77</v>
      </c>
      <c r="AK266" s="1">
        <v>1564</v>
      </c>
      <c r="AL266" s="1"/>
      <c r="AM266" s="1">
        <v>1008.3</v>
      </c>
      <c r="AN266" s="1"/>
      <c r="AO266" s="1">
        <v>72</v>
      </c>
      <c r="AP266" s="1"/>
      <c r="AQ266" s="1">
        <v>4.1264705882352946</v>
      </c>
      <c r="AR266" s="1">
        <v>4.4968533333333331</v>
      </c>
      <c r="AS266" s="1"/>
      <c r="AT266" s="1"/>
      <c r="AU266" s="1">
        <v>4.5</v>
      </c>
      <c r="AV266" s="1"/>
      <c r="AW266" s="1"/>
      <c r="AX266" s="17">
        <v>1762</v>
      </c>
      <c r="AY266" s="3">
        <v>4.9009009009009006</v>
      </c>
      <c r="AZ266" s="3">
        <f t="shared" si="124"/>
        <v>20.828828828828829</v>
      </c>
      <c r="BA266" s="3">
        <v>23.188405797101449</v>
      </c>
      <c r="BB266" s="3">
        <v>80.956521739130437</v>
      </c>
      <c r="BC266" s="3">
        <f t="shared" si="120"/>
        <v>91.304347826086953</v>
      </c>
      <c r="BD266" s="3">
        <v>91.908366533864537</v>
      </c>
      <c r="BE266" s="3">
        <v>89.534883720930239</v>
      </c>
      <c r="BF266" s="3">
        <v>136</v>
      </c>
      <c r="BG266" s="3">
        <v>87.678260869565207</v>
      </c>
      <c r="BH266" s="3">
        <v>6.2608695652173916</v>
      </c>
      <c r="BI266" s="3"/>
      <c r="BJ266" s="3">
        <v>4.4985422222222224</v>
      </c>
      <c r="BK266" s="3"/>
      <c r="BL266" s="14">
        <v>1762</v>
      </c>
      <c r="BM266" s="15">
        <v>1.2634000000000001</v>
      </c>
      <c r="BN266" s="15">
        <f t="shared" si="125"/>
        <v>0.18211171171171173</v>
      </c>
      <c r="BO266" s="15">
        <f t="shared" si="126"/>
        <v>0.77397477477477472</v>
      </c>
      <c r="BP266" s="15">
        <f t="shared" si="127"/>
        <v>0.86165387894288159</v>
      </c>
      <c r="BQ266" s="4">
        <f t="shared" si="128"/>
        <v>3.0082491048593356</v>
      </c>
      <c r="BR266" s="4">
        <f t="shared" si="129"/>
        <v>3.3927621483375958</v>
      </c>
      <c r="BS266" s="4">
        <f t="shared" si="130"/>
        <v>3.4152067729083666</v>
      </c>
      <c r="BT266" s="4">
        <f t="shared" si="131"/>
        <v>3.3270109439124496</v>
      </c>
      <c r="BU266" s="4">
        <f t="shared" si="132"/>
        <v>5.0536000000000003</v>
      </c>
      <c r="BV266" s="4">
        <f t="shared" si="133"/>
        <v>3.2580210230179025</v>
      </c>
      <c r="BW266" s="4">
        <f t="shared" si="134"/>
        <v>3.4152067729083666</v>
      </c>
      <c r="BX266" s="4">
        <f t="shared" si="135"/>
        <v>8.4436013252487214</v>
      </c>
      <c r="BY266" s="5"/>
      <c r="BZ266" s="4">
        <f t="shared" si="136"/>
        <v>5.6834582435555561</v>
      </c>
      <c r="CA266" s="4"/>
      <c r="CB266" s="4"/>
      <c r="CC266" s="26">
        <v>1762</v>
      </c>
      <c r="CD266" s="6">
        <f t="shared" si="137"/>
        <v>193.49369369369367</v>
      </c>
      <c r="CE266" s="6">
        <f t="shared" si="138"/>
        <v>233.5082011935209</v>
      </c>
      <c r="CF266" s="6">
        <f t="shared" si="139"/>
        <v>57.156732992327377</v>
      </c>
      <c r="CG266" s="6">
        <f t="shared" si="140"/>
        <v>16.963810741687979</v>
      </c>
      <c r="CH266" s="6">
        <f t="shared" si="141"/>
        <v>10.2456203187251</v>
      </c>
      <c r="CI266" s="6">
        <f t="shared" si="142"/>
        <v>9.9810328317373482</v>
      </c>
      <c r="CJ266" s="6">
        <f t="shared" si="143"/>
        <v>6.5696800000000009</v>
      </c>
      <c r="CK266" s="6">
        <f t="shared" si="144"/>
        <v>4.2354273299232732</v>
      </c>
      <c r="CL266" s="6">
        <f t="shared" si="145"/>
        <v>4.4397688047808765</v>
      </c>
      <c r="CM266" s="6">
        <f t="shared" si="150"/>
        <v>16.887202650497443</v>
      </c>
      <c r="CO266" s="7">
        <f t="shared" si="146"/>
        <v>359.9874768632003</v>
      </c>
      <c r="CQ266" s="8">
        <v>1762</v>
      </c>
      <c r="CR266" s="9">
        <f t="shared" si="147"/>
        <v>1420.8645608888889</v>
      </c>
      <c r="CS266" s="9">
        <f t="shared" si="148"/>
        <v>1511.9474028254413</v>
      </c>
      <c r="CU266" s="24">
        <v>1762</v>
      </c>
      <c r="CV266" s="11">
        <f t="shared" si="149"/>
        <v>0.93975792956399018</v>
      </c>
    </row>
    <row r="267" spans="1:100" x14ac:dyDescent="0.2">
      <c r="A267" s="13">
        <v>1763</v>
      </c>
      <c r="C267" s="1">
        <v>1360</v>
      </c>
      <c r="F267" s="1">
        <f>40*34</f>
        <v>1360</v>
      </c>
      <c r="G267" s="1">
        <v>1360</v>
      </c>
      <c r="H267" s="1"/>
      <c r="J267" s="1">
        <v>36</v>
      </c>
      <c r="K267" s="1">
        <v>38</v>
      </c>
      <c r="L267" s="1">
        <v>33</v>
      </c>
      <c r="M267" s="1">
        <v>986</v>
      </c>
      <c r="P267" s="1">
        <f>31*34</f>
        <v>1054</v>
      </c>
      <c r="Q267" s="1">
        <v>1190</v>
      </c>
      <c r="S267" s="1">
        <f t="shared" si="123"/>
        <v>1122</v>
      </c>
      <c r="T267" s="1">
        <v>40</v>
      </c>
      <c r="U267" s="1">
        <v>44</v>
      </c>
      <c r="V267" s="1">
        <v>44</v>
      </c>
      <c r="W267" s="1">
        <v>46</v>
      </c>
      <c r="X267" s="1">
        <v>46</v>
      </c>
      <c r="Y267" s="1"/>
      <c r="Z267" s="1">
        <v>46.666667938232422</v>
      </c>
      <c r="AA267" s="1">
        <v>46.666667938232422</v>
      </c>
      <c r="AB267" s="1">
        <v>44</v>
      </c>
      <c r="AC267" s="1">
        <v>782</v>
      </c>
      <c r="AD267" s="1"/>
      <c r="AE267" s="1"/>
      <c r="AF267" s="1">
        <v>1161.6600000000001</v>
      </c>
      <c r="AG267" s="1">
        <v>1325</v>
      </c>
      <c r="AH267" s="1"/>
      <c r="AI267" s="1">
        <f t="shared" si="151"/>
        <v>1243.33</v>
      </c>
      <c r="AJ267" s="1">
        <v>76.5</v>
      </c>
      <c r="AK267" s="1">
        <v>1802</v>
      </c>
      <c r="AL267" s="1"/>
      <c r="AM267" s="1">
        <v>1072.0999999999999</v>
      </c>
      <c r="AN267" s="1"/>
      <c r="AO267" s="1">
        <v>74</v>
      </c>
      <c r="AP267" s="1"/>
      <c r="AQ267" s="1">
        <v>4.1264705882352946</v>
      </c>
      <c r="AR267" s="1">
        <v>4.4992577777777782</v>
      </c>
      <c r="AS267" s="1"/>
      <c r="AT267" s="1"/>
      <c r="AU267" s="1">
        <v>4.5</v>
      </c>
      <c r="AV267" s="1"/>
      <c r="AW267" s="1"/>
      <c r="AX267" s="17">
        <v>1763</v>
      </c>
      <c r="AY267" s="3">
        <v>5.5135135135135132</v>
      </c>
      <c r="AZ267" s="3">
        <f t="shared" si="124"/>
        <v>24.504504504504503</v>
      </c>
      <c r="BA267" s="3">
        <v>26.086956521739129</v>
      </c>
      <c r="BB267" s="3">
        <v>97.565217391304344</v>
      </c>
      <c r="BC267" s="3">
        <f t="shared" si="120"/>
        <v>95.65217391304347</v>
      </c>
      <c r="BD267" s="3">
        <v>99.070119521912346</v>
      </c>
      <c r="BE267" s="3">
        <v>88.95348837209302</v>
      </c>
      <c r="BF267" s="3">
        <v>156.69565217391303</v>
      </c>
      <c r="BG267" s="3">
        <v>93.226086956521726</v>
      </c>
      <c r="BH267" s="3">
        <v>6.4347826086956523</v>
      </c>
      <c r="BI267" s="3"/>
      <c r="BJ267" s="3">
        <v>4.4985422222222224</v>
      </c>
      <c r="BK267" s="3"/>
      <c r="BL267" s="14">
        <v>1763</v>
      </c>
      <c r="BM267" s="15">
        <v>1.2634000000000001</v>
      </c>
      <c r="BN267" s="15">
        <f t="shared" si="125"/>
        <v>0.20487567567567566</v>
      </c>
      <c r="BO267" s="15">
        <f t="shared" si="126"/>
        <v>0.91055855855855861</v>
      </c>
      <c r="BP267" s="15">
        <f t="shared" si="127"/>
        <v>0.96936061381074179</v>
      </c>
      <c r="BQ267" s="4">
        <f t="shared" si="128"/>
        <v>3.6254086956521738</v>
      </c>
      <c r="BR267" s="4">
        <f t="shared" si="129"/>
        <v>3.5543222506393857</v>
      </c>
      <c r="BS267" s="4">
        <f t="shared" si="130"/>
        <v>3.6813290883524723</v>
      </c>
      <c r="BT267" s="4">
        <f t="shared" si="131"/>
        <v>3.305406976744186</v>
      </c>
      <c r="BU267" s="4">
        <f t="shared" si="132"/>
        <v>5.8226260869565225</v>
      </c>
      <c r="BV267" s="4">
        <f t="shared" si="133"/>
        <v>3.464171713554987</v>
      </c>
      <c r="BW267" s="4">
        <f t="shared" si="134"/>
        <v>3.6813290883524723</v>
      </c>
      <c r="BX267" s="4">
        <f t="shared" si="135"/>
        <v>8.6781458065056309</v>
      </c>
      <c r="BY267" s="5"/>
      <c r="BZ267" s="4">
        <f t="shared" si="136"/>
        <v>5.6834582435555561</v>
      </c>
      <c r="CA267" s="4"/>
      <c r="CB267" s="4"/>
      <c r="CC267" s="26">
        <v>1763</v>
      </c>
      <c r="CD267" s="6">
        <f t="shared" si="137"/>
        <v>227.63963963963965</v>
      </c>
      <c r="CE267" s="6">
        <f t="shared" si="138"/>
        <v>262.69672634271103</v>
      </c>
      <c r="CF267" s="6">
        <f t="shared" si="139"/>
        <v>68.882765217391309</v>
      </c>
      <c r="CG267" s="6">
        <f t="shared" si="140"/>
        <v>17.77161125319693</v>
      </c>
      <c r="CH267" s="6">
        <f t="shared" si="141"/>
        <v>11.043987265057417</v>
      </c>
      <c r="CI267" s="6">
        <f t="shared" si="142"/>
        <v>9.9162209302325586</v>
      </c>
      <c r="CJ267" s="6">
        <f t="shared" si="143"/>
        <v>7.5694139130434799</v>
      </c>
      <c r="CK267" s="6">
        <f t="shared" si="144"/>
        <v>4.5034232276214832</v>
      </c>
      <c r="CL267" s="6">
        <f t="shared" si="145"/>
        <v>4.7857278148582143</v>
      </c>
      <c r="CM267" s="6">
        <f t="shared" si="150"/>
        <v>17.356291613011262</v>
      </c>
      <c r="CO267" s="7">
        <f t="shared" si="146"/>
        <v>404.52616757712366</v>
      </c>
      <c r="CQ267" s="8">
        <v>1763</v>
      </c>
      <c r="CR267" s="9">
        <f t="shared" si="147"/>
        <v>1420.8645608888889</v>
      </c>
      <c r="CS267" s="9">
        <f t="shared" si="148"/>
        <v>1699.0099038239193</v>
      </c>
      <c r="CU267" s="24">
        <v>1763</v>
      </c>
      <c r="CV267" s="11">
        <f t="shared" si="149"/>
        <v>0.83628974598145922</v>
      </c>
    </row>
    <row r="268" spans="1:100" x14ac:dyDescent="0.2">
      <c r="A268" s="13">
        <v>1764</v>
      </c>
      <c r="C268" s="1">
        <v>1258</v>
      </c>
      <c r="F268" s="1">
        <f>41.25*34</f>
        <v>1402.5</v>
      </c>
      <c r="G268" s="1">
        <v>1402.5</v>
      </c>
      <c r="H268" s="1"/>
      <c r="J268" s="1">
        <v>42</v>
      </c>
      <c r="K268" s="1">
        <v>40</v>
      </c>
      <c r="L268" s="1">
        <v>36</v>
      </c>
      <c r="M268" s="1">
        <v>1020</v>
      </c>
      <c r="P268" s="1">
        <f>36*34</f>
        <v>1224</v>
      </c>
      <c r="Q268" s="1">
        <v>816</v>
      </c>
      <c r="S268" s="1">
        <f t="shared" si="123"/>
        <v>1020</v>
      </c>
      <c r="T268" s="1">
        <v>40</v>
      </c>
      <c r="U268" s="1">
        <v>45.7</v>
      </c>
      <c r="V268" s="1">
        <v>42</v>
      </c>
      <c r="W268" s="1">
        <v>48</v>
      </c>
      <c r="X268" s="1">
        <v>48</v>
      </c>
      <c r="Y268" s="1"/>
      <c r="Z268" s="1">
        <v>48</v>
      </c>
      <c r="AA268" s="1">
        <v>48</v>
      </c>
      <c r="AB268" s="1">
        <v>42</v>
      </c>
      <c r="AC268" s="1">
        <v>918</v>
      </c>
      <c r="AD268" s="1"/>
      <c r="AE268" s="1"/>
      <c r="AF268" s="1">
        <v>1476.875</v>
      </c>
      <c r="AG268" s="1"/>
      <c r="AH268" s="1"/>
      <c r="AI268" s="1">
        <f t="shared" si="151"/>
        <v>1476.875</v>
      </c>
      <c r="AJ268" s="1">
        <v>78.95</v>
      </c>
      <c r="AK268" s="1">
        <v>1564</v>
      </c>
      <c r="AL268" s="1"/>
      <c r="AM268" s="1">
        <v>1245.0999999999999</v>
      </c>
      <c r="AN268" s="1"/>
      <c r="AO268" s="1">
        <v>72</v>
      </c>
      <c r="AP268" s="1"/>
      <c r="AQ268" s="1">
        <v>4.1264705882352946</v>
      </c>
      <c r="AR268" s="1">
        <v>4.4991999999999992</v>
      </c>
      <c r="AS268" s="1"/>
      <c r="AT268" s="1"/>
      <c r="AU268" s="1">
        <v>4.5</v>
      </c>
      <c r="AV268" s="1"/>
      <c r="AW268" s="1"/>
      <c r="AX268" s="17">
        <v>1764</v>
      </c>
      <c r="AY268" s="3">
        <v>16.54054054054054</v>
      </c>
      <c r="AZ268" s="3">
        <f t="shared" si="124"/>
        <v>25.27027027027027</v>
      </c>
      <c r="BA268" s="3">
        <v>32.608695652173914</v>
      </c>
      <c r="BB268" s="3">
        <v>88.695652173913047</v>
      </c>
      <c r="BC268" s="3">
        <f t="shared" si="120"/>
        <v>91.304347826086953</v>
      </c>
      <c r="BD268" s="3">
        <v>117.67928286852589</v>
      </c>
      <c r="BE268" s="3">
        <v>91.802325581395351</v>
      </c>
      <c r="BF268" s="3">
        <v>136</v>
      </c>
      <c r="BG268" s="3">
        <v>108.2695652173913</v>
      </c>
      <c r="BH268" s="3">
        <v>6.2608695652173916</v>
      </c>
      <c r="BI268" s="3"/>
      <c r="BJ268" s="3">
        <v>4.4985422222222224</v>
      </c>
      <c r="BK268" s="3"/>
      <c r="BL268" s="14">
        <v>1764</v>
      </c>
      <c r="BM268" s="15">
        <v>1.2634000000000001</v>
      </c>
      <c r="BN268" s="15">
        <f t="shared" si="125"/>
        <v>0.61462702702702698</v>
      </c>
      <c r="BO268" s="15">
        <f t="shared" si="126"/>
        <v>0.93901351351351348</v>
      </c>
      <c r="BP268" s="15">
        <f t="shared" si="127"/>
        <v>1.2117007672634272</v>
      </c>
      <c r="BQ268" s="4">
        <f t="shared" si="128"/>
        <v>3.2958260869565219</v>
      </c>
      <c r="BR268" s="4">
        <f t="shared" si="129"/>
        <v>3.3927621483375958</v>
      </c>
      <c r="BS268" s="4">
        <f t="shared" si="130"/>
        <v>4.3728237051792833</v>
      </c>
      <c r="BT268" s="4">
        <f t="shared" si="131"/>
        <v>3.4112664158686736</v>
      </c>
      <c r="BU268" s="4">
        <f t="shared" si="132"/>
        <v>5.0536000000000003</v>
      </c>
      <c r="BV268" s="4">
        <f t="shared" si="133"/>
        <v>4.0231696675191824</v>
      </c>
      <c r="BW268" s="4">
        <f t="shared" si="134"/>
        <v>4.3728237051792833</v>
      </c>
      <c r="BX268" s="4">
        <f t="shared" si="135"/>
        <v>8.4436013252487214</v>
      </c>
      <c r="BY268" s="5"/>
      <c r="BZ268" s="4">
        <f t="shared" si="136"/>
        <v>5.6834582435555561</v>
      </c>
      <c r="CA268" s="4"/>
      <c r="CB268" s="4"/>
      <c r="CC268" s="26">
        <v>1764</v>
      </c>
      <c r="CD268" s="6">
        <f t="shared" si="137"/>
        <v>234.75337837837836</v>
      </c>
      <c r="CE268" s="6">
        <f t="shared" si="138"/>
        <v>328.37090792838876</v>
      </c>
      <c r="CF268" s="6">
        <f t="shared" si="139"/>
        <v>62.620695652173914</v>
      </c>
      <c r="CG268" s="6">
        <f t="shared" si="140"/>
        <v>16.963810741687979</v>
      </c>
      <c r="CH268" s="6">
        <f t="shared" si="141"/>
        <v>13.118471115537851</v>
      </c>
      <c r="CI268" s="6">
        <f t="shared" si="142"/>
        <v>10.23379924760602</v>
      </c>
      <c r="CJ268" s="6">
        <f t="shared" si="143"/>
        <v>6.5696800000000009</v>
      </c>
      <c r="CK268" s="6">
        <f t="shared" si="144"/>
        <v>5.2301205677749376</v>
      </c>
      <c r="CL268" s="6">
        <f t="shared" si="145"/>
        <v>5.6846708167330684</v>
      </c>
      <c r="CM268" s="6">
        <f t="shared" si="150"/>
        <v>16.887202650497443</v>
      </c>
      <c r="CO268" s="7">
        <f t="shared" si="146"/>
        <v>465.67935872039999</v>
      </c>
      <c r="CQ268" s="8">
        <v>1764</v>
      </c>
      <c r="CR268" s="9">
        <f t="shared" si="147"/>
        <v>1420.8645608888889</v>
      </c>
      <c r="CS268" s="9">
        <f t="shared" si="148"/>
        <v>1955.85330662568</v>
      </c>
      <c r="CU268" s="24">
        <v>1764</v>
      </c>
      <c r="CV268" s="11">
        <f t="shared" si="149"/>
        <v>0.72646785731606012</v>
      </c>
    </row>
    <row r="269" spans="1:100" x14ac:dyDescent="0.2">
      <c r="A269" s="13">
        <v>1765</v>
      </c>
      <c r="C269" s="1">
        <v>1657.5</v>
      </c>
      <c r="F269" s="1">
        <f>49.5*34</f>
        <v>1683</v>
      </c>
      <c r="G269" s="1">
        <v>1683</v>
      </c>
      <c r="H269" s="1"/>
      <c r="J269" s="1">
        <v>43.333333333333336</v>
      </c>
      <c r="K269" s="1">
        <v>40</v>
      </c>
      <c r="L269" s="1">
        <v>37</v>
      </c>
      <c r="M269" s="1">
        <v>680</v>
      </c>
      <c r="P269" s="1">
        <v>1110</v>
      </c>
      <c r="R269" s="1">
        <v>1436.5</v>
      </c>
      <c r="S269" s="1">
        <f t="shared" si="123"/>
        <v>1273.25</v>
      </c>
      <c r="T269" s="1">
        <v>40</v>
      </c>
      <c r="U269" s="1">
        <v>44</v>
      </c>
      <c r="V269" s="1">
        <v>44</v>
      </c>
      <c r="W269" s="1">
        <v>48</v>
      </c>
      <c r="X269" s="1">
        <v>48</v>
      </c>
      <c r="Y269" s="1"/>
      <c r="Z269" s="1">
        <v>48</v>
      </c>
      <c r="AA269" s="1">
        <v>48</v>
      </c>
      <c r="AB269" s="1">
        <v>44</v>
      </c>
      <c r="AC269" s="1">
        <v>952</v>
      </c>
      <c r="AD269" s="1"/>
      <c r="AE269" s="1"/>
      <c r="AF269" s="1">
        <f>42*34</f>
        <v>1428</v>
      </c>
      <c r="AG269" s="1">
        <v>1817</v>
      </c>
      <c r="AH269" s="1">
        <v>1496</v>
      </c>
      <c r="AI269" s="1">
        <f t="shared" si="151"/>
        <v>1580.3333333333333</v>
      </c>
      <c r="AJ269" s="1">
        <v>61.65</v>
      </c>
      <c r="AK269" s="1">
        <v>1734</v>
      </c>
      <c r="AL269" s="1"/>
      <c r="AM269" s="1">
        <v>1564</v>
      </c>
      <c r="AN269" s="1"/>
      <c r="AO269" s="1">
        <v>56</v>
      </c>
      <c r="AP269" s="1"/>
      <c r="AQ269" s="1">
        <v>4.1264705882352946</v>
      </c>
      <c r="AR269" s="1">
        <v>4.5003733333333331</v>
      </c>
      <c r="AS269" s="1"/>
      <c r="AT269" s="1"/>
      <c r="AU269" s="1">
        <v>4.5</v>
      </c>
      <c r="AV269" s="1"/>
      <c r="AW269" s="1"/>
      <c r="AX269" s="17">
        <v>1765</v>
      </c>
      <c r="AY269" s="3">
        <v>7.9639639639639643</v>
      </c>
      <c r="AZ269" s="3">
        <f t="shared" si="124"/>
        <v>30.324324324324323</v>
      </c>
      <c r="BA269" s="3">
        <v>34.057971014492757</v>
      </c>
      <c r="BB269" s="3">
        <v>110.71739130434783</v>
      </c>
      <c r="BC269" s="3">
        <f t="shared" si="120"/>
        <v>95.65217391304347</v>
      </c>
      <c r="BD269" s="3">
        <v>125.92297476759627</v>
      </c>
      <c r="BE269" s="3">
        <v>71.686046511627907</v>
      </c>
      <c r="BF269" s="3">
        <v>150.78260869565216</v>
      </c>
      <c r="BG269" s="3">
        <v>136</v>
      </c>
      <c r="BH269" s="3">
        <v>4.8695652173913047</v>
      </c>
      <c r="BI269" s="3"/>
      <c r="BJ269" s="3">
        <v>4.4985422222222224</v>
      </c>
      <c r="BK269" s="3"/>
      <c r="BL269" s="14">
        <v>1765</v>
      </c>
      <c r="BM269" s="15">
        <v>1.2634000000000001</v>
      </c>
      <c r="BN269" s="15">
        <f t="shared" si="125"/>
        <v>0.29593153153153157</v>
      </c>
      <c r="BO269" s="15">
        <f t="shared" si="126"/>
        <v>1.1268162162162163</v>
      </c>
      <c r="BP269" s="15">
        <f t="shared" si="127"/>
        <v>1.2655541346973576</v>
      </c>
      <c r="BQ269" s="4">
        <f t="shared" si="128"/>
        <v>4.1141280051150897</v>
      </c>
      <c r="BR269" s="4">
        <f t="shared" si="129"/>
        <v>3.5543222506393857</v>
      </c>
      <c r="BS269" s="4">
        <f t="shared" si="130"/>
        <v>4.6791495976876805</v>
      </c>
      <c r="BT269" s="4">
        <f t="shared" si="131"/>
        <v>2.6637691518467852</v>
      </c>
      <c r="BU269" s="4">
        <f t="shared" si="132"/>
        <v>5.6029043478260867</v>
      </c>
      <c r="BV269" s="4">
        <f t="shared" si="133"/>
        <v>5.0536000000000003</v>
      </c>
      <c r="BW269" s="4">
        <f t="shared" si="134"/>
        <v>4.6791495976876805</v>
      </c>
      <c r="BX269" s="4">
        <f t="shared" si="135"/>
        <v>6.5672454751934515</v>
      </c>
      <c r="BY269" s="5"/>
      <c r="BZ269" s="4">
        <f t="shared" si="136"/>
        <v>5.6834582435555561</v>
      </c>
      <c r="CA269" s="4"/>
      <c r="CB269" s="4"/>
      <c r="CC269" s="26">
        <v>1765</v>
      </c>
      <c r="CD269" s="6">
        <f t="shared" si="137"/>
        <v>281.70405405405404</v>
      </c>
      <c r="CE269" s="6">
        <f t="shared" si="138"/>
        <v>342.96517050298388</v>
      </c>
      <c r="CF269" s="6">
        <f t="shared" si="139"/>
        <v>78.168432097186709</v>
      </c>
      <c r="CG269" s="6">
        <f t="shared" si="140"/>
        <v>17.77161125319693</v>
      </c>
      <c r="CH269" s="6">
        <f t="shared" si="141"/>
        <v>14.037448793063042</v>
      </c>
      <c r="CI269" s="6">
        <f t="shared" si="142"/>
        <v>7.9913074555403556</v>
      </c>
      <c r="CJ269" s="6">
        <f t="shared" si="143"/>
        <v>7.2837756521739125</v>
      </c>
      <c r="CK269" s="6">
        <f t="shared" si="144"/>
        <v>6.5696800000000009</v>
      </c>
      <c r="CL269" s="6">
        <f t="shared" si="145"/>
        <v>6.0828944769939852</v>
      </c>
      <c r="CM269" s="6">
        <f t="shared" si="150"/>
        <v>13.134490950386903</v>
      </c>
      <c r="CO269" s="7">
        <f t="shared" si="146"/>
        <v>494.00481118152578</v>
      </c>
      <c r="CQ269" s="8">
        <v>1765</v>
      </c>
      <c r="CR269" s="9">
        <f t="shared" si="147"/>
        <v>1420.8645608888889</v>
      </c>
      <c r="CS269" s="9">
        <f t="shared" si="148"/>
        <v>2074.8202069624085</v>
      </c>
      <c r="CU269" s="24">
        <v>1765</v>
      </c>
      <c r="CV269" s="11">
        <f t="shared" si="149"/>
        <v>0.68481334243851044</v>
      </c>
    </row>
    <row r="270" spans="1:100" x14ac:dyDescent="0.2">
      <c r="A270" s="13">
        <v>1766</v>
      </c>
      <c r="C270" s="1">
        <v>1054</v>
      </c>
      <c r="F270" s="1">
        <f>42*34</f>
        <v>1428</v>
      </c>
      <c r="G270" s="1">
        <v>1428</v>
      </c>
      <c r="H270" s="1"/>
      <c r="J270" s="1">
        <v>38</v>
      </c>
      <c r="L270" s="1">
        <v>32</v>
      </c>
      <c r="M270" s="1">
        <v>923</v>
      </c>
      <c r="P270" s="1">
        <v>850</v>
      </c>
      <c r="Q270" s="1">
        <v>816</v>
      </c>
      <c r="R270" s="1">
        <v>1156</v>
      </c>
      <c r="S270" s="1">
        <f t="shared" si="123"/>
        <v>940.66666666666663</v>
      </c>
      <c r="T270" s="1">
        <v>42</v>
      </c>
      <c r="U270" s="1">
        <v>48.4</v>
      </c>
      <c r="V270" s="1">
        <v>45.33</v>
      </c>
      <c r="W270" s="1">
        <v>49.33</v>
      </c>
      <c r="X270" s="1">
        <v>49</v>
      </c>
      <c r="Y270" s="1"/>
      <c r="Z270" s="1">
        <v>49.333332061767578</v>
      </c>
      <c r="AA270" s="1">
        <v>49.333332061767578</v>
      </c>
      <c r="AB270" s="1">
        <v>45.33</v>
      </c>
      <c r="AC270" s="1">
        <v>1487.5</v>
      </c>
      <c r="AD270" s="1"/>
      <c r="AE270" s="1"/>
      <c r="AF270" s="1">
        <f>46.66*34</f>
        <v>1586.4399999999998</v>
      </c>
      <c r="AG270" s="1"/>
      <c r="AH270" s="1">
        <v>1938</v>
      </c>
      <c r="AI270" s="1">
        <f t="shared" si="151"/>
        <v>1762.2199999999998</v>
      </c>
      <c r="AJ270" s="1">
        <v>82</v>
      </c>
      <c r="AK270" s="1">
        <v>2130.6999999999998</v>
      </c>
      <c r="AL270" s="1"/>
      <c r="AM270" s="1">
        <v>1559.2</v>
      </c>
      <c r="AN270" s="1"/>
      <c r="AO270" s="1">
        <v>85</v>
      </c>
      <c r="AP270" s="1"/>
      <c r="AQ270" s="1">
        <v>4.1264705882352946</v>
      </c>
      <c r="AR270" s="1">
        <v>4.4997333333333334</v>
      </c>
      <c r="AS270" s="1"/>
      <c r="AT270" s="1"/>
      <c r="AU270" s="1">
        <v>4.5</v>
      </c>
      <c r="AV270" s="1"/>
      <c r="AW270" s="1"/>
      <c r="AX270" s="17">
        <v>1766</v>
      </c>
      <c r="AY270" s="3">
        <v>13.513513513513514</v>
      </c>
      <c r="AZ270" s="3">
        <f t="shared" si="124"/>
        <v>25.72972972972973</v>
      </c>
      <c r="BA270" s="3">
        <v>28.260869565217391</v>
      </c>
      <c r="BB270" s="3">
        <v>81.79710144927536</v>
      </c>
      <c r="BC270" s="3">
        <f t="shared" si="120"/>
        <v>98.543478260869563</v>
      </c>
      <c r="BD270" s="3">
        <v>140.41593625498007</v>
      </c>
      <c r="BE270" s="3">
        <v>95.348837209302332</v>
      </c>
      <c r="BF270" s="3">
        <v>185.2782608695652</v>
      </c>
      <c r="BG270" s="3">
        <v>135.58260869565217</v>
      </c>
      <c r="BH270" s="3">
        <v>7.3913043478260869</v>
      </c>
      <c r="BI270" s="3"/>
      <c r="BJ270" s="3">
        <v>4.4985422222222224</v>
      </c>
      <c r="BK270" s="3"/>
      <c r="BL270" s="14">
        <v>1766</v>
      </c>
      <c r="BM270" s="15">
        <v>1.2634000000000001</v>
      </c>
      <c r="BN270" s="15">
        <f t="shared" si="125"/>
        <v>0.50214626391096984</v>
      </c>
      <c r="BO270" s="15">
        <f t="shared" si="126"/>
        <v>0.95608648648648664</v>
      </c>
      <c r="BP270" s="15">
        <f t="shared" si="127"/>
        <v>1.0501406649616369</v>
      </c>
      <c r="BQ270" s="4">
        <f t="shared" si="128"/>
        <v>3.0394840579710145</v>
      </c>
      <c r="BR270" s="4">
        <f t="shared" si="129"/>
        <v>3.6617597186700772</v>
      </c>
      <c r="BS270" s="4">
        <f t="shared" si="130"/>
        <v>5.2176909960159366</v>
      </c>
      <c r="BT270" s="4">
        <f t="shared" si="131"/>
        <v>3.5430506155950754</v>
      </c>
      <c r="BU270" s="4">
        <f t="shared" si="132"/>
        <v>6.8847221994884906</v>
      </c>
      <c r="BV270" s="4">
        <f t="shared" si="133"/>
        <v>5.0380902301790282</v>
      </c>
      <c r="BW270" s="4">
        <f t="shared" si="134"/>
        <v>5.2176909960159366</v>
      </c>
      <c r="BX270" s="4">
        <f t="shared" si="135"/>
        <v>9.9681404534186289</v>
      </c>
      <c r="BY270" s="5"/>
      <c r="BZ270" s="4">
        <f t="shared" si="136"/>
        <v>5.6834582435555561</v>
      </c>
      <c r="CA270" s="4"/>
      <c r="CB270" s="4"/>
      <c r="CC270" s="26">
        <v>1766</v>
      </c>
      <c r="CD270" s="6">
        <f t="shared" si="137"/>
        <v>239.02162162162165</v>
      </c>
      <c r="CE270" s="6">
        <f t="shared" si="138"/>
        <v>284.58812020460363</v>
      </c>
      <c r="CF270" s="6">
        <f t="shared" si="139"/>
        <v>57.750197101449274</v>
      </c>
      <c r="CG270" s="6">
        <f t="shared" si="140"/>
        <v>18.308798593350385</v>
      </c>
      <c r="CH270" s="6">
        <f t="shared" si="141"/>
        <v>15.653072988047811</v>
      </c>
      <c r="CI270" s="6">
        <f t="shared" si="142"/>
        <v>10.629151846785227</v>
      </c>
      <c r="CJ270" s="6">
        <f t="shared" si="143"/>
        <v>8.9501388593350377</v>
      </c>
      <c r="CK270" s="6">
        <f t="shared" si="144"/>
        <v>6.5495172992327371</v>
      </c>
      <c r="CL270" s="6">
        <f t="shared" si="145"/>
        <v>6.7829982948207181</v>
      </c>
      <c r="CM270" s="6">
        <f t="shared" si="150"/>
        <v>19.936280906837258</v>
      </c>
      <c r="CO270" s="7">
        <f t="shared" si="146"/>
        <v>429.14827609446212</v>
      </c>
      <c r="CQ270" s="8">
        <v>1766</v>
      </c>
      <c r="CR270" s="9">
        <f t="shared" si="147"/>
        <v>1420.8645608888889</v>
      </c>
      <c r="CS270" s="9">
        <f t="shared" si="148"/>
        <v>1802.4227595967409</v>
      </c>
      <c r="CU270" s="24">
        <v>1766</v>
      </c>
      <c r="CV270" s="11">
        <f t="shared" si="149"/>
        <v>0.78830815541120958</v>
      </c>
    </row>
    <row r="271" spans="1:100" x14ac:dyDescent="0.2">
      <c r="A271" s="13">
        <v>1767</v>
      </c>
      <c r="C271" s="1">
        <v>1491.8</v>
      </c>
      <c r="G271" s="1">
        <v>1491.8</v>
      </c>
      <c r="J271" s="1">
        <v>38.5</v>
      </c>
      <c r="L271" s="1">
        <v>34</v>
      </c>
      <c r="M271" s="1">
        <v>952</v>
      </c>
      <c r="P271" s="1">
        <v>722.5</v>
      </c>
      <c r="Q271" s="1">
        <v>1020</v>
      </c>
      <c r="R271" s="1">
        <v>765</v>
      </c>
      <c r="S271" s="1">
        <f t="shared" si="123"/>
        <v>835.83333333333337</v>
      </c>
      <c r="T271" s="1">
        <v>44</v>
      </c>
      <c r="U271" s="1">
        <v>52</v>
      </c>
      <c r="V271" s="1">
        <v>52</v>
      </c>
      <c r="W271" s="1">
        <v>56</v>
      </c>
      <c r="X271" s="1">
        <v>56</v>
      </c>
      <c r="Y271" s="1"/>
      <c r="Z271" s="1">
        <v>56</v>
      </c>
      <c r="AA271" s="1">
        <v>56</v>
      </c>
      <c r="AB271" s="1">
        <v>52</v>
      </c>
      <c r="AC271" s="1">
        <v>799</v>
      </c>
      <c r="AD271" s="1"/>
      <c r="AE271" s="1"/>
      <c r="AF271" s="1">
        <v>1476.84</v>
      </c>
      <c r="AG271" s="1">
        <v>1309</v>
      </c>
      <c r="AH271" s="1">
        <v>1564</v>
      </c>
      <c r="AI271" s="1">
        <f t="shared" si="151"/>
        <v>1449.9466666666667</v>
      </c>
      <c r="AJ271" s="1"/>
      <c r="AK271" s="1">
        <v>1649</v>
      </c>
      <c r="AL271" s="1"/>
      <c r="AM271" s="1">
        <v>1496</v>
      </c>
      <c r="AN271" s="1"/>
      <c r="AO271" s="1">
        <v>76</v>
      </c>
      <c r="AP271" s="1"/>
      <c r="AQ271" s="1">
        <v>4.1264705882352946</v>
      </c>
      <c r="AR271" s="1">
        <v>4.5025777777777787</v>
      </c>
      <c r="AS271" s="1"/>
      <c r="AT271" s="1"/>
      <c r="AU271" s="1">
        <v>4.5</v>
      </c>
      <c r="AV271" s="1"/>
      <c r="AW271" s="1"/>
      <c r="AX271" s="17">
        <v>1767</v>
      </c>
      <c r="AY271" s="3">
        <v>11.027027027027026</v>
      </c>
      <c r="AZ271" s="3">
        <f t="shared" si="124"/>
        <v>26.879279279279277</v>
      </c>
      <c r="BA271" s="3">
        <v>28.804347826086957</v>
      </c>
      <c r="BB271" s="3">
        <v>72.681159420289859</v>
      </c>
      <c r="BC271" s="3">
        <f t="shared" si="120"/>
        <v>113.04347826086956</v>
      </c>
      <c r="BD271" s="3">
        <v>115.53359893758299</v>
      </c>
      <c r="BE271" s="3">
        <v>101.1046511627907</v>
      </c>
      <c r="BF271" s="3">
        <v>143.39130434782606</v>
      </c>
      <c r="BG271" s="3">
        <v>130.08695652173913</v>
      </c>
      <c r="BH271" s="3">
        <v>6.6086956521739131</v>
      </c>
      <c r="BI271" s="3"/>
      <c r="BJ271" s="3">
        <v>4.4985422222222224</v>
      </c>
      <c r="BK271" s="3"/>
      <c r="BL271" s="14">
        <v>1767</v>
      </c>
      <c r="BM271" s="15">
        <v>1.2634000000000001</v>
      </c>
      <c r="BN271" s="15">
        <f t="shared" si="125"/>
        <v>0.40975135135135132</v>
      </c>
      <c r="BO271" s="15">
        <f t="shared" si="126"/>
        <v>0.99880239533651294</v>
      </c>
      <c r="BP271" s="15">
        <f t="shared" si="127"/>
        <v>1.0703356777493607</v>
      </c>
      <c r="BQ271" s="4">
        <f t="shared" si="128"/>
        <v>2.7007463768115945</v>
      </c>
      <c r="BR271" s="4">
        <f t="shared" si="129"/>
        <v>4.2005626598465478</v>
      </c>
      <c r="BS271" s="4">
        <f t="shared" si="130"/>
        <v>4.2930926146394812</v>
      </c>
      <c r="BT271" s="4">
        <f t="shared" si="131"/>
        <v>3.7569298905608757</v>
      </c>
      <c r="BU271" s="4">
        <f t="shared" si="132"/>
        <v>5.3282521739130431</v>
      </c>
      <c r="BV271" s="4">
        <f t="shared" si="133"/>
        <v>4.8338782608695654</v>
      </c>
      <c r="BW271" s="4">
        <f t="shared" si="134"/>
        <v>4.2930926146394812</v>
      </c>
      <c r="BX271" s="4">
        <f t="shared" si="135"/>
        <v>8.9126902877625405</v>
      </c>
      <c r="BY271" s="5"/>
      <c r="BZ271" s="4">
        <f t="shared" si="136"/>
        <v>5.6834582435555561</v>
      </c>
      <c r="CA271" s="4"/>
      <c r="CB271" s="4"/>
      <c r="CC271" s="26">
        <v>1767</v>
      </c>
      <c r="CD271" s="6">
        <f t="shared" si="137"/>
        <v>249.70059883412821</v>
      </c>
      <c r="CE271" s="6">
        <f t="shared" si="138"/>
        <v>290.06096867007676</v>
      </c>
      <c r="CF271" s="6">
        <f t="shared" si="139"/>
        <v>51.314181159420293</v>
      </c>
      <c r="CG271" s="6">
        <f t="shared" si="140"/>
        <v>21.002813299232738</v>
      </c>
      <c r="CH271" s="6">
        <f t="shared" si="141"/>
        <v>12.879277843918445</v>
      </c>
      <c r="CI271" s="6">
        <f t="shared" si="142"/>
        <v>11.270789671682627</v>
      </c>
      <c r="CJ271" s="6">
        <f t="shared" si="143"/>
        <v>6.9267278260869558</v>
      </c>
      <c r="CK271" s="6">
        <f t="shared" si="144"/>
        <v>6.2840417391304353</v>
      </c>
      <c r="CL271" s="6">
        <f t="shared" si="145"/>
        <v>5.5810203990313259</v>
      </c>
      <c r="CM271" s="6">
        <f t="shared" si="150"/>
        <v>17.825380575525081</v>
      </c>
      <c r="CO271" s="7">
        <f t="shared" si="146"/>
        <v>423.14520118410462</v>
      </c>
      <c r="CQ271" s="8">
        <v>1767</v>
      </c>
      <c r="CR271" s="9">
        <f t="shared" si="147"/>
        <v>1420.8645608888889</v>
      </c>
      <c r="CS271" s="9">
        <f t="shared" si="148"/>
        <v>1777.2098449732396</v>
      </c>
      <c r="CU271" s="24">
        <v>1767</v>
      </c>
      <c r="CV271" s="11">
        <f t="shared" si="149"/>
        <v>0.79949172288671611</v>
      </c>
    </row>
    <row r="272" spans="1:100" x14ac:dyDescent="0.2">
      <c r="A272" s="13">
        <v>1768</v>
      </c>
      <c r="C272" s="1">
        <v>1020</v>
      </c>
      <c r="G272" s="1">
        <v>1020</v>
      </c>
      <c r="H272" s="1"/>
      <c r="J272" s="1">
        <v>46.333333333333336</v>
      </c>
      <c r="K272" s="1">
        <v>43</v>
      </c>
      <c r="L272" s="1">
        <v>39</v>
      </c>
      <c r="M272" s="1">
        <v>986</v>
      </c>
      <c r="Q272" s="1">
        <v>1088</v>
      </c>
      <c r="R272" s="1">
        <v>986</v>
      </c>
      <c r="S272" s="1">
        <f t="shared" si="123"/>
        <v>1037</v>
      </c>
      <c r="T272" s="1">
        <v>44</v>
      </c>
      <c r="U272" s="1">
        <v>48.9</v>
      </c>
      <c r="V272" s="1">
        <v>52</v>
      </c>
      <c r="W272" s="1">
        <v>56</v>
      </c>
      <c r="X272" s="1">
        <v>56</v>
      </c>
      <c r="Y272" s="1"/>
      <c r="Z272" s="1">
        <v>56</v>
      </c>
      <c r="AA272" s="1">
        <v>56</v>
      </c>
      <c r="AB272" s="1">
        <v>52</v>
      </c>
      <c r="AC272" s="1">
        <v>1049</v>
      </c>
      <c r="AD272" s="1"/>
      <c r="AE272" s="1"/>
      <c r="AF272" s="1"/>
      <c r="AG272" s="1">
        <v>1462</v>
      </c>
      <c r="AH272" s="1">
        <v>1411</v>
      </c>
      <c r="AI272" s="1">
        <f t="shared" si="151"/>
        <v>1436.5</v>
      </c>
      <c r="AJ272" s="1">
        <v>91.9</v>
      </c>
      <c r="AK272" s="1">
        <v>1802</v>
      </c>
      <c r="AL272" s="1"/>
      <c r="AM272" s="1">
        <v>1613.1</v>
      </c>
      <c r="AN272" s="1"/>
      <c r="AO272" s="1">
        <v>77.5</v>
      </c>
      <c r="AP272" s="1"/>
      <c r="AQ272" s="1">
        <v>4.1264705882352946</v>
      </c>
      <c r="AR272" s="1">
        <v>4.5001600000000002</v>
      </c>
      <c r="AS272" s="1"/>
      <c r="AT272" s="1"/>
      <c r="AU272" s="1">
        <v>4.5</v>
      </c>
      <c r="AV272" s="1"/>
      <c r="AW272" s="1"/>
      <c r="AX272" s="17">
        <v>1768</v>
      </c>
      <c r="AY272" s="3">
        <v>13.477477477477477</v>
      </c>
      <c r="AZ272" s="3">
        <f t="shared" si="124"/>
        <v>18.378378378378379</v>
      </c>
      <c r="BA272" s="3">
        <v>37.318840579710148</v>
      </c>
      <c r="BB272" s="3">
        <v>90.173913043478265</v>
      </c>
      <c r="BC272" s="3">
        <f t="shared" si="120"/>
        <v>113.04347826086956</v>
      </c>
      <c r="BD272" s="3">
        <v>114.46215139442231</v>
      </c>
      <c r="BE272" s="3">
        <v>106.86046511627907</v>
      </c>
      <c r="BF272" s="3">
        <v>156.69565217391303</v>
      </c>
      <c r="BG272" s="3">
        <v>140.26956521739129</v>
      </c>
      <c r="BH272" s="3">
        <v>6.7391304347826084</v>
      </c>
      <c r="BI272" s="3"/>
      <c r="BJ272" s="3">
        <v>4.4985422222222224</v>
      </c>
      <c r="BK272" s="3"/>
      <c r="BL272" s="14">
        <v>1768</v>
      </c>
      <c r="BM272" s="15">
        <v>1.2634000000000001</v>
      </c>
      <c r="BN272" s="15">
        <f t="shared" si="125"/>
        <v>0.50080720720720717</v>
      </c>
      <c r="BO272" s="15">
        <f t="shared" si="126"/>
        <v>0.68291891891891898</v>
      </c>
      <c r="BP272" s="15">
        <f t="shared" si="127"/>
        <v>1.3867242114237002</v>
      </c>
      <c r="BQ272" s="4">
        <f t="shared" si="128"/>
        <v>3.3507565217391311</v>
      </c>
      <c r="BR272" s="4">
        <f t="shared" si="129"/>
        <v>4.2005626598465478</v>
      </c>
      <c r="BS272" s="4">
        <f t="shared" si="130"/>
        <v>4.2532788844621514</v>
      </c>
      <c r="BT272" s="4">
        <f t="shared" si="131"/>
        <v>3.970809165526676</v>
      </c>
      <c r="BU272" s="4">
        <f t="shared" si="132"/>
        <v>5.8226260869565225</v>
      </c>
      <c r="BV272" s="4">
        <f t="shared" si="133"/>
        <v>5.2122520204603582</v>
      </c>
      <c r="BW272" s="4">
        <f t="shared" si="134"/>
        <v>4.2532788844621514</v>
      </c>
      <c r="BX272" s="4">
        <f t="shared" si="135"/>
        <v>9.0885986487052204</v>
      </c>
      <c r="BY272" s="5"/>
      <c r="BZ272" s="4">
        <f t="shared" si="136"/>
        <v>5.6834582435555561</v>
      </c>
      <c r="CA272" s="4"/>
      <c r="CB272" s="4"/>
      <c r="CC272" s="26">
        <v>1768</v>
      </c>
      <c r="CD272" s="6">
        <f t="shared" si="137"/>
        <v>170.72972972972974</v>
      </c>
      <c r="CE272" s="6">
        <f t="shared" si="138"/>
        <v>375.80226129582275</v>
      </c>
      <c r="CF272" s="6">
        <f t="shared" si="139"/>
        <v>63.664373913043491</v>
      </c>
      <c r="CG272" s="6">
        <f t="shared" si="140"/>
        <v>21.002813299232738</v>
      </c>
      <c r="CH272" s="6">
        <f t="shared" si="141"/>
        <v>12.759836653386454</v>
      </c>
      <c r="CI272" s="6">
        <f t="shared" si="142"/>
        <v>11.912427496580028</v>
      </c>
      <c r="CJ272" s="6">
        <f t="shared" si="143"/>
        <v>7.5694139130434799</v>
      </c>
      <c r="CK272" s="6">
        <f t="shared" si="144"/>
        <v>6.7759276265984658</v>
      </c>
      <c r="CL272" s="6">
        <f t="shared" si="145"/>
        <v>5.529262549800797</v>
      </c>
      <c r="CM272" s="6">
        <f t="shared" si="150"/>
        <v>18.177197297410441</v>
      </c>
      <c r="CO272" s="7">
        <f t="shared" si="146"/>
        <v>523.19351404491874</v>
      </c>
      <c r="CQ272" s="8">
        <v>1768</v>
      </c>
      <c r="CR272" s="9">
        <f t="shared" si="147"/>
        <v>1420.8645608888889</v>
      </c>
      <c r="CS272" s="9">
        <f t="shared" si="148"/>
        <v>2197.4127589886589</v>
      </c>
      <c r="CU272" s="24">
        <v>1768</v>
      </c>
      <c r="CV272" s="11">
        <f t="shared" si="149"/>
        <v>0.64660795068052224</v>
      </c>
    </row>
    <row r="273" spans="1:100" x14ac:dyDescent="0.2">
      <c r="A273" s="13">
        <v>1769</v>
      </c>
      <c r="C273" s="1">
        <v>1572.5</v>
      </c>
      <c r="G273" s="1">
        <v>1572.5</v>
      </c>
      <c r="H273" s="1"/>
      <c r="J273" s="1">
        <v>44</v>
      </c>
      <c r="K273" s="1">
        <v>44</v>
      </c>
      <c r="L273" s="1">
        <v>40</v>
      </c>
      <c r="M273" s="1">
        <v>833</v>
      </c>
      <c r="Q273" s="1">
        <v>884</v>
      </c>
      <c r="R273" s="1">
        <v>986</v>
      </c>
      <c r="S273" s="1">
        <f t="shared" si="123"/>
        <v>935</v>
      </c>
      <c r="T273" s="1">
        <v>44</v>
      </c>
      <c r="U273" s="1">
        <v>48.7</v>
      </c>
      <c r="V273" s="1">
        <v>52</v>
      </c>
      <c r="W273" s="1">
        <v>56</v>
      </c>
      <c r="X273" s="1">
        <v>56</v>
      </c>
      <c r="Y273" s="1"/>
      <c r="Z273" s="1">
        <v>56</v>
      </c>
      <c r="AA273" s="1">
        <v>56</v>
      </c>
      <c r="AB273" s="1">
        <v>52</v>
      </c>
      <c r="AC273" s="1">
        <v>1547</v>
      </c>
      <c r="AD273" s="1"/>
      <c r="AE273" s="1"/>
      <c r="AF273" s="1"/>
      <c r="AG273" s="1">
        <v>1838</v>
      </c>
      <c r="AH273" s="1">
        <v>1938</v>
      </c>
      <c r="AI273" s="1">
        <f t="shared" si="151"/>
        <v>1888</v>
      </c>
      <c r="AJ273" s="1">
        <v>96.7</v>
      </c>
      <c r="AK273" s="1">
        <v>1836</v>
      </c>
      <c r="AL273" s="1"/>
      <c r="AM273" s="1">
        <v>1672.4</v>
      </c>
      <c r="AN273" s="1"/>
      <c r="AO273" s="1">
        <v>76</v>
      </c>
      <c r="AP273" s="1"/>
      <c r="AQ273" s="1">
        <v>4.1264705882352946</v>
      </c>
      <c r="AR273" s="1">
        <v>4.499200000000001</v>
      </c>
      <c r="AS273" s="1"/>
      <c r="AT273" s="1">
        <v>4.5</v>
      </c>
      <c r="AU273" s="1">
        <v>4.5</v>
      </c>
      <c r="AV273" s="1"/>
      <c r="AW273" s="1"/>
      <c r="AX273" s="17">
        <v>1769</v>
      </c>
      <c r="AY273" s="3">
        <v>9.8936936936936934</v>
      </c>
      <c r="AZ273" s="3">
        <f t="shared" si="124"/>
        <v>28.333333333333332</v>
      </c>
      <c r="BA273" s="3">
        <v>30.434782608695652</v>
      </c>
      <c r="BB273" s="3">
        <v>81.304347826086953</v>
      </c>
      <c r="BC273" s="3">
        <f t="shared" si="120"/>
        <v>113.04347826086956</v>
      </c>
      <c r="BD273" s="3">
        <v>150.43824701195217</v>
      </c>
      <c r="BE273" s="3">
        <v>112.44186046511628</v>
      </c>
      <c r="BF273" s="3">
        <v>159.65217391304347</v>
      </c>
      <c r="BG273" s="3">
        <v>145.42608695652174</v>
      </c>
      <c r="BH273" s="3">
        <v>6.6086956521739131</v>
      </c>
      <c r="BI273" s="3"/>
      <c r="BJ273" s="3">
        <v>4.4985422222222224</v>
      </c>
      <c r="BK273" s="3"/>
      <c r="BL273" s="14">
        <v>1769</v>
      </c>
      <c r="BM273" s="15">
        <v>1.2634000000000001</v>
      </c>
      <c r="BN273" s="15">
        <f t="shared" si="125"/>
        <v>0.36763801801801799</v>
      </c>
      <c r="BO273" s="15">
        <f t="shared" si="126"/>
        <v>1.0528333333333333</v>
      </c>
      <c r="BP273" s="15">
        <f t="shared" si="127"/>
        <v>1.1309207161125321</v>
      </c>
      <c r="BQ273" s="4">
        <f t="shared" si="128"/>
        <v>3.0211739130434783</v>
      </c>
      <c r="BR273" s="4">
        <f t="shared" si="129"/>
        <v>4.2005626598465478</v>
      </c>
      <c r="BS273" s="4">
        <f t="shared" si="130"/>
        <v>5.5901082727911877</v>
      </c>
      <c r="BT273" s="4">
        <f t="shared" si="131"/>
        <v>4.1782072503419974</v>
      </c>
      <c r="BU273" s="4">
        <f t="shared" si="132"/>
        <v>5.9324869565217391</v>
      </c>
      <c r="BV273" s="4">
        <f t="shared" si="133"/>
        <v>5.4038623017902818</v>
      </c>
      <c r="BW273" s="4">
        <f t="shared" si="134"/>
        <v>5.5901082727911877</v>
      </c>
      <c r="BX273" s="4">
        <f t="shared" si="135"/>
        <v>8.9126902877625405</v>
      </c>
      <c r="BY273" s="5"/>
      <c r="BZ273" s="4">
        <f t="shared" si="136"/>
        <v>5.6834582435555561</v>
      </c>
      <c r="CA273" s="4"/>
      <c r="CB273" s="4"/>
      <c r="CC273" s="26">
        <v>1769</v>
      </c>
      <c r="CD273" s="6">
        <f t="shared" si="137"/>
        <v>263.20833333333331</v>
      </c>
      <c r="CE273" s="6">
        <f t="shared" si="138"/>
        <v>306.47951406649622</v>
      </c>
      <c r="CF273" s="6">
        <f t="shared" si="139"/>
        <v>57.402304347826089</v>
      </c>
      <c r="CG273" s="6">
        <f t="shared" si="140"/>
        <v>21.002813299232738</v>
      </c>
      <c r="CH273" s="6">
        <f t="shared" si="141"/>
        <v>16.770324818373563</v>
      </c>
      <c r="CI273" s="6">
        <f t="shared" si="142"/>
        <v>12.534621751025991</v>
      </c>
      <c r="CJ273" s="6">
        <f t="shared" si="143"/>
        <v>7.7122330434782613</v>
      </c>
      <c r="CK273" s="6">
        <f t="shared" si="144"/>
        <v>7.0250209923273665</v>
      </c>
      <c r="CL273" s="6">
        <f t="shared" si="145"/>
        <v>7.267140754628544</v>
      </c>
      <c r="CM273" s="6">
        <f t="shared" si="150"/>
        <v>17.825380575525081</v>
      </c>
      <c r="CO273" s="7">
        <f t="shared" si="146"/>
        <v>454.01935364891386</v>
      </c>
      <c r="CQ273" s="8">
        <v>1769</v>
      </c>
      <c r="CR273" s="9">
        <f t="shared" si="147"/>
        <v>1420.8645608888889</v>
      </c>
      <c r="CS273" s="9">
        <f t="shared" si="148"/>
        <v>1906.8812853254383</v>
      </c>
      <c r="CU273" s="24">
        <v>1769</v>
      </c>
      <c r="CV273" s="11">
        <f t="shared" si="149"/>
        <v>0.74512481286762267</v>
      </c>
    </row>
    <row r="274" spans="1:100" x14ac:dyDescent="0.2">
      <c r="A274" s="13">
        <v>1770</v>
      </c>
      <c r="C274" s="1">
        <v>1156</v>
      </c>
      <c r="G274" s="1">
        <v>1156</v>
      </c>
      <c r="H274" s="1"/>
      <c r="J274" s="1">
        <v>46</v>
      </c>
      <c r="K274" s="1">
        <v>44</v>
      </c>
      <c r="L274" s="1">
        <v>40</v>
      </c>
      <c r="M274" s="1">
        <v>816</v>
      </c>
      <c r="Q274" s="1">
        <v>1020</v>
      </c>
      <c r="R274" s="1">
        <v>1088</v>
      </c>
      <c r="S274" s="1">
        <f t="shared" si="123"/>
        <v>1054</v>
      </c>
      <c r="U274" s="1">
        <v>48.8</v>
      </c>
      <c r="V274" s="1">
        <f>13*4</f>
        <v>52</v>
      </c>
      <c r="X274" s="1">
        <v>56</v>
      </c>
      <c r="Y274" s="1"/>
      <c r="Z274" s="1">
        <v>56</v>
      </c>
      <c r="AA274" s="1">
        <v>56</v>
      </c>
      <c r="AB274" s="1">
        <f t="shared" ref="AB274:AB288" si="152">AA274-4</f>
        <v>52</v>
      </c>
      <c r="AC274" s="1">
        <v>1168.8</v>
      </c>
      <c r="AD274" s="1"/>
      <c r="AE274" s="1"/>
      <c r="AF274" s="1">
        <v>1603</v>
      </c>
      <c r="AG274" s="1">
        <v>1684</v>
      </c>
      <c r="AH274" s="1">
        <v>1700</v>
      </c>
      <c r="AI274" s="1">
        <f t="shared" si="151"/>
        <v>1662.3333333333333</v>
      </c>
      <c r="AJ274" s="1">
        <v>97.5</v>
      </c>
      <c r="AK274" s="1">
        <v>1949.3</v>
      </c>
      <c r="AL274" s="1"/>
      <c r="AM274" s="1">
        <v>1667.9</v>
      </c>
      <c r="AN274" s="1"/>
      <c r="AO274" s="1">
        <v>79.7</v>
      </c>
      <c r="AP274" s="1"/>
      <c r="AQ274" s="1">
        <v>4.1264705882352946</v>
      </c>
      <c r="AR274" s="1">
        <v>4.5018666666666665</v>
      </c>
      <c r="AS274" s="1"/>
      <c r="AT274" s="1">
        <v>4.5</v>
      </c>
      <c r="AU274" s="1">
        <v>4.5</v>
      </c>
      <c r="AV274" s="1"/>
      <c r="AW274" s="1"/>
      <c r="AX274" s="17">
        <v>1770</v>
      </c>
      <c r="AY274" s="3">
        <v>8.5927927927927925</v>
      </c>
      <c r="AZ274" s="3">
        <f t="shared" si="124"/>
        <v>20.828828828828829</v>
      </c>
      <c r="BA274" s="3">
        <v>36.95652173913043</v>
      </c>
      <c r="BB274" s="3">
        <v>91.652173913043484</v>
      </c>
      <c r="BC274" s="3">
        <f t="shared" si="120"/>
        <v>113.04347826086956</v>
      </c>
      <c r="BD274" s="3">
        <v>132.45683930942894</v>
      </c>
      <c r="BE274" s="3">
        <v>113.37209302325581</v>
      </c>
      <c r="BF274" s="3">
        <v>169.50434782608693</v>
      </c>
      <c r="BG274" s="3">
        <v>145.03478260869565</v>
      </c>
      <c r="BH274" s="3">
        <v>6.9304347826086961</v>
      </c>
      <c r="BI274" s="3"/>
      <c r="BJ274" s="3">
        <v>4.4985422222222224</v>
      </c>
      <c r="BK274" s="3"/>
      <c r="BL274" s="14">
        <v>1770</v>
      </c>
      <c r="BM274" s="15">
        <v>1.2634000000000001</v>
      </c>
      <c r="BN274" s="15">
        <f t="shared" si="125"/>
        <v>0.31929807101218871</v>
      </c>
      <c r="BO274" s="15">
        <f t="shared" si="126"/>
        <v>0.77397477477477472</v>
      </c>
      <c r="BP274" s="15">
        <f t="shared" si="127"/>
        <v>1.3732608695652173</v>
      </c>
      <c r="BQ274" s="4">
        <f t="shared" si="128"/>
        <v>3.4056869565217394</v>
      </c>
      <c r="BR274" s="4">
        <f t="shared" si="129"/>
        <v>4.2005626598465478</v>
      </c>
      <c r="BS274" s="4">
        <f t="shared" si="130"/>
        <v>4.9219403171627221</v>
      </c>
      <c r="BT274" s="4">
        <f t="shared" si="131"/>
        <v>4.2127735978112177</v>
      </c>
      <c r="BU274" s="4">
        <f t="shared" si="132"/>
        <v>6.2985821483375943</v>
      </c>
      <c r="BV274" s="4">
        <f t="shared" si="133"/>
        <v>5.389321892583121</v>
      </c>
      <c r="BW274" s="4">
        <f t="shared" si="134"/>
        <v>4.9219403171627221</v>
      </c>
      <c r="BX274" s="4">
        <f t="shared" si="135"/>
        <v>9.3465975780878221</v>
      </c>
      <c r="BY274" s="5"/>
      <c r="BZ274" s="4">
        <f t="shared" si="136"/>
        <v>5.6834582435555561</v>
      </c>
      <c r="CA274" s="4"/>
      <c r="CB274" s="4"/>
      <c r="CC274" s="26">
        <v>1770</v>
      </c>
      <c r="CD274" s="6">
        <f t="shared" si="137"/>
        <v>193.49369369369367</v>
      </c>
      <c r="CE274" s="6">
        <f t="shared" si="138"/>
        <v>372.15369565217389</v>
      </c>
      <c r="CF274" s="6">
        <f t="shared" si="139"/>
        <v>64.708052173913046</v>
      </c>
      <c r="CG274" s="6">
        <f t="shared" si="140"/>
        <v>21.002813299232738</v>
      </c>
      <c r="CH274" s="6">
        <f t="shared" si="141"/>
        <v>14.765820951488166</v>
      </c>
      <c r="CI274" s="6">
        <f t="shared" si="142"/>
        <v>12.638320793433653</v>
      </c>
      <c r="CJ274" s="6">
        <f t="shared" si="143"/>
        <v>8.188156792838873</v>
      </c>
      <c r="CK274" s="6">
        <f t="shared" si="144"/>
        <v>7.0061184603580573</v>
      </c>
      <c r="CL274" s="6">
        <f t="shared" si="145"/>
        <v>6.3985224123115385</v>
      </c>
      <c r="CM274" s="6">
        <f t="shared" si="150"/>
        <v>18.693195156175644</v>
      </c>
      <c r="CO274" s="7">
        <f t="shared" si="146"/>
        <v>525.55469569192553</v>
      </c>
      <c r="CQ274" s="8">
        <v>1770</v>
      </c>
      <c r="CR274" s="9">
        <f t="shared" si="147"/>
        <v>1420.8645608888889</v>
      </c>
      <c r="CS274" s="9">
        <f t="shared" si="148"/>
        <v>2207.3297219060873</v>
      </c>
      <c r="CU274" s="24">
        <v>1770</v>
      </c>
      <c r="CV274" s="11">
        <f t="shared" si="149"/>
        <v>0.64370290799234786</v>
      </c>
    </row>
    <row r="275" spans="1:100" x14ac:dyDescent="0.2">
      <c r="A275" s="13">
        <v>1771</v>
      </c>
      <c r="C275" s="1">
        <v>854.3</v>
      </c>
      <c r="G275" s="1">
        <v>854.3</v>
      </c>
      <c r="H275" s="1"/>
      <c r="J275" s="1">
        <v>37.666666666666664</v>
      </c>
      <c r="K275" s="1">
        <v>42</v>
      </c>
      <c r="L275" s="1">
        <v>36</v>
      </c>
      <c r="M275" s="1">
        <v>1067.0999999999999</v>
      </c>
      <c r="Q275" s="1">
        <v>562.9073170731707</v>
      </c>
      <c r="R275" s="1">
        <v>1122</v>
      </c>
      <c r="S275" s="1">
        <f t="shared" si="123"/>
        <v>842.45365853658541</v>
      </c>
      <c r="U275" s="1">
        <v>48</v>
      </c>
      <c r="V275" s="1">
        <v>52</v>
      </c>
      <c r="W275" s="1">
        <v>56</v>
      </c>
      <c r="X275" s="1">
        <v>56</v>
      </c>
      <c r="Y275" s="1"/>
      <c r="Z275" s="1">
        <v>56</v>
      </c>
      <c r="AA275" s="1">
        <v>56</v>
      </c>
      <c r="AB275" s="1">
        <f t="shared" si="152"/>
        <v>52</v>
      </c>
      <c r="AC275" s="1">
        <v>1496</v>
      </c>
      <c r="AD275" s="1"/>
      <c r="AE275" s="1"/>
      <c r="AF275" s="1"/>
      <c r="AG275" s="1"/>
      <c r="AH275" s="1">
        <v>2051.2199999999998</v>
      </c>
      <c r="AI275" s="1">
        <f t="shared" si="151"/>
        <v>2051.2199999999998</v>
      </c>
      <c r="AJ275" s="1">
        <v>89.25</v>
      </c>
      <c r="AK275" s="1">
        <v>1904</v>
      </c>
      <c r="AL275" s="1"/>
      <c r="AM275" s="1">
        <v>1649</v>
      </c>
      <c r="AN275" s="1"/>
      <c r="AO275" s="1">
        <v>74</v>
      </c>
      <c r="AP275" s="1"/>
      <c r="AQ275" s="1">
        <v>4.1264705882352946</v>
      </c>
      <c r="AR275" s="1">
        <v>4.4974666666666661</v>
      </c>
      <c r="AS275" s="1"/>
      <c r="AT275" s="1">
        <v>4.5</v>
      </c>
      <c r="AU275" s="1"/>
      <c r="AV275" s="1"/>
      <c r="AW275" s="1"/>
      <c r="AX275" s="17">
        <v>1771</v>
      </c>
      <c r="AY275" s="3">
        <v>8.7225225225225227</v>
      </c>
      <c r="AZ275" s="3">
        <f t="shared" si="124"/>
        <v>15.392792792792791</v>
      </c>
      <c r="BA275" s="3">
        <v>27.898550724637676</v>
      </c>
      <c r="BB275" s="3">
        <v>73.256839872746554</v>
      </c>
      <c r="BC275" s="3">
        <f t="shared" si="120"/>
        <v>113.04347826086956</v>
      </c>
      <c r="BD275" s="3">
        <v>163.44382470119518</v>
      </c>
      <c r="BE275" s="3">
        <v>103.77906976744187</v>
      </c>
      <c r="BF275" s="3">
        <v>165.56521739130434</v>
      </c>
      <c r="BG275" s="3">
        <v>143.39130434782609</v>
      </c>
      <c r="BH275" s="3">
        <v>6.4347826086956523</v>
      </c>
      <c r="BI275" s="3"/>
      <c r="BJ275" s="3">
        <v>4.4985422222222224</v>
      </c>
      <c r="BK275" s="3"/>
      <c r="BL275" s="14">
        <v>1771</v>
      </c>
      <c r="BM275" s="15">
        <v>1.2634000000000001</v>
      </c>
      <c r="BN275" s="15">
        <f t="shared" si="125"/>
        <v>0.324118675145734</v>
      </c>
      <c r="BO275" s="15">
        <f t="shared" si="126"/>
        <v>0.57197807101218867</v>
      </c>
      <c r="BP275" s="15">
        <f t="shared" si="127"/>
        <v>1.0366773231031541</v>
      </c>
      <c r="BQ275" s="4">
        <f t="shared" si="128"/>
        <v>2.7221379851537644</v>
      </c>
      <c r="BR275" s="4">
        <f t="shared" si="129"/>
        <v>4.2005626598465478</v>
      </c>
      <c r="BS275" s="4">
        <f t="shared" si="130"/>
        <v>6.0733802390438232</v>
      </c>
      <c r="BT275" s="4">
        <f t="shared" si="131"/>
        <v>3.8563081395348839</v>
      </c>
      <c r="BU275" s="4">
        <f t="shared" si="132"/>
        <v>6.1522086956521749</v>
      </c>
      <c r="BV275" s="4">
        <f t="shared" si="133"/>
        <v>5.328252173913044</v>
      </c>
      <c r="BW275" s="4">
        <f t="shared" si="134"/>
        <v>6.0733802390438232</v>
      </c>
      <c r="BX275" s="4">
        <f t="shared" si="135"/>
        <v>8.6781458065056309</v>
      </c>
      <c r="BY275" s="5"/>
      <c r="BZ275" s="4">
        <f t="shared" si="136"/>
        <v>5.6834582435555561</v>
      </c>
      <c r="CA275" s="4"/>
      <c r="CB275" s="4"/>
      <c r="CC275" s="26">
        <v>1771</v>
      </c>
      <c r="CD275" s="6">
        <f t="shared" si="137"/>
        <v>142.99451775304715</v>
      </c>
      <c r="CE275" s="6">
        <f t="shared" si="138"/>
        <v>280.93955456095478</v>
      </c>
      <c r="CF275" s="6">
        <f t="shared" si="139"/>
        <v>51.720621717921524</v>
      </c>
      <c r="CG275" s="6">
        <f t="shared" si="140"/>
        <v>21.002813299232738</v>
      </c>
      <c r="CH275" s="6">
        <f t="shared" si="141"/>
        <v>18.220140717131471</v>
      </c>
      <c r="CI275" s="6">
        <f t="shared" si="142"/>
        <v>11.568924418604652</v>
      </c>
      <c r="CJ275" s="6">
        <f t="shared" si="143"/>
        <v>7.9978713043478278</v>
      </c>
      <c r="CK275" s="6">
        <f t="shared" si="144"/>
        <v>6.9267278260869576</v>
      </c>
      <c r="CL275" s="6">
        <f t="shared" si="145"/>
        <v>7.8953943107569708</v>
      </c>
      <c r="CM275" s="6">
        <f t="shared" si="150"/>
        <v>17.356291613011262</v>
      </c>
      <c r="CO275" s="7">
        <f t="shared" si="146"/>
        <v>423.62833976804814</v>
      </c>
      <c r="CQ275" s="8">
        <v>1771</v>
      </c>
      <c r="CR275" s="9">
        <f t="shared" si="147"/>
        <v>1420.8645608888889</v>
      </c>
      <c r="CS275" s="9">
        <f t="shared" si="148"/>
        <v>1779.2390270258022</v>
      </c>
      <c r="CU275" s="24">
        <v>1771</v>
      </c>
      <c r="CV275" s="11">
        <f t="shared" si="149"/>
        <v>0.79857992057650828</v>
      </c>
    </row>
    <row r="276" spans="1:100" x14ac:dyDescent="0.2">
      <c r="A276" s="13">
        <v>1772</v>
      </c>
      <c r="C276" s="1">
        <v>1300.5</v>
      </c>
      <c r="G276" s="1">
        <v>1300.5</v>
      </c>
      <c r="H276" s="1"/>
      <c r="J276" s="1">
        <v>36</v>
      </c>
      <c r="K276" s="1">
        <v>36</v>
      </c>
      <c r="L276" s="1">
        <v>32</v>
      </c>
      <c r="M276" s="1">
        <v>982.2</v>
      </c>
      <c r="Q276" s="1">
        <v>952</v>
      </c>
      <c r="R276" s="1">
        <v>935</v>
      </c>
      <c r="S276" s="1">
        <f t="shared" si="123"/>
        <v>943.5</v>
      </c>
      <c r="U276" s="1">
        <v>45.3</v>
      </c>
      <c r="V276" s="1">
        <v>52</v>
      </c>
      <c r="W276" s="1">
        <v>56</v>
      </c>
      <c r="X276" s="1">
        <v>56</v>
      </c>
      <c r="Y276" s="1"/>
      <c r="Z276" s="1">
        <v>56</v>
      </c>
      <c r="AA276" s="1">
        <v>56</v>
      </c>
      <c r="AB276" s="1">
        <f t="shared" si="152"/>
        <v>52</v>
      </c>
      <c r="AC276" s="1">
        <v>1530</v>
      </c>
      <c r="AD276" s="1"/>
      <c r="AE276" s="1"/>
      <c r="AF276" s="1">
        <f>54.5*34</f>
        <v>1853</v>
      </c>
      <c r="AG276" s="1">
        <v>1942.08</v>
      </c>
      <c r="AH276" s="1">
        <v>2034.22</v>
      </c>
      <c r="AI276" s="1">
        <f t="shared" si="151"/>
        <v>1943.1000000000001</v>
      </c>
      <c r="AJ276" s="1">
        <v>102</v>
      </c>
      <c r="AK276" s="1">
        <v>1904</v>
      </c>
      <c r="AL276" s="1"/>
      <c r="AM276" s="1">
        <v>1564</v>
      </c>
      <c r="AN276" s="1"/>
      <c r="AO276" s="1">
        <v>74.2</v>
      </c>
      <c r="AP276" s="1"/>
      <c r="AQ276" s="1">
        <v>4.1264705882352946</v>
      </c>
      <c r="AR276" s="1">
        <v>4.4991999999999992</v>
      </c>
      <c r="AS276" s="1"/>
      <c r="AT276" s="1"/>
      <c r="AU276" s="1"/>
      <c r="AV276" s="1"/>
      <c r="AW276" s="1"/>
      <c r="AX276" s="17">
        <v>1772</v>
      </c>
      <c r="AY276" s="3">
        <v>8.8522522522522529</v>
      </c>
      <c r="AZ276" s="3">
        <f t="shared" si="124"/>
        <v>23.432432432432432</v>
      </c>
      <c r="BA276" s="3">
        <v>26.086956521739129</v>
      </c>
      <c r="BB276" s="3">
        <v>82.043478260869563</v>
      </c>
      <c r="BC276" s="3">
        <f t="shared" si="120"/>
        <v>113.04347826086956</v>
      </c>
      <c r="BD276" s="3">
        <v>154.82868525896416</v>
      </c>
      <c r="BE276" s="3">
        <v>118.6046511627907</v>
      </c>
      <c r="BF276" s="3">
        <v>165.56521739130434</v>
      </c>
      <c r="BG276" s="3">
        <v>136</v>
      </c>
      <c r="BH276" s="3">
        <v>6.4521739130434783</v>
      </c>
      <c r="BI276" s="3"/>
      <c r="BJ276" s="3">
        <v>4.4985422222222224</v>
      </c>
      <c r="BK276" s="3"/>
      <c r="BL276" s="14">
        <v>1772</v>
      </c>
      <c r="BM276" s="15">
        <v>1.2634000000000001</v>
      </c>
      <c r="BN276" s="15">
        <f t="shared" si="125"/>
        <v>0.3289392792792793</v>
      </c>
      <c r="BO276" s="15">
        <f t="shared" si="126"/>
        <v>0.87072162162162159</v>
      </c>
      <c r="BP276" s="15">
        <f t="shared" si="127"/>
        <v>0.96936061381074179</v>
      </c>
      <c r="BQ276" s="4">
        <f t="shared" si="128"/>
        <v>3.0486391304347831</v>
      </c>
      <c r="BR276" s="4">
        <f t="shared" si="129"/>
        <v>4.2005626598465478</v>
      </c>
      <c r="BS276" s="4">
        <f t="shared" si="130"/>
        <v>5.7532517928286859</v>
      </c>
      <c r="BT276" s="4">
        <f t="shared" si="131"/>
        <v>4.4072093023255814</v>
      </c>
      <c r="BU276" s="4">
        <f t="shared" si="132"/>
        <v>6.1522086956521749</v>
      </c>
      <c r="BV276" s="4">
        <f t="shared" si="133"/>
        <v>5.0536000000000003</v>
      </c>
      <c r="BW276" s="4">
        <f t="shared" si="134"/>
        <v>5.7532517928286859</v>
      </c>
      <c r="BX276" s="4">
        <f t="shared" si="135"/>
        <v>8.7016002546313214</v>
      </c>
      <c r="BY276" s="5"/>
      <c r="BZ276" s="4">
        <f t="shared" si="136"/>
        <v>5.6834582435555561</v>
      </c>
      <c r="CA276" s="4"/>
      <c r="CB276" s="4"/>
      <c r="CC276" s="26">
        <v>1772</v>
      </c>
      <c r="CD276" s="6">
        <f t="shared" si="137"/>
        <v>217.68040540540537</v>
      </c>
      <c r="CE276" s="6">
        <f t="shared" si="138"/>
        <v>262.69672634271103</v>
      </c>
      <c r="CF276" s="6">
        <f t="shared" si="139"/>
        <v>57.924143478260881</v>
      </c>
      <c r="CG276" s="6">
        <f t="shared" si="140"/>
        <v>21.002813299232738</v>
      </c>
      <c r="CH276" s="6">
        <f t="shared" si="141"/>
        <v>17.259755378486059</v>
      </c>
      <c r="CI276" s="6">
        <f t="shared" si="142"/>
        <v>13.221627906976744</v>
      </c>
      <c r="CJ276" s="6">
        <f t="shared" si="143"/>
        <v>7.9978713043478278</v>
      </c>
      <c r="CK276" s="6">
        <f t="shared" si="144"/>
        <v>6.5696800000000009</v>
      </c>
      <c r="CL276" s="6">
        <f t="shared" si="145"/>
        <v>7.4792273306772916</v>
      </c>
      <c r="CM276" s="6">
        <f t="shared" si="150"/>
        <v>17.403200509262643</v>
      </c>
      <c r="CO276" s="7">
        <f t="shared" si="146"/>
        <v>411.5550455499552</v>
      </c>
      <c r="CQ276" s="8">
        <v>1772</v>
      </c>
      <c r="CR276" s="9">
        <f t="shared" si="147"/>
        <v>1420.8645608888889</v>
      </c>
      <c r="CS276" s="9">
        <f t="shared" si="148"/>
        <v>1728.5311913098119</v>
      </c>
      <c r="CU276" s="24">
        <v>1772</v>
      </c>
      <c r="CV276" s="11">
        <f t="shared" si="149"/>
        <v>0.82200689697257623</v>
      </c>
    </row>
    <row r="277" spans="1:100" x14ac:dyDescent="0.2">
      <c r="A277" s="13">
        <v>1773</v>
      </c>
      <c r="C277" s="1">
        <v>1513</v>
      </c>
      <c r="G277" s="1">
        <v>1513</v>
      </c>
      <c r="H277" s="1"/>
      <c r="J277" s="1">
        <v>44.333333333333336</v>
      </c>
      <c r="K277" s="1">
        <v>45</v>
      </c>
      <c r="L277" s="1">
        <v>37</v>
      </c>
      <c r="M277" s="1">
        <v>472.9</v>
      </c>
      <c r="Q277" s="1">
        <v>1360</v>
      </c>
      <c r="R277" s="1">
        <v>714</v>
      </c>
      <c r="S277" s="1">
        <f t="shared" si="123"/>
        <v>1037</v>
      </c>
      <c r="U277" s="1">
        <v>40.5</v>
      </c>
      <c r="V277" s="1">
        <v>52</v>
      </c>
      <c r="W277" s="1">
        <v>56</v>
      </c>
      <c r="X277" s="1">
        <v>56</v>
      </c>
      <c r="Y277" s="1"/>
      <c r="Z277" s="1">
        <v>56</v>
      </c>
      <c r="AA277" s="1">
        <v>56</v>
      </c>
      <c r="AB277" s="1">
        <f t="shared" si="152"/>
        <v>52</v>
      </c>
      <c r="AC277" s="1">
        <v>1122</v>
      </c>
      <c r="AD277" s="1"/>
      <c r="AE277" s="1"/>
      <c r="AF277" s="1">
        <f>1446</f>
        <v>1446</v>
      </c>
      <c r="AG277" s="1">
        <v>1446</v>
      </c>
      <c r="AH277" s="1">
        <v>1623.5</v>
      </c>
      <c r="AI277" s="1">
        <f t="shared" si="151"/>
        <v>1505.1666666666667</v>
      </c>
      <c r="AJ277" s="1"/>
      <c r="AK277" s="1">
        <v>1949.7</v>
      </c>
      <c r="AL277" s="1"/>
      <c r="AM277" s="1">
        <v>1490.3</v>
      </c>
      <c r="AN277" s="1"/>
      <c r="AO277" s="1">
        <v>76</v>
      </c>
      <c r="AP277" s="1"/>
      <c r="AQ277" s="1">
        <v>4.1264705882352946</v>
      </c>
      <c r="AR277" s="1">
        <v>4.5018666666666665</v>
      </c>
      <c r="AS277" s="1"/>
      <c r="AT277" s="1"/>
      <c r="AU277" s="1"/>
      <c r="AV277" s="1"/>
      <c r="AW277" s="1"/>
      <c r="AX277" s="17">
        <v>1773</v>
      </c>
      <c r="AY277" s="3">
        <v>8.7873873873873869</v>
      </c>
      <c r="AZ277" s="3">
        <f t="shared" si="124"/>
        <v>27.261261261261261</v>
      </c>
      <c r="BA277" s="3">
        <v>35.144927536231883</v>
      </c>
      <c r="BB277" s="3">
        <v>90.173913043478265</v>
      </c>
      <c r="BC277" s="3">
        <f t="shared" si="120"/>
        <v>113.04347826086956</v>
      </c>
      <c r="BD277" s="3">
        <v>119.933598937583</v>
      </c>
      <c r="BE277" s="3">
        <v>113.66279069767442</v>
      </c>
      <c r="BF277" s="3">
        <v>169.53913043478261</v>
      </c>
      <c r="BG277" s="3">
        <v>129.59130434782608</v>
      </c>
      <c r="BH277" s="3">
        <v>6.6086956521739131</v>
      </c>
      <c r="BI277" s="3"/>
      <c r="BJ277" s="3">
        <v>4.4985422222222224</v>
      </c>
      <c r="BK277" s="3"/>
      <c r="BL277" s="14">
        <v>1773</v>
      </c>
      <c r="BM277" s="15">
        <v>1.2222999999999999</v>
      </c>
      <c r="BN277" s="15">
        <f t="shared" si="125"/>
        <v>0.31590657657657656</v>
      </c>
      <c r="BO277" s="15">
        <f t="shared" si="126"/>
        <v>0.98004234234234233</v>
      </c>
      <c r="BP277" s="15">
        <f t="shared" si="127"/>
        <v>1.2634601449275362</v>
      </c>
      <c r="BQ277" s="4">
        <f t="shared" si="128"/>
        <v>3.2417521739130435</v>
      </c>
      <c r="BR277" s="4">
        <f t="shared" si="129"/>
        <v>4.0639130434782604</v>
      </c>
      <c r="BS277" s="4">
        <f t="shared" si="130"/>
        <v>4.3116128818061084</v>
      </c>
      <c r="BT277" s="4">
        <f t="shared" si="131"/>
        <v>4.0861773255813958</v>
      </c>
      <c r="BU277" s="4">
        <f t="shared" si="132"/>
        <v>6.0949317391304341</v>
      </c>
      <c r="BV277" s="4">
        <f t="shared" si="133"/>
        <v>4.6588073913043475</v>
      </c>
      <c r="BW277" s="4">
        <f t="shared" si="134"/>
        <v>4.3116128818061084</v>
      </c>
      <c r="BX277" s="4">
        <f t="shared" si="135"/>
        <v>8.6227491995663694</v>
      </c>
      <c r="BY277" s="5"/>
      <c r="BZ277" s="4">
        <f t="shared" si="136"/>
        <v>5.4985681582222226</v>
      </c>
      <c r="CA277" s="4"/>
      <c r="CB277" s="4"/>
      <c r="CC277" s="26">
        <v>1773</v>
      </c>
      <c r="CD277" s="6">
        <f t="shared" si="137"/>
        <v>245.01058558558557</v>
      </c>
      <c r="CE277" s="6">
        <f t="shared" si="138"/>
        <v>342.3976992753623</v>
      </c>
      <c r="CF277" s="6">
        <f t="shared" si="139"/>
        <v>61.593291304347829</v>
      </c>
      <c r="CG277" s="6">
        <f t="shared" si="140"/>
        <v>20.3195652173913</v>
      </c>
      <c r="CH277" s="6">
        <f t="shared" si="141"/>
        <v>12.934838645418324</v>
      </c>
      <c r="CI277" s="6">
        <f t="shared" si="142"/>
        <v>12.258531976744187</v>
      </c>
      <c r="CJ277" s="6">
        <f t="shared" si="143"/>
        <v>7.9234112608695648</v>
      </c>
      <c r="CK277" s="6">
        <f t="shared" si="144"/>
        <v>6.0564496086956519</v>
      </c>
      <c r="CL277" s="6">
        <f t="shared" si="145"/>
        <v>5.6050967463479413</v>
      </c>
      <c r="CM277" s="6">
        <f t="shared" si="150"/>
        <v>17.245498399132739</v>
      </c>
      <c r="CO277" s="7">
        <f t="shared" si="146"/>
        <v>486.33438243430976</v>
      </c>
      <c r="CQ277" s="8">
        <v>1773</v>
      </c>
      <c r="CR277" s="9">
        <f t="shared" si="147"/>
        <v>1374.6420395555556</v>
      </c>
      <c r="CS277" s="9">
        <f t="shared" si="148"/>
        <v>2042.604406224101</v>
      </c>
      <c r="CU277" s="24">
        <v>1773</v>
      </c>
      <c r="CV277" s="11">
        <f t="shared" si="149"/>
        <v>0.67298495752130427</v>
      </c>
    </row>
    <row r="278" spans="1:100" x14ac:dyDescent="0.2">
      <c r="A278" s="13">
        <v>1774</v>
      </c>
      <c r="C278" s="1">
        <v>1009.3</v>
      </c>
      <c r="E278" s="1">
        <v>1145.375</v>
      </c>
      <c r="G278" s="1">
        <v>1145.375</v>
      </c>
      <c r="H278" s="1"/>
      <c r="J278" s="1">
        <v>45</v>
      </c>
      <c r="K278" s="1">
        <v>45</v>
      </c>
      <c r="L278" s="1">
        <v>37</v>
      </c>
      <c r="M278" s="1">
        <v>527.5</v>
      </c>
      <c r="Q278" s="1">
        <v>564.40000000000009</v>
      </c>
      <c r="R278" s="1">
        <v>748</v>
      </c>
      <c r="S278" s="1">
        <f t="shared" si="123"/>
        <v>656.2</v>
      </c>
      <c r="U278" s="1">
        <v>37</v>
      </c>
      <c r="V278" s="1"/>
      <c r="X278" s="1">
        <v>56</v>
      </c>
      <c r="Y278" s="1"/>
      <c r="Z278" s="1">
        <v>56</v>
      </c>
      <c r="AA278" s="1">
        <v>56</v>
      </c>
      <c r="AB278" s="1">
        <f t="shared" si="152"/>
        <v>52</v>
      </c>
      <c r="AC278" s="1">
        <v>1312</v>
      </c>
      <c r="AD278" s="1"/>
      <c r="AE278" s="1"/>
      <c r="AF278" s="1"/>
      <c r="AG278" s="1"/>
      <c r="AH278" s="1">
        <v>1802</v>
      </c>
      <c r="AI278" s="1">
        <f t="shared" si="151"/>
        <v>1802</v>
      </c>
      <c r="AJ278" s="1">
        <v>93.5</v>
      </c>
      <c r="AK278" s="1">
        <v>1904</v>
      </c>
      <c r="AL278" s="1"/>
      <c r="AM278" s="1">
        <v>1546.3</v>
      </c>
      <c r="AN278" s="1"/>
      <c r="AO278" s="1">
        <v>81.099999999999994</v>
      </c>
      <c r="AP278" s="1"/>
      <c r="AQ278" s="1">
        <v>4.1264705882352946</v>
      </c>
      <c r="AR278" s="1">
        <v>4.4984533333333339</v>
      </c>
      <c r="AS278" s="1"/>
      <c r="AT278" s="1">
        <v>4.5</v>
      </c>
      <c r="AU278" s="1"/>
      <c r="AV278" s="1"/>
      <c r="AW278" s="1"/>
      <c r="AX278" s="17">
        <v>1774</v>
      </c>
      <c r="AY278" s="3">
        <v>8.7225225225225227</v>
      </c>
      <c r="AZ278" s="3">
        <f t="shared" si="124"/>
        <v>20.637387387387388</v>
      </c>
      <c r="BA278" s="3">
        <v>35.869565217391305</v>
      </c>
      <c r="BB278" s="3">
        <v>57.060869565217395</v>
      </c>
      <c r="BC278" s="3">
        <f t="shared" si="120"/>
        <v>113.04347826086956</v>
      </c>
      <c r="BD278" s="3">
        <v>143.58565737051791</v>
      </c>
      <c r="BE278" s="3">
        <v>108.72093023255815</v>
      </c>
      <c r="BF278" s="3">
        <v>165.56521739130434</v>
      </c>
      <c r="BG278" s="3">
        <v>134.46086956521739</v>
      </c>
      <c r="BH278" s="3">
        <v>7.052173913043478</v>
      </c>
      <c r="BI278" s="3"/>
      <c r="BJ278" s="3">
        <v>4.4985422222222224</v>
      </c>
      <c r="BK278" s="3"/>
      <c r="BL278" s="14">
        <v>1774</v>
      </c>
      <c r="BM278" s="15">
        <v>1.2138</v>
      </c>
      <c r="BN278" s="15">
        <f t="shared" si="125"/>
        <v>0.31139405405405407</v>
      </c>
      <c r="BO278" s="15">
        <f t="shared" si="126"/>
        <v>0.73675472972972977</v>
      </c>
      <c r="BP278" s="15">
        <f t="shared" si="127"/>
        <v>1.2805434782608698</v>
      </c>
      <c r="BQ278" s="4">
        <f t="shared" si="128"/>
        <v>2.0370730434782609</v>
      </c>
      <c r="BR278" s="4">
        <f t="shared" si="129"/>
        <v>4.0356521739130438</v>
      </c>
      <c r="BS278" s="4">
        <f t="shared" si="130"/>
        <v>5.1260079681274897</v>
      </c>
      <c r="BT278" s="4">
        <f t="shared" si="131"/>
        <v>3.881337209302326</v>
      </c>
      <c r="BU278" s="4">
        <f t="shared" si="132"/>
        <v>5.9106782608695658</v>
      </c>
      <c r="BV278" s="4">
        <f t="shared" si="133"/>
        <v>4.8002530434782607</v>
      </c>
      <c r="BW278" s="4">
        <f t="shared" si="134"/>
        <v>5.1260079681274897</v>
      </c>
      <c r="BX278" s="4">
        <f t="shared" si="135"/>
        <v>9.1373937028872412</v>
      </c>
      <c r="BY278" s="5"/>
      <c r="BZ278" s="4">
        <f t="shared" si="136"/>
        <v>5.4603305493333334</v>
      </c>
      <c r="CA278" s="4"/>
      <c r="CB278" s="4"/>
      <c r="CC278" s="26">
        <v>1774</v>
      </c>
      <c r="CD278" s="6">
        <f t="shared" si="137"/>
        <v>184.18868243243244</v>
      </c>
      <c r="CE278" s="6">
        <f t="shared" si="138"/>
        <v>347.02728260869571</v>
      </c>
      <c r="CF278" s="6">
        <f t="shared" si="139"/>
        <v>38.704387826086958</v>
      </c>
      <c r="CG278" s="6">
        <f t="shared" si="140"/>
        <v>20.178260869565218</v>
      </c>
      <c r="CH278" s="6">
        <f t="shared" si="141"/>
        <v>15.37802390438247</v>
      </c>
      <c r="CI278" s="6">
        <f t="shared" si="142"/>
        <v>11.644011627906977</v>
      </c>
      <c r="CJ278" s="6">
        <f t="shared" si="143"/>
        <v>7.6838817391304355</v>
      </c>
      <c r="CK278" s="6">
        <f t="shared" si="144"/>
        <v>6.240328956521739</v>
      </c>
      <c r="CL278" s="6">
        <f t="shared" si="145"/>
        <v>6.6638103585657369</v>
      </c>
      <c r="CM278" s="6">
        <f t="shared" si="150"/>
        <v>18.274787405774482</v>
      </c>
      <c r="CO278" s="7">
        <f t="shared" si="146"/>
        <v>471.79477529662978</v>
      </c>
      <c r="CQ278" s="8">
        <v>1774</v>
      </c>
      <c r="CR278" s="9">
        <f t="shared" si="147"/>
        <v>1365.0826373333334</v>
      </c>
      <c r="CS278" s="9">
        <f t="shared" si="148"/>
        <v>1981.5380562458452</v>
      </c>
      <c r="CU278" s="24">
        <v>1774</v>
      </c>
      <c r="CV278" s="11">
        <f t="shared" si="149"/>
        <v>0.68890054017916402</v>
      </c>
    </row>
    <row r="279" spans="1:100" x14ac:dyDescent="0.2">
      <c r="A279" s="13">
        <v>1775</v>
      </c>
      <c r="E279" s="1">
        <v>1149.7666666666669</v>
      </c>
      <c r="G279" s="1">
        <v>1149.7666666666669</v>
      </c>
      <c r="H279" s="1"/>
      <c r="J279" s="1">
        <v>39.666666666666664</v>
      </c>
      <c r="K279" s="1">
        <v>39</v>
      </c>
      <c r="L279" s="1">
        <v>31</v>
      </c>
      <c r="R279" s="1">
        <v>918</v>
      </c>
      <c r="S279" s="1">
        <f t="shared" si="123"/>
        <v>918</v>
      </c>
      <c r="U279" s="1">
        <v>38.799999999999997</v>
      </c>
      <c r="V279" s="1"/>
      <c r="X279" s="1">
        <v>56</v>
      </c>
      <c r="Y279" s="1"/>
      <c r="Z279" s="1">
        <v>56</v>
      </c>
      <c r="AA279" s="1">
        <v>56</v>
      </c>
      <c r="AB279" s="1">
        <f t="shared" si="152"/>
        <v>52</v>
      </c>
      <c r="AC279" s="1">
        <v>1479</v>
      </c>
      <c r="AD279" s="1"/>
      <c r="AE279" s="1"/>
      <c r="AF279" s="1">
        <v>1600</v>
      </c>
      <c r="AG279" s="1"/>
      <c r="AH279" s="1">
        <v>1938</v>
      </c>
      <c r="AI279" s="1">
        <f t="shared" si="151"/>
        <v>1769</v>
      </c>
      <c r="AJ279" s="1">
        <v>95.65</v>
      </c>
      <c r="AK279" s="1">
        <v>1904</v>
      </c>
      <c r="AL279" s="1"/>
      <c r="AM279" s="1">
        <v>1247.8</v>
      </c>
      <c r="AN279" s="1"/>
      <c r="AO279" s="1">
        <v>76</v>
      </c>
      <c r="AP279" s="1"/>
      <c r="AQ279" s="1">
        <v>4.1264705882352946</v>
      </c>
      <c r="AR279" s="1">
        <v>4.5029599999999999</v>
      </c>
      <c r="AS279" s="1"/>
      <c r="AT279" s="1">
        <v>4.5</v>
      </c>
      <c r="AU279" s="1"/>
      <c r="AV279" s="1"/>
      <c r="AW279" s="1"/>
      <c r="AX279" s="17">
        <v>1775</v>
      </c>
      <c r="AY279" s="3">
        <v>8.6576576576576567</v>
      </c>
      <c r="AZ279" s="3">
        <f t="shared" si="124"/>
        <v>20.716516516516521</v>
      </c>
      <c r="BA279" s="3">
        <v>30.072463768115938</v>
      </c>
      <c r="BB279" s="3">
        <v>79.826086956521735</v>
      </c>
      <c r="BC279" s="3">
        <f t="shared" si="120"/>
        <v>113.04347826086956</v>
      </c>
      <c r="BD279" s="3">
        <v>140.95617529880477</v>
      </c>
      <c r="BE279" s="3">
        <v>111.22093023255815</v>
      </c>
      <c r="BF279" s="3">
        <v>165.56521739130434</v>
      </c>
      <c r="BG279" s="3">
        <v>108.50434782608696</v>
      </c>
      <c r="BH279" s="3">
        <v>6.6086956521739131</v>
      </c>
      <c r="BI279" s="3"/>
      <c r="BJ279" s="3">
        <v>4.4985422222222224</v>
      </c>
      <c r="BK279" s="3"/>
      <c r="BL279" s="14">
        <v>1775</v>
      </c>
      <c r="BM279" s="15">
        <v>1.2138</v>
      </c>
      <c r="BN279" s="15">
        <f t="shared" si="125"/>
        <v>0.30907837837837837</v>
      </c>
      <c r="BO279" s="15">
        <f t="shared" si="126"/>
        <v>0.73957963963963969</v>
      </c>
      <c r="BP279" s="15">
        <f t="shared" si="127"/>
        <v>1.0735869565217391</v>
      </c>
      <c r="BQ279" s="4">
        <f t="shared" si="128"/>
        <v>2.8497913043478258</v>
      </c>
      <c r="BR279" s="4">
        <f t="shared" si="129"/>
        <v>4.0356521739130438</v>
      </c>
      <c r="BS279" s="4">
        <f t="shared" si="130"/>
        <v>5.0321354581673301</v>
      </c>
      <c r="BT279" s="4">
        <f t="shared" si="131"/>
        <v>3.9705872093023258</v>
      </c>
      <c r="BU279" s="4">
        <f t="shared" si="132"/>
        <v>5.9106782608695658</v>
      </c>
      <c r="BV279" s="4">
        <f t="shared" si="133"/>
        <v>3.873605217391304</v>
      </c>
      <c r="BW279" s="4">
        <f t="shared" si="134"/>
        <v>5.0321354581673301</v>
      </c>
      <c r="BX279" s="4">
        <f t="shared" si="135"/>
        <v>8.5627857141730015</v>
      </c>
      <c r="BY279" s="5"/>
      <c r="BZ279" s="4">
        <f t="shared" si="136"/>
        <v>5.4603305493333334</v>
      </c>
      <c r="CA279" s="4"/>
      <c r="CB279" s="4"/>
      <c r="CC279" s="26">
        <v>1775</v>
      </c>
      <c r="CD279" s="6">
        <f t="shared" si="137"/>
        <v>184.8949099099099</v>
      </c>
      <c r="CE279" s="6">
        <f t="shared" si="138"/>
        <v>290.9420652173913</v>
      </c>
      <c r="CF279" s="6">
        <f t="shared" si="139"/>
        <v>54.146034782608687</v>
      </c>
      <c r="CG279" s="6">
        <f t="shared" si="140"/>
        <v>20.178260869565218</v>
      </c>
      <c r="CH279" s="6">
        <f t="shared" si="141"/>
        <v>15.09640637450199</v>
      </c>
      <c r="CI279" s="6">
        <f t="shared" si="142"/>
        <v>11.911761627906976</v>
      </c>
      <c r="CJ279" s="6">
        <f t="shared" si="143"/>
        <v>7.6838817391304355</v>
      </c>
      <c r="CK279" s="6">
        <f t="shared" si="144"/>
        <v>5.0356867826086953</v>
      </c>
      <c r="CL279" s="6">
        <f t="shared" si="145"/>
        <v>6.5417760956175295</v>
      </c>
      <c r="CM279" s="6">
        <f t="shared" si="150"/>
        <v>17.125571428346003</v>
      </c>
      <c r="CO279" s="7">
        <f t="shared" si="146"/>
        <v>428.66144491767687</v>
      </c>
      <c r="CQ279" s="8">
        <v>1775</v>
      </c>
      <c r="CR279" s="9">
        <f t="shared" si="147"/>
        <v>1365.0826373333334</v>
      </c>
      <c r="CS279" s="9">
        <f t="shared" si="148"/>
        <v>1800.378068654243</v>
      </c>
      <c r="CU279" s="24">
        <v>1775</v>
      </c>
      <c r="CV279" s="11">
        <f t="shared" si="149"/>
        <v>0.75821998784606015</v>
      </c>
    </row>
    <row r="280" spans="1:100" x14ac:dyDescent="0.2">
      <c r="A280" s="13">
        <v>1776</v>
      </c>
      <c r="C280" s="1">
        <v>1003</v>
      </c>
      <c r="E280" s="1">
        <v>1134.1428571428571</v>
      </c>
      <c r="G280" s="1">
        <v>1134.1428571428571</v>
      </c>
      <c r="H280" s="1"/>
      <c r="J280" s="1">
        <v>36</v>
      </c>
      <c r="K280" s="1">
        <v>36</v>
      </c>
      <c r="L280" s="1">
        <v>32</v>
      </c>
      <c r="M280" s="1">
        <v>654.79999999999995</v>
      </c>
      <c r="Q280" s="1">
        <v>748</v>
      </c>
      <c r="R280" s="1">
        <v>952</v>
      </c>
      <c r="S280" s="1">
        <f t="shared" si="123"/>
        <v>850</v>
      </c>
      <c r="T280" s="1">
        <v>51</v>
      </c>
      <c r="V280" s="1"/>
      <c r="X280" s="1">
        <v>56</v>
      </c>
      <c r="Y280" s="1"/>
      <c r="Z280" s="1">
        <v>56</v>
      </c>
      <c r="AA280" s="1">
        <v>56</v>
      </c>
      <c r="AB280" s="1">
        <f t="shared" si="152"/>
        <v>52</v>
      </c>
      <c r="AC280" s="1">
        <v>1432</v>
      </c>
      <c r="AD280" s="1"/>
      <c r="AE280" s="1"/>
      <c r="AF280" s="1"/>
      <c r="AG280" s="1">
        <v>1768</v>
      </c>
      <c r="AH280" s="1">
        <v>2040</v>
      </c>
      <c r="AI280" s="1">
        <f t="shared" si="151"/>
        <v>1904</v>
      </c>
      <c r="AJ280" s="1">
        <v>99.9</v>
      </c>
      <c r="AK280" s="1">
        <v>1904</v>
      </c>
      <c r="AL280" s="1"/>
      <c r="AM280" s="1">
        <v>1403.2</v>
      </c>
      <c r="AN280" s="1"/>
      <c r="AO280" s="1">
        <v>84.7</v>
      </c>
      <c r="AP280" s="1"/>
      <c r="AQ280" s="1">
        <v>4.1264705882352946</v>
      </c>
      <c r="AR280" s="1">
        <v>4.4979733333333334</v>
      </c>
      <c r="AS280" s="1"/>
      <c r="AT280" s="1"/>
      <c r="AU280" s="1"/>
      <c r="AV280" s="1"/>
      <c r="AW280" s="1"/>
      <c r="AX280" s="17">
        <v>1776</v>
      </c>
      <c r="AY280" s="3">
        <v>8.5927927927927925</v>
      </c>
      <c r="AZ280" s="3">
        <f t="shared" si="124"/>
        <v>20.435006435006436</v>
      </c>
      <c r="BA280" s="3">
        <v>26.086956521739129</v>
      </c>
      <c r="BB280" s="3">
        <v>73.913043478260875</v>
      </c>
      <c r="BC280" s="3">
        <f t="shared" si="120"/>
        <v>113.04347826086956</v>
      </c>
      <c r="BD280" s="3">
        <v>151.71314741035854</v>
      </c>
      <c r="BE280" s="3">
        <v>116.16279069767442</v>
      </c>
      <c r="BF280" s="3">
        <v>165.56521739130434</v>
      </c>
      <c r="BG280" s="3">
        <v>122.01739130434783</v>
      </c>
      <c r="BH280" s="3">
        <v>7.3652173913043484</v>
      </c>
      <c r="BI280" s="3"/>
      <c r="BJ280" s="3">
        <v>4.4985422222222224</v>
      </c>
      <c r="BK280" s="3"/>
      <c r="BL280" s="14">
        <v>1776</v>
      </c>
      <c r="BM280" s="15">
        <v>1.2138</v>
      </c>
      <c r="BN280" s="15">
        <f t="shared" si="125"/>
        <v>0.30676270270270273</v>
      </c>
      <c r="BO280" s="15">
        <f t="shared" si="126"/>
        <v>0.72952972972972974</v>
      </c>
      <c r="BP280" s="15">
        <f t="shared" si="127"/>
        <v>0.93130434782608695</v>
      </c>
      <c r="BQ280" s="4">
        <f t="shared" si="128"/>
        <v>2.6386956521739133</v>
      </c>
      <c r="BR280" s="4">
        <f t="shared" si="129"/>
        <v>4.0356521739130438</v>
      </c>
      <c r="BS280" s="4">
        <f t="shared" si="130"/>
        <v>5.4161593625498003</v>
      </c>
      <c r="BT280" s="4">
        <f t="shared" si="131"/>
        <v>4.1470116279069771</v>
      </c>
      <c r="BU280" s="4">
        <f t="shared" si="132"/>
        <v>5.9106782608695658</v>
      </c>
      <c r="BV280" s="4">
        <f t="shared" si="133"/>
        <v>4.3560208695652172</v>
      </c>
      <c r="BW280" s="4">
        <f t="shared" si="134"/>
        <v>5.4161593625498003</v>
      </c>
      <c r="BX280" s="4">
        <f t="shared" si="135"/>
        <v>9.5429993419796464</v>
      </c>
      <c r="BY280" s="5"/>
      <c r="BZ280" s="4">
        <f t="shared" si="136"/>
        <v>5.4603305493333334</v>
      </c>
      <c r="CA280" s="4"/>
      <c r="CB280" s="4"/>
      <c r="CC280" s="26">
        <v>1776</v>
      </c>
      <c r="CD280" s="6">
        <f t="shared" si="137"/>
        <v>182.38243243243244</v>
      </c>
      <c r="CE280" s="6">
        <f t="shared" si="138"/>
        <v>252.38347826086957</v>
      </c>
      <c r="CF280" s="6">
        <f t="shared" si="139"/>
        <v>50.135217391304352</v>
      </c>
      <c r="CG280" s="6">
        <f t="shared" si="140"/>
        <v>20.178260869565218</v>
      </c>
      <c r="CH280" s="6">
        <f t="shared" si="141"/>
        <v>16.248478087649403</v>
      </c>
      <c r="CI280" s="6">
        <f t="shared" si="142"/>
        <v>12.441034883720931</v>
      </c>
      <c r="CJ280" s="6">
        <f t="shared" si="143"/>
        <v>7.6838817391304355</v>
      </c>
      <c r="CK280" s="6">
        <f t="shared" si="144"/>
        <v>5.6628271304347821</v>
      </c>
      <c r="CL280" s="6">
        <f t="shared" si="145"/>
        <v>7.0410071713147406</v>
      </c>
      <c r="CM280" s="6">
        <f t="shared" si="150"/>
        <v>19.085998683959293</v>
      </c>
      <c r="CO280" s="7">
        <f t="shared" si="146"/>
        <v>390.8601842179487</v>
      </c>
      <c r="CQ280" s="8">
        <v>1776</v>
      </c>
      <c r="CR280" s="9">
        <f t="shared" si="147"/>
        <v>1365.0826373333334</v>
      </c>
      <c r="CS280" s="9">
        <f t="shared" si="148"/>
        <v>1641.6127737153847</v>
      </c>
      <c r="CU280" s="24">
        <v>1776</v>
      </c>
      <c r="CV280" s="11">
        <f t="shared" si="149"/>
        <v>0.83154971695536106</v>
      </c>
    </row>
    <row r="281" spans="1:100" x14ac:dyDescent="0.2">
      <c r="A281" s="13">
        <v>1777</v>
      </c>
      <c r="C281" s="1">
        <v>1008.7</v>
      </c>
      <c r="E281" s="1">
        <v>1150.4750000000001</v>
      </c>
      <c r="G281" s="1">
        <v>1150.4750000000001</v>
      </c>
      <c r="H281" s="1"/>
      <c r="J281" s="1">
        <v>36</v>
      </c>
      <c r="K281" s="1">
        <v>36</v>
      </c>
      <c r="L281" s="1">
        <v>32</v>
      </c>
      <c r="M281" s="1">
        <v>822.8</v>
      </c>
      <c r="R281" s="1">
        <v>782</v>
      </c>
      <c r="S281" s="1">
        <f t="shared" si="123"/>
        <v>782</v>
      </c>
      <c r="T281" s="1">
        <v>51.5</v>
      </c>
      <c r="U281" s="1">
        <v>37.5</v>
      </c>
      <c r="V281" s="1">
        <v>52</v>
      </c>
      <c r="X281" s="1">
        <v>56</v>
      </c>
      <c r="Y281" s="1"/>
      <c r="Z281" s="1">
        <v>56</v>
      </c>
      <c r="AA281" s="1">
        <v>56</v>
      </c>
      <c r="AB281" s="1">
        <f t="shared" si="152"/>
        <v>52</v>
      </c>
      <c r="AC281" s="1">
        <v>1224</v>
      </c>
      <c r="AD281" s="1"/>
      <c r="AE281" s="1"/>
      <c r="AF281" s="1"/>
      <c r="AG281" s="1"/>
      <c r="AH281" s="1">
        <v>1762.22</v>
      </c>
      <c r="AI281" s="1">
        <f t="shared" si="151"/>
        <v>1762.22</v>
      </c>
      <c r="AJ281" s="1">
        <v>99.9</v>
      </c>
      <c r="AK281" s="1">
        <v>1768</v>
      </c>
      <c r="AL281" s="1"/>
      <c r="AM281" s="1">
        <v>1360</v>
      </c>
      <c r="AN281" s="1"/>
      <c r="AO281" s="1">
        <v>85</v>
      </c>
      <c r="AP281" s="1"/>
      <c r="AQ281" s="1">
        <v>4.1264705882352946</v>
      </c>
      <c r="AR281" s="1">
        <v>4.5022488888888885</v>
      </c>
      <c r="AS281" s="1"/>
      <c r="AT281" s="1">
        <v>4.5</v>
      </c>
      <c r="AU281" s="1"/>
      <c r="AV281" s="1"/>
      <c r="AW281" s="1"/>
      <c r="AX281" s="17">
        <v>1777</v>
      </c>
      <c r="AY281" s="3">
        <v>8.2882882882882889</v>
      </c>
      <c r="AZ281" s="3">
        <f t="shared" si="124"/>
        <v>20.729279279279282</v>
      </c>
      <c r="BA281" s="3">
        <v>26.086956521739129</v>
      </c>
      <c r="BB281" s="3">
        <v>68</v>
      </c>
      <c r="BC281" s="3">
        <f t="shared" si="120"/>
        <v>113.04347826086956</v>
      </c>
      <c r="BD281" s="3">
        <v>140.41593625498007</v>
      </c>
      <c r="BE281" s="3">
        <v>116.16279069767442</v>
      </c>
      <c r="BF281" s="3">
        <v>153.7391304347826</v>
      </c>
      <c r="BG281" s="3">
        <v>118.26086956521739</v>
      </c>
      <c r="BH281" s="3">
        <v>7.3913043478260869</v>
      </c>
      <c r="BI281" s="3"/>
      <c r="BJ281" s="3">
        <v>4.4985422222222224</v>
      </c>
      <c r="BK281" s="3"/>
      <c r="BL281" s="14">
        <v>1777</v>
      </c>
      <c r="BM281" s="15">
        <v>1.2138</v>
      </c>
      <c r="BN281" s="15">
        <f t="shared" si="125"/>
        <v>0.29589189189189191</v>
      </c>
      <c r="BO281" s="15">
        <f t="shared" si="126"/>
        <v>0.74003527027027027</v>
      </c>
      <c r="BP281" s="15">
        <f t="shared" si="127"/>
        <v>0.93130434782608695</v>
      </c>
      <c r="BQ281" s="4">
        <f t="shared" si="128"/>
        <v>2.4276</v>
      </c>
      <c r="BR281" s="4">
        <f t="shared" si="129"/>
        <v>4.0356521739130438</v>
      </c>
      <c r="BS281" s="4">
        <f t="shared" si="130"/>
        <v>5.0128489243027889</v>
      </c>
      <c r="BT281" s="4">
        <f t="shared" si="131"/>
        <v>4.1470116279069771</v>
      </c>
      <c r="BU281" s="4">
        <f t="shared" si="132"/>
        <v>5.4884869565217382</v>
      </c>
      <c r="BV281" s="4">
        <f t="shared" si="133"/>
        <v>4.2219130434782608</v>
      </c>
      <c r="BW281" s="4">
        <f t="shared" si="134"/>
        <v>5.0128489243027889</v>
      </c>
      <c r="BX281" s="4">
        <f t="shared" si="135"/>
        <v>9.5767998119040136</v>
      </c>
      <c r="BY281" s="5"/>
      <c r="BZ281" s="4">
        <f t="shared" si="136"/>
        <v>5.4603305493333334</v>
      </c>
      <c r="CA281" s="4"/>
      <c r="CB281" s="4"/>
      <c r="CC281" s="26">
        <v>1777</v>
      </c>
      <c r="CD281" s="6">
        <f t="shared" si="137"/>
        <v>185.00881756756758</v>
      </c>
      <c r="CE281" s="6">
        <f t="shared" si="138"/>
        <v>252.38347826086957</v>
      </c>
      <c r="CF281" s="6">
        <f t="shared" si="139"/>
        <v>46.124400000000001</v>
      </c>
      <c r="CG281" s="6">
        <f t="shared" si="140"/>
        <v>20.178260869565218</v>
      </c>
      <c r="CH281" s="6">
        <f t="shared" si="141"/>
        <v>15.038546772908367</v>
      </c>
      <c r="CI281" s="6">
        <f t="shared" si="142"/>
        <v>12.441034883720931</v>
      </c>
      <c r="CJ281" s="6">
        <f t="shared" si="143"/>
        <v>7.1350330434782601</v>
      </c>
      <c r="CK281" s="6">
        <f t="shared" si="144"/>
        <v>5.4884869565217391</v>
      </c>
      <c r="CL281" s="6">
        <f t="shared" si="145"/>
        <v>6.5167036015936262</v>
      </c>
      <c r="CM281" s="6">
        <f t="shared" si="150"/>
        <v>19.153599623808027</v>
      </c>
      <c r="CO281" s="7">
        <f t="shared" si="146"/>
        <v>384.45954401246576</v>
      </c>
      <c r="CQ281" s="8">
        <v>1777</v>
      </c>
      <c r="CR281" s="9">
        <f t="shared" si="147"/>
        <v>1365.0826373333334</v>
      </c>
      <c r="CS281" s="9">
        <f t="shared" si="148"/>
        <v>1614.7300848523562</v>
      </c>
      <c r="CU281" s="24">
        <v>1777</v>
      </c>
      <c r="CV281" s="11">
        <f t="shared" si="149"/>
        <v>0.84539369776971152</v>
      </c>
    </row>
    <row r="282" spans="1:100" x14ac:dyDescent="0.2">
      <c r="A282" s="13">
        <v>1778</v>
      </c>
      <c r="E282" s="1">
        <v>1179.6640000000002</v>
      </c>
      <c r="G282" s="1">
        <v>1179.6640000000002</v>
      </c>
      <c r="H282" s="1"/>
      <c r="J282" s="1">
        <v>36</v>
      </c>
      <c r="K282" s="1">
        <v>36</v>
      </c>
      <c r="L282" s="1">
        <v>32</v>
      </c>
      <c r="M282" s="1">
        <v>961.2</v>
      </c>
      <c r="Q282" s="1">
        <v>884</v>
      </c>
      <c r="R282" s="1">
        <v>850</v>
      </c>
      <c r="S282" s="1">
        <f t="shared" si="123"/>
        <v>867</v>
      </c>
      <c r="T282" s="1">
        <v>51.5</v>
      </c>
      <c r="U282" s="1">
        <v>37.799999999999997</v>
      </c>
      <c r="V282" s="1"/>
      <c r="X282" s="1">
        <v>56</v>
      </c>
      <c r="Y282" s="1"/>
      <c r="Z282" s="1">
        <v>56</v>
      </c>
      <c r="AA282" s="1">
        <v>56</v>
      </c>
      <c r="AB282" s="1">
        <f t="shared" si="152"/>
        <v>52</v>
      </c>
      <c r="AC282" s="1">
        <v>1071</v>
      </c>
      <c r="AD282" s="1"/>
      <c r="AE282" s="1"/>
      <c r="AF282" s="1">
        <f>1430</f>
        <v>1430</v>
      </c>
      <c r="AG282" s="1">
        <v>1434.5</v>
      </c>
      <c r="AH282" s="1">
        <v>1620.4399999999998</v>
      </c>
      <c r="AI282" s="1">
        <f t="shared" si="151"/>
        <v>1494.9799999999998</v>
      </c>
      <c r="AJ282" s="1">
        <v>99.9</v>
      </c>
      <c r="AK282" s="1">
        <v>1881.3</v>
      </c>
      <c r="AL282" s="1"/>
      <c r="AM282" s="1">
        <v>1323.2</v>
      </c>
      <c r="AN282" s="1"/>
      <c r="AO282" s="1">
        <v>96</v>
      </c>
      <c r="AP282" s="1"/>
      <c r="AQ282" s="1">
        <v>4.1264705882352946</v>
      </c>
      <c r="AR282" s="1">
        <v>4.4979199999999997</v>
      </c>
      <c r="AS282" s="1"/>
      <c r="AT282" s="1"/>
      <c r="AU282" s="1">
        <v>4.5</v>
      </c>
      <c r="AV282" s="1"/>
      <c r="AW282" s="1"/>
      <c r="AX282" s="17">
        <v>1778</v>
      </c>
      <c r="AY282" s="3">
        <v>6.2486486486486488</v>
      </c>
      <c r="AZ282" s="3">
        <f t="shared" si="124"/>
        <v>21.25520720720721</v>
      </c>
      <c r="BA282" s="3">
        <v>26.086956521739129</v>
      </c>
      <c r="BB282" s="3">
        <v>75.391304347826093</v>
      </c>
      <c r="BC282" s="3">
        <f t="shared" si="120"/>
        <v>113.04347826086956</v>
      </c>
      <c r="BD282" s="3">
        <v>119.12191235059758</v>
      </c>
      <c r="BE282" s="3">
        <v>116.16279069767442</v>
      </c>
      <c r="BF282" s="3">
        <v>163.59130434782608</v>
      </c>
      <c r="BG282" s="3">
        <v>115.0608695652174</v>
      </c>
      <c r="BH282" s="3">
        <v>8.3478260869565215</v>
      </c>
      <c r="BI282" s="3"/>
      <c r="BJ282" s="3">
        <v>4.4985422222222224</v>
      </c>
      <c r="BK282" s="3"/>
      <c r="BL282" s="14">
        <v>1778</v>
      </c>
      <c r="BM282" s="15">
        <v>1.2138</v>
      </c>
      <c r="BN282" s="15">
        <f t="shared" si="125"/>
        <v>0.22307675675675676</v>
      </c>
      <c r="BO282" s="15">
        <f t="shared" si="126"/>
        <v>0.75881089729729734</v>
      </c>
      <c r="BP282" s="15">
        <f t="shared" si="127"/>
        <v>0.93130434782608695</v>
      </c>
      <c r="BQ282" s="4">
        <f t="shared" si="128"/>
        <v>2.6914695652173912</v>
      </c>
      <c r="BR282" s="4">
        <f t="shared" si="129"/>
        <v>4.0356521739130438</v>
      </c>
      <c r="BS282" s="4">
        <f t="shared" si="130"/>
        <v>4.2526522709163341</v>
      </c>
      <c r="BT282" s="4">
        <f t="shared" si="131"/>
        <v>4.1470116279069771</v>
      </c>
      <c r="BU282" s="4">
        <f t="shared" si="132"/>
        <v>5.8402095652173909</v>
      </c>
      <c r="BV282" s="4">
        <f t="shared" si="133"/>
        <v>4.1076730434782611</v>
      </c>
      <c r="BW282" s="4">
        <f t="shared" si="134"/>
        <v>4.2526522709163341</v>
      </c>
      <c r="BX282" s="4">
        <f t="shared" si="135"/>
        <v>10.816150375797475</v>
      </c>
      <c r="BY282" s="5"/>
      <c r="BZ282" s="4">
        <f t="shared" si="136"/>
        <v>5.4603305493333334</v>
      </c>
      <c r="CA282" s="4"/>
      <c r="CB282" s="4"/>
      <c r="CC282" s="26">
        <v>1778</v>
      </c>
      <c r="CD282" s="6">
        <f t="shared" si="137"/>
        <v>189.70272432432435</v>
      </c>
      <c r="CE282" s="6">
        <f t="shared" si="138"/>
        <v>252.38347826086957</v>
      </c>
      <c r="CF282" s="6">
        <f t="shared" si="139"/>
        <v>51.137921739130434</v>
      </c>
      <c r="CG282" s="6">
        <f t="shared" si="140"/>
        <v>20.178260869565218</v>
      </c>
      <c r="CH282" s="6">
        <f t="shared" si="141"/>
        <v>12.757956812749002</v>
      </c>
      <c r="CI282" s="6">
        <f t="shared" si="142"/>
        <v>12.441034883720931</v>
      </c>
      <c r="CJ282" s="6">
        <f t="shared" si="143"/>
        <v>7.5922724347826085</v>
      </c>
      <c r="CK282" s="6">
        <f t="shared" si="144"/>
        <v>5.3399749565217398</v>
      </c>
      <c r="CL282" s="6">
        <f t="shared" si="145"/>
        <v>5.5284479521912342</v>
      </c>
      <c r="CM282" s="6">
        <f t="shared" si="150"/>
        <v>21.632300751594951</v>
      </c>
      <c r="CO282" s="7">
        <f t="shared" si="146"/>
        <v>388.99164866112568</v>
      </c>
      <c r="CQ282" s="8">
        <v>1778</v>
      </c>
      <c r="CR282" s="9">
        <f t="shared" si="147"/>
        <v>1365.0826373333334</v>
      </c>
      <c r="CS282" s="9">
        <f t="shared" si="148"/>
        <v>1633.764924376728</v>
      </c>
      <c r="CU282" s="24">
        <v>1778</v>
      </c>
      <c r="CV282" s="11">
        <f t="shared" si="149"/>
        <v>0.83554409631734794</v>
      </c>
    </row>
    <row r="283" spans="1:100" x14ac:dyDescent="0.2">
      <c r="A283" s="13">
        <v>1779</v>
      </c>
      <c r="C283" s="1">
        <v>1360</v>
      </c>
      <c r="E283" s="1">
        <v>1338.75</v>
      </c>
      <c r="G283" s="1">
        <v>1338.75</v>
      </c>
      <c r="H283" s="1"/>
      <c r="J283" s="1">
        <v>36</v>
      </c>
      <c r="K283" s="1">
        <v>36.5</v>
      </c>
      <c r="L283" s="1">
        <v>32</v>
      </c>
      <c r="M283" s="1">
        <v>658.8</v>
      </c>
      <c r="T283" s="1">
        <v>52</v>
      </c>
      <c r="U283" s="1">
        <v>40.700000000000003</v>
      </c>
      <c r="V283" s="1"/>
      <c r="X283" s="1">
        <v>56</v>
      </c>
      <c r="Y283" s="1"/>
      <c r="Z283" s="1">
        <v>56</v>
      </c>
      <c r="AA283" s="1">
        <v>56</v>
      </c>
      <c r="AB283" s="1">
        <f t="shared" si="152"/>
        <v>52</v>
      </c>
      <c r="AC283" s="1">
        <v>1258</v>
      </c>
      <c r="AD283" s="1"/>
      <c r="AE283" s="1"/>
      <c r="AF283" s="1">
        <f>(45*34)+31</f>
        <v>1561</v>
      </c>
      <c r="AG283" s="1">
        <v>1561</v>
      </c>
      <c r="AH283" s="1">
        <v>1887</v>
      </c>
      <c r="AI283" s="1">
        <f t="shared" si="151"/>
        <v>1669.6666666666667</v>
      </c>
      <c r="AJ283" s="1">
        <v>106.25</v>
      </c>
      <c r="AK283" s="1">
        <v>2040</v>
      </c>
      <c r="AL283" s="1"/>
      <c r="AM283" s="1">
        <v>1224</v>
      </c>
      <c r="AN283" s="1"/>
      <c r="AO283" s="1">
        <v>86</v>
      </c>
      <c r="AP283" s="1"/>
      <c r="AQ283" s="1">
        <v>4.1264705882352946</v>
      </c>
      <c r="AR283" s="1">
        <v>4.5026133333333336</v>
      </c>
      <c r="AS283" s="1"/>
      <c r="AT283" s="1"/>
      <c r="AU283" s="1">
        <v>4.5</v>
      </c>
      <c r="AV283" s="1"/>
      <c r="AW283" s="1"/>
      <c r="AX283" s="17">
        <v>1779</v>
      </c>
      <c r="AY283" s="3">
        <v>12.252252252252251</v>
      </c>
      <c r="AZ283" s="3">
        <f t="shared" si="124"/>
        <v>24.121621621621621</v>
      </c>
      <c r="BA283" s="3">
        <v>26.086956521739129</v>
      </c>
      <c r="BB283" s="3">
        <v>74.652173913043484</v>
      </c>
      <c r="BC283" s="3">
        <f t="shared" si="120"/>
        <v>113.04347826086956</v>
      </c>
      <c r="BD283" s="3">
        <v>133.04116865869852</v>
      </c>
      <c r="BE283" s="3">
        <v>123.54651162790698</v>
      </c>
      <c r="BF283" s="3">
        <v>177.39130434782606</v>
      </c>
      <c r="BG283" s="3">
        <v>106.43478260869566</v>
      </c>
      <c r="BH283" s="3">
        <v>7.4782608695652177</v>
      </c>
      <c r="BI283" s="3"/>
      <c r="BJ283" s="3">
        <v>4.4985422222222224</v>
      </c>
      <c r="BK283" s="3"/>
      <c r="BL283" s="14">
        <v>1779</v>
      </c>
      <c r="BM283" s="15">
        <v>1.2138</v>
      </c>
      <c r="BN283" s="15">
        <f t="shared" si="125"/>
        <v>0.4374054054054054</v>
      </c>
      <c r="BO283" s="15">
        <f t="shared" si="126"/>
        <v>0.86114189189189183</v>
      </c>
      <c r="BP283" s="15">
        <f t="shared" si="127"/>
        <v>0.93130434782608695</v>
      </c>
      <c r="BQ283" s="4">
        <f t="shared" si="128"/>
        <v>2.6650826086956521</v>
      </c>
      <c r="BR283" s="4">
        <f t="shared" si="129"/>
        <v>4.0356521739130438</v>
      </c>
      <c r="BS283" s="4">
        <f t="shared" si="130"/>
        <v>4.7495697211155372</v>
      </c>
      <c r="BT283" s="4">
        <f t="shared" si="131"/>
        <v>4.410610465116279</v>
      </c>
      <c r="BU283" s="4">
        <f t="shared" si="132"/>
        <v>6.3328695652173899</v>
      </c>
      <c r="BV283" s="4">
        <f t="shared" si="133"/>
        <v>3.799721739130435</v>
      </c>
      <c r="BW283" s="4">
        <f t="shared" si="134"/>
        <v>4.7495697211155372</v>
      </c>
      <c r="BX283" s="4">
        <f t="shared" si="135"/>
        <v>9.6894680449852384</v>
      </c>
      <c r="BY283" s="5"/>
      <c r="BZ283" s="4">
        <f t="shared" si="136"/>
        <v>5.4603305493333334</v>
      </c>
      <c r="CA283" s="4"/>
      <c r="CB283" s="4"/>
      <c r="CC283" s="26">
        <v>1779</v>
      </c>
      <c r="CD283" s="6">
        <f t="shared" si="137"/>
        <v>215.28547297297294</v>
      </c>
      <c r="CE283" s="6">
        <f t="shared" si="138"/>
        <v>252.38347826086957</v>
      </c>
      <c r="CF283" s="6">
        <f t="shared" si="139"/>
        <v>50.636569565217386</v>
      </c>
      <c r="CG283" s="6">
        <f t="shared" si="140"/>
        <v>20.178260869565218</v>
      </c>
      <c r="CH283" s="6">
        <f t="shared" si="141"/>
        <v>14.248709163346611</v>
      </c>
      <c r="CI283" s="6">
        <f t="shared" si="142"/>
        <v>13.231831395348838</v>
      </c>
      <c r="CJ283" s="6">
        <f t="shared" si="143"/>
        <v>8.2327304347826065</v>
      </c>
      <c r="CK283" s="6">
        <f t="shared" si="144"/>
        <v>4.9396382608695655</v>
      </c>
      <c r="CL283" s="6">
        <f t="shared" si="145"/>
        <v>6.174440637450199</v>
      </c>
      <c r="CM283" s="6">
        <f t="shared" si="150"/>
        <v>19.378936089970477</v>
      </c>
      <c r="CO283" s="7">
        <f t="shared" si="146"/>
        <v>389.40459467742045</v>
      </c>
      <c r="CQ283" s="8">
        <v>1779</v>
      </c>
      <c r="CR283" s="9">
        <f t="shared" si="147"/>
        <v>1365.0826373333334</v>
      </c>
      <c r="CS283" s="9">
        <f t="shared" si="148"/>
        <v>1635.4992976451661</v>
      </c>
      <c r="CU283" s="24">
        <v>1779</v>
      </c>
      <c r="CV283" s="11">
        <f t="shared" si="149"/>
        <v>0.83465803947382577</v>
      </c>
    </row>
    <row r="284" spans="1:100" x14ac:dyDescent="0.2">
      <c r="A284" s="13">
        <v>1780</v>
      </c>
      <c r="C284" s="1">
        <v>2057</v>
      </c>
      <c r="E284" s="1">
        <v>1572.257142857143</v>
      </c>
      <c r="G284" s="1">
        <v>1572.257142857143</v>
      </c>
      <c r="H284" s="1"/>
      <c r="J284" s="1">
        <v>42</v>
      </c>
      <c r="K284" s="1">
        <v>44</v>
      </c>
      <c r="L284" s="1">
        <v>39</v>
      </c>
      <c r="M284" s="1">
        <v>714</v>
      </c>
      <c r="Q284" s="1">
        <v>714</v>
      </c>
      <c r="R284" s="1">
        <v>986</v>
      </c>
      <c r="S284" s="1">
        <f>AVERAGE(O284:R284)</f>
        <v>850</v>
      </c>
      <c r="T284" s="1">
        <v>46</v>
      </c>
      <c r="U284" s="1">
        <v>46</v>
      </c>
      <c r="V284" s="1"/>
      <c r="X284" s="1">
        <v>56</v>
      </c>
      <c r="Y284" s="1"/>
      <c r="Z284" s="1">
        <v>56</v>
      </c>
      <c r="AA284" s="1">
        <v>56</v>
      </c>
      <c r="AB284" s="1">
        <f t="shared" si="152"/>
        <v>52</v>
      </c>
      <c r="AC284" s="1">
        <v>1275</v>
      </c>
      <c r="AD284" s="1"/>
      <c r="AE284" s="1"/>
      <c r="AF284" s="1">
        <v>1838</v>
      </c>
      <c r="AG284" s="1">
        <v>1734</v>
      </c>
      <c r="AH284" s="1">
        <v>1904</v>
      </c>
      <c r="AI284" s="1">
        <f t="shared" si="151"/>
        <v>1825.3333333333333</v>
      </c>
      <c r="AJ284" s="1">
        <v>104.15</v>
      </c>
      <c r="AK284" s="1">
        <v>2210</v>
      </c>
      <c r="AL284" s="1"/>
      <c r="AM284" s="1"/>
      <c r="AN284" s="1"/>
      <c r="AO284" s="1">
        <v>90</v>
      </c>
      <c r="AP284" s="1"/>
      <c r="AQ284" s="1">
        <v>4.1264705882352946</v>
      </c>
      <c r="AR284" s="1">
        <v>4.4976533333333331</v>
      </c>
      <c r="AS284" s="1"/>
      <c r="AT284" s="1"/>
      <c r="AU284" s="1">
        <v>4.5</v>
      </c>
      <c r="AV284" s="1"/>
      <c r="AW284" s="1"/>
      <c r="AX284" s="17">
        <v>1780</v>
      </c>
      <c r="AY284" s="3">
        <v>12.36936936936937</v>
      </c>
      <c r="AZ284" s="3">
        <f t="shared" si="124"/>
        <v>28.328957528957531</v>
      </c>
      <c r="BA284" s="3">
        <v>32.608695652173914</v>
      </c>
      <c r="BB284" s="3">
        <v>73.913043478260875</v>
      </c>
      <c r="BC284" s="3">
        <f t="shared" si="120"/>
        <v>113.04347826086956</v>
      </c>
      <c r="BD284" s="3">
        <v>145.44488711819389</v>
      </c>
      <c r="BE284" s="3">
        <v>121.1046511627907</v>
      </c>
      <c r="BF284" s="3">
        <v>192.17391304347825</v>
      </c>
      <c r="BG284" s="3">
        <v>128.79565217391303</v>
      </c>
      <c r="BH284" s="3">
        <v>7.8260869565217392</v>
      </c>
      <c r="BI284" s="3"/>
      <c r="BJ284" s="3">
        <v>4.4985422222222224</v>
      </c>
      <c r="BK284" s="3"/>
      <c r="BL284" s="14">
        <v>1780</v>
      </c>
      <c r="BM284" s="15">
        <v>1.2138</v>
      </c>
      <c r="BN284" s="15">
        <f t="shared" si="125"/>
        <v>0.44158648648648646</v>
      </c>
      <c r="BO284" s="15">
        <f t="shared" si="126"/>
        <v>1.0113437837837838</v>
      </c>
      <c r="BP284" s="15">
        <f t="shared" si="127"/>
        <v>1.1641304347826087</v>
      </c>
      <c r="BQ284" s="4">
        <f t="shared" si="128"/>
        <v>2.6386956521739133</v>
      </c>
      <c r="BR284" s="4">
        <f t="shared" si="129"/>
        <v>4.0356521739130438</v>
      </c>
      <c r="BS284" s="4">
        <f t="shared" si="130"/>
        <v>5.1923824701195223</v>
      </c>
      <c r="BT284" s="4">
        <f t="shared" si="131"/>
        <v>4.3234360465116284</v>
      </c>
      <c r="BU284" s="4">
        <f t="shared" si="132"/>
        <v>6.8606086956521732</v>
      </c>
      <c r="BV284" s="4">
        <f t="shared" si="133"/>
        <v>4.5980047826086947</v>
      </c>
      <c r="BW284" s="4">
        <f t="shared" si="134"/>
        <v>5.1923824701195223</v>
      </c>
      <c r="BX284" s="4">
        <f t="shared" si="135"/>
        <v>10.140140977310132</v>
      </c>
      <c r="BY284" s="5"/>
      <c r="BZ284" s="4">
        <f t="shared" si="136"/>
        <v>5.4603305493333334</v>
      </c>
      <c r="CA284" s="4"/>
      <c r="CB284" s="4"/>
      <c r="CC284" s="26">
        <v>1780</v>
      </c>
      <c r="CD284" s="6">
        <f t="shared" si="137"/>
        <v>252.83594594594592</v>
      </c>
      <c r="CE284" s="6">
        <f t="shared" si="138"/>
        <v>315.47934782608695</v>
      </c>
      <c r="CF284" s="6">
        <f t="shared" si="139"/>
        <v>50.135217391304352</v>
      </c>
      <c r="CG284" s="6">
        <f t="shared" si="140"/>
        <v>20.178260869565218</v>
      </c>
      <c r="CH284" s="6">
        <f t="shared" si="141"/>
        <v>15.577147410358567</v>
      </c>
      <c r="CI284" s="6">
        <f t="shared" si="142"/>
        <v>12.970308139534886</v>
      </c>
      <c r="CJ284" s="6">
        <f t="shared" si="143"/>
        <v>8.9187913043478257</v>
      </c>
      <c r="CK284" s="6">
        <f t="shared" si="144"/>
        <v>5.9774062173913034</v>
      </c>
      <c r="CL284" s="6">
        <f t="shared" si="145"/>
        <v>6.7500972111553788</v>
      </c>
      <c r="CM284" s="6">
        <f t="shared" si="150"/>
        <v>20.280281954620264</v>
      </c>
      <c r="CO284" s="7">
        <f t="shared" si="146"/>
        <v>456.26685832436482</v>
      </c>
      <c r="CQ284" s="8">
        <v>1780</v>
      </c>
      <c r="CR284" s="9">
        <f t="shared" si="147"/>
        <v>1365.0826373333334</v>
      </c>
      <c r="CS284" s="9">
        <f t="shared" si="148"/>
        <v>1916.3208049623324</v>
      </c>
      <c r="CU284" s="24">
        <v>1780</v>
      </c>
      <c r="CV284" s="11">
        <f t="shared" si="149"/>
        <v>0.71234557063641846</v>
      </c>
    </row>
    <row r="285" spans="1:100" x14ac:dyDescent="0.2">
      <c r="A285" s="13">
        <v>1781</v>
      </c>
      <c r="C285" s="1">
        <v>1156</v>
      </c>
      <c r="E285" s="1">
        <v>1443.1111111111111</v>
      </c>
      <c r="G285" s="1">
        <v>1443.1111111111111</v>
      </c>
      <c r="H285" s="1"/>
      <c r="J285" s="1">
        <v>45</v>
      </c>
      <c r="K285" s="1">
        <v>45</v>
      </c>
      <c r="L285" s="1">
        <v>41</v>
      </c>
      <c r="M285" s="1">
        <v>793.3</v>
      </c>
      <c r="Q285" s="1">
        <v>1071</v>
      </c>
      <c r="R285" s="1">
        <v>986</v>
      </c>
      <c r="S285" s="1">
        <f>AVERAGE(O285:R285)</f>
        <v>1028.5</v>
      </c>
      <c r="U285" s="1">
        <v>52</v>
      </c>
      <c r="V285" s="1"/>
      <c r="X285" s="1">
        <v>60</v>
      </c>
      <c r="Y285" s="1"/>
      <c r="Z285" s="1">
        <v>60</v>
      </c>
      <c r="AA285" s="1">
        <v>60</v>
      </c>
      <c r="AB285" s="1">
        <f t="shared" si="152"/>
        <v>56</v>
      </c>
      <c r="AC285" s="1">
        <v>1496</v>
      </c>
      <c r="AD285" s="1"/>
      <c r="AE285" s="1"/>
      <c r="AF285" s="1"/>
      <c r="AG285" s="1">
        <v>1800</v>
      </c>
      <c r="AH285" s="1">
        <v>2006</v>
      </c>
      <c r="AI285" s="1">
        <f t="shared" si="151"/>
        <v>1903</v>
      </c>
      <c r="AJ285" s="1"/>
      <c r="AK285" s="1">
        <v>2221.3000000000002</v>
      </c>
      <c r="AL285" s="1"/>
      <c r="AM285" s="1">
        <v>1738.3</v>
      </c>
      <c r="AN285" s="1"/>
      <c r="AO285" s="1">
        <v>84</v>
      </c>
      <c r="AP285" s="1"/>
      <c r="AQ285" s="1">
        <v>4.1264705882352946</v>
      </c>
      <c r="AR285" s="1">
        <v>4.4986577777777779</v>
      </c>
      <c r="AS285" s="1"/>
      <c r="AT285" s="1">
        <v>4.5</v>
      </c>
      <c r="AU285" s="1">
        <v>4.5</v>
      </c>
      <c r="AV285" s="1"/>
      <c r="AW285" s="1"/>
      <c r="AX285" s="17">
        <v>1781</v>
      </c>
      <c r="AY285" s="3">
        <v>12.486486486486486</v>
      </c>
      <c r="AZ285" s="3">
        <f t="shared" si="124"/>
        <v>26.002002002002001</v>
      </c>
      <c r="BA285" s="3">
        <v>35.869565217391305</v>
      </c>
      <c r="BB285" s="3">
        <v>89.434782608695656</v>
      </c>
      <c r="BC285" s="3">
        <f t="shared" si="120"/>
        <v>121.73913043478261</v>
      </c>
      <c r="BD285" s="3">
        <v>151.63346613545815</v>
      </c>
      <c r="BE285" s="3">
        <v>129.36046511627907</v>
      </c>
      <c r="BF285" s="3">
        <v>193.15652173913043</v>
      </c>
      <c r="BG285" s="3">
        <v>151.15652173913043</v>
      </c>
      <c r="BH285" s="3">
        <v>7.3043478260869561</v>
      </c>
      <c r="BI285" s="3"/>
      <c r="BJ285" s="3">
        <v>4.4985422222222224</v>
      </c>
      <c r="BK285" s="3"/>
      <c r="BL285" s="14">
        <v>1781</v>
      </c>
      <c r="BM285" s="15">
        <v>1.2138</v>
      </c>
      <c r="BN285" s="15">
        <f t="shared" si="125"/>
        <v>0.44576756756756758</v>
      </c>
      <c r="BO285" s="15">
        <f t="shared" si="126"/>
        <v>0.92827147147147138</v>
      </c>
      <c r="BP285" s="15">
        <f t="shared" si="127"/>
        <v>1.2805434782608698</v>
      </c>
      <c r="BQ285" s="4">
        <f t="shared" si="128"/>
        <v>3.192821739130435</v>
      </c>
      <c r="BR285" s="4">
        <f t="shared" si="129"/>
        <v>4.3460869565217388</v>
      </c>
      <c r="BS285" s="4">
        <f t="shared" si="130"/>
        <v>5.4133147410358564</v>
      </c>
      <c r="BT285" s="4">
        <f t="shared" si="131"/>
        <v>4.6181686046511627</v>
      </c>
      <c r="BU285" s="4">
        <f t="shared" si="132"/>
        <v>6.8956878260869567</v>
      </c>
      <c r="BV285" s="4">
        <f t="shared" si="133"/>
        <v>5.3962878260869562</v>
      </c>
      <c r="BW285" s="4">
        <f t="shared" si="134"/>
        <v>5.4133147410358564</v>
      </c>
      <c r="BX285" s="4">
        <f t="shared" si="135"/>
        <v>9.4641315788227889</v>
      </c>
      <c r="BY285" s="5"/>
      <c r="BZ285" s="4">
        <f t="shared" si="136"/>
        <v>5.4603305493333334</v>
      </c>
      <c r="CA285" s="4"/>
      <c r="CB285" s="4"/>
      <c r="CC285" s="26">
        <v>1781</v>
      </c>
      <c r="CD285" s="6">
        <f t="shared" si="137"/>
        <v>232.06786786786785</v>
      </c>
      <c r="CE285" s="6">
        <f t="shared" si="138"/>
        <v>347.02728260869571</v>
      </c>
      <c r="CF285" s="6">
        <f t="shared" si="139"/>
        <v>60.663613043478264</v>
      </c>
      <c r="CG285" s="6">
        <f t="shared" si="140"/>
        <v>21.730434782608693</v>
      </c>
      <c r="CH285" s="6">
        <f t="shared" si="141"/>
        <v>16.239944223107571</v>
      </c>
      <c r="CI285" s="6">
        <f t="shared" si="142"/>
        <v>13.854505813953487</v>
      </c>
      <c r="CJ285" s="6">
        <f t="shared" si="143"/>
        <v>8.9643941739130444</v>
      </c>
      <c r="CK285" s="6">
        <f t="shared" si="144"/>
        <v>7.0151741739130431</v>
      </c>
      <c r="CL285" s="6">
        <f t="shared" si="145"/>
        <v>7.0373091633466132</v>
      </c>
      <c r="CM285" s="6">
        <f t="shared" si="150"/>
        <v>18.928263157645578</v>
      </c>
      <c r="CO285" s="7">
        <f t="shared" si="146"/>
        <v>501.46092114066204</v>
      </c>
      <c r="CQ285" s="8">
        <v>1781</v>
      </c>
      <c r="CR285" s="9">
        <f t="shared" si="147"/>
        <v>1365.0826373333334</v>
      </c>
      <c r="CS285" s="9">
        <f t="shared" si="148"/>
        <v>2106.1358687907805</v>
      </c>
      <c r="CU285" s="24">
        <v>1781</v>
      </c>
      <c r="CV285" s="11">
        <f t="shared" si="149"/>
        <v>0.64814557197446321</v>
      </c>
    </row>
    <row r="286" spans="1:100" x14ac:dyDescent="0.2">
      <c r="A286" s="13">
        <v>1782</v>
      </c>
      <c r="C286" s="1">
        <v>1241</v>
      </c>
      <c r="E286" s="1">
        <v>1053.8599999999999</v>
      </c>
      <c r="G286" s="1">
        <v>1053.8599999999999</v>
      </c>
      <c r="H286" s="1"/>
      <c r="J286" s="1">
        <v>36</v>
      </c>
      <c r="K286" s="1">
        <v>36</v>
      </c>
      <c r="L286" s="1">
        <v>32</v>
      </c>
      <c r="M286" s="1">
        <v>901</v>
      </c>
      <c r="Q286" s="1">
        <v>884</v>
      </c>
      <c r="R286" s="1">
        <v>1122</v>
      </c>
      <c r="S286" s="1">
        <f>AVERAGE(O286:R286)</f>
        <v>1003</v>
      </c>
      <c r="U286" s="1">
        <v>48</v>
      </c>
      <c r="V286" s="1"/>
      <c r="X286" s="1">
        <v>62</v>
      </c>
      <c r="Y286" s="1"/>
      <c r="Z286" s="1">
        <v>64.666664123535156</v>
      </c>
      <c r="AA286" s="1">
        <v>64.666664123535156</v>
      </c>
      <c r="AB286" s="1">
        <f t="shared" si="152"/>
        <v>60.666664123535156</v>
      </c>
      <c r="AC286" s="1">
        <v>1534</v>
      </c>
      <c r="AD286" s="1"/>
      <c r="AE286" s="1"/>
      <c r="AF286" s="1"/>
      <c r="AG286" s="1">
        <v>1683</v>
      </c>
      <c r="AH286" s="1">
        <v>1653.25</v>
      </c>
      <c r="AI286" s="1">
        <f t="shared" si="151"/>
        <v>1668.125</v>
      </c>
      <c r="AJ286" s="1">
        <v>118.35</v>
      </c>
      <c r="AK286" s="1">
        <v>2176</v>
      </c>
      <c r="AL286" s="1"/>
      <c r="AM286" s="1">
        <v>1513.7</v>
      </c>
      <c r="AN286" s="1"/>
      <c r="AO286" s="1">
        <v>90.3</v>
      </c>
      <c r="AP286" s="1"/>
      <c r="AQ286" s="1">
        <v>4.1264705882352946</v>
      </c>
      <c r="AR286" s="1">
        <v>4.4979199999999997</v>
      </c>
      <c r="AS286" s="1"/>
      <c r="AT286" s="1"/>
      <c r="AU286" s="1">
        <v>4.5</v>
      </c>
      <c r="AV286" s="1"/>
      <c r="AW286" s="1"/>
      <c r="AX286" s="17">
        <v>1782</v>
      </c>
      <c r="AY286" s="3">
        <v>6.5855855855855854</v>
      </c>
      <c r="AZ286" s="3">
        <f t="shared" si="124"/>
        <v>18.988468468468465</v>
      </c>
      <c r="BA286" s="3">
        <v>26.086956521739129</v>
      </c>
      <c r="BB286" s="3">
        <v>87.217391304347828</v>
      </c>
      <c r="BC286" s="3">
        <f t="shared" si="120"/>
        <v>131.88405244246772</v>
      </c>
      <c r="BD286" s="3">
        <v>132.91832669322707</v>
      </c>
      <c r="BE286" s="3">
        <v>137.61627906976744</v>
      </c>
      <c r="BF286" s="3">
        <v>189.21739130434784</v>
      </c>
      <c r="BG286" s="3">
        <v>131.62608695652173</v>
      </c>
      <c r="BH286" s="3">
        <v>7.8521739130434778</v>
      </c>
      <c r="BI286" s="3"/>
      <c r="BJ286" s="3">
        <v>4.4985422222222224</v>
      </c>
      <c r="BK286" s="3"/>
      <c r="BL286" s="14">
        <v>1782</v>
      </c>
      <c r="BM286" s="15">
        <v>1.2138</v>
      </c>
      <c r="BN286" s="15">
        <f t="shared" si="125"/>
        <v>0.23510540540540539</v>
      </c>
      <c r="BO286" s="15">
        <f t="shared" si="126"/>
        <v>0.67788832432432422</v>
      </c>
      <c r="BP286" s="15">
        <f t="shared" si="127"/>
        <v>0.93130434782608695</v>
      </c>
      <c r="BQ286" s="4">
        <f t="shared" si="128"/>
        <v>3.113660869565217</v>
      </c>
      <c r="BR286" s="4">
        <f t="shared" si="129"/>
        <v>4.7082606721960971</v>
      </c>
      <c r="BS286" s="4">
        <f t="shared" si="130"/>
        <v>4.7451842629482064</v>
      </c>
      <c r="BT286" s="4">
        <f t="shared" si="131"/>
        <v>4.912901162790698</v>
      </c>
      <c r="BU286" s="4">
        <f t="shared" si="132"/>
        <v>6.7550608695652183</v>
      </c>
      <c r="BV286" s="4">
        <f t="shared" si="133"/>
        <v>4.6990513043478259</v>
      </c>
      <c r="BW286" s="4">
        <f t="shared" si="134"/>
        <v>4.7451842629482064</v>
      </c>
      <c r="BX286" s="4">
        <f t="shared" si="135"/>
        <v>10.173941447234499</v>
      </c>
      <c r="BY286" s="5"/>
      <c r="BZ286" s="4">
        <f t="shared" si="136"/>
        <v>5.4603305493333334</v>
      </c>
      <c r="CA286" s="4"/>
      <c r="CB286" s="4"/>
      <c r="CC286" s="26">
        <v>1782</v>
      </c>
      <c r="CD286" s="6">
        <f t="shared" si="137"/>
        <v>169.47208108108106</v>
      </c>
      <c r="CE286" s="6">
        <f t="shared" si="138"/>
        <v>252.38347826086957</v>
      </c>
      <c r="CF286" s="6">
        <f t="shared" si="139"/>
        <v>59.159556521739127</v>
      </c>
      <c r="CG286" s="6">
        <f t="shared" si="140"/>
        <v>23.541303360980486</v>
      </c>
      <c r="CH286" s="6">
        <f t="shared" si="141"/>
        <v>14.235552788844618</v>
      </c>
      <c r="CI286" s="6">
        <f t="shared" si="142"/>
        <v>14.738703488372094</v>
      </c>
      <c r="CJ286" s="6">
        <f t="shared" si="143"/>
        <v>8.7815791304347837</v>
      </c>
      <c r="CK286" s="6">
        <f t="shared" si="144"/>
        <v>6.1087666956521742</v>
      </c>
      <c r="CL286" s="6">
        <f t="shared" si="145"/>
        <v>6.1687395418326689</v>
      </c>
      <c r="CM286" s="6">
        <f t="shared" si="150"/>
        <v>20.347882894468999</v>
      </c>
      <c r="CO286" s="7">
        <f t="shared" si="146"/>
        <v>405.46556268319455</v>
      </c>
      <c r="CQ286" s="8">
        <v>1782</v>
      </c>
      <c r="CR286" s="9">
        <f t="shared" si="147"/>
        <v>1365.0826373333334</v>
      </c>
      <c r="CS286" s="9">
        <f t="shared" si="148"/>
        <v>1702.9553632694171</v>
      </c>
      <c r="CU286" s="24">
        <v>1782</v>
      </c>
      <c r="CV286" s="11">
        <f t="shared" si="149"/>
        <v>0.80159625247756405</v>
      </c>
    </row>
    <row r="287" spans="1:100" x14ac:dyDescent="0.2">
      <c r="A287" s="13">
        <v>1783</v>
      </c>
      <c r="C287" s="1">
        <v>860.6</v>
      </c>
      <c r="E287" s="1">
        <v>933.86666666666656</v>
      </c>
      <c r="G287" s="1">
        <v>933.86666666666656</v>
      </c>
      <c r="H287" s="1"/>
      <c r="J287" s="1">
        <v>34</v>
      </c>
      <c r="K287" s="1">
        <v>36</v>
      </c>
      <c r="L287" s="1">
        <v>32</v>
      </c>
      <c r="M287" s="1">
        <v>973.3</v>
      </c>
      <c r="Q287" s="1">
        <v>1054</v>
      </c>
      <c r="R287" s="1">
        <v>935</v>
      </c>
      <c r="S287" s="1">
        <f>AVERAGE(O287:R287)</f>
        <v>994.5</v>
      </c>
      <c r="T287" s="1">
        <v>55.1</v>
      </c>
      <c r="U287" s="1">
        <v>54.8</v>
      </c>
      <c r="V287" s="1"/>
      <c r="X287" s="1">
        <v>68</v>
      </c>
      <c r="Y287" s="1"/>
      <c r="Z287" s="1">
        <v>68</v>
      </c>
      <c r="AA287" s="1">
        <v>68</v>
      </c>
      <c r="AB287" s="1">
        <f t="shared" si="152"/>
        <v>64</v>
      </c>
      <c r="AC287" s="1">
        <v>1564</v>
      </c>
      <c r="AD287" s="1"/>
      <c r="AE287" s="1"/>
      <c r="AF287" s="1"/>
      <c r="AG287" s="1">
        <v>1921</v>
      </c>
      <c r="AH287" s="1">
        <v>1898.22</v>
      </c>
      <c r="AI287" s="1">
        <f t="shared" si="151"/>
        <v>1909.6100000000001</v>
      </c>
      <c r="AJ287" s="1">
        <v>115.45</v>
      </c>
      <c r="AK287" s="1">
        <v>2108</v>
      </c>
      <c r="AL287" s="1"/>
      <c r="AM287" s="1">
        <v>1457.8</v>
      </c>
      <c r="AN287" s="1"/>
      <c r="AO287" s="1">
        <v>86.5</v>
      </c>
      <c r="AP287" s="1"/>
      <c r="AQ287" s="1">
        <v>4.25</v>
      </c>
      <c r="AR287" s="1">
        <v>4.5022399999999996</v>
      </c>
      <c r="AS287" s="1"/>
      <c r="AT287" s="1"/>
      <c r="AU287" s="1">
        <v>4.5</v>
      </c>
      <c r="AV287" s="1"/>
      <c r="AW287" s="1"/>
      <c r="AX287" s="17">
        <v>1783</v>
      </c>
      <c r="AY287" s="3">
        <v>5.9369369369369371</v>
      </c>
      <c r="AZ287" s="3">
        <f t="shared" si="124"/>
        <v>16.826426426426426</v>
      </c>
      <c r="BA287" s="3">
        <v>23.913043478260867</v>
      </c>
      <c r="BB287" s="3">
        <v>86.478260869565219</v>
      </c>
      <c r="BC287" s="3">
        <f t="shared" si="120"/>
        <v>139.13043478260869</v>
      </c>
      <c r="BD287" s="3">
        <v>152.16015936254979</v>
      </c>
      <c r="BE287" s="3">
        <v>134.24418604651163</v>
      </c>
      <c r="BF287" s="3">
        <v>183.30434782608694</v>
      </c>
      <c r="BG287" s="3">
        <v>126.76521739130435</v>
      </c>
      <c r="BH287" s="3">
        <v>7.5217391304347823</v>
      </c>
      <c r="BI287" s="3"/>
      <c r="BJ287" s="3">
        <v>4.4985422222222224</v>
      </c>
      <c r="BK287" s="3"/>
      <c r="BL287" s="14">
        <v>1783</v>
      </c>
      <c r="BM287" s="15">
        <v>1.2138</v>
      </c>
      <c r="BN287" s="15">
        <f t="shared" si="125"/>
        <v>0.21194864864864865</v>
      </c>
      <c r="BO287" s="15">
        <f t="shared" si="126"/>
        <v>0.60070342342342342</v>
      </c>
      <c r="BP287" s="15">
        <f t="shared" si="127"/>
        <v>0.85369565217391286</v>
      </c>
      <c r="BQ287" s="4">
        <f t="shared" si="128"/>
        <v>3.0872739130434783</v>
      </c>
      <c r="BR287" s="4">
        <f t="shared" si="129"/>
        <v>4.9669565217391298</v>
      </c>
      <c r="BS287" s="4">
        <f t="shared" si="130"/>
        <v>5.4321176892430278</v>
      </c>
      <c r="BT287" s="4">
        <f t="shared" si="131"/>
        <v>4.7925174418604648</v>
      </c>
      <c r="BU287" s="4">
        <f t="shared" si="132"/>
        <v>6.5439652173913032</v>
      </c>
      <c r="BV287" s="4">
        <f t="shared" si="133"/>
        <v>4.525518260869565</v>
      </c>
      <c r="BW287" s="4">
        <f t="shared" si="134"/>
        <v>5.4321176892430278</v>
      </c>
      <c r="BX287" s="4">
        <f t="shared" si="135"/>
        <v>9.7458021615258499</v>
      </c>
      <c r="BY287" s="5"/>
      <c r="BZ287" s="4">
        <f t="shared" si="136"/>
        <v>5.4603305493333334</v>
      </c>
      <c r="CA287" s="4"/>
      <c r="CB287" s="4"/>
      <c r="CC287" s="26">
        <v>1783</v>
      </c>
      <c r="CD287" s="6">
        <f t="shared" si="137"/>
        <v>150.17585585585584</v>
      </c>
      <c r="CE287" s="6">
        <f t="shared" si="138"/>
        <v>231.35152173913039</v>
      </c>
      <c r="CF287" s="6">
        <f t="shared" si="139"/>
        <v>58.658204347826086</v>
      </c>
      <c r="CG287" s="6">
        <f t="shared" si="140"/>
        <v>24.834782608695647</v>
      </c>
      <c r="CH287" s="6">
        <f t="shared" si="141"/>
        <v>16.296353067729083</v>
      </c>
      <c r="CI287" s="6">
        <f t="shared" si="142"/>
        <v>14.377552325581394</v>
      </c>
      <c r="CJ287" s="6">
        <f t="shared" si="143"/>
        <v>8.5071547826086942</v>
      </c>
      <c r="CK287" s="6">
        <f t="shared" si="144"/>
        <v>5.8831737391304344</v>
      </c>
      <c r="CL287" s="6">
        <f t="shared" si="145"/>
        <v>7.0617529960159366</v>
      </c>
      <c r="CM287" s="6">
        <f t="shared" si="150"/>
        <v>19.4916043230517</v>
      </c>
      <c r="CO287" s="7">
        <f t="shared" si="146"/>
        <v>386.46209992976935</v>
      </c>
      <c r="CQ287" s="8">
        <v>1783</v>
      </c>
      <c r="CR287" s="9">
        <f t="shared" si="147"/>
        <v>1365.0826373333334</v>
      </c>
      <c r="CS287" s="9">
        <f t="shared" si="148"/>
        <v>1623.1408197050314</v>
      </c>
      <c r="CU287" s="24">
        <v>1783</v>
      </c>
      <c r="CV287" s="11">
        <f t="shared" si="149"/>
        <v>0.84101306600212655</v>
      </c>
    </row>
    <row r="288" spans="1:100" x14ac:dyDescent="0.2">
      <c r="A288" s="13">
        <v>1784</v>
      </c>
      <c r="E288" s="1">
        <v>1122</v>
      </c>
      <c r="G288" s="1">
        <v>1122</v>
      </c>
      <c r="H288" s="1"/>
      <c r="J288" s="1">
        <v>32</v>
      </c>
      <c r="K288" s="1">
        <v>32</v>
      </c>
      <c r="L288" s="1">
        <v>28</v>
      </c>
      <c r="M288" s="1">
        <v>850</v>
      </c>
      <c r="Q288" s="1">
        <v>782</v>
      </c>
      <c r="S288" s="1">
        <f>AVERAGE(O288:R288)</f>
        <v>782</v>
      </c>
      <c r="T288" s="1">
        <v>56.6</v>
      </c>
      <c r="U288" s="1">
        <v>53.3</v>
      </c>
      <c r="V288" s="1"/>
      <c r="X288" s="1">
        <v>68</v>
      </c>
      <c r="Y288" s="1"/>
      <c r="Z288" s="1">
        <v>68</v>
      </c>
      <c r="AA288" s="1">
        <v>68</v>
      </c>
      <c r="AB288" s="1">
        <f t="shared" si="152"/>
        <v>64</v>
      </c>
      <c r="AC288" s="1">
        <v>1071</v>
      </c>
      <c r="AD288" s="1"/>
      <c r="AE288" s="1"/>
      <c r="AF288" s="1"/>
      <c r="AG288" s="1"/>
      <c r="AH288" s="1">
        <f>AC288+378</f>
        <v>1449</v>
      </c>
      <c r="AI288" s="1">
        <f t="shared" si="151"/>
        <v>1449</v>
      </c>
      <c r="AJ288" s="1">
        <v>111.45</v>
      </c>
      <c r="AK288" s="1">
        <v>2554</v>
      </c>
      <c r="AL288" s="1"/>
      <c r="AM288" s="1">
        <v>1614.6</v>
      </c>
      <c r="AN288" s="1"/>
      <c r="AO288" s="1">
        <v>96</v>
      </c>
      <c r="AP288" s="1"/>
      <c r="AQ288" s="1">
        <v>4.6264705882352946</v>
      </c>
      <c r="AR288" s="1">
        <v>4.5019777777777783</v>
      </c>
      <c r="AS288" s="1"/>
      <c r="AT288" s="1"/>
      <c r="AU288" s="1">
        <v>4.5</v>
      </c>
      <c r="AV288" s="1"/>
      <c r="AW288" s="1"/>
      <c r="AX288" s="17">
        <v>1784</v>
      </c>
      <c r="AY288" s="3">
        <v>11.027027027027026</v>
      </c>
      <c r="AZ288" s="3">
        <f t="shared" si="124"/>
        <v>20.216216216216218</v>
      </c>
      <c r="BA288" s="3">
        <v>21.739130434782609</v>
      </c>
      <c r="BB288" s="3">
        <v>68</v>
      </c>
      <c r="BC288" s="3">
        <f t="shared" si="120"/>
        <v>139.13043478260869</v>
      </c>
      <c r="BD288" s="3">
        <v>115.45816733067728</v>
      </c>
      <c r="BE288" s="3">
        <v>129.59302325581396</v>
      </c>
      <c r="BF288" s="3">
        <v>222.08695652173913</v>
      </c>
      <c r="BG288" s="3">
        <v>140.4</v>
      </c>
      <c r="BH288" s="3">
        <v>8.3478260869565215</v>
      </c>
      <c r="BI288" s="3"/>
      <c r="BJ288" s="3">
        <v>4.4985422222222224</v>
      </c>
      <c r="BK288" s="3"/>
      <c r="BL288" s="14">
        <v>1784</v>
      </c>
      <c r="BM288" s="15">
        <v>1.2138</v>
      </c>
      <c r="BN288" s="15">
        <f t="shared" si="125"/>
        <v>0.39366486486486479</v>
      </c>
      <c r="BO288" s="15">
        <f t="shared" si="126"/>
        <v>0.72171891891891893</v>
      </c>
      <c r="BP288" s="15">
        <f t="shared" si="127"/>
        <v>0.77608695652173909</v>
      </c>
      <c r="BQ288" s="4">
        <f t="shared" si="128"/>
        <v>2.4276</v>
      </c>
      <c r="BR288" s="4">
        <f t="shared" si="129"/>
        <v>4.9669565217391298</v>
      </c>
      <c r="BS288" s="4">
        <f t="shared" si="130"/>
        <v>4.1218565737051795</v>
      </c>
      <c r="BT288" s="4">
        <f t="shared" si="131"/>
        <v>4.6264709302325588</v>
      </c>
      <c r="BU288" s="4">
        <f t="shared" si="132"/>
        <v>7.9285043478260873</v>
      </c>
      <c r="BV288" s="4">
        <f t="shared" si="133"/>
        <v>5.0122800000000005</v>
      </c>
      <c r="BW288" s="4">
        <f t="shared" si="134"/>
        <v>4.1218565737051795</v>
      </c>
      <c r="BX288" s="4">
        <f t="shared" si="135"/>
        <v>10.816150375797475</v>
      </c>
      <c r="BY288" s="5"/>
      <c r="BZ288" s="4">
        <f t="shared" si="136"/>
        <v>5.4603305493333334</v>
      </c>
      <c r="CA288" s="4"/>
      <c r="CB288" s="4"/>
      <c r="CC288" s="26">
        <v>1784</v>
      </c>
      <c r="CD288" s="6">
        <f t="shared" si="137"/>
        <v>180.42972972972973</v>
      </c>
      <c r="CE288" s="6">
        <f t="shared" si="138"/>
        <v>210.3195652173913</v>
      </c>
      <c r="CF288" s="6">
        <f t="shared" si="139"/>
        <v>46.124400000000001</v>
      </c>
      <c r="CG288" s="6">
        <f t="shared" si="140"/>
        <v>24.834782608695647</v>
      </c>
      <c r="CH288" s="6">
        <f t="shared" si="141"/>
        <v>12.365569721115538</v>
      </c>
      <c r="CI288" s="6">
        <f t="shared" si="142"/>
        <v>13.879412790697677</v>
      </c>
      <c r="CJ288" s="6">
        <f t="shared" si="143"/>
        <v>10.307055652173913</v>
      </c>
      <c r="CK288" s="6">
        <f t="shared" si="144"/>
        <v>6.5159640000000012</v>
      </c>
      <c r="CL288" s="6">
        <f t="shared" si="145"/>
        <v>5.3584135458167337</v>
      </c>
      <c r="CM288" s="6">
        <f t="shared" si="150"/>
        <v>21.632300751594951</v>
      </c>
      <c r="CO288" s="7">
        <f t="shared" si="146"/>
        <v>351.33746428748577</v>
      </c>
      <c r="CQ288" s="8">
        <v>1784</v>
      </c>
      <c r="CR288" s="9">
        <f t="shared" si="147"/>
        <v>1365.0826373333334</v>
      </c>
      <c r="CS288" s="9">
        <f t="shared" si="148"/>
        <v>1475.6173500074403</v>
      </c>
      <c r="CU288" s="24">
        <v>1784</v>
      </c>
      <c r="CV288" s="11">
        <f t="shared" si="149"/>
        <v>0.92509256368288872</v>
      </c>
    </row>
    <row r="289" spans="1:100" x14ac:dyDescent="0.2">
      <c r="A289" s="13">
        <v>1785</v>
      </c>
      <c r="E289" s="1">
        <v>1285</v>
      </c>
      <c r="G289" s="1">
        <v>1285</v>
      </c>
      <c r="H289" s="1"/>
      <c r="J289" s="1">
        <v>38</v>
      </c>
      <c r="K289" s="1">
        <v>39</v>
      </c>
      <c r="L289" s="1">
        <v>35</v>
      </c>
      <c r="M289" s="1">
        <v>1001.6</v>
      </c>
      <c r="T289" s="1">
        <v>57.3</v>
      </c>
      <c r="U289" s="1">
        <v>52</v>
      </c>
      <c r="V289" s="1">
        <v>60</v>
      </c>
      <c r="X289" s="1">
        <v>67</v>
      </c>
      <c r="Y289" s="1"/>
      <c r="Z289" s="1">
        <v>67</v>
      </c>
      <c r="AA289" s="1">
        <v>67</v>
      </c>
      <c r="AB289" s="1">
        <v>60</v>
      </c>
      <c r="AC289" s="1">
        <v>1649</v>
      </c>
      <c r="AD289" s="1"/>
      <c r="AE289" s="1"/>
      <c r="AF289" s="1"/>
      <c r="AG289" s="1"/>
      <c r="AH289" s="1"/>
      <c r="AI289" s="1">
        <f>AC289+374</f>
        <v>2023</v>
      </c>
      <c r="AJ289" s="1">
        <v>122.2</v>
      </c>
      <c r="AK289" s="1">
        <v>2313.3000000000002</v>
      </c>
      <c r="AL289" s="1"/>
      <c r="AM289" s="1">
        <v>1735.4</v>
      </c>
      <c r="AN289" s="1"/>
      <c r="AO289" s="1">
        <v>84</v>
      </c>
      <c r="AP289" s="1"/>
      <c r="AQ289" s="1">
        <v>4.6264705882352946</v>
      </c>
      <c r="AR289" s="1">
        <v>4.5016266666666667</v>
      </c>
      <c r="AS289" s="1"/>
      <c r="AT289" s="1">
        <v>4.5</v>
      </c>
      <c r="AU289" s="1"/>
      <c r="AV289" s="1"/>
      <c r="AW289" s="1"/>
      <c r="AX289" s="17">
        <v>1785</v>
      </c>
      <c r="AY289" s="3">
        <v>14.243243243243244</v>
      </c>
      <c r="AZ289" s="3">
        <f t="shared" si="124"/>
        <v>23.153153153153152</v>
      </c>
      <c r="BA289" s="3">
        <v>28.260869565217391</v>
      </c>
      <c r="BB289" s="3">
        <v>74.898550724637687</v>
      </c>
      <c r="BC289" s="3">
        <f t="shared" si="120"/>
        <v>130.43478260869566</v>
      </c>
      <c r="BD289" s="3">
        <v>161.19521912350598</v>
      </c>
      <c r="BE289" s="3">
        <v>142.09302325581396</v>
      </c>
      <c r="BF289" s="3">
        <v>201.15652173913045</v>
      </c>
      <c r="BG289" s="3">
        <v>150.90434782608696</v>
      </c>
      <c r="BH289" s="3">
        <v>7.3043478260869561</v>
      </c>
      <c r="BI289" s="3"/>
      <c r="BJ289" s="3">
        <v>4.4985422222222224</v>
      </c>
      <c r="BK289" s="3"/>
      <c r="BL289" s="14">
        <v>1785</v>
      </c>
      <c r="BM289" s="15">
        <v>1.2138</v>
      </c>
      <c r="BN289" s="15">
        <f t="shared" si="125"/>
        <v>0.50848378378378378</v>
      </c>
      <c r="BO289" s="15">
        <f t="shared" si="126"/>
        <v>0.82656756756756755</v>
      </c>
      <c r="BP289" s="15">
        <f t="shared" si="127"/>
        <v>1.0089130434782609</v>
      </c>
      <c r="BQ289" s="4">
        <f t="shared" si="128"/>
        <v>2.6738782608695653</v>
      </c>
      <c r="BR289" s="4">
        <f t="shared" si="129"/>
        <v>4.6565217391304348</v>
      </c>
      <c r="BS289" s="4">
        <f t="shared" si="130"/>
        <v>5.7546693227091632</v>
      </c>
      <c r="BT289" s="4">
        <f t="shared" si="131"/>
        <v>5.072720930232558</v>
      </c>
      <c r="BU289" s="4">
        <f t="shared" si="132"/>
        <v>7.1812878260869573</v>
      </c>
      <c r="BV289" s="4">
        <f t="shared" si="133"/>
        <v>5.3872852173913044</v>
      </c>
      <c r="BW289" s="4">
        <f t="shared" si="134"/>
        <v>5.7546693227091632</v>
      </c>
      <c r="BX289" s="4">
        <f t="shared" si="135"/>
        <v>9.4641315788227889</v>
      </c>
      <c r="BY289" s="5"/>
      <c r="BZ289" s="4">
        <f t="shared" si="136"/>
        <v>5.4603305493333334</v>
      </c>
      <c r="CA289" s="4"/>
      <c r="CB289" s="4"/>
      <c r="CC289" s="26">
        <v>1785</v>
      </c>
      <c r="CD289" s="6">
        <f t="shared" si="137"/>
        <v>206.64189189189187</v>
      </c>
      <c r="CE289" s="6">
        <f t="shared" si="138"/>
        <v>273.41543478260871</v>
      </c>
      <c r="CF289" s="6">
        <f t="shared" si="139"/>
        <v>50.803686956521737</v>
      </c>
      <c r="CG289" s="6">
        <f t="shared" si="140"/>
        <v>23.282608695652172</v>
      </c>
      <c r="CH289" s="6">
        <f t="shared" si="141"/>
        <v>17.26400796812749</v>
      </c>
      <c r="CI289" s="6">
        <f t="shared" si="142"/>
        <v>15.218162790697674</v>
      </c>
      <c r="CJ289" s="6">
        <f t="shared" si="143"/>
        <v>9.3356741739130449</v>
      </c>
      <c r="CK289" s="6">
        <f t="shared" si="144"/>
        <v>7.0034707826086962</v>
      </c>
      <c r="CL289" s="6">
        <f t="shared" si="145"/>
        <v>7.4810701195219123</v>
      </c>
      <c r="CM289" s="6">
        <f t="shared" si="150"/>
        <v>18.928263157645578</v>
      </c>
      <c r="CO289" s="7">
        <f t="shared" si="146"/>
        <v>422.73237942729702</v>
      </c>
      <c r="CQ289" s="8">
        <v>1785</v>
      </c>
      <c r="CR289" s="9">
        <f t="shared" si="147"/>
        <v>1365.0826373333334</v>
      </c>
      <c r="CS289" s="9">
        <f t="shared" si="148"/>
        <v>1775.4759935946477</v>
      </c>
      <c r="CU289" s="24">
        <v>1785</v>
      </c>
      <c r="CV289" s="11">
        <f t="shared" si="149"/>
        <v>0.76885446058303075</v>
      </c>
    </row>
    <row r="290" spans="1:100" x14ac:dyDescent="0.2">
      <c r="A290" s="13">
        <v>1786</v>
      </c>
      <c r="E290" s="1">
        <v>1596.3</v>
      </c>
      <c r="G290" s="1">
        <v>1596.3</v>
      </c>
      <c r="H290" s="1"/>
      <c r="J290" s="1">
        <v>44.666666666666664</v>
      </c>
      <c r="K290" s="1">
        <v>52</v>
      </c>
      <c r="L290" s="1">
        <v>43</v>
      </c>
      <c r="M290" s="1">
        <v>884</v>
      </c>
      <c r="T290" s="1">
        <v>62.2</v>
      </c>
      <c r="U290" s="1">
        <v>45</v>
      </c>
      <c r="V290" s="1"/>
      <c r="X290" s="1">
        <v>62</v>
      </c>
      <c r="Y290" s="1"/>
      <c r="Z290" s="1">
        <v>62.666667938232422</v>
      </c>
      <c r="AA290" s="1">
        <v>62.666667938232422</v>
      </c>
      <c r="AB290" s="1">
        <f t="shared" ref="AB290:AB297" si="153">AA290-4</f>
        <v>58.666667938232422</v>
      </c>
      <c r="AC290" s="1">
        <v>1181.5</v>
      </c>
      <c r="AD290" s="1"/>
      <c r="AE290" s="1"/>
      <c r="AF290" s="1"/>
      <c r="AG290" s="1"/>
      <c r="AH290" s="1"/>
      <c r="AI290" s="1">
        <f>AC290+374</f>
        <v>1555.5</v>
      </c>
      <c r="AJ290" s="1">
        <v>123.25</v>
      </c>
      <c r="AK290" s="1">
        <v>2144</v>
      </c>
      <c r="AL290" s="1"/>
      <c r="AM290" s="1">
        <v>1680.2</v>
      </c>
      <c r="AN290" s="1"/>
      <c r="AO290" s="1">
        <v>88</v>
      </c>
      <c r="AP290" s="1"/>
      <c r="AQ290" s="1">
        <v>4.6264705882352946</v>
      </c>
      <c r="AR290" s="1">
        <v>4.499031111111111</v>
      </c>
      <c r="AS290" s="1"/>
      <c r="AT290" s="1"/>
      <c r="AU290" s="1"/>
      <c r="AV290" s="1"/>
      <c r="AW290" s="1"/>
      <c r="AX290" s="17">
        <v>1786</v>
      </c>
      <c r="AY290" s="3">
        <v>11.654054054054054</v>
      </c>
      <c r="AZ290" s="3">
        <f t="shared" si="124"/>
        <v>28.762162162162163</v>
      </c>
      <c r="BA290" s="3">
        <v>35.507246376811587</v>
      </c>
      <c r="BB290" s="3">
        <v>81.797101449275374</v>
      </c>
      <c r="BC290" s="3">
        <f t="shared" si="120"/>
        <v>127.53623464833134</v>
      </c>
      <c r="BD290" s="3">
        <v>123.94422310756971</v>
      </c>
      <c r="BE290" s="3">
        <v>143.31395348837211</v>
      </c>
      <c r="BF290" s="3">
        <v>186.43478260869566</v>
      </c>
      <c r="BG290" s="3">
        <v>146.10434782608695</v>
      </c>
      <c r="BH290" s="3">
        <v>7.6521739130434785</v>
      </c>
      <c r="BI290" s="3"/>
      <c r="BJ290" s="3">
        <v>4.4985422222222224</v>
      </c>
      <c r="BK290" s="3"/>
      <c r="BL290" s="14">
        <v>1786</v>
      </c>
      <c r="BM290" s="15">
        <v>1.2138</v>
      </c>
      <c r="BN290" s="15">
        <f t="shared" si="125"/>
        <v>0.41604972972972976</v>
      </c>
      <c r="BO290" s="15">
        <f t="shared" si="126"/>
        <v>1.0268091891891893</v>
      </c>
      <c r="BP290" s="15">
        <f t="shared" si="127"/>
        <v>1.2676086956521735</v>
      </c>
      <c r="BQ290" s="4">
        <f t="shared" si="128"/>
        <v>2.920156521739131</v>
      </c>
      <c r="BR290" s="4">
        <f t="shared" si="129"/>
        <v>4.5530435769454289</v>
      </c>
      <c r="BS290" s="4">
        <f t="shared" si="130"/>
        <v>4.4248087649402388</v>
      </c>
      <c r="BT290" s="4">
        <f t="shared" si="131"/>
        <v>5.1163081395348851</v>
      </c>
      <c r="BU290" s="4">
        <f t="shared" si="132"/>
        <v>6.6557217391304349</v>
      </c>
      <c r="BV290" s="4">
        <f t="shared" si="133"/>
        <v>5.2159252173913035</v>
      </c>
      <c r="BW290" s="4">
        <f t="shared" si="134"/>
        <v>4.4248087649402388</v>
      </c>
      <c r="BX290" s="4">
        <f t="shared" si="135"/>
        <v>9.9148045111476844</v>
      </c>
      <c r="BY290" s="5"/>
      <c r="BZ290" s="4">
        <f t="shared" si="136"/>
        <v>5.4603305493333334</v>
      </c>
      <c r="CA290" s="4"/>
      <c r="CB290" s="4"/>
      <c r="CC290" s="26">
        <v>1786</v>
      </c>
      <c r="CD290" s="6">
        <f t="shared" si="137"/>
        <v>256.70229729729732</v>
      </c>
      <c r="CE290" s="6">
        <f t="shared" si="138"/>
        <v>343.52195652173901</v>
      </c>
      <c r="CF290" s="6">
        <f t="shared" si="139"/>
        <v>55.482973913043487</v>
      </c>
      <c r="CG290" s="6">
        <f t="shared" si="140"/>
        <v>22.765217884727143</v>
      </c>
      <c r="CH290" s="6">
        <f t="shared" si="141"/>
        <v>13.274426294820717</v>
      </c>
      <c r="CI290" s="6">
        <f t="shared" si="142"/>
        <v>15.348924418604655</v>
      </c>
      <c r="CJ290" s="6">
        <f t="shared" si="143"/>
        <v>8.652438260869566</v>
      </c>
      <c r="CK290" s="6">
        <f t="shared" si="144"/>
        <v>6.780702782608695</v>
      </c>
      <c r="CL290" s="6">
        <f t="shared" si="145"/>
        <v>5.752251394422311</v>
      </c>
      <c r="CM290" s="6">
        <f t="shared" si="150"/>
        <v>19.829609022295369</v>
      </c>
      <c r="CO290" s="7">
        <f t="shared" si="146"/>
        <v>491.40850049313099</v>
      </c>
      <c r="CQ290" s="8">
        <v>1786</v>
      </c>
      <c r="CR290" s="9">
        <f t="shared" si="147"/>
        <v>1365.0826373333334</v>
      </c>
      <c r="CS290" s="9">
        <f t="shared" si="148"/>
        <v>2063.91570207115</v>
      </c>
      <c r="CU290" s="24">
        <v>1786</v>
      </c>
      <c r="CV290" s="11">
        <f t="shared" si="149"/>
        <v>0.66140425985589724</v>
      </c>
    </row>
    <row r="291" spans="1:100" x14ac:dyDescent="0.2">
      <c r="A291" s="13">
        <v>1787</v>
      </c>
      <c r="C291" s="1">
        <v>1853</v>
      </c>
      <c r="E291" s="1">
        <v>1831.3249999999998</v>
      </c>
      <c r="G291" s="1">
        <v>1831.3249999999998</v>
      </c>
      <c r="H291" s="1"/>
      <c r="J291" s="1">
        <v>52</v>
      </c>
      <c r="K291" s="1">
        <v>52</v>
      </c>
      <c r="L291" s="1">
        <v>48</v>
      </c>
      <c r="M291" s="1">
        <v>727.6</v>
      </c>
      <c r="U291" s="1">
        <v>45.8</v>
      </c>
      <c r="V291" s="1"/>
      <c r="X291" s="1">
        <v>60</v>
      </c>
      <c r="Y291" s="1"/>
      <c r="Z291" s="1">
        <v>60</v>
      </c>
      <c r="AA291" s="1">
        <v>60</v>
      </c>
      <c r="AB291" s="1">
        <f t="shared" si="153"/>
        <v>56</v>
      </c>
      <c r="AC291" s="1">
        <v>1445</v>
      </c>
      <c r="AD291" s="1"/>
      <c r="AE291" s="1"/>
      <c r="AF291" s="1"/>
      <c r="AG291" s="1"/>
      <c r="AH291" s="1"/>
      <c r="AI291" s="1">
        <f>AC291+374</f>
        <v>1819</v>
      </c>
      <c r="AJ291" s="1">
        <v>125.4</v>
      </c>
      <c r="AK291" s="1">
        <v>2074.6999999999998</v>
      </c>
      <c r="AL291" s="1"/>
      <c r="AM291" s="1">
        <v>1922.8</v>
      </c>
      <c r="AN291" s="1"/>
      <c r="AO291" s="1"/>
      <c r="AP291" s="1"/>
      <c r="AQ291" s="1">
        <v>4.6264705882352946</v>
      </c>
      <c r="AR291" s="1">
        <v>4.9989777777777764</v>
      </c>
      <c r="AS291" s="1"/>
      <c r="AT291" s="1"/>
      <c r="AU291" s="1">
        <v>5</v>
      </c>
      <c r="AV291" s="1"/>
      <c r="AW291" s="1"/>
      <c r="AX291" s="17">
        <v>1787</v>
      </c>
      <c r="AY291" s="3">
        <v>10.976576576576578</v>
      </c>
      <c r="AZ291" s="3">
        <f t="shared" si="124"/>
        <v>32.996846846846843</v>
      </c>
      <c r="BA291" s="3">
        <v>39.130434782608695</v>
      </c>
      <c r="BB291" s="3">
        <v>88.695652173913047</v>
      </c>
      <c r="BC291" s="3">
        <f t="shared" si="120"/>
        <v>121.73913043478261</v>
      </c>
      <c r="BD291" s="3">
        <v>144.9402390438247</v>
      </c>
      <c r="BE291" s="3">
        <v>145.81395348837211</v>
      </c>
      <c r="BF291" s="3">
        <v>180.40869565217392</v>
      </c>
      <c r="BG291" s="3">
        <v>167.2</v>
      </c>
      <c r="BH291" s="3">
        <v>8.8695652173913047</v>
      </c>
      <c r="BI291" s="3"/>
      <c r="BJ291" s="3">
        <v>4.75</v>
      </c>
      <c r="BK291" s="3"/>
      <c r="BL291" s="14">
        <v>1787</v>
      </c>
      <c r="BM291" s="15">
        <v>1.2059800000000001</v>
      </c>
      <c r="BN291" s="15">
        <f t="shared" si="125"/>
        <v>0.38933917117117128</v>
      </c>
      <c r="BO291" s="15">
        <f t="shared" si="126"/>
        <v>1.1703981576576576</v>
      </c>
      <c r="BP291" s="15">
        <f t="shared" si="127"/>
        <v>1.3879565217391305</v>
      </c>
      <c r="BQ291" s="4">
        <f t="shared" si="128"/>
        <v>3.1460347826086958</v>
      </c>
      <c r="BR291" s="4">
        <f t="shared" si="129"/>
        <v>4.3180869565217392</v>
      </c>
      <c r="BS291" s="4">
        <f t="shared" si="130"/>
        <v>5.141030278884462</v>
      </c>
      <c r="BT291" s="4">
        <f t="shared" si="131"/>
        <v>5.1720209302325593</v>
      </c>
      <c r="BU291" s="4">
        <f t="shared" si="132"/>
        <v>6.3990964347826091</v>
      </c>
      <c r="BV291" s="4">
        <f t="shared" si="133"/>
        <v>5.9305839999999996</v>
      </c>
      <c r="BW291" s="4">
        <f t="shared" si="134"/>
        <v>5.141030278884462</v>
      </c>
      <c r="BX291" s="4">
        <f t="shared" si="135"/>
        <v>11.418120649688584</v>
      </c>
      <c r="BY291" s="5"/>
      <c r="BZ291" s="4">
        <f t="shared" si="136"/>
        <v>5.7284050000000004</v>
      </c>
      <c r="CA291" s="4"/>
      <c r="CB291" s="4"/>
      <c r="CC291" s="26">
        <v>1787</v>
      </c>
      <c r="CD291" s="6">
        <f t="shared" si="137"/>
        <v>292.59953941441438</v>
      </c>
      <c r="CE291" s="6">
        <f t="shared" si="138"/>
        <v>376.1362173913044</v>
      </c>
      <c r="CF291" s="6">
        <f t="shared" si="139"/>
        <v>59.774660869565224</v>
      </c>
      <c r="CG291" s="6">
        <f t="shared" si="140"/>
        <v>21.590434782608696</v>
      </c>
      <c r="CH291" s="6">
        <f t="shared" si="141"/>
        <v>15.423090836653387</v>
      </c>
      <c r="CI291" s="6">
        <f t="shared" si="142"/>
        <v>15.516062790697678</v>
      </c>
      <c r="CJ291" s="6">
        <f t="shared" si="143"/>
        <v>8.3188253652173927</v>
      </c>
      <c r="CK291" s="6">
        <f t="shared" si="144"/>
        <v>7.7097591999999997</v>
      </c>
      <c r="CL291" s="6">
        <f t="shared" si="145"/>
        <v>6.683339362549801</v>
      </c>
      <c r="CM291" s="6">
        <f t="shared" si="150"/>
        <v>22.836241299377168</v>
      </c>
      <c r="CO291" s="7">
        <f t="shared" si="146"/>
        <v>533.98863189797373</v>
      </c>
      <c r="CQ291" s="8">
        <v>1787</v>
      </c>
      <c r="CR291" s="9">
        <f t="shared" si="147"/>
        <v>1432.1012500000002</v>
      </c>
      <c r="CS291" s="9">
        <f t="shared" si="148"/>
        <v>2242.7522539714896</v>
      </c>
      <c r="CU291" s="24">
        <v>1787</v>
      </c>
      <c r="CV291" s="11">
        <f t="shared" si="149"/>
        <v>0.63854634298729163</v>
      </c>
    </row>
    <row r="292" spans="1:100" x14ac:dyDescent="0.2">
      <c r="A292" s="13">
        <v>1788</v>
      </c>
      <c r="C292" s="1">
        <v>1768</v>
      </c>
      <c r="E292" s="1">
        <v>1837.105</v>
      </c>
      <c r="G292" s="1">
        <v>1837.105</v>
      </c>
      <c r="H292" s="1"/>
      <c r="J292" s="1">
        <v>52</v>
      </c>
      <c r="K292" s="1">
        <v>56</v>
      </c>
      <c r="L292" s="1">
        <v>50</v>
      </c>
      <c r="M292" s="1">
        <v>800.4</v>
      </c>
      <c r="T292" s="1">
        <v>62.2</v>
      </c>
      <c r="U292" s="1">
        <v>50</v>
      </c>
      <c r="V292" s="1"/>
      <c r="X292" s="1">
        <v>60</v>
      </c>
      <c r="Y292" s="1"/>
      <c r="Z292" s="1">
        <v>60</v>
      </c>
      <c r="AA292" s="1">
        <v>60</v>
      </c>
      <c r="AB292" s="1">
        <f t="shared" si="153"/>
        <v>56</v>
      </c>
      <c r="AC292" s="1"/>
      <c r="AD292" s="1"/>
      <c r="AE292" s="1"/>
      <c r="AF292" s="1"/>
      <c r="AG292" s="1"/>
      <c r="AH292" s="1"/>
      <c r="AI292" s="1">
        <v>1812</v>
      </c>
      <c r="AJ292" s="1">
        <v>119</v>
      </c>
      <c r="AK292" s="1">
        <v>2040</v>
      </c>
      <c r="AL292" s="1"/>
      <c r="AM292" s="1">
        <v>1871.4</v>
      </c>
      <c r="AN292" s="1"/>
      <c r="AO292" s="1">
        <v>116</v>
      </c>
      <c r="AP292" s="1"/>
      <c r="AQ292" s="1">
        <v>4.8764705882352946</v>
      </c>
      <c r="AR292" s="1">
        <v>5.2514666666666665</v>
      </c>
      <c r="AS292" s="1"/>
      <c r="AT292" s="1">
        <v>5</v>
      </c>
      <c r="AU292" s="1">
        <v>5</v>
      </c>
      <c r="AV292" s="1"/>
      <c r="AW292" s="1"/>
      <c r="AX292" s="17">
        <v>1788</v>
      </c>
      <c r="AY292" s="3">
        <v>10.441441441441441</v>
      </c>
      <c r="AZ292" s="3">
        <f t="shared" si="124"/>
        <v>33.100990990990994</v>
      </c>
      <c r="BA292" s="3">
        <v>39.130434782608695</v>
      </c>
      <c r="BB292" s="3">
        <v>95.594202898550733</v>
      </c>
      <c r="BC292" s="3">
        <f t="shared" ref="BC292:BC304" si="154">AB292/0.46</f>
        <v>121.73913043478261</v>
      </c>
      <c r="BD292" s="3">
        <v>144.38</v>
      </c>
      <c r="BE292" s="3">
        <v>138.37209302325581</v>
      </c>
      <c r="BF292" s="3">
        <v>177.39130434782606</v>
      </c>
      <c r="BG292" s="3">
        <v>162.73043478260871</v>
      </c>
      <c r="BH292" s="3">
        <v>10.086956521739131</v>
      </c>
      <c r="BI292" s="3"/>
      <c r="BJ292" s="3">
        <v>5</v>
      </c>
      <c r="BK292" s="3"/>
      <c r="BL292" s="14">
        <v>1788</v>
      </c>
      <c r="BM292" s="15">
        <v>1.1981600000000001</v>
      </c>
      <c r="BN292" s="15">
        <f t="shared" si="125"/>
        <v>0.36795639639639643</v>
      </c>
      <c r="BO292" s="15">
        <f t="shared" si="126"/>
        <v>1.1664789225225227</v>
      </c>
      <c r="BP292" s="15">
        <f t="shared" si="127"/>
        <v>1.3789565217391306</v>
      </c>
      <c r="BQ292" s="4">
        <f t="shared" si="128"/>
        <v>3.3687397101449279</v>
      </c>
      <c r="BR292" s="4">
        <f t="shared" si="129"/>
        <v>4.2900869565217397</v>
      </c>
      <c r="BS292" s="4">
        <f t="shared" si="130"/>
        <v>5.0879512</v>
      </c>
      <c r="BT292" s="4">
        <f t="shared" si="131"/>
        <v>4.8762325581395354</v>
      </c>
      <c r="BU292" s="4">
        <f t="shared" si="132"/>
        <v>6.2512695652173909</v>
      </c>
      <c r="BV292" s="4">
        <f t="shared" si="133"/>
        <v>5.7346205217391315</v>
      </c>
      <c r="BW292" s="4">
        <f t="shared" si="134"/>
        <v>5.0879512</v>
      </c>
      <c r="BX292" s="4">
        <f t="shared" si="135"/>
        <v>12.901112322654049</v>
      </c>
      <c r="BY292" s="5"/>
      <c r="BZ292" s="4">
        <f t="shared" si="136"/>
        <v>5.9908000000000001</v>
      </c>
      <c r="CA292" s="4"/>
      <c r="CB292" s="4"/>
      <c r="CC292" s="26">
        <v>1788</v>
      </c>
      <c r="CD292" s="6">
        <f t="shared" si="137"/>
        <v>291.61973063063067</v>
      </c>
      <c r="CE292" s="6">
        <f t="shared" si="138"/>
        <v>373.69721739130438</v>
      </c>
      <c r="CF292" s="6">
        <f t="shared" si="139"/>
        <v>64.006054492753634</v>
      </c>
      <c r="CG292" s="6">
        <f t="shared" si="140"/>
        <v>21.450434782608699</v>
      </c>
      <c r="CH292" s="6">
        <f t="shared" si="141"/>
        <v>15.263853600000001</v>
      </c>
      <c r="CI292" s="6">
        <f t="shared" si="142"/>
        <v>14.628697674418607</v>
      </c>
      <c r="CJ292" s="6">
        <f t="shared" si="143"/>
        <v>8.1266504347826078</v>
      </c>
      <c r="CK292" s="6">
        <f t="shared" si="144"/>
        <v>7.4550066782608715</v>
      </c>
      <c r="CL292" s="6">
        <f t="shared" si="145"/>
        <v>6.6143365599999999</v>
      </c>
      <c r="CM292" s="6">
        <f t="shared" si="150"/>
        <v>25.802224645308097</v>
      </c>
      <c r="CO292" s="7">
        <f t="shared" si="146"/>
        <v>537.04447625943692</v>
      </c>
      <c r="CQ292" s="8">
        <v>1788</v>
      </c>
      <c r="CR292" s="9">
        <f t="shared" si="147"/>
        <v>1497.7</v>
      </c>
      <c r="CS292" s="9">
        <f t="shared" si="148"/>
        <v>2255.586800289635</v>
      </c>
      <c r="CU292" s="24">
        <v>1788</v>
      </c>
      <c r="CV292" s="11">
        <f t="shared" si="149"/>
        <v>0.66399572821036357</v>
      </c>
    </row>
    <row r="293" spans="1:100" x14ac:dyDescent="0.2">
      <c r="A293" s="13">
        <v>1789</v>
      </c>
      <c r="C293" s="1">
        <v>1972</v>
      </c>
      <c r="E293" s="1">
        <v>2084.625</v>
      </c>
      <c r="G293" s="1">
        <v>2084.625</v>
      </c>
      <c r="H293" s="1"/>
      <c r="J293" s="1">
        <v>56.666666666666664</v>
      </c>
      <c r="K293" s="1">
        <v>56</v>
      </c>
      <c r="L293" s="1">
        <v>48</v>
      </c>
      <c r="T293" s="1">
        <v>62.2</v>
      </c>
      <c r="U293" s="1">
        <v>50</v>
      </c>
      <c r="V293" s="1">
        <v>56</v>
      </c>
      <c r="X293" s="1">
        <v>60</v>
      </c>
      <c r="Y293" s="1"/>
      <c r="Z293" s="1">
        <v>60</v>
      </c>
      <c r="AA293" s="1">
        <v>60</v>
      </c>
      <c r="AB293" s="1">
        <f t="shared" si="153"/>
        <v>56</v>
      </c>
      <c r="AC293" s="1">
        <v>1428</v>
      </c>
      <c r="AD293" s="1"/>
      <c r="AE293" s="1"/>
      <c r="AF293" s="1"/>
      <c r="AG293" s="1"/>
      <c r="AH293" s="1"/>
      <c r="AI293" s="1">
        <f>AC293+374</f>
        <v>1802</v>
      </c>
      <c r="AJ293" s="1">
        <v>110.5</v>
      </c>
      <c r="AK293" s="1">
        <v>2040</v>
      </c>
      <c r="AL293" s="1"/>
      <c r="AM293" s="1">
        <v>1798.2</v>
      </c>
      <c r="AN293" s="1"/>
      <c r="AO293" s="1">
        <v>124</v>
      </c>
      <c r="AP293" s="1"/>
      <c r="AQ293" s="1">
        <v>5</v>
      </c>
      <c r="AR293" s="1">
        <v>5.2498844444444446</v>
      </c>
      <c r="AS293" s="1"/>
      <c r="AT293" s="1">
        <v>5</v>
      </c>
      <c r="AU293" s="1">
        <v>5</v>
      </c>
      <c r="AV293" s="1"/>
      <c r="AW293" s="1"/>
      <c r="AX293" s="17">
        <v>1789</v>
      </c>
      <c r="AY293" s="3">
        <v>12.754954954954954</v>
      </c>
      <c r="AZ293" s="3">
        <f t="shared" si="124"/>
        <v>37.560810810810814</v>
      </c>
      <c r="BA293" s="3">
        <v>39.85507246376811</v>
      </c>
      <c r="BB293" s="3">
        <v>102.49275362318841</v>
      </c>
      <c r="BC293" s="3">
        <f t="shared" si="154"/>
        <v>121.73913043478261</v>
      </c>
      <c r="BD293" s="3">
        <v>143.58565737051791</v>
      </c>
      <c r="BE293" s="3">
        <v>128.48837209302326</v>
      </c>
      <c r="BF293" s="3">
        <v>177.39130434782606</v>
      </c>
      <c r="BG293" s="3">
        <v>156.36521739130436</v>
      </c>
      <c r="BH293" s="3">
        <v>10.782608695652174</v>
      </c>
      <c r="BI293" s="3"/>
      <c r="BJ293" s="3">
        <v>5</v>
      </c>
      <c r="BK293" s="3"/>
      <c r="BL293" s="14">
        <v>1789</v>
      </c>
      <c r="BM293" s="15">
        <v>1.1981600000000001</v>
      </c>
      <c r="BN293" s="15">
        <f t="shared" si="125"/>
        <v>0.44948461261261263</v>
      </c>
      <c r="BO293" s="15">
        <f t="shared" si="126"/>
        <v>1.3236429729729733</v>
      </c>
      <c r="BP293" s="15">
        <f t="shared" si="127"/>
        <v>1.4044927536231884</v>
      </c>
      <c r="BQ293" s="4">
        <f t="shared" si="128"/>
        <v>3.6118446376811599</v>
      </c>
      <c r="BR293" s="4">
        <f t="shared" si="129"/>
        <v>4.2900869565217397</v>
      </c>
      <c r="BS293" s="4">
        <f t="shared" si="130"/>
        <v>5.0599585657370518</v>
      </c>
      <c r="BT293" s="4">
        <f t="shared" si="131"/>
        <v>4.5279302325581403</v>
      </c>
      <c r="BU293" s="4">
        <f t="shared" si="132"/>
        <v>6.2512695652173909</v>
      </c>
      <c r="BV293" s="4">
        <f t="shared" si="133"/>
        <v>5.5103102608695664</v>
      </c>
      <c r="BW293" s="4">
        <f t="shared" si="134"/>
        <v>5.0599585657370518</v>
      </c>
      <c r="BX293" s="4">
        <f t="shared" si="135"/>
        <v>13.790844206975017</v>
      </c>
      <c r="BY293" s="5"/>
      <c r="BZ293" s="4">
        <f t="shared" si="136"/>
        <v>5.9908000000000001</v>
      </c>
      <c r="CA293" s="4"/>
      <c r="CB293" s="4"/>
      <c r="CC293" s="26">
        <v>1789</v>
      </c>
      <c r="CD293" s="6">
        <f t="shared" si="137"/>
        <v>330.9107432432433</v>
      </c>
      <c r="CE293" s="6">
        <f t="shared" si="138"/>
        <v>380.61753623188406</v>
      </c>
      <c r="CF293" s="6">
        <f t="shared" si="139"/>
        <v>68.625048115942036</v>
      </c>
      <c r="CG293" s="6">
        <f t="shared" si="140"/>
        <v>21.450434782608699</v>
      </c>
      <c r="CH293" s="6">
        <f t="shared" si="141"/>
        <v>15.179875697211155</v>
      </c>
      <c r="CI293" s="6">
        <f t="shared" si="142"/>
        <v>13.58379069767442</v>
      </c>
      <c r="CJ293" s="6">
        <f t="shared" si="143"/>
        <v>8.1266504347826078</v>
      </c>
      <c r="CK293" s="6">
        <f t="shared" si="144"/>
        <v>7.1634033391304364</v>
      </c>
      <c r="CL293" s="6">
        <f t="shared" si="145"/>
        <v>6.5779461354581672</v>
      </c>
      <c r="CM293" s="6">
        <f t="shared" si="150"/>
        <v>27.581688413950033</v>
      </c>
      <c r="CO293" s="7">
        <f t="shared" si="146"/>
        <v>548.90637384864169</v>
      </c>
      <c r="CQ293" s="8">
        <v>1789</v>
      </c>
      <c r="CR293" s="9">
        <f t="shared" si="147"/>
        <v>1497.7</v>
      </c>
      <c r="CS293" s="9">
        <f t="shared" si="148"/>
        <v>2305.4067701642953</v>
      </c>
      <c r="CU293" s="24">
        <v>1789</v>
      </c>
      <c r="CV293" s="11">
        <f t="shared" si="149"/>
        <v>0.64964674320500337</v>
      </c>
    </row>
    <row r="294" spans="1:100" x14ac:dyDescent="0.2">
      <c r="A294" s="13">
        <v>1790</v>
      </c>
      <c r="C294" s="1">
        <v>1826.5</v>
      </c>
      <c r="E294" s="1">
        <v>1499.6428571428571</v>
      </c>
      <c r="G294" s="1">
        <v>1499.6428571428571</v>
      </c>
      <c r="H294" s="1"/>
      <c r="J294" s="1">
        <v>61.333333333333336</v>
      </c>
      <c r="K294" s="1">
        <v>62.5</v>
      </c>
      <c r="L294" s="1">
        <v>50.5</v>
      </c>
      <c r="M294" s="1">
        <v>1020</v>
      </c>
      <c r="R294" s="1">
        <v>1258</v>
      </c>
      <c r="S294" s="1">
        <f>AVERAGE(O294:R294)</f>
        <v>1258</v>
      </c>
      <c r="T294" s="1">
        <v>62.2</v>
      </c>
      <c r="U294" s="1">
        <v>60</v>
      </c>
      <c r="V294" s="1"/>
      <c r="X294" s="1">
        <v>62</v>
      </c>
      <c r="Y294" s="1"/>
      <c r="Z294" s="1">
        <v>62.666667938232422</v>
      </c>
      <c r="AA294" s="1">
        <v>62.666667938232422</v>
      </c>
      <c r="AB294" s="1">
        <f t="shared" si="153"/>
        <v>58.666667938232422</v>
      </c>
      <c r="AC294" s="1">
        <v>1581</v>
      </c>
      <c r="AD294" s="1"/>
      <c r="AE294" s="1"/>
      <c r="AF294" s="1"/>
      <c r="AG294" s="1"/>
      <c r="AH294" s="1">
        <v>1975.4</v>
      </c>
      <c r="AI294" s="1">
        <f>AVERAGE(AF294:AH294)</f>
        <v>1975.4</v>
      </c>
      <c r="AJ294" s="1">
        <v>106.25</v>
      </c>
      <c r="AK294" s="1">
        <v>2176</v>
      </c>
      <c r="AL294" s="1"/>
      <c r="AM294" s="1">
        <v>1666</v>
      </c>
      <c r="AN294" s="1"/>
      <c r="AO294" s="1">
        <v>132</v>
      </c>
      <c r="AP294" s="1"/>
      <c r="AQ294" s="1">
        <v>5</v>
      </c>
      <c r="AR294" s="1">
        <v>5.2507644444444441</v>
      </c>
      <c r="AS294" s="1"/>
      <c r="AT294" s="1"/>
      <c r="AU294" s="1"/>
      <c r="AV294" s="1"/>
      <c r="AW294" s="1"/>
      <c r="AX294" s="17">
        <v>1790</v>
      </c>
      <c r="AY294" s="3">
        <v>12.598198198198199</v>
      </c>
      <c r="AZ294" s="3">
        <f t="shared" si="124"/>
        <v>27.020592020592019</v>
      </c>
      <c r="BA294" s="3">
        <v>44.927536231884062</v>
      </c>
      <c r="BB294" s="3">
        <v>109.39130434782609</v>
      </c>
      <c r="BC294" s="3">
        <f t="shared" si="154"/>
        <v>127.53623464833134</v>
      </c>
      <c r="BD294" s="3">
        <v>157.40239043824701</v>
      </c>
      <c r="BE294" s="3">
        <v>123.54651162790698</v>
      </c>
      <c r="BF294" s="3">
        <v>189.21739130434784</v>
      </c>
      <c r="BG294" s="3">
        <v>144.86956521739131</v>
      </c>
      <c r="BH294" s="3">
        <v>11.478260869565217</v>
      </c>
      <c r="BI294" s="3"/>
      <c r="BJ294" s="3">
        <v>5</v>
      </c>
      <c r="BK294" s="3"/>
      <c r="BL294" s="14">
        <v>1790</v>
      </c>
      <c r="BM294" s="15">
        <v>1.1981600000000001</v>
      </c>
      <c r="BN294" s="15">
        <f t="shared" si="125"/>
        <v>0.44396050450450458</v>
      </c>
      <c r="BO294" s="15">
        <f t="shared" si="126"/>
        <v>0.95220566280566288</v>
      </c>
      <c r="BP294" s="15">
        <f t="shared" si="127"/>
        <v>1.5832463768115943</v>
      </c>
      <c r="BQ294" s="4">
        <f t="shared" si="128"/>
        <v>3.854949565217392</v>
      </c>
      <c r="BR294" s="4">
        <f t="shared" si="129"/>
        <v>4.4943769090071974</v>
      </c>
      <c r="BS294" s="4">
        <f t="shared" si="130"/>
        <v>5.5468602390438253</v>
      </c>
      <c r="BT294" s="4">
        <f t="shared" si="131"/>
        <v>4.3537790697674428</v>
      </c>
      <c r="BU294" s="4">
        <f t="shared" si="132"/>
        <v>6.6680208695652192</v>
      </c>
      <c r="BV294" s="4">
        <f t="shared" si="133"/>
        <v>5.1052034782608704</v>
      </c>
      <c r="BW294" s="4">
        <f t="shared" si="134"/>
        <v>5.5468602390438253</v>
      </c>
      <c r="BX294" s="4">
        <f t="shared" si="135"/>
        <v>14.680576091295984</v>
      </c>
      <c r="BY294" s="5"/>
      <c r="BZ294" s="4">
        <f t="shared" si="136"/>
        <v>5.9908000000000001</v>
      </c>
      <c r="CA294" s="4"/>
      <c r="CB294" s="4"/>
      <c r="CC294" s="26">
        <v>1790</v>
      </c>
      <c r="CD294" s="6">
        <f t="shared" si="137"/>
        <v>238.05141570141572</v>
      </c>
      <c r="CE294" s="6">
        <f t="shared" si="138"/>
        <v>429.05976811594206</v>
      </c>
      <c r="CF294" s="6">
        <f t="shared" si="139"/>
        <v>73.244041739130452</v>
      </c>
      <c r="CG294" s="6">
        <f t="shared" si="140"/>
        <v>22.471884545035987</v>
      </c>
      <c r="CH294" s="6">
        <f t="shared" si="141"/>
        <v>16.640580717131478</v>
      </c>
      <c r="CI294" s="6">
        <f t="shared" si="142"/>
        <v>13.061337209302328</v>
      </c>
      <c r="CJ294" s="6">
        <f t="shared" si="143"/>
        <v>8.668427130434786</v>
      </c>
      <c r="CK294" s="6">
        <f t="shared" si="144"/>
        <v>6.6367645217391313</v>
      </c>
      <c r="CL294" s="6">
        <f t="shared" si="145"/>
        <v>7.2109183107569734</v>
      </c>
      <c r="CM294" s="6">
        <f t="shared" si="150"/>
        <v>29.361152182591969</v>
      </c>
      <c r="CO294" s="7">
        <f t="shared" si="146"/>
        <v>606.35487447206503</v>
      </c>
      <c r="CQ294" s="8">
        <v>1790</v>
      </c>
      <c r="CR294" s="9">
        <f t="shared" si="147"/>
        <v>1497.7</v>
      </c>
      <c r="CS294" s="9">
        <f t="shared" si="148"/>
        <v>2546.6904727826732</v>
      </c>
      <c r="CU294" s="24">
        <v>1790</v>
      </c>
      <c r="CV294" s="11">
        <f t="shared" si="149"/>
        <v>0.58809659674248493</v>
      </c>
    </row>
    <row r="295" spans="1:100" x14ac:dyDescent="0.2">
      <c r="A295" s="13">
        <v>1791</v>
      </c>
      <c r="C295" s="1">
        <v>1156</v>
      </c>
      <c r="E295" s="1">
        <v>1273.609090909091</v>
      </c>
      <c r="G295" s="1">
        <v>1273.609090909091</v>
      </c>
      <c r="H295" s="1"/>
      <c r="J295" s="1">
        <v>48.333333333333336</v>
      </c>
      <c r="K295" s="1">
        <v>52</v>
      </c>
      <c r="L295" s="1">
        <v>44</v>
      </c>
      <c r="M295" s="1">
        <v>1018.6</v>
      </c>
      <c r="R295" s="1">
        <v>1292</v>
      </c>
      <c r="S295" s="1">
        <f>AVERAGE(O295:R295)</f>
        <v>1292</v>
      </c>
      <c r="T295" s="1">
        <v>62.2</v>
      </c>
      <c r="U295" s="1">
        <v>53.4</v>
      </c>
      <c r="V295" s="1"/>
      <c r="X295" s="1">
        <v>64</v>
      </c>
      <c r="Y295" s="1"/>
      <c r="Z295" s="1">
        <v>64</v>
      </c>
      <c r="AA295" s="1">
        <v>64</v>
      </c>
      <c r="AB295" s="1">
        <f t="shared" si="153"/>
        <v>60</v>
      </c>
      <c r="AC295" s="1">
        <v>1557.8</v>
      </c>
      <c r="AD295" s="1"/>
      <c r="AE295" s="1"/>
      <c r="AF295" s="1"/>
      <c r="AG295" s="1"/>
      <c r="AH295" s="1">
        <v>1926.4399999999998</v>
      </c>
      <c r="AI295" s="1">
        <f>AVERAGE(AF295:AH295)</f>
        <v>1926.4399999999998</v>
      </c>
      <c r="AJ295" s="1"/>
      <c r="AK295" s="1">
        <v>2244</v>
      </c>
      <c r="AL295" s="1"/>
      <c r="AM295" s="1">
        <v>1734</v>
      </c>
      <c r="AN295" s="1"/>
      <c r="AO295" s="1">
        <v>110.5</v>
      </c>
      <c r="AP295" s="1"/>
      <c r="AQ295" s="1">
        <v>5</v>
      </c>
      <c r="AR295" s="1">
        <v>5.7523200000000001</v>
      </c>
      <c r="AS295" s="1"/>
      <c r="AT295" s="1">
        <v>5.17</v>
      </c>
      <c r="AU295" s="1"/>
      <c r="AV295" s="1"/>
      <c r="AW295" s="1"/>
      <c r="AX295" s="17">
        <v>1791</v>
      </c>
      <c r="AY295" s="3">
        <v>9.2432432432432439</v>
      </c>
      <c r="AZ295" s="3">
        <f t="shared" si="124"/>
        <v>22.947911547911549</v>
      </c>
      <c r="BA295" s="3">
        <v>30.797101449275363</v>
      </c>
      <c r="BB295" s="3">
        <v>112.34782608695652</v>
      </c>
      <c r="BC295" s="3">
        <f t="shared" si="154"/>
        <v>130.43478260869566</v>
      </c>
      <c r="BD295" s="3">
        <v>153.50119521912347</v>
      </c>
      <c r="BE295" s="3">
        <v>126.01744186046511</v>
      </c>
      <c r="BF295" s="3">
        <v>195.13043478260869</v>
      </c>
      <c r="BG295" s="3">
        <v>150.78260869565219</v>
      </c>
      <c r="BH295" s="3">
        <v>9.6086956521739122</v>
      </c>
      <c r="BI295" s="3"/>
      <c r="BJ295" s="3">
        <v>5.17</v>
      </c>
      <c r="BK295" s="3"/>
      <c r="BL295" s="14">
        <v>1791</v>
      </c>
      <c r="BM295" s="15">
        <v>1.1981600000000001</v>
      </c>
      <c r="BN295" s="15">
        <f t="shared" si="125"/>
        <v>0.32573189189189194</v>
      </c>
      <c r="BO295" s="15">
        <f t="shared" si="126"/>
        <v>0.80868440294840316</v>
      </c>
      <c r="BP295" s="15">
        <f t="shared" si="127"/>
        <v>1.0852898550724639</v>
      </c>
      <c r="BQ295" s="4">
        <f t="shared" si="128"/>
        <v>3.9591373913043482</v>
      </c>
      <c r="BR295" s="4">
        <f t="shared" si="129"/>
        <v>4.5965217391304352</v>
      </c>
      <c r="BS295" s="4">
        <f t="shared" si="130"/>
        <v>5.4093821195219114</v>
      </c>
      <c r="BT295" s="4">
        <f t="shared" si="131"/>
        <v>4.4408546511627911</v>
      </c>
      <c r="BU295" s="4">
        <f t="shared" si="132"/>
        <v>6.8763965217391307</v>
      </c>
      <c r="BV295" s="4">
        <f t="shared" si="133"/>
        <v>5.3135791304347837</v>
      </c>
      <c r="BW295" s="4">
        <f t="shared" si="134"/>
        <v>5.4093821195219114</v>
      </c>
      <c r="BX295" s="4">
        <f t="shared" si="135"/>
        <v>12.28942165218338</v>
      </c>
      <c r="BY295" s="5"/>
      <c r="BZ295" s="4">
        <f t="shared" si="136"/>
        <v>6.1944872000000002</v>
      </c>
      <c r="CA295" s="4"/>
      <c r="CB295" s="4"/>
      <c r="CC295" s="26">
        <v>1791</v>
      </c>
      <c r="CD295" s="6">
        <f t="shared" si="137"/>
        <v>202.17110073710077</v>
      </c>
      <c r="CE295" s="6">
        <f t="shared" si="138"/>
        <v>294.11355072463772</v>
      </c>
      <c r="CF295" s="6">
        <f t="shared" si="139"/>
        <v>75.223610434782614</v>
      </c>
      <c r="CG295" s="6">
        <f t="shared" si="140"/>
        <v>22.982608695652175</v>
      </c>
      <c r="CH295" s="6">
        <f t="shared" si="141"/>
        <v>16.228146358565734</v>
      </c>
      <c r="CI295" s="6">
        <f t="shared" si="142"/>
        <v>13.322563953488373</v>
      </c>
      <c r="CJ295" s="6">
        <f t="shared" si="143"/>
        <v>8.9393154782608697</v>
      </c>
      <c r="CK295" s="6">
        <f t="shared" si="144"/>
        <v>6.9076528695652186</v>
      </c>
      <c r="CL295" s="6">
        <f t="shared" si="145"/>
        <v>7.032196755378485</v>
      </c>
      <c r="CM295" s="6">
        <f t="shared" si="150"/>
        <v>24.57884330436676</v>
      </c>
      <c r="CO295" s="7">
        <f t="shared" si="146"/>
        <v>469.32848857469799</v>
      </c>
      <c r="CQ295" s="8">
        <v>1791</v>
      </c>
      <c r="CR295" s="9">
        <f t="shared" si="147"/>
        <v>1548.6218000000001</v>
      </c>
      <c r="CS295" s="9">
        <f t="shared" si="148"/>
        <v>1971.1796520137316</v>
      </c>
      <c r="CU295" s="24">
        <v>1791</v>
      </c>
      <c r="CV295" s="11">
        <f t="shared" si="149"/>
        <v>0.78563199372413783</v>
      </c>
    </row>
    <row r="296" spans="1:100" x14ac:dyDescent="0.2">
      <c r="A296" s="13">
        <v>1792</v>
      </c>
      <c r="C296" s="1">
        <v>1467.7</v>
      </c>
      <c r="E296" s="1">
        <v>1211.1727272727273</v>
      </c>
      <c r="G296" s="1">
        <v>1211.1727272727273</v>
      </c>
      <c r="H296" s="1"/>
      <c r="J296" s="1">
        <v>42.333333333333336</v>
      </c>
      <c r="K296" s="1">
        <v>38</v>
      </c>
      <c r="L296" s="1">
        <v>30</v>
      </c>
      <c r="M296" s="1">
        <v>945.9</v>
      </c>
      <c r="R296" s="1">
        <v>1020</v>
      </c>
      <c r="S296" s="1">
        <f>AVERAGE(O296:R296)</f>
        <v>1020</v>
      </c>
      <c r="T296" s="1">
        <v>62.2</v>
      </c>
      <c r="U296" s="1">
        <v>59</v>
      </c>
      <c r="V296" s="1">
        <v>60</v>
      </c>
      <c r="W296" s="1">
        <v>64</v>
      </c>
      <c r="X296" s="1">
        <v>64</v>
      </c>
      <c r="Y296" s="1"/>
      <c r="Z296" s="1">
        <v>64</v>
      </c>
      <c r="AA296" s="1">
        <v>64</v>
      </c>
      <c r="AB296" s="1">
        <f t="shared" si="153"/>
        <v>60</v>
      </c>
      <c r="AC296" s="1">
        <v>1343</v>
      </c>
      <c r="AD296" s="1"/>
      <c r="AE296" s="1"/>
      <c r="AF296" s="1"/>
      <c r="AG296" s="1"/>
      <c r="AH296" s="1">
        <v>1955</v>
      </c>
      <c r="AI296" s="1">
        <f>AVERAGE(AF296:AH296)</f>
        <v>1955</v>
      </c>
      <c r="AJ296" s="1">
        <v>110.5</v>
      </c>
      <c r="AK296" s="1">
        <v>2176</v>
      </c>
      <c r="AL296" s="1"/>
      <c r="AM296" s="1">
        <v>1760.2</v>
      </c>
      <c r="AN296" s="1"/>
      <c r="AO296" s="1">
        <v>116</v>
      </c>
      <c r="AP296" s="1"/>
      <c r="AQ296" s="1">
        <v>5</v>
      </c>
      <c r="AR296" s="1">
        <v>5.4991733333333324</v>
      </c>
      <c r="AS296" s="1"/>
      <c r="AT296" s="1">
        <v>5.5</v>
      </c>
      <c r="AU296" s="1"/>
      <c r="AV296" s="1"/>
      <c r="AW296" s="1"/>
      <c r="AX296" s="17">
        <v>1792</v>
      </c>
      <c r="AY296" s="3">
        <v>10.079279279279278</v>
      </c>
      <c r="AZ296" s="3">
        <f t="shared" si="124"/>
        <v>21.822932022932026</v>
      </c>
      <c r="BA296" s="3">
        <v>24.275362318840582</v>
      </c>
      <c r="BB296" s="3">
        <v>88.695652173913047</v>
      </c>
      <c r="BC296" s="3">
        <f t="shared" si="154"/>
        <v>130.43478260869566</v>
      </c>
      <c r="BD296" s="3">
        <v>155.77689243027888</v>
      </c>
      <c r="BE296" s="3">
        <v>128.48837209302326</v>
      </c>
      <c r="BF296" s="3">
        <v>189.21739130434784</v>
      </c>
      <c r="BG296" s="3">
        <v>153.06086956521739</v>
      </c>
      <c r="BH296" s="3">
        <v>10.086956521739131</v>
      </c>
      <c r="BI296" s="3"/>
      <c r="BJ296" s="3">
        <v>5.5</v>
      </c>
      <c r="BK296" s="3"/>
      <c r="BL296" s="14">
        <v>1792</v>
      </c>
      <c r="BM296" s="15">
        <v>1.1981600000000001</v>
      </c>
      <c r="BN296" s="15">
        <f t="shared" si="125"/>
        <v>0.35519380180180182</v>
      </c>
      <c r="BO296" s="15">
        <f t="shared" si="126"/>
        <v>0.76904012448812464</v>
      </c>
      <c r="BP296" s="15">
        <f t="shared" si="127"/>
        <v>0.85546376811594216</v>
      </c>
      <c r="BQ296" s="4">
        <f t="shared" si="128"/>
        <v>3.1256347826086959</v>
      </c>
      <c r="BR296" s="4">
        <f t="shared" si="129"/>
        <v>4.5965217391304352</v>
      </c>
      <c r="BS296" s="4">
        <f t="shared" si="130"/>
        <v>5.4895776892430277</v>
      </c>
      <c r="BT296" s="4">
        <f t="shared" si="131"/>
        <v>4.5279302325581403</v>
      </c>
      <c r="BU296" s="4">
        <f t="shared" si="132"/>
        <v>6.6680208695652192</v>
      </c>
      <c r="BV296" s="4">
        <f t="shared" si="133"/>
        <v>5.3938650434782618</v>
      </c>
      <c r="BW296" s="4">
        <f t="shared" si="134"/>
        <v>5.4895776892430277</v>
      </c>
      <c r="BX296" s="4">
        <f t="shared" si="135"/>
        <v>12.901112322654049</v>
      </c>
      <c r="BY296" s="5"/>
      <c r="BZ296" s="4">
        <f t="shared" si="136"/>
        <v>6.5898800000000008</v>
      </c>
      <c r="CA296" s="4"/>
      <c r="CB296" s="4"/>
      <c r="CC296" s="26">
        <v>1792</v>
      </c>
      <c r="CD296" s="6">
        <f t="shared" si="137"/>
        <v>192.26003112203117</v>
      </c>
      <c r="CE296" s="6">
        <f t="shared" si="138"/>
        <v>231.83068115942032</v>
      </c>
      <c r="CF296" s="6">
        <f t="shared" si="139"/>
        <v>59.387060869565218</v>
      </c>
      <c r="CG296" s="6">
        <f t="shared" si="140"/>
        <v>22.982608695652175</v>
      </c>
      <c r="CH296" s="6">
        <f t="shared" si="141"/>
        <v>16.468733067729083</v>
      </c>
      <c r="CI296" s="6">
        <f t="shared" si="142"/>
        <v>13.58379069767442</v>
      </c>
      <c r="CJ296" s="6">
        <f t="shared" si="143"/>
        <v>8.668427130434786</v>
      </c>
      <c r="CK296" s="6">
        <f t="shared" si="144"/>
        <v>7.0120245565217409</v>
      </c>
      <c r="CL296" s="6">
        <f t="shared" si="145"/>
        <v>7.1364509960159364</v>
      </c>
      <c r="CM296" s="6">
        <f t="shared" si="150"/>
        <v>25.802224645308097</v>
      </c>
      <c r="CO296" s="7">
        <f t="shared" si="146"/>
        <v>392.87200181832179</v>
      </c>
      <c r="CQ296" s="8">
        <v>1792</v>
      </c>
      <c r="CR296" s="9">
        <f t="shared" si="147"/>
        <v>1647.4700000000003</v>
      </c>
      <c r="CS296" s="9">
        <f t="shared" si="148"/>
        <v>1650.0624076369515</v>
      </c>
      <c r="CU296" s="24">
        <v>1792</v>
      </c>
      <c r="CV296" s="11">
        <f t="shared" si="149"/>
        <v>0.99842890327968636</v>
      </c>
    </row>
    <row r="297" spans="1:100" x14ac:dyDescent="0.2">
      <c r="A297" s="13">
        <v>1793</v>
      </c>
      <c r="C297" s="1">
        <v>2048.5</v>
      </c>
      <c r="E297" s="1">
        <v>1704.5333333333333</v>
      </c>
      <c r="G297" s="1">
        <v>1704.5333333333333</v>
      </c>
      <c r="H297" s="1"/>
      <c r="J297" s="1">
        <v>42</v>
      </c>
      <c r="K297" s="1">
        <v>44</v>
      </c>
      <c r="L297" s="1">
        <v>36</v>
      </c>
      <c r="M297" s="1">
        <v>1327.7</v>
      </c>
      <c r="T297" s="1">
        <v>62.2</v>
      </c>
      <c r="U297" s="1">
        <v>58.2</v>
      </c>
      <c r="V297" s="1"/>
      <c r="X297" s="1">
        <v>64</v>
      </c>
      <c r="Y297" s="1"/>
      <c r="Z297" s="1">
        <v>64</v>
      </c>
      <c r="AA297" s="1">
        <v>64</v>
      </c>
      <c r="AB297" s="1">
        <f t="shared" si="153"/>
        <v>60</v>
      </c>
      <c r="AC297" s="1">
        <v>1929.5</v>
      </c>
      <c r="AD297" s="1"/>
      <c r="AE297" s="1"/>
      <c r="AF297" s="1"/>
      <c r="AG297" s="1"/>
      <c r="AH297" s="1">
        <v>1887</v>
      </c>
      <c r="AI297" s="1">
        <f>AVERAGE(AF297:AH297)</f>
        <v>1887</v>
      </c>
      <c r="AJ297" s="1">
        <v>130.35</v>
      </c>
      <c r="AK297" s="1">
        <v>2176</v>
      </c>
      <c r="AL297" s="1"/>
      <c r="AM297" s="1">
        <v>1843.2</v>
      </c>
      <c r="AN297" s="1"/>
      <c r="AO297" s="1">
        <v>112</v>
      </c>
      <c r="AP297" s="1"/>
      <c r="AQ297" s="1">
        <v>5</v>
      </c>
      <c r="AR297" s="1">
        <v>5.5014711111111119</v>
      </c>
      <c r="AS297" s="1"/>
      <c r="AT297" s="1">
        <v>5.5</v>
      </c>
      <c r="AU297" s="1">
        <v>5</v>
      </c>
      <c r="AV297" s="1"/>
      <c r="AW297" s="1"/>
      <c r="AX297" s="17">
        <v>1793</v>
      </c>
      <c r="AY297" s="3">
        <v>11.338738738738737</v>
      </c>
      <c r="AZ297" s="3">
        <f t="shared" si="124"/>
        <v>30.71231231231231</v>
      </c>
      <c r="BA297" s="3">
        <v>23.913043478260867</v>
      </c>
      <c r="BB297" s="3">
        <v>93.130434782608702</v>
      </c>
      <c r="BC297" s="3">
        <f t="shared" si="154"/>
        <v>130.43478260869566</v>
      </c>
      <c r="BD297" s="3">
        <v>150.35856573705178</v>
      </c>
      <c r="BE297" s="3">
        <v>151.56976744186045</v>
      </c>
      <c r="BF297" s="3">
        <v>189.21739130434784</v>
      </c>
      <c r="BG297" s="3">
        <v>160.27826086956523</v>
      </c>
      <c r="BH297" s="3">
        <v>9.7391304347826093</v>
      </c>
      <c r="BI297" s="3"/>
      <c r="BJ297" s="3">
        <v>5.4991733333333324</v>
      </c>
      <c r="BK297" s="3"/>
      <c r="BL297" s="14">
        <v>1793</v>
      </c>
      <c r="BM297" s="15">
        <v>1.1981600000000001</v>
      </c>
      <c r="BN297" s="15">
        <f t="shared" si="125"/>
        <v>0.39957715315315312</v>
      </c>
      <c r="BO297" s="15">
        <f t="shared" si="126"/>
        <v>1.0823018858858859</v>
      </c>
      <c r="BP297" s="15">
        <f t="shared" si="127"/>
        <v>0.84269565217391296</v>
      </c>
      <c r="BQ297" s="4">
        <f t="shared" si="128"/>
        <v>3.2819165217391308</v>
      </c>
      <c r="BR297" s="4">
        <f t="shared" si="129"/>
        <v>4.5965217391304352</v>
      </c>
      <c r="BS297" s="4">
        <f t="shared" si="130"/>
        <v>5.2986358565737053</v>
      </c>
      <c r="BT297" s="4">
        <f t="shared" si="131"/>
        <v>5.3413186046511623</v>
      </c>
      <c r="BU297" s="4">
        <f t="shared" si="132"/>
        <v>6.6680208695652192</v>
      </c>
      <c r="BV297" s="4">
        <f t="shared" si="133"/>
        <v>5.648205913043479</v>
      </c>
      <c r="BW297" s="4">
        <f t="shared" si="134"/>
        <v>5.2986358565737053</v>
      </c>
      <c r="BX297" s="4">
        <f t="shared" si="135"/>
        <v>12.456246380493567</v>
      </c>
      <c r="BY297" s="5"/>
      <c r="BZ297" s="4">
        <f t="shared" si="136"/>
        <v>6.5888895210666663</v>
      </c>
      <c r="CA297" s="4"/>
      <c r="CB297" s="4"/>
      <c r="CC297" s="26">
        <v>1793</v>
      </c>
      <c r="CD297" s="6">
        <f t="shared" si="137"/>
        <v>270.57547147147147</v>
      </c>
      <c r="CE297" s="6">
        <f t="shared" si="138"/>
        <v>228.37052173913042</v>
      </c>
      <c r="CF297" s="6">
        <f t="shared" si="139"/>
        <v>62.356413913043482</v>
      </c>
      <c r="CG297" s="6">
        <f t="shared" si="140"/>
        <v>22.982608695652175</v>
      </c>
      <c r="CH297" s="6">
        <f t="shared" si="141"/>
        <v>15.895907569721116</v>
      </c>
      <c r="CI297" s="6">
        <f t="shared" si="142"/>
        <v>16.023955813953485</v>
      </c>
      <c r="CJ297" s="6">
        <f t="shared" si="143"/>
        <v>8.668427130434786</v>
      </c>
      <c r="CK297" s="6">
        <f t="shared" si="144"/>
        <v>7.3426676869565233</v>
      </c>
      <c r="CL297" s="6">
        <f t="shared" si="145"/>
        <v>6.8882266135458172</v>
      </c>
      <c r="CM297" s="6">
        <f t="shared" si="150"/>
        <v>24.912492760987135</v>
      </c>
      <c r="CO297" s="7">
        <f t="shared" si="146"/>
        <v>393.44122192342491</v>
      </c>
      <c r="CQ297" s="8">
        <v>1793</v>
      </c>
      <c r="CR297" s="9">
        <f t="shared" si="147"/>
        <v>1647.2223802666665</v>
      </c>
      <c r="CS297" s="9">
        <f t="shared" si="148"/>
        <v>1652.4531320783847</v>
      </c>
      <c r="CU297" s="24">
        <v>1793</v>
      </c>
      <c r="CV297" s="11">
        <f t="shared" si="149"/>
        <v>0.99683455360386586</v>
      </c>
    </row>
    <row r="298" spans="1:100" x14ac:dyDescent="0.2">
      <c r="A298" s="13">
        <v>1794</v>
      </c>
      <c r="C298" s="1">
        <v>2244</v>
      </c>
      <c r="E298" s="1">
        <v>1984.8916666666664</v>
      </c>
      <c r="G298" s="1">
        <v>1984.8916666666664</v>
      </c>
      <c r="H298" s="1"/>
      <c r="J298" s="1">
        <v>53</v>
      </c>
      <c r="K298" s="1">
        <v>54</v>
      </c>
      <c r="L298" s="1">
        <v>44</v>
      </c>
      <c r="T298" s="1">
        <v>62.2</v>
      </c>
      <c r="U298" s="1">
        <v>59.7</v>
      </c>
      <c r="V298" s="1">
        <v>62</v>
      </c>
      <c r="X298" s="1">
        <v>68</v>
      </c>
      <c r="Y298" s="1"/>
      <c r="Z298" s="1">
        <v>68.666664123535156</v>
      </c>
      <c r="AA298" s="1">
        <v>68.666664123535156</v>
      </c>
      <c r="AB298" s="1">
        <v>62</v>
      </c>
      <c r="AC298" s="1">
        <v>2142</v>
      </c>
      <c r="AD298" s="1"/>
      <c r="AE298" s="1"/>
      <c r="AF298" s="1"/>
      <c r="AG298" s="1"/>
      <c r="AH298" s="1">
        <v>2414</v>
      </c>
      <c r="AI298" s="1">
        <f>AVERAGE(AF298:AH298)</f>
        <v>2414</v>
      </c>
      <c r="AJ298" s="1">
        <v>137.9</v>
      </c>
      <c r="AK298" s="1">
        <v>2276</v>
      </c>
      <c r="AL298" s="1"/>
      <c r="AM298" s="1">
        <v>2040</v>
      </c>
      <c r="AN298" s="1"/>
      <c r="AO298" s="1">
        <v>116</v>
      </c>
      <c r="AP298" s="1"/>
      <c r="AQ298" s="1">
        <v>5</v>
      </c>
      <c r="AR298" s="1">
        <v>5.4990444444444444</v>
      </c>
      <c r="AS298" s="1"/>
      <c r="AT298" s="1">
        <v>6</v>
      </c>
      <c r="AU298" s="1">
        <v>5</v>
      </c>
      <c r="AV298" s="1"/>
      <c r="AW298" s="1"/>
      <c r="AX298" s="17">
        <v>1794</v>
      </c>
      <c r="AY298" s="3">
        <v>8.8180180180180177</v>
      </c>
      <c r="AZ298" s="3">
        <f t="shared" si="124"/>
        <v>35.763813813813812</v>
      </c>
      <c r="BA298" s="3">
        <v>35.869565217391305</v>
      </c>
      <c r="BB298" s="3">
        <v>97.565217391304344</v>
      </c>
      <c r="BC298" s="3">
        <f t="shared" si="154"/>
        <v>134.78260869565216</v>
      </c>
      <c r="BD298" s="3">
        <v>192.35059760956173</v>
      </c>
      <c r="BE298" s="3">
        <v>160.34883720930233</v>
      </c>
      <c r="BF298" s="3">
        <v>197.91304347826087</v>
      </c>
      <c r="BG298" s="3">
        <v>177.39130434782609</v>
      </c>
      <c r="BH298" s="3">
        <v>10.086956521739131</v>
      </c>
      <c r="BI298" s="3"/>
      <c r="BJ298" s="3">
        <v>5.4991733333333324</v>
      </c>
      <c r="BK298" s="3"/>
      <c r="BL298" s="14">
        <v>1794</v>
      </c>
      <c r="BM298" s="15">
        <v>1.1981600000000001</v>
      </c>
      <c r="BN298" s="15">
        <f t="shared" si="125"/>
        <v>0.31074695495495497</v>
      </c>
      <c r="BO298" s="15">
        <f t="shared" si="126"/>
        <v>1.2603167987987989</v>
      </c>
      <c r="BP298" s="15">
        <f t="shared" si="127"/>
        <v>1.2640434782608698</v>
      </c>
      <c r="BQ298" s="4">
        <f t="shared" si="128"/>
        <v>3.4381982608695654</v>
      </c>
      <c r="BR298" s="4">
        <f t="shared" si="129"/>
        <v>4.7497391304347829</v>
      </c>
      <c r="BS298" s="4">
        <f t="shared" si="130"/>
        <v>6.7784350597609562</v>
      </c>
      <c r="BT298" s="4">
        <f t="shared" si="131"/>
        <v>5.6506930232558146</v>
      </c>
      <c r="BU298" s="4">
        <f t="shared" si="132"/>
        <v>6.9744556521739138</v>
      </c>
      <c r="BV298" s="4">
        <f t="shared" si="133"/>
        <v>6.2512695652173917</v>
      </c>
      <c r="BW298" s="4">
        <f t="shared" si="134"/>
        <v>6.7784350597609562</v>
      </c>
      <c r="BX298" s="4">
        <f t="shared" si="135"/>
        <v>12.901112322654049</v>
      </c>
      <c r="BY298" s="5"/>
      <c r="BZ298" s="4">
        <f t="shared" si="136"/>
        <v>6.5888895210666663</v>
      </c>
      <c r="CA298" s="4"/>
      <c r="CB298" s="4"/>
      <c r="CC298" s="26">
        <v>1794</v>
      </c>
      <c r="CD298" s="6">
        <f t="shared" si="137"/>
        <v>315.0791996996997</v>
      </c>
      <c r="CE298" s="6">
        <f t="shared" si="138"/>
        <v>342.55578260869572</v>
      </c>
      <c r="CF298" s="6">
        <f t="shared" si="139"/>
        <v>65.325766956521747</v>
      </c>
      <c r="CG298" s="6">
        <f t="shared" si="140"/>
        <v>23.748695652173915</v>
      </c>
      <c r="CH298" s="6">
        <f t="shared" si="141"/>
        <v>20.335305179282869</v>
      </c>
      <c r="CI298" s="6">
        <f t="shared" si="142"/>
        <v>16.952079069767443</v>
      </c>
      <c r="CJ298" s="6">
        <f t="shared" si="143"/>
        <v>9.0667923478260875</v>
      </c>
      <c r="CK298" s="6">
        <f t="shared" si="144"/>
        <v>8.1266504347826096</v>
      </c>
      <c r="CL298" s="6">
        <f t="shared" si="145"/>
        <v>8.8119655776892429</v>
      </c>
      <c r="CM298" s="6">
        <f t="shared" si="150"/>
        <v>25.802224645308097</v>
      </c>
      <c r="CO298" s="7">
        <f t="shared" si="146"/>
        <v>520.7252624720478</v>
      </c>
      <c r="CQ298" s="8">
        <v>1794</v>
      </c>
      <c r="CR298" s="9">
        <f t="shared" si="147"/>
        <v>1647.2223802666665</v>
      </c>
      <c r="CS298" s="9">
        <f t="shared" si="148"/>
        <v>2187.046102382601</v>
      </c>
      <c r="CU298" s="24">
        <v>1794</v>
      </c>
      <c r="CV298" s="11">
        <f t="shared" si="149"/>
        <v>0.75317222552929153</v>
      </c>
    </row>
    <row r="299" spans="1:100" x14ac:dyDescent="0.2">
      <c r="A299" s="13">
        <v>1795</v>
      </c>
      <c r="C299" s="1">
        <v>1611.6</v>
      </c>
      <c r="E299" s="1">
        <v>1793.7266666666665</v>
      </c>
      <c r="G299" s="1">
        <v>1793.7266666666665</v>
      </c>
      <c r="H299" s="1"/>
      <c r="J299" s="1">
        <v>59</v>
      </c>
      <c r="K299" s="1">
        <v>58.5</v>
      </c>
      <c r="L299" s="1">
        <v>46</v>
      </c>
      <c r="M299" s="1">
        <v>1273.3</v>
      </c>
      <c r="T299" s="1">
        <v>66.599999999999994</v>
      </c>
      <c r="U299" s="1">
        <v>59.5</v>
      </c>
      <c r="V299" s="1"/>
      <c r="X299" s="1">
        <v>70</v>
      </c>
      <c r="Y299" s="1"/>
      <c r="Z299" s="1">
        <v>72</v>
      </c>
      <c r="AA299" s="1">
        <v>72</v>
      </c>
      <c r="AB299" s="1">
        <f>AA299-4</f>
        <v>68</v>
      </c>
      <c r="AC299" s="1">
        <v>1908.3</v>
      </c>
      <c r="AD299" s="1"/>
      <c r="AE299" s="1"/>
      <c r="AF299" s="1"/>
      <c r="AG299" s="1"/>
      <c r="AH299" s="1"/>
      <c r="AI299" s="1">
        <f>AC299+374</f>
        <v>2282.3000000000002</v>
      </c>
      <c r="AJ299" s="1">
        <v>127.5</v>
      </c>
      <c r="AK299" s="1">
        <v>1904</v>
      </c>
      <c r="AL299" s="1"/>
      <c r="AM299" s="1">
        <v>2074</v>
      </c>
      <c r="AN299" s="1"/>
      <c r="AO299" s="1">
        <v>114</v>
      </c>
      <c r="AP299" s="1"/>
      <c r="AQ299" s="1">
        <v>5</v>
      </c>
      <c r="AR299" s="1">
        <v>5.4980177777777772</v>
      </c>
      <c r="AS299" s="1"/>
      <c r="AT299" s="43"/>
      <c r="AU299" s="1">
        <v>5</v>
      </c>
      <c r="AV299" s="1"/>
      <c r="AW299" s="1"/>
      <c r="AX299" s="17">
        <v>1795</v>
      </c>
      <c r="AY299" s="3">
        <v>7.1333333333333329</v>
      </c>
      <c r="AZ299" s="3">
        <f t="shared" si="124"/>
        <v>32.319399399399394</v>
      </c>
      <c r="BA299" s="3">
        <v>42.391304347826086</v>
      </c>
      <c r="BB299" s="3">
        <v>102</v>
      </c>
      <c r="BC299" s="3">
        <f t="shared" si="154"/>
        <v>147.82608695652172</v>
      </c>
      <c r="BD299" s="3">
        <v>181.8565737051793</v>
      </c>
      <c r="BE299" s="3">
        <v>148.25581395348837</v>
      </c>
      <c r="BF299" s="3">
        <v>165.56521739130434</v>
      </c>
      <c r="BG299" s="3">
        <v>180.34782608695653</v>
      </c>
      <c r="BH299" s="3">
        <v>9.9130434782608692</v>
      </c>
      <c r="BI299" s="3"/>
      <c r="BJ299" s="3">
        <v>5.4991733333333324</v>
      </c>
      <c r="BK299" s="3"/>
      <c r="BL299" s="14">
        <v>1795</v>
      </c>
      <c r="BM299" s="15">
        <v>1.1981600000000001</v>
      </c>
      <c r="BN299" s="15">
        <f t="shared" si="125"/>
        <v>0.25137866666666664</v>
      </c>
      <c r="BO299" s="15">
        <f t="shared" si="126"/>
        <v>1.1389356348348347</v>
      </c>
      <c r="BP299" s="15">
        <f t="shared" si="127"/>
        <v>1.4938695652173914</v>
      </c>
      <c r="BQ299" s="4">
        <f t="shared" si="128"/>
        <v>3.5944800000000003</v>
      </c>
      <c r="BR299" s="4">
        <f t="shared" si="129"/>
        <v>5.2093913043478262</v>
      </c>
      <c r="BS299" s="4">
        <f t="shared" si="130"/>
        <v>6.4086256573705187</v>
      </c>
      <c r="BT299" s="4">
        <f t="shared" si="131"/>
        <v>5.2245348837209304</v>
      </c>
      <c r="BU299" s="4">
        <f t="shared" si="132"/>
        <v>5.834518260869566</v>
      </c>
      <c r="BV299" s="4">
        <f t="shared" si="133"/>
        <v>6.3554573913043493</v>
      </c>
      <c r="BW299" s="4">
        <f t="shared" si="134"/>
        <v>6.4086256573705187</v>
      </c>
      <c r="BX299" s="4">
        <f t="shared" si="135"/>
        <v>12.678679351573805</v>
      </c>
      <c r="BY299" s="5"/>
      <c r="BZ299" s="4">
        <f t="shared" si="136"/>
        <v>6.5888895210666663</v>
      </c>
      <c r="CA299" s="4"/>
      <c r="CB299" s="4"/>
      <c r="CC299" s="26">
        <v>1795</v>
      </c>
      <c r="CD299" s="6">
        <f t="shared" si="137"/>
        <v>284.73390870870867</v>
      </c>
      <c r="CE299" s="6">
        <f t="shared" si="138"/>
        <v>404.83865217391309</v>
      </c>
      <c r="CF299" s="6">
        <f t="shared" si="139"/>
        <v>68.295120000000011</v>
      </c>
      <c r="CG299" s="6">
        <f t="shared" si="140"/>
        <v>26.04695652173913</v>
      </c>
      <c r="CH299" s="6">
        <f t="shared" si="141"/>
        <v>19.225876972111557</v>
      </c>
      <c r="CI299" s="6">
        <f t="shared" si="142"/>
        <v>15.67360465116279</v>
      </c>
      <c r="CJ299" s="6">
        <f t="shared" si="143"/>
        <v>7.5848737391304359</v>
      </c>
      <c r="CK299" s="6">
        <f t="shared" si="144"/>
        <v>8.262094608695655</v>
      </c>
      <c r="CL299" s="6">
        <f t="shared" si="145"/>
        <v>8.3312133545816742</v>
      </c>
      <c r="CM299" s="6">
        <f t="shared" si="150"/>
        <v>25.357358703147611</v>
      </c>
      <c r="CO299" s="7">
        <f t="shared" si="146"/>
        <v>583.61575072448193</v>
      </c>
      <c r="CQ299" s="8">
        <v>1795</v>
      </c>
      <c r="CR299" s="9">
        <f t="shared" si="147"/>
        <v>1647.2223802666665</v>
      </c>
      <c r="CS299" s="9">
        <f t="shared" si="148"/>
        <v>2451.1861530428241</v>
      </c>
      <c r="CU299" s="24">
        <v>1795</v>
      </c>
      <c r="CV299" s="11">
        <f t="shared" si="149"/>
        <v>0.67201031558613256</v>
      </c>
    </row>
    <row r="300" spans="1:100" x14ac:dyDescent="0.2">
      <c r="A300" s="13">
        <v>1796</v>
      </c>
      <c r="E300" s="1">
        <v>1614.8111111111109</v>
      </c>
      <c r="G300" s="1">
        <v>1614.8111111111109</v>
      </c>
      <c r="H300" s="1"/>
      <c r="J300" s="1">
        <v>56</v>
      </c>
      <c r="K300" s="1">
        <v>56</v>
      </c>
      <c r="L300" s="1">
        <v>44</v>
      </c>
      <c r="M300" s="1">
        <v>1213.5</v>
      </c>
      <c r="R300" s="1">
        <v>1224</v>
      </c>
      <c r="S300" s="1">
        <f>AVERAGE(O300:R300)</f>
        <v>1224</v>
      </c>
      <c r="T300" s="1">
        <v>62.2</v>
      </c>
      <c r="U300" s="1">
        <v>59.5</v>
      </c>
      <c r="V300" s="1">
        <v>68</v>
      </c>
      <c r="W300" s="1">
        <v>72</v>
      </c>
      <c r="X300" s="1">
        <v>72</v>
      </c>
      <c r="Y300" s="1"/>
      <c r="Z300" s="1">
        <v>72</v>
      </c>
      <c r="AA300" s="1">
        <v>72</v>
      </c>
      <c r="AB300" s="1">
        <f>AA300-4</f>
        <v>68</v>
      </c>
      <c r="AC300" s="1">
        <v>1479</v>
      </c>
      <c r="AD300" s="1"/>
      <c r="AE300" s="1"/>
      <c r="AF300" s="1"/>
      <c r="AG300" s="1"/>
      <c r="AH300" s="1">
        <v>2448</v>
      </c>
      <c r="AI300" s="1">
        <f>AVERAGE(AF300:AH300)</f>
        <v>2448</v>
      </c>
      <c r="AJ300" s="1">
        <v>134.6</v>
      </c>
      <c r="AK300" s="1">
        <v>2176</v>
      </c>
      <c r="AL300" s="1"/>
      <c r="AM300" s="1">
        <v>2295</v>
      </c>
      <c r="AN300" s="1"/>
      <c r="AO300" s="1">
        <v>122</v>
      </c>
      <c r="AP300" s="1"/>
      <c r="AQ300" s="1">
        <v>5</v>
      </c>
      <c r="AR300" s="1">
        <v>5.499413333333333</v>
      </c>
      <c r="AS300" s="1"/>
      <c r="AT300" s="1">
        <v>6</v>
      </c>
      <c r="AU300" s="1">
        <v>5</v>
      </c>
      <c r="AV300" s="1"/>
      <c r="AW300" s="1"/>
      <c r="AX300" s="17">
        <v>1796</v>
      </c>
      <c r="AY300" s="3">
        <v>10.708108108108107</v>
      </c>
      <c r="AZ300" s="3">
        <f t="shared" si="124"/>
        <v>29.095695695695692</v>
      </c>
      <c r="BA300" s="3">
        <v>39.130434782608695</v>
      </c>
      <c r="BB300" s="3">
        <v>106.43478260869566</v>
      </c>
      <c r="BC300" s="3">
        <f t="shared" si="154"/>
        <v>147.82608695652172</v>
      </c>
      <c r="BD300" s="3">
        <v>195.0597609561753</v>
      </c>
      <c r="BE300" s="3">
        <v>156.51162790697674</v>
      </c>
      <c r="BF300" s="3">
        <v>189.21739130434784</v>
      </c>
      <c r="BG300" s="3">
        <v>199.56521739130434</v>
      </c>
      <c r="BH300" s="3">
        <v>10.608695652173912</v>
      </c>
      <c r="BI300" s="3"/>
      <c r="BJ300" s="3">
        <v>5.4991733333333324</v>
      </c>
      <c r="BK300" s="3"/>
      <c r="BL300" s="14">
        <v>1796</v>
      </c>
      <c r="BM300" s="15">
        <v>1.1981600000000001</v>
      </c>
      <c r="BN300" s="15">
        <f t="shared" si="125"/>
        <v>0.37735372972972969</v>
      </c>
      <c r="BO300" s="15">
        <f t="shared" si="126"/>
        <v>1.0253323163163164</v>
      </c>
      <c r="BP300" s="15">
        <f t="shared" si="127"/>
        <v>1.3789565217391306</v>
      </c>
      <c r="BQ300" s="4">
        <f t="shared" si="128"/>
        <v>3.7507617391304353</v>
      </c>
      <c r="BR300" s="4">
        <f t="shared" si="129"/>
        <v>5.2093913043478262</v>
      </c>
      <c r="BS300" s="4">
        <f t="shared" si="130"/>
        <v>6.8739059760956183</v>
      </c>
      <c r="BT300" s="4">
        <f t="shared" si="131"/>
        <v>5.5154697674418607</v>
      </c>
      <c r="BU300" s="4">
        <f t="shared" si="132"/>
        <v>6.6680208695652192</v>
      </c>
      <c r="BV300" s="4">
        <f t="shared" si="133"/>
        <v>7.0326782608695666</v>
      </c>
      <c r="BW300" s="4">
        <f t="shared" si="134"/>
        <v>6.8739059760956183</v>
      </c>
      <c r="BX300" s="4">
        <f t="shared" si="135"/>
        <v>13.568411235894773</v>
      </c>
      <c r="BY300" s="5"/>
      <c r="BZ300" s="4">
        <f t="shared" si="136"/>
        <v>6.5888895210666663</v>
      </c>
      <c r="CA300" s="4"/>
      <c r="CB300" s="4"/>
      <c r="CC300" s="26">
        <v>1796</v>
      </c>
      <c r="CD300" s="6">
        <f t="shared" si="137"/>
        <v>256.33307907907908</v>
      </c>
      <c r="CE300" s="6">
        <f t="shared" si="138"/>
        <v>373.69721739130438</v>
      </c>
      <c r="CF300" s="6">
        <f t="shared" si="139"/>
        <v>71.264473043478276</v>
      </c>
      <c r="CG300" s="6">
        <f t="shared" si="140"/>
        <v>26.04695652173913</v>
      </c>
      <c r="CH300" s="6">
        <f t="shared" si="141"/>
        <v>20.621717928286856</v>
      </c>
      <c r="CI300" s="6">
        <f t="shared" si="142"/>
        <v>16.546409302325582</v>
      </c>
      <c r="CJ300" s="6">
        <f t="shared" si="143"/>
        <v>8.668427130434786</v>
      </c>
      <c r="CK300" s="6">
        <f t="shared" si="144"/>
        <v>9.1424817391304369</v>
      </c>
      <c r="CL300" s="6">
        <f t="shared" si="145"/>
        <v>8.9360777689243047</v>
      </c>
      <c r="CM300" s="6">
        <f t="shared" si="150"/>
        <v>27.136822471789547</v>
      </c>
      <c r="CO300" s="7">
        <f t="shared" si="146"/>
        <v>562.06058329741313</v>
      </c>
      <c r="CQ300" s="8">
        <v>1796</v>
      </c>
      <c r="CR300" s="9">
        <f t="shared" si="147"/>
        <v>1647.2223802666665</v>
      </c>
      <c r="CS300" s="9">
        <f t="shared" si="148"/>
        <v>2360.6544498491353</v>
      </c>
      <c r="CU300" s="24">
        <v>1796</v>
      </c>
      <c r="CV300" s="11">
        <f t="shared" si="149"/>
        <v>0.69778208342688075</v>
      </c>
    </row>
    <row r="301" spans="1:100" x14ac:dyDescent="0.2">
      <c r="A301" s="13">
        <v>1797</v>
      </c>
      <c r="E301" s="1">
        <v>2058.19</v>
      </c>
      <c r="G301" s="1">
        <v>2058.19</v>
      </c>
      <c r="H301" s="1"/>
      <c r="J301" s="1">
        <v>56</v>
      </c>
      <c r="K301" s="1">
        <v>56</v>
      </c>
      <c r="L301" s="1">
        <v>44</v>
      </c>
      <c r="R301" s="1">
        <v>1462</v>
      </c>
      <c r="S301" s="1">
        <f>AVERAGE(O301:R301)</f>
        <v>1462</v>
      </c>
      <c r="T301" s="1">
        <v>79.900000000000006</v>
      </c>
      <c r="U301" s="1">
        <v>64</v>
      </c>
      <c r="V301" s="1"/>
      <c r="X301" s="1">
        <v>72</v>
      </c>
      <c r="Y301" s="1"/>
      <c r="Z301" s="1">
        <v>72</v>
      </c>
      <c r="AA301" s="1">
        <v>72</v>
      </c>
      <c r="AB301" s="1">
        <f>AA301-4</f>
        <v>68</v>
      </c>
      <c r="AC301" s="1">
        <v>2584</v>
      </c>
      <c r="AD301" s="1"/>
      <c r="AE301" s="1"/>
      <c r="AF301" s="1"/>
      <c r="AG301" s="1"/>
      <c r="AH301" s="1">
        <v>2935.22</v>
      </c>
      <c r="AI301" s="1">
        <f>AVERAGE(AF301:AH301)</f>
        <v>2935.22</v>
      </c>
      <c r="AJ301" s="1">
        <v>148</v>
      </c>
      <c r="AK301" s="1">
        <v>2312</v>
      </c>
      <c r="AL301" s="1"/>
      <c r="AM301" s="1">
        <v>2878.7</v>
      </c>
      <c r="AN301" s="1"/>
      <c r="AO301" s="1"/>
      <c r="AP301" s="1"/>
      <c r="AQ301" s="1">
        <v>5</v>
      </c>
      <c r="AR301" s="1">
        <v>5.4994711111111112</v>
      </c>
      <c r="AS301" s="1"/>
      <c r="AT301" s="43"/>
      <c r="AU301" s="1">
        <v>5.5</v>
      </c>
      <c r="AV301" s="1"/>
      <c r="AW301" s="1"/>
      <c r="AX301" s="17">
        <v>1797</v>
      </c>
      <c r="AY301" s="3">
        <v>20.944144144144147</v>
      </c>
      <c r="AZ301" s="3">
        <f t="shared" si="124"/>
        <v>37.084504504504508</v>
      </c>
      <c r="BA301" s="3">
        <v>39.130434782608695</v>
      </c>
      <c r="BB301" s="3">
        <v>127.1304347826087</v>
      </c>
      <c r="BC301" s="3">
        <f t="shared" si="154"/>
        <v>147.82608695652172</v>
      </c>
      <c r="BD301" s="3">
        <v>233.88207171314738</v>
      </c>
      <c r="BE301" s="3">
        <v>172.09302325581396</v>
      </c>
      <c r="BF301" s="3">
        <v>201.04347826086956</v>
      </c>
      <c r="BG301" s="3">
        <v>250.32173913043476</v>
      </c>
      <c r="BH301" s="3">
        <v>11.1</v>
      </c>
      <c r="BI301" s="3"/>
      <c r="BJ301" s="3">
        <v>5.4991733333333324</v>
      </c>
      <c r="BK301" s="3"/>
      <c r="BL301" s="14">
        <v>1797</v>
      </c>
      <c r="BM301" s="15">
        <v>1.1981600000000001</v>
      </c>
      <c r="BN301" s="15">
        <f t="shared" si="125"/>
        <v>0.73807163963963973</v>
      </c>
      <c r="BO301" s="15">
        <f t="shared" si="126"/>
        <v>1.3068579387387389</v>
      </c>
      <c r="BP301" s="15">
        <f t="shared" si="127"/>
        <v>1.3789565217391306</v>
      </c>
      <c r="BQ301" s="4">
        <f t="shared" si="128"/>
        <v>4.4800765217391314</v>
      </c>
      <c r="BR301" s="4">
        <f t="shared" si="129"/>
        <v>5.2093913043478262</v>
      </c>
      <c r="BS301" s="4">
        <f t="shared" si="130"/>
        <v>8.2420042071713144</v>
      </c>
      <c r="BT301" s="4">
        <f t="shared" si="131"/>
        <v>6.0645581395348849</v>
      </c>
      <c r="BU301" s="4">
        <f t="shared" si="132"/>
        <v>7.084772173913044</v>
      </c>
      <c r="BV301" s="4">
        <f t="shared" si="133"/>
        <v>8.821338086956521</v>
      </c>
      <c r="BW301" s="4">
        <f t="shared" si="134"/>
        <v>8.2420042071713144</v>
      </c>
      <c r="BX301" s="4">
        <f t="shared" si="135"/>
        <v>14.196784379196458</v>
      </c>
      <c r="BY301" s="5"/>
      <c r="BZ301" s="4">
        <f t="shared" si="136"/>
        <v>6.5888895210666663</v>
      </c>
      <c r="CA301" s="4"/>
      <c r="CB301" s="4"/>
      <c r="CC301" s="26">
        <v>1797</v>
      </c>
      <c r="CD301" s="6">
        <f t="shared" si="137"/>
        <v>326.71448468468475</v>
      </c>
      <c r="CE301" s="6">
        <f t="shared" si="138"/>
        <v>373.69721739130438</v>
      </c>
      <c r="CF301" s="6">
        <f t="shared" si="139"/>
        <v>85.121453913043496</v>
      </c>
      <c r="CG301" s="6">
        <f t="shared" si="140"/>
        <v>26.04695652173913</v>
      </c>
      <c r="CH301" s="6">
        <f t="shared" si="141"/>
        <v>24.726012621513945</v>
      </c>
      <c r="CI301" s="6">
        <f t="shared" si="142"/>
        <v>18.193674418604655</v>
      </c>
      <c r="CJ301" s="6">
        <f t="shared" si="143"/>
        <v>9.210203826086957</v>
      </c>
      <c r="CK301" s="6">
        <f t="shared" si="144"/>
        <v>11.467739513043478</v>
      </c>
      <c r="CL301" s="6">
        <f t="shared" si="145"/>
        <v>10.714605469322709</v>
      </c>
      <c r="CM301" s="6">
        <f t="shared" si="150"/>
        <v>28.393568758392917</v>
      </c>
      <c r="CO301" s="7">
        <f t="shared" si="146"/>
        <v>587.57143243305165</v>
      </c>
      <c r="CQ301" s="8">
        <v>1797</v>
      </c>
      <c r="CR301" s="9">
        <f t="shared" si="147"/>
        <v>1647.2223802666665</v>
      </c>
      <c r="CS301" s="9">
        <f t="shared" si="148"/>
        <v>2467.8000162188168</v>
      </c>
      <c r="CU301" s="24">
        <v>1797</v>
      </c>
      <c r="CV301" s="11">
        <f t="shared" si="149"/>
        <v>0.66748616964131235</v>
      </c>
    </row>
    <row r="302" spans="1:100" x14ac:dyDescent="0.2">
      <c r="A302" s="13">
        <v>1798</v>
      </c>
      <c r="C302" s="1">
        <v>2227</v>
      </c>
      <c r="E302" s="1">
        <v>2239.75</v>
      </c>
      <c r="G302" s="1">
        <v>2239.75</v>
      </c>
      <c r="H302" s="1"/>
      <c r="J302" s="1">
        <v>63.333333333333336</v>
      </c>
      <c r="K302" s="1">
        <v>64</v>
      </c>
      <c r="L302" s="1">
        <v>48</v>
      </c>
      <c r="M302" s="1">
        <v>1182.4000000000001</v>
      </c>
      <c r="R302" s="1">
        <v>1561.4499999999998</v>
      </c>
      <c r="S302" s="1">
        <f>AVERAGE(O302:R302)</f>
        <v>1561.4499999999998</v>
      </c>
      <c r="T302" s="1">
        <v>79.900000000000006</v>
      </c>
      <c r="U302" s="1">
        <v>66.8</v>
      </c>
      <c r="V302" s="1"/>
      <c r="X302" s="1">
        <v>76</v>
      </c>
      <c r="Y302" s="1"/>
      <c r="Z302" s="1">
        <v>78.666664123535156</v>
      </c>
      <c r="AA302" s="1">
        <v>78.666664123535156</v>
      </c>
      <c r="AB302" s="1">
        <f>AA302-4</f>
        <v>74.666664123535156</v>
      </c>
      <c r="AC302" s="1">
        <v>3400</v>
      </c>
      <c r="AD302" s="1"/>
      <c r="AE302" s="1"/>
      <c r="AF302" s="1"/>
      <c r="AG302" s="1"/>
      <c r="AH302" s="1">
        <v>4025.6000000000004</v>
      </c>
      <c r="AI302" s="1">
        <f>AVERAGE(AF302:AH302)</f>
        <v>4025.6000000000004</v>
      </c>
      <c r="AJ302" s="1">
        <v>148.75</v>
      </c>
      <c r="AK302" s="1">
        <v>3672</v>
      </c>
      <c r="AL302" s="1"/>
      <c r="AM302" s="1">
        <v>3323</v>
      </c>
      <c r="AN302" s="1"/>
      <c r="AO302" s="1">
        <v>133.30000000000001</v>
      </c>
      <c r="AP302" s="1"/>
      <c r="AQ302" s="1">
        <v>5</v>
      </c>
      <c r="AR302" s="1">
        <v>5.5007644444444441</v>
      </c>
      <c r="AS302" s="1"/>
      <c r="AT302" s="43"/>
      <c r="AU302" s="1">
        <v>5.5</v>
      </c>
      <c r="AV302" s="1"/>
      <c r="AW302" s="1"/>
      <c r="AX302" s="17">
        <v>1798</v>
      </c>
      <c r="AY302" s="3">
        <v>20.990990990990991</v>
      </c>
      <c r="AZ302" s="3">
        <f t="shared" si="124"/>
        <v>40.355855855855857</v>
      </c>
      <c r="BA302" s="3">
        <v>47.10144927536232</v>
      </c>
      <c r="BB302" s="3">
        <v>135.7782608695652</v>
      </c>
      <c r="BC302" s="3">
        <f t="shared" si="154"/>
        <v>162.31883505116338</v>
      </c>
      <c r="BD302" s="3">
        <v>320.76494023904382</v>
      </c>
      <c r="BE302" s="3">
        <v>172.96511627906978</v>
      </c>
      <c r="BF302" s="3">
        <v>319.30434782608694</v>
      </c>
      <c r="BG302" s="3">
        <v>288.95652173913044</v>
      </c>
      <c r="BH302" s="3">
        <v>11.591304347826087</v>
      </c>
      <c r="BI302" s="3"/>
      <c r="BJ302" s="3">
        <v>5.4991733333333324</v>
      </c>
      <c r="BK302" s="3"/>
      <c r="BL302" s="14">
        <v>1798</v>
      </c>
      <c r="BM302" s="15">
        <v>1.1981600000000001</v>
      </c>
      <c r="BN302" s="15">
        <f t="shared" si="125"/>
        <v>0.73972252252252257</v>
      </c>
      <c r="BO302" s="15">
        <f t="shared" si="126"/>
        <v>1.4221403603603604</v>
      </c>
      <c r="BP302" s="15">
        <f t="shared" si="127"/>
        <v>1.6598550724637684</v>
      </c>
      <c r="BQ302" s="4">
        <f t="shared" si="128"/>
        <v>4.7848259130434778</v>
      </c>
      <c r="BR302" s="4">
        <f t="shared" si="129"/>
        <v>5.720115747202998</v>
      </c>
      <c r="BS302" s="4">
        <f t="shared" si="130"/>
        <v>11.303756494023906</v>
      </c>
      <c r="BT302" s="4">
        <f t="shared" si="131"/>
        <v>6.0952906976744199</v>
      </c>
      <c r="BU302" s="4">
        <f t="shared" si="132"/>
        <v>11.252285217391304</v>
      </c>
      <c r="BV302" s="4">
        <f t="shared" si="133"/>
        <v>10.182827826086958</v>
      </c>
      <c r="BW302" s="4">
        <f t="shared" si="134"/>
        <v>11.303756494023906</v>
      </c>
      <c r="BX302" s="4">
        <f t="shared" si="135"/>
        <v>14.825157522498145</v>
      </c>
      <c r="BY302" s="5"/>
      <c r="BZ302" s="4">
        <f t="shared" si="136"/>
        <v>6.5888895210666663</v>
      </c>
      <c r="CA302" s="4"/>
      <c r="CB302" s="4"/>
      <c r="CC302" s="26">
        <v>1798</v>
      </c>
      <c r="CD302" s="6">
        <f t="shared" si="137"/>
        <v>355.53509009009008</v>
      </c>
      <c r="CE302" s="6">
        <f t="shared" si="138"/>
        <v>449.82072463768122</v>
      </c>
      <c r="CF302" s="6">
        <f t="shared" si="139"/>
        <v>90.911692347826076</v>
      </c>
      <c r="CG302" s="6">
        <f t="shared" si="140"/>
        <v>28.600578736014988</v>
      </c>
      <c r="CH302" s="6">
        <f t="shared" si="141"/>
        <v>33.911269482071717</v>
      </c>
      <c r="CI302" s="6">
        <f t="shared" si="142"/>
        <v>18.285872093023258</v>
      </c>
      <c r="CJ302" s="6">
        <f t="shared" si="143"/>
        <v>14.627970782608696</v>
      </c>
      <c r="CK302" s="6">
        <f t="shared" si="144"/>
        <v>13.237676173913046</v>
      </c>
      <c r="CL302" s="6">
        <f t="shared" si="145"/>
        <v>14.694883442231079</v>
      </c>
      <c r="CM302" s="6">
        <f t="shared" si="150"/>
        <v>29.65031504499629</v>
      </c>
      <c r="CO302" s="7">
        <f t="shared" si="146"/>
        <v>693.74098274036646</v>
      </c>
      <c r="CQ302" s="8">
        <v>1798</v>
      </c>
      <c r="CR302" s="9">
        <f t="shared" si="147"/>
        <v>1647.2223802666665</v>
      </c>
      <c r="CS302" s="9">
        <f t="shared" si="148"/>
        <v>2913.7121275095392</v>
      </c>
      <c r="CU302" s="24">
        <v>1798</v>
      </c>
      <c r="CV302" s="11">
        <f t="shared" si="149"/>
        <v>0.5653346343705582</v>
      </c>
    </row>
    <row r="303" spans="1:100" x14ac:dyDescent="0.2">
      <c r="A303" s="13">
        <v>1799</v>
      </c>
      <c r="C303" s="1">
        <v>2006</v>
      </c>
      <c r="E303" s="1">
        <v>1314.5250000000001</v>
      </c>
      <c r="G303" s="1">
        <v>1314.5250000000001</v>
      </c>
      <c r="H303" s="1"/>
      <c r="J303" s="1">
        <v>56.666666666666664</v>
      </c>
      <c r="K303" s="1">
        <v>56</v>
      </c>
      <c r="L303" s="1">
        <v>44</v>
      </c>
      <c r="R303" s="1">
        <v>1479</v>
      </c>
      <c r="S303" s="1">
        <f>AVERAGE(O303:R303)</f>
        <v>1479</v>
      </c>
      <c r="U303" s="1">
        <v>67.599999999999994</v>
      </c>
      <c r="V303" s="1"/>
      <c r="X303" s="1">
        <v>81</v>
      </c>
      <c r="Y303" s="1"/>
      <c r="Z303" s="1">
        <v>80.666664123535156</v>
      </c>
      <c r="AA303" s="1">
        <v>80.666664123535156</v>
      </c>
      <c r="AB303" s="1">
        <f>AA303-4</f>
        <v>76.666664123535156</v>
      </c>
      <c r="AC303" s="1">
        <v>1887</v>
      </c>
      <c r="AD303" s="1"/>
      <c r="AE303" s="1"/>
      <c r="AF303" s="1"/>
      <c r="AG303" s="1"/>
      <c r="AH303" s="1">
        <v>2436.44</v>
      </c>
      <c r="AI303" s="1">
        <f>AVERAGE(AF303:AH303)</f>
        <v>2436.44</v>
      </c>
      <c r="AJ303" s="1">
        <v>136</v>
      </c>
      <c r="AK303" s="1">
        <v>3400</v>
      </c>
      <c r="AL303" s="1"/>
      <c r="AM303" s="1">
        <v>2313.3000000000002</v>
      </c>
      <c r="AN303" s="1"/>
      <c r="AO303" s="1">
        <v>128</v>
      </c>
      <c r="AP303" s="1"/>
      <c r="AQ303" s="1">
        <v>5</v>
      </c>
      <c r="AR303" s="1">
        <v>5.499786666666667</v>
      </c>
      <c r="AS303" s="1"/>
      <c r="AT303" s="43"/>
      <c r="AU303" s="1">
        <v>5.5</v>
      </c>
      <c r="AV303" s="1"/>
      <c r="AW303" s="1"/>
      <c r="AX303" s="17">
        <v>1799</v>
      </c>
      <c r="AY303" s="3">
        <v>10.913513513513514</v>
      </c>
      <c r="AZ303" s="3">
        <f t="shared" si="124"/>
        <v>23.685135135135138</v>
      </c>
      <c r="BA303" s="3">
        <v>39.85507246376811</v>
      </c>
      <c r="BB303" s="3">
        <v>128.60869565217391</v>
      </c>
      <c r="BC303" s="3">
        <f t="shared" si="154"/>
        <v>166.66666113811991</v>
      </c>
      <c r="BD303" s="3">
        <v>194.13864541832669</v>
      </c>
      <c r="BE303" s="3">
        <v>158.13953488372093</v>
      </c>
      <c r="BF303" s="3">
        <v>295.65217391304344</v>
      </c>
      <c r="BG303" s="3">
        <v>201.15652173913045</v>
      </c>
      <c r="BH303" s="3">
        <v>11.130434782608695</v>
      </c>
      <c r="BI303" s="3"/>
      <c r="BJ303" s="3">
        <v>5.4991733333333324</v>
      </c>
      <c r="BK303" s="3"/>
      <c r="BL303" s="14">
        <v>1799</v>
      </c>
      <c r="BM303" s="15">
        <v>1.1981600000000001</v>
      </c>
      <c r="BN303" s="15">
        <f t="shared" si="125"/>
        <v>0.38459221621621625</v>
      </c>
      <c r="BO303" s="15">
        <f t="shared" si="126"/>
        <v>0.83466416216216233</v>
      </c>
      <c r="BP303" s="15">
        <f t="shared" si="127"/>
        <v>1.4044927536231884</v>
      </c>
      <c r="BQ303" s="4">
        <f t="shared" si="128"/>
        <v>4.5321704347826088</v>
      </c>
      <c r="BR303" s="4">
        <f t="shared" si="129"/>
        <v>5.8733331385073466</v>
      </c>
      <c r="BS303" s="4">
        <f t="shared" si="130"/>
        <v>6.841445864541833</v>
      </c>
      <c r="BT303" s="4">
        <f t="shared" si="131"/>
        <v>5.5728372093023264</v>
      </c>
      <c r="BU303" s="4">
        <f t="shared" si="132"/>
        <v>10.418782608695652</v>
      </c>
      <c r="BV303" s="4">
        <f t="shared" si="133"/>
        <v>7.0887558260869588</v>
      </c>
      <c r="BW303" s="4">
        <f t="shared" si="134"/>
        <v>6.841445864541833</v>
      </c>
      <c r="BX303" s="4">
        <f t="shared" si="135"/>
        <v>14.235710149135503</v>
      </c>
      <c r="BY303" s="5"/>
      <c r="BZ303" s="4">
        <f t="shared" si="136"/>
        <v>6.5888895210666663</v>
      </c>
      <c r="CA303" s="4"/>
      <c r="CB303" s="4"/>
      <c r="CC303" s="26">
        <v>1799</v>
      </c>
      <c r="CD303" s="6">
        <f t="shared" si="137"/>
        <v>208.66604054054059</v>
      </c>
      <c r="CE303" s="6">
        <f t="shared" si="138"/>
        <v>380.61753623188406</v>
      </c>
      <c r="CF303" s="6">
        <f t="shared" si="139"/>
        <v>86.11123826086957</v>
      </c>
      <c r="CG303" s="6">
        <f t="shared" si="140"/>
        <v>29.366665692536735</v>
      </c>
      <c r="CH303" s="6">
        <f t="shared" si="141"/>
        <v>20.5243375936255</v>
      </c>
      <c r="CI303" s="6">
        <f t="shared" si="142"/>
        <v>16.718511627906977</v>
      </c>
      <c r="CJ303" s="6">
        <f t="shared" si="143"/>
        <v>13.544417391304348</v>
      </c>
      <c r="CK303" s="6">
        <f t="shared" si="144"/>
        <v>9.2153825739130468</v>
      </c>
      <c r="CL303" s="6">
        <f t="shared" si="145"/>
        <v>8.8938796239043825</v>
      </c>
      <c r="CM303" s="6">
        <f t="shared" si="150"/>
        <v>28.471420298271006</v>
      </c>
      <c r="CO303" s="7">
        <f t="shared" si="146"/>
        <v>593.46338929421574</v>
      </c>
      <c r="CQ303" s="8">
        <v>1799</v>
      </c>
      <c r="CR303" s="9">
        <f t="shared" si="147"/>
        <v>1647.2223802666665</v>
      </c>
      <c r="CS303" s="9">
        <f t="shared" si="148"/>
        <v>2492.5462350357061</v>
      </c>
      <c r="CU303" s="24">
        <v>1799</v>
      </c>
      <c r="CV303" s="11">
        <f t="shared" si="149"/>
        <v>0.66085930808945248</v>
      </c>
    </row>
    <row r="304" spans="1:100" x14ac:dyDescent="0.2">
      <c r="A304" s="13">
        <v>1800</v>
      </c>
      <c r="E304" s="1">
        <v>1493.7333333333331</v>
      </c>
      <c r="G304" s="1">
        <v>1493.7333333333331</v>
      </c>
      <c r="H304" s="1"/>
      <c r="K304" s="1">
        <v>48</v>
      </c>
      <c r="L304" s="1">
        <v>44</v>
      </c>
      <c r="M304" s="1">
        <v>945.9</v>
      </c>
      <c r="U304" s="1">
        <v>75.099999999999994</v>
      </c>
      <c r="V304" s="1">
        <v>74</v>
      </c>
      <c r="X304" s="1">
        <v>90</v>
      </c>
      <c r="Y304" s="1"/>
      <c r="Z304" s="1"/>
      <c r="AA304" s="1">
        <v>90</v>
      </c>
      <c r="AB304" s="1">
        <v>74</v>
      </c>
      <c r="AC304" s="1">
        <v>1581</v>
      </c>
      <c r="AD304" s="1"/>
      <c r="AE304" s="1"/>
      <c r="AF304" s="1"/>
      <c r="AI304" s="1">
        <f>AC304+374</f>
        <v>1955</v>
      </c>
      <c r="AJ304" s="1">
        <v>136</v>
      </c>
      <c r="AK304" s="1">
        <v>2901.3</v>
      </c>
      <c r="AL304" s="1"/>
      <c r="AM304" s="1">
        <v>1955</v>
      </c>
      <c r="AN304" s="1"/>
      <c r="AO304" s="1">
        <v>128</v>
      </c>
      <c r="AP304" s="1"/>
      <c r="AQ304" s="1">
        <v>5.0941176470588232</v>
      </c>
      <c r="AR304" s="1">
        <v>5.4992000000000001</v>
      </c>
      <c r="AS304" s="1"/>
      <c r="AT304" s="1">
        <v>6</v>
      </c>
      <c r="AU304" s="1">
        <v>5.5</v>
      </c>
      <c r="AV304" s="1"/>
      <c r="AW304" s="1"/>
      <c r="AX304" s="17">
        <v>1800</v>
      </c>
      <c r="AY304" s="3">
        <v>13.22882882882883</v>
      </c>
      <c r="AZ304" s="3">
        <f t="shared" si="124"/>
        <v>26.91411411411411</v>
      </c>
      <c r="BA304" s="3">
        <v>30.434782608695652</v>
      </c>
      <c r="BB304" s="3">
        <v>128.60869565217391</v>
      </c>
      <c r="BC304" s="3">
        <f t="shared" si="154"/>
        <v>160.86956521739128</v>
      </c>
      <c r="BD304" s="3">
        <f>AI304/12.55</f>
        <v>155.77689243027888</v>
      </c>
      <c r="BE304" s="3">
        <v>158.13953488372093</v>
      </c>
      <c r="BF304" s="3">
        <v>252.28695652173914</v>
      </c>
      <c r="BG304" s="3">
        <v>170</v>
      </c>
      <c r="BH304" s="3">
        <v>11.130434782608695</v>
      </c>
      <c r="BI304" s="17"/>
      <c r="BJ304" s="3">
        <v>5.4991733333333324</v>
      </c>
      <c r="BK304" s="3"/>
      <c r="BL304" s="14">
        <v>1800</v>
      </c>
      <c r="BM304" s="15">
        <v>1.1981600000000001</v>
      </c>
      <c r="BN304" s="15">
        <f t="shared" si="125"/>
        <v>0.46618392792792801</v>
      </c>
      <c r="BO304" s="15">
        <f t="shared" si="126"/>
        <v>0.94845338138138124</v>
      </c>
      <c r="BP304" s="15">
        <f t="shared" si="127"/>
        <v>1.0725217391304349</v>
      </c>
      <c r="BQ304" s="4">
        <f t="shared" si="128"/>
        <v>4.5321704347826088</v>
      </c>
      <c r="BR304" s="4">
        <f t="shared" si="129"/>
        <v>5.6690434782608694</v>
      </c>
      <c r="BS304" s="4">
        <f t="shared" si="130"/>
        <v>5.4895776892430277</v>
      </c>
      <c r="BT304" s="4">
        <f t="shared" si="131"/>
        <v>5.5728372093023264</v>
      </c>
      <c r="BU304" s="4">
        <f t="shared" si="132"/>
        <v>8.8905923478260878</v>
      </c>
      <c r="BV304" s="4">
        <f t="shared" si="133"/>
        <v>5.9908000000000001</v>
      </c>
      <c r="BW304" s="4">
        <f t="shared" si="134"/>
        <v>5.4895776892430277</v>
      </c>
      <c r="BX304" s="4">
        <f t="shared" si="135"/>
        <v>14.235710149135503</v>
      </c>
      <c r="BY304" s="5"/>
      <c r="BZ304" s="4">
        <f t="shared" si="136"/>
        <v>6.5888895210666663</v>
      </c>
      <c r="CA304" s="4"/>
      <c r="CB304" s="4"/>
      <c r="CC304" s="26">
        <v>1800</v>
      </c>
      <c r="CD304" s="6">
        <f t="shared" si="137"/>
        <v>237.11334534534532</v>
      </c>
      <c r="CE304" s="6">
        <f t="shared" si="138"/>
        <v>290.65339130434785</v>
      </c>
      <c r="CF304" s="6">
        <f t="shared" si="139"/>
        <v>86.11123826086957</v>
      </c>
      <c r="CG304" s="6">
        <f t="shared" si="140"/>
        <v>28.345217391304345</v>
      </c>
      <c r="CH304" s="6">
        <f t="shared" si="141"/>
        <v>16.468733067729083</v>
      </c>
      <c r="CI304" s="6">
        <f t="shared" si="142"/>
        <v>16.718511627906977</v>
      </c>
      <c r="CJ304" s="6">
        <f t="shared" si="143"/>
        <v>11.557770052173915</v>
      </c>
      <c r="CK304" s="6">
        <f t="shared" si="144"/>
        <v>7.7880400000000005</v>
      </c>
      <c r="CL304" s="6">
        <f t="shared" si="145"/>
        <v>7.1364509960159364</v>
      </c>
      <c r="CM304" s="6">
        <f t="shared" si="150"/>
        <v>28.471420298271006</v>
      </c>
      <c r="CO304" s="7">
        <f t="shared" si="146"/>
        <v>493.25077299861874</v>
      </c>
      <c r="CQ304" s="8">
        <v>1800</v>
      </c>
      <c r="CR304" s="9">
        <f t="shared" si="147"/>
        <v>1647.2223802666665</v>
      </c>
      <c r="CS304" s="9">
        <f t="shared" si="148"/>
        <v>2071.6532465941987</v>
      </c>
      <c r="CU304" s="24">
        <v>1800</v>
      </c>
      <c r="CV304" s="11">
        <f t="shared" si="149"/>
        <v>0.79512456197710824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/>
  <dimension ref="B1:BT304"/>
  <sheetViews>
    <sheetView zoomScale="70" zoomScaleNormal="70" workbookViewId="0">
      <pane xSplit="2" ySplit="4" topLeftCell="C271" activePane="bottomRight" state="frozen"/>
      <selection activeCell="Q1" activeCellId="1" sqref="S1:S1048576 Q1:Q1048576"/>
      <selection pane="topRight" activeCell="Q1" activeCellId="1" sqref="S1:S1048576 Q1:Q1048576"/>
      <selection pane="bottomLeft" activeCell="Q1" activeCellId="1" sqref="S1:S1048576 Q1:Q1048576"/>
      <selection pane="bottomRight" activeCell="BC1" activeCellId="2" sqref="AZ1:AZ1048576 BB1:BB1048576 BC1:BC1048576"/>
    </sheetView>
  </sheetViews>
  <sheetFormatPr baseColWidth="10" defaultColWidth="10.83203125" defaultRowHeight="15" x14ac:dyDescent="0.2"/>
  <cols>
    <col min="2" max="2" width="17" style="50" customWidth="1"/>
    <col min="3" max="16" width="29.83203125" style="12" customWidth="1"/>
    <col min="17" max="17" width="8.1640625" style="4" customWidth="1"/>
    <col min="18" max="20" width="22" style="12" customWidth="1"/>
    <col min="21" max="22" width="23.33203125" style="12" customWidth="1"/>
    <col min="23" max="30" width="23.33203125" style="52" customWidth="1"/>
    <col min="31" max="31" width="19.1640625" style="56" customWidth="1"/>
    <col min="32" max="32" width="19.1640625" style="26" customWidth="1"/>
    <col min="33" max="44" width="20.6640625" style="6" customWidth="1"/>
    <col min="45" max="45" width="13" style="6" customWidth="1"/>
    <col min="46" max="46" width="25.5" style="7" customWidth="1"/>
    <col min="47" max="49" width="28.1640625" style="7" customWidth="1"/>
    <col min="50" max="50" width="9.33203125" style="48" customWidth="1"/>
    <col min="51" max="51" width="19.33203125" style="8" customWidth="1"/>
    <col min="52" max="53" width="24" style="9" customWidth="1"/>
    <col min="54" max="57" width="35.6640625" style="9" customWidth="1"/>
    <col min="58" max="58" width="14.33203125" style="9" customWidth="1"/>
    <col min="59" max="59" width="20.83203125" style="10" customWidth="1"/>
    <col min="60" max="63" width="35.1640625" style="11" customWidth="1"/>
    <col min="64" max="64" width="20.83203125" style="24" customWidth="1"/>
    <col min="65" max="66" width="28.1640625" style="7" customWidth="1"/>
    <col min="67" max="67" width="20.83203125" style="11" customWidth="1"/>
    <col min="68" max="68" width="20.83203125" style="24" customWidth="1"/>
    <col min="69" max="70" width="20.83203125" style="11" customWidth="1"/>
    <col min="71" max="71" width="22.1640625" style="11" customWidth="1"/>
    <col min="72" max="72" width="20.83203125" style="11" customWidth="1"/>
  </cols>
  <sheetData>
    <row r="1" spans="2:68" ht="16" x14ac:dyDescent="0.2">
      <c r="B1" s="47"/>
      <c r="C1" s="4"/>
      <c r="D1" s="4"/>
      <c r="E1" s="4"/>
      <c r="F1" s="4"/>
      <c r="G1" s="4" t="s">
        <v>166</v>
      </c>
      <c r="H1" s="4" t="s">
        <v>166</v>
      </c>
      <c r="I1" s="4"/>
      <c r="J1" s="4"/>
      <c r="K1" s="4"/>
      <c r="L1" s="4"/>
      <c r="M1" s="4"/>
      <c r="N1" s="4"/>
      <c r="O1" s="4"/>
      <c r="P1" s="4"/>
      <c r="R1" s="4"/>
      <c r="S1" s="4"/>
      <c r="T1" s="4"/>
      <c r="U1" s="4"/>
      <c r="V1" s="4"/>
      <c r="W1" s="52" t="s">
        <v>167</v>
      </c>
      <c r="X1" s="52" t="s">
        <v>167</v>
      </c>
      <c r="Y1" s="52" t="s">
        <v>167</v>
      </c>
      <c r="Z1" s="52" t="s">
        <v>167</v>
      </c>
      <c r="AA1" s="52" t="s">
        <v>167</v>
      </c>
      <c r="AB1" s="52" t="s">
        <v>167</v>
      </c>
      <c r="AC1" s="52" t="s">
        <v>167</v>
      </c>
      <c r="AD1" s="52" t="s">
        <v>167</v>
      </c>
      <c r="BG1" s="49"/>
    </row>
    <row r="2" spans="2:68" x14ac:dyDescent="0.2">
      <c r="B2" s="16"/>
      <c r="C2" s="4"/>
      <c r="D2" s="4"/>
      <c r="E2" s="4"/>
      <c r="F2" s="4"/>
      <c r="G2" s="4" t="s">
        <v>156</v>
      </c>
      <c r="H2" s="4" t="s">
        <v>156</v>
      </c>
      <c r="I2" s="4"/>
      <c r="J2" s="4"/>
      <c r="K2" s="4"/>
      <c r="L2" s="4"/>
      <c r="M2" s="4"/>
      <c r="N2" s="4"/>
      <c r="O2" s="4"/>
      <c r="P2" s="4"/>
      <c r="R2" s="4" t="s">
        <v>145</v>
      </c>
      <c r="S2" s="4" t="s">
        <v>145</v>
      </c>
      <c r="T2" s="4" t="s">
        <v>145</v>
      </c>
      <c r="U2" s="4" t="s">
        <v>145</v>
      </c>
      <c r="V2" s="4"/>
      <c r="W2" s="4" t="s">
        <v>145</v>
      </c>
      <c r="X2" s="4" t="s">
        <v>145</v>
      </c>
      <c r="Y2" s="4" t="s">
        <v>145</v>
      </c>
      <c r="Z2" s="4" t="s">
        <v>145</v>
      </c>
      <c r="AA2" s="4" t="s">
        <v>145</v>
      </c>
      <c r="AB2" s="4" t="s">
        <v>145</v>
      </c>
      <c r="AC2" s="4" t="s">
        <v>145</v>
      </c>
      <c r="AD2" s="4" t="s">
        <v>145</v>
      </c>
      <c r="AG2" s="6" t="s">
        <v>168</v>
      </c>
      <c r="AH2" s="6" t="s">
        <v>169</v>
      </c>
      <c r="AI2" s="6" t="s">
        <v>3</v>
      </c>
      <c r="AJ2" s="6" t="s">
        <v>3</v>
      </c>
      <c r="AK2" s="6">
        <v>60.67</v>
      </c>
      <c r="AL2" s="6" t="s">
        <v>4</v>
      </c>
      <c r="AM2" s="6" t="s">
        <v>6</v>
      </c>
      <c r="AN2" s="6" t="s">
        <v>7</v>
      </c>
      <c r="AO2" s="6" t="s">
        <v>148</v>
      </c>
      <c r="AP2" s="6" t="s">
        <v>7</v>
      </c>
      <c r="AQ2" s="6" t="s">
        <v>149</v>
      </c>
      <c r="AR2" s="6" t="s">
        <v>150</v>
      </c>
      <c r="BH2" s="11" t="s">
        <v>207</v>
      </c>
      <c r="BI2" s="11" t="s">
        <v>207</v>
      </c>
      <c r="BJ2" s="11" t="s">
        <v>207</v>
      </c>
      <c r="BK2" s="11" t="s">
        <v>207</v>
      </c>
    </row>
    <row r="3" spans="2:68" s="11" customFormat="1" x14ac:dyDescent="0.2">
      <c r="B3" s="16"/>
      <c r="C3" s="4" t="s">
        <v>151</v>
      </c>
      <c r="D3" s="4" t="s">
        <v>170</v>
      </c>
      <c r="E3" s="4" t="s">
        <v>151</v>
      </c>
      <c r="F3" s="4" t="s">
        <v>152</v>
      </c>
      <c r="G3" s="4" t="s">
        <v>152</v>
      </c>
      <c r="H3" s="4" t="s">
        <v>152</v>
      </c>
      <c r="I3" s="4" t="s">
        <v>151</v>
      </c>
      <c r="J3" s="4" t="s">
        <v>152</v>
      </c>
      <c r="K3" s="4" t="s">
        <v>152</v>
      </c>
      <c r="L3" s="4" t="s">
        <v>152</v>
      </c>
      <c r="M3" s="4" t="s">
        <v>171</v>
      </c>
      <c r="N3" s="4" t="s">
        <v>152</v>
      </c>
      <c r="O3" s="4" t="s">
        <v>151</v>
      </c>
      <c r="P3" s="4" t="s">
        <v>153</v>
      </c>
      <c r="Q3" s="4"/>
      <c r="R3" s="4" t="s">
        <v>0</v>
      </c>
      <c r="S3" s="4" t="s">
        <v>0</v>
      </c>
      <c r="T3" s="4" t="s">
        <v>0</v>
      </c>
      <c r="U3" s="4" t="s">
        <v>0</v>
      </c>
      <c r="V3" s="4"/>
      <c r="W3" s="4" t="s">
        <v>0</v>
      </c>
      <c r="X3" s="4" t="s">
        <v>0</v>
      </c>
      <c r="Y3" s="4" t="s">
        <v>0</v>
      </c>
      <c r="Z3" s="4" t="s">
        <v>0</v>
      </c>
      <c r="AA3" s="4" t="s">
        <v>0</v>
      </c>
      <c r="AB3" s="4" t="s">
        <v>0</v>
      </c>
      <c r="AC3" s="4" t="s">
        <v>0</v>
      </c>
      <c r="AD3" s="4" t="s">
        <v>0</v>
      </c>
      <c r="AE3" s="56"/>
      <c r="AF3" s="26"/>
      <c r="AG3" s="6" t="s">
        <v>154</v>
      </c>
      <c r="AH3" s="6" t="s">
        <v>154</v>
      </c>
      <c r="AI3" s="6" t="s">
        <v>154</v>
      </c>
      <c r="AJ3" s="6" t="s">
        <v>154</v>
      </c>
      <c r="AK3" s="6" t="s">
        <v>154</v>
      </c>
      <c r="AL3" s="6" t="s">
        <v>154</v>
      </c>
      <c r="AM3" s="6" t="s">
        <v>154</v>
      </c>
      <c r="AN3" s="6" t="s">
        <v>154</v>
      </c>
      <c r="AO3" s="6" t="s">
        <v>154</v>
      </c>
      <c r="AP3" s="6" t="s">
        <v>154</v>
      </c>
      <c r="AQ3" s="6" t="s">
        <v>154</v>
      </c>
      <c r="AR3" s="6" t="s">
        <v>154</v>
      </c>
      <c r="AS3" s="6"/>
      <c r="AT3" s="7" t="s">
        <v>154</v>
      </c>
      <c r="AU3" s="7" t="s">
        <v>154</v>
      </c>
      <c r="AV3" s="7" t="s">
        <v>154</v>
      </c>
      <c r="AW3" s="7" t="s">
        <v>154</v>
      </c>
      <c r="AX3" s="48"/>
      <c r="AY3" s="8"/>
      <c r="AZ3" s="9" t="s">
        <v>27</v>
      </c>
      <c r="BA3" s="9"/>
      <c r="BB3" s="9" t="s">
        <v>28</v>
      </c>
      <c r="BC3" s="9" t="s">
        <v>28</v>
      </c>
      <c r="BD3" s="9" t="s">
        <v>28</v>
      </c>
      <c r="BE3" s="9" t="s">
        <v>28</v>
      </c>
      <c r="BF3" s="9"/>
      <c r="BG3" s="10"/>
      <c r="BH3" s="11" t="s">
        <v>205</v>
      </c>
      <c r="BI3" s="11" t="s">
        <v>190</v>
      </c>
      <c r="BJ3" s="11" t="s">
        <v>206</v>
      </c>
      <c r="BK3" s="11" t="s">
        <v>196</v>
      </c>
      <c r="BL3" s="24"/>
      <c r="BM3" s="7"/>
      <c r="BN3" s="7"/>
      <c r="BP3" s="24"/>
    </row>
    <row r="4" spans="2:68" x14ac:dyDescent="0.2">
      <c r="B4" s="16"/>
      <c r="C4" s="4" t="s">
        <v>172</v>
      </c>
      <c r="D4" s="4" t="s">
        <v>172</v>
      </c>
      <c r="E4" s="4" t="s">
        <v>30</v>
      </c>
      <c r="F4" s="4" t="s">
        <v>173</v>
      </c>
      <c r="G4" s="4" t="s">
        <v>174</v>
      </c>
      <c r="H4" s="4" t="s">
        <v>175</v>
      </c>
      <c r="I4" s="4" t="s">
        <v>31</v>
      </c>
      <c r="J4" s="4" t="s">
        <v>158</v>
      </c>
      <c r="K4" s="4" t="s">
        <v>159</v>
      </c>
      <c r="L4" s="4" t="s">
        <v>35</v>
      </c>
      <c r="M4" s="4" t="s">
        <v>39</v>
      </c>
      <c r="N4" s="4" t="s">
        <v>160</v>
      </c>
      <c r="O4" s="4" t="s">
        <v>161</v>
      </c>
      <c r="P4" s="4" t="s">
        <v>162</v>
      </c>
      <c r="R4" s="4" t="s">
        <v>176</v>
      </c>
      <c r="S4" s="4" t="s">
        <v>177</v>
      </c>
      <c r="T4" s="4" t="s">
        <v>178</v>
      </c>
      <c r="U4" s="4" t="s">
        <v>179</v>
      </c>
      <c r="V4" s="4"/>
      <c r="W4" s="52" t="s">
        <v>180</v>
      </c>
      <c r="X4" s="52" t="s">
        <v>179</v>
      </c>
      <c r="Y4" s="52" t="s">
        <v>181</v>
      </c>
      <c r="Z4" s="52" t="s">
        <v>182</v>
      </c>
      <c r="AA4" s="52" t="s">
        <v>183</v>
      </c>
      <c r="AB4" s="52" t="s">
        <v>184</v>
      </c>
      <c r="AC4" s="52" t="s">
        <v>185</v>
      </c>
      <c r="AD4" s="52" t="s">
        <v>186</v>
      </c>
      <c r="AG4" s="6" t="s">
        <v>187</v>
      </c>
      <c r="AH4" s="6" t="s">
        <v>30</v>
      </c>
      <c r="AI4" s="6" t="s">
        <v>174</v>
      </c>
      <c r="AJ4" s="6" t="s">
        <v>188</v>
      </c>
      <c r="AK4" s="6" t="s">
        <v>31</v>
      </c>
      <c r="AL4" s="6" t="s">
        <v>158</v>
      </c>
      <c r="AM4" s="6" t="s">
        <v>159</v>
      </c>
      <c r="AN4" s="6" t="s">
        <v>35</v>
      </c>
      <c r="AO4" s="6" t="s">
        <v>39</v>
      </c>
      <c r="AP4" s="6" t="s">
        <v>160</v>
      </c>
      <c r="AQ4" s="6" t="s">
        <v>161</v>
      </c>
      <c r="AR4" s="6" t="s">
        <v>162</v>
      </c>
      <c r="AT4" s="7" t="s">
        <v>189</v>
      </c>
      <c r="AU4" s="7" t="s">
        <v>190</v>
      </c>
      <c r="AV4" s="7" t="s">
        <v>191</v>
      </c>
      <c r="AW4" s="7" t="s">
        <v>192</v>
      </c>
      <c r="AZ4" s="9" t="s">
        <v>193</v>
      </c>
      <c r="BB4" s="9" t="s">
        <v>189</v>
      </c>
      <c r="BC4" s="9" t="s">
        <v>194</v>
      </c>
      <c r="BD4" s="9" t="s">
        <v>195</v>
      </c>
      <c r="BE4" s="9" t="s">
        <v>196</v>
      </c>
      <c r="BH4" s="11" t="s">
        <v>44</v>
      </c>
      <c r="BI4" s="11" t="s">
        <v>44</v>
      </c>
      <c r="BJ4" s="11" t="s">
        <v>44</v>
      </c>
      <c r="BK4" s="11" t="s">
        <v>44</v>
      </c>
    </row>
    <row r="5" spans="2:68" x14ac:dyDescent="0.2">
      <c r="B5" s="16">
        <v>1501</v>
      </c>
      <c r="C5" s="53">
        <v>6.5055058636982813E-2</v>
      </c>
      <c r="D5" s="4">
        <f>C5/0.473</f>
        <v>0.13753712185408629</v>
      </c>
      <c r="E5" s="4">
        <v>0.25830685047037294</v>
      </c>
      <c r="F5" s="4">
        <f>E5/0.75</f>
        <v>0.34440913396049727</v>
      </c>
      <c r="G5" s="4">
        <v>0.55877594162863997</v>
      </c>
      <c r="H5" s="4">
        <f>G5/1.33</f>
        <v>0.42013228693882704</v>
      </c>
      <c r="I5" s="4">
        <v>0.13317153179805891</v>
      </c>
      <c r="J5" s="4">
        <v>0.7882425286523701</v>
      </c>
      <c r="K5" s="4">
        <v>2.804036891796557</v>
      </c>
      <c r="L5" s="4">
        <v>3.694304297694845</v>
      </c>
      <c r="M5" s="4">
        <v>3.4606573231846038</v>
      </c>
      <c r="N5" s="4">
        <v>1.5855383251909205</v>
      </c>
      <c r="O5" s="4">
        <v>1.8967582417582418</v>
      </c>
      <c r="P5" s="4">
        <v>1.8049430963307656</v>
      </c>
      <c r="R5" s="4">
        <v>5.7535000000000007</v>
      </c>
      <c r="S5" s="4">
        <v>3.5959375000000007</v>
      </c>
      <c r="T5" s="4">
        <v>4.3151250000000001</v>
      </c>
      <c r="U5" s="4">
        <v>2.8767500000000004</v>
      </c>
      <c r="V5" s="4"/>
      <c r="W5" s="52">
        <v>4.3151250000000001</v>
      </c>
      <c r="X5" s="52">
        <v>2.8767500000000004</v>
      </c>
      <c r="Y5" s="52">
        <v>4.3151250000000001</v>
      </c>
      <c r="Z5" s="52">
        <v>2.8767500000000004</v>
      </c>
      <c r="AA5" s="52">
        <v>4.3151250000000001</v>
      </c>
      <c r="AB5" s="52">
        <v>2.8767500000000004</v>
      </c>
      <c r="AC5" s="52">
        <v>4.3151250000000001</v>
      </c>
      <c r="AD5" s="52">
        <v>2.8767500000000004</v>
      </c>
      <c r="AE5" s="57"/>
      <c r="AF5" s="26">
        <v>1501</v>
      </c>
      <c r="AG5" s="6">
        <f>D5*170</f>
        <v>23.381310715194669</v>
      </c>
      <c r="AH5" s="6">
        <f>F5*195</f>
        <v>67.159781122296963</v>
      </c>
      <c r="AI5" s="6">
        <f>G5*271</f>
        <v>151.42828018136143</v>
      </c>
      <c r="AJ5" s="6">
        <f>H5*271</f>
        <v>113.85584976042213</v>
      </c>
      <c r="AK5" s="6">
        <f>I5*60.67</f>
        <v>8.0795168341882349</v>
      </c>
      <c r="AL5" s="6">
        <f>J5*5</f>
        <v>3.9412126432618506</v>
      </c>
      <c r="AM5" s="6">
        <f>K5*3</f>
        <v>8.4121106753896715</v>
      </c>
      <c r="AN5" s="6">
        <f>L5*1.3</f>
        <v>4.8025955870032986</v>
      </c>
      <c r="AO5" s="6">
        <f>M5*3</f>
        <v>10.381971969553812</v>
      </c>
      <c r="AP5" s="6">
        <f>N5*1.3</f>
        <v>2.0611998227481969</v>
      </c>
      <c r="AQ5" s="6">
        <f>O5*1.3</f>
        <v>2.4657857142857145</v>
      </c>
      <c r="AR5" s="6">
        <f>P5*2</f>
        <v>3.6098861926615311</v>
      </c>
      <c r="AS5" s="7"/>
      <c r="AT5" s="7">
        <f t="shared" ref="AT5:AT68" si="0">SUM(AK5:AR5)+AG5</f>
        <v>67.135590154286987</v>
      </c>
      <c r="AU5" s="7">
        <f t="shared" ref="AU5:AU68" si="1">SUM(AK5:AR5)+AH5</f>
        <v>110.91406056138928</v>
      </c>
      <c r="AV5" s="7">
        <f t="shared" ref="AV5:AV68" si="2">SUM(AJ5:AR5)</f>
        <v>157.61012919951443</v>
      </c>
      <c r="AW5" s="7">
        <f t="shared" ref="AW5:AW68" si="3">SUM(AI5:AR5)-AJ5</f>
        <v>195.18255962045373</v>
      </c>
      <c r="AX5" s="7"/>
      <c r="AY5" s="8">
        <v>1501</v>
      </c>
      <c r="AZ5" s="9">
        <f t="shared" ref="AZ5:AZ68" si="4">S5*250</f>
        <v>898.98437500000011</v>
      </c>
      <c r="BB5" s="9">
        <f t="shared" ref="BB5:BB68" si="5">AT5*4.2</f>
        <v>281.96947864800535</v>
      </c>
      <c r="BC5" s="9">
        <f t="shared" ref="BC5:BC68" si="6">(SUM(AK5:AR5)+AH5)*4.2</f>
        <v>465.83905435783498</v>
      </c>
      <c r="BD5" s="9">
        <f t="shared" ref="BD5:BD68" si="7">AW5*4.2</f>
        <v>819.76675040590567</v>
      </c>
      <c r="BE5" s="9">
        <f t="shared" ref="BE5:BE68" si="8">AV5*4.2</f>
        <v>661.96254263796061</v>
      </c>
      <c r="BG5" s="10">
        <v>1501</v>
      </c>
      <c r="BH5" s="11">
        <f t="shared" ref="BH5:BH68" si="9">AZ5/BB5</f>
        <v>3.1882329226215331</v>
      </c>
      <c r="BI5" s="11">
        <f t="shared" ref="BI5:BI68" si="10">AZ5/BC5</f>
        <v>1.9298175337386889</v>
      </c>
      <c r="BJ5" s="11">
        <f t="shared" ref="BJ5:BJ68" si="11">AZ5/BD5</f>
        <v>1.0966343469710989</v>
      </c>
      <c r="BK5" s="11">
        <f t="shared" ref="BK5:BK68" si="12">AZ5/(AV5*4.2)</f>
        <v>1.3580592814473962</v>
      </c>
      <c r="BP5" s="3"/>
    </row>
    <row r="6" spans="2:68" x14ac:dyDescent="0.2">
      <c r="B6" s="16">
        <v>1502</v>
      </c>
      <c r="C6" s="53">
        <v>7.2708594947216085E-2</v>
      </c>
      <c r="D6" s="4">
        <f t="shared" ref="D6:D34" si="13">C6/0.473</f>
        <v>0.15371795971927291</v>
      </c>
      <c r="E6" s="4">
        <v>0.24682654600502302</v>
      </c>
      <c r="F6" s="4">
        <f t="shared" ref="F6:F69" si="14">E6/0.75</f>
        <v>0.32910206134003067</v>
      </c>
      <c r="G6" s="4">
        <v>0.5447020067784778</v>
      </c>
      <c r="H6" s="4">
        <f t="shared" ref="H6:H69" si="15">G6/1.33</f>
        <v>0.40955038103644947</v>
      </c>
      <c r="I6" s="4">
        <v>9.8883689128213867E-2</v>
      </c>
      <c r="J6" s="4">
        <v>0.7882425286523701</v>
      </c>
      <c r="K6" s="4">
        <v>2.5685834123327238</v>
      </c>
      <c r="L6" s="4">
        <v>3.694304297694845</v>
      </c>
      <c r="M6" s="4">
        <v>3.460657323184603</v>
      </c>
      <c r="N6" s="4">
        <v>1.9488908580471735</v>
      </c>
      <c r="O6" s="4">
        <v>2.5290109890109895</v>
      </c>
      <c r="P6" s="4">
        <v>2.3103271633033802</v>
      </c>
      <c r="R6" s="4">
        <v>5.7535000000000007</v>
      </c>
      <c r="S6" s="4">
        <v>3.5959375000000007</v>
      </c>
      <c r="T6" s="4">
        <v>4.3151250000000001</v>
      </c>
      <c r="U6" s="4">
        <v>2.8767500000000004</v>
      </c>
      <c r="V6" s="4"/>
      <c r="W6" s="52">
        <v>4.3151250000000001</v>
      </c>
      <c r="X6" s="52">
        <v>2.8767500000000004</v>
      </c>
      <c r="Y6" s="52">
        <v>4.3151250000000001</v>
      </c>
      <c r="Z6" s="52">
        <v>2.8767500000000004</v>
      </c>
      <c r="AA6" s="52">
        <v>4.3151250000000001</v>
      </c>
      <c r="AB6" s="52">
        <v>2.8767500000000004</v>
      </c>
      <c r="AC6" s="52">
        <v>4.3151250000000001</v>
      </c>
      <c r="AD6" s="52">
        <v>2.8767500000000004</v>
      </c>
      <c r="AE6" s="57"/>
      <c r="AF6" s="26">
        <v>1502</v>
      </c>
      <c r="AG6" s="6">
        <f t="shared" ref="AG6:AG69" si="16">D6*170</f>
        <v>26.132053152276395</v>
      </c>
      <c r="AH6" s="6">
        <f t="shared" ref="AH6:AH69" si="17">F6*195</f>
        <v>64.174901961305977</v>
      </c>
      <c r="AI6" s="6">
        <f t="shared" ref="AI6:AI69" si="18">G6*271</f>
        <v>147.61424383696749</v>
      </c>
      <c r="AJ6" s="6">
        <f t="shared" ref="AJ6:AJ69" si="19">H6*271</f>
        <v>110.98815326087781</v>
      </c>
      <c r="AK6" s="6">
        <f t="shared" ref="AK6:AK69" si="20">I6*60.67</f>
        <v>5.9992734194087358</v>
      </c>
      <c r="AL6" s="6">
        <f t="shared" ref="AL6:AL69" si="21">J6*5</f>
        <v>3.9412126432618506</v>
      </c>
      <c r="AM6" s="6">
        <f t="shared" ref="AM6:AM69" si="22">K6*3</f>
        <v>7.7057502369981714</v>
      </c>
      <c r="AN6" s="6">
        <f t="shared" ref="AN6:AN69" si="23">L6*1.3</f>
        <v>4.8025955870032986</v>
      </c>
      <c r="AO6" s="6">
        <f t="shared" ref="AO6:AO69" si="24">M6*3</f>
        <v>10.38197196955381</v>
      </c>
      <c r="AP6" s="6">
        <f t="shared" ref="AP6:AP69" si="25">N6*1.3</f>
        <v>2.5335581154613256</v>
      </c>
      <c r="AQ6" s="6">
        <f t="shared" ref="AQ6:AQ69" si="26">O6*1.3</f>
        <v>3.2877142857142867</v>
      </c>
      <c r="AR6" s="6">
        <f t="shared" ref="AR6:AR69" si="27">P6*2</f>
        <v>4.6206543266067603</v>
      </c>
      <c r="AS6" s="7"/>
      <c r="AT6" s="7">
        <f t="shared" si="0"/>
        <v>69.404783736284642</v>
      </c>
      <c r="AU6" s="7">
        <f t="shared" si="1"/>
        <v>107.44763254531422</v>
      </c>
      <c r="AV6" s="7">
        <f t="shared" si="2"/>
        <v>154.26088384488605</v>
      </c>
      <c r="AW6" s="7">
        <f t="shared" si="3"/>
        <v>190.88697442097578</v>
      </c>
      <c r="AX6" s="7"/>
      <c r="AY6" s="8">
        <v>1502</v>
      </c>
      <c r="AZ6" s="9">
        <f t="shared" si="4"/>
        <v>898.98437500000011</v>
      </c>
      <c r="BB6" s="9">
        <f t="shared" si="5"/>
        <v>291.50009169239553</v>
      </c>
      <c r="BC6" s="9">
        <f t="shared" si="6"/>
        <v>451.28005669031973</v>
      </c>
      <c r="BD6" s="9">
        <f t="shared" si="7"/>
        <v>801.72529256809833</v>
      </c>
      <c r="BE6" s="9">
        <f t="shared" si="8"/>
        <v>647.8957121485214</v>
      </c>
      <c r="BG6" s="10">
        <v>1502</v>
      </c>
      <c r="BH6" s="11">
        <f t="shared" si="9"/>
        <v>3.0839934553044679</v>
      </c>
      <c r="BI6" s="11">
        <f t="shared" si="10"/>
        <v>1.9920764537948703</v>
      </c>
      <c r="BJ6" s="11">
        <f t="shared" si="11"/>
        <v>1.1213122291805964</v>
      </c>
      <c r="BK6" s="11">
        <f t="shared" si="12"/>
        <v>1.3875448751139752</v>
      </c>
      <c r="BP6" s="3"/>
    </row>
    <row r="7" spans="2:68" x14ac:dyDescent="0.2">
      <c r="B7" s="16">
        <v>1503</v>
      </c>
      <c r="C7" s="4">
        <v>6.0590495789346735E-2</v>
      </c>
      <c r="D7" s="4">
        <f t="shared" si="13"/>
        <v>0.12809829976606077</v>
      </c>
      <c r="E7" s="4">
        <v>0.19325179183339011</v>
      </c>
      <c r="F7" s="4">
        <f t="shared" si="14"/>
        <v>0.25766905577785348</v>
      </c>
      <c r="G7" s="4">
        <v>0.47902364414438958</v>
      </c>
      <c r="H7" s="4">
        <f t="shared" si="15"/>
        <v>0.36016815349202225</v>
      </c>
      <c r="I7" s="4">
        <v>0.1291916929167376</v>
      </c>
      <c r="J7" s="4">
        <v>0.7882425286523701</v>
      </c>
      <c r="K7" s="4">
        <v>2.5685834123327238</v>
      </c>
      <c r="L7" s="4">
        <v>3.694304297694845</v>
      </c>
      <c r="M7" s="4">
        <v>3.460657323184603</v>
      </c>
      <c r="N7" s="4">
        <v>1.8828267611642184</v>
      </c>
      <c r="O7" s="4">
        <v>2.5290109890109895</v>
      </c>
      <c r="P7" s="4">
        <v>2.1507810731265566</v>
      </c>
      <c r="R7" s="4">
        <v>5.7535000000000007</v>
      </c>
      <c r="S7" s="4">
        <v>3.5959375000000007</v>
      </c>
      <c r="T7" s="4">
        <v>4.3151250000000001</v>
      </c>
      <c r="U7" s="4">
        <v>2.8767500000000004</v>
      </c>
      <c r="V7" s="4"/>
      <c r="W7" s="52">
        <v>4.3151250000000001</v>
      </c>
      <c r="X7" s="52">
        <v>2.8767500000000004</v>
      </c>
      <c r="Y7" s="52">
        <v>4.3151250000000001</v>
      </c>
      <c r="Z7" s="52">
        <v>2.8767500000000004</v>
      </c>
      <c r="AA7" s="52">
        <v>4.3151250000000001</v>
      </c>
      <c r="AB7" s="52">
        <v>2.8767500000000004</v>
      </c>
      <c r="AC7" s="52">
        <v>4.3151250000000001</v>
      </c>
      <c r="AD7" s="52">
        <v>2.8767500000000004</v>
      </c>
      <c r="AE7" s="57"/>
      <c r="AF7" s="26">
        <v>1503</v>
      </c>
      <c r="AG7" s="6">
        <f t="shared" si="16"/>
        <v>21.776710960230332</v>
      </c>
      <c r="AH7" s="6">
        <f t="shared" si="17"/>
        <v>50.245465876681429</v>
      </c>
      <c r="AI7" s="6">
        <f t="shared" si="18"/>
        <v>129.81540756312958</v>
      </c>
      <c r="AJ7" s="6">
        <f t="shared" si="19"/>
        <v>97.605569596338029</v>
      </c>
      <c r="AK7" s="6">
        <f t="shared" si="20"/>
        <v>7.83806000925847</v>
      </c>
      <c r="AL7" s="6">
        <f t="shared" si="21"/>
        <v>3.9412126432618506</v>
      </c>
      <c r="AM7" s="6">
        <f t="shared" si="22"/>
        <v>7.7057502369981714</v>
      </c>
      <c r="AN7" s="6">
        <f t="shared" si="23"/>
        <v>4.8025955870032986</v>
      </c>
      <c r="AO7" s="6">
        <f t="shared" si="24"/>
        <v>10.38197196955381</v>
      </c>
      <c r="AP7" s="6">
        <f t="shared" si="25"/>
        <v>2.4476747895134841</v>
      </c>
      <c r="AQ7" s="6">
        <f t="shared" si="26"/>
        <v>3.2877142857142867</v>
      </c>
      <c r="AR7" s="6">
        <f t="shared" si="27"/>
        <v>4.3015621462531133</v>
      </c>
      <c r="AS7" s="7"/>
      <c r="AT7" s="7">
        <f t="shared" si="0"/>
        <v>66.483252627786811</v>
      </c>
      <c r="AU7" s="7">
        <f t="shared" si="1"/>
        <v>94.952007544237915</v>
      </c>
      <c r="AV7" s="7">
        <f t="shared" si="2"/>
        <v>142.31211126389451</v>
      </c>
      <c r="AW7" s="7">
        <f t="shared" si="3"/>
        <v>174.52194923068609</v>
      </c>
      <c r="AX7" s="7"/>
      <c r="AY7" s="8">
        <v>1503</v>
      </c>
      <c r="AZ7" s="9">
        <f t="shared" si="4"/>
        <v>898.98437500000011</v>
      </c>
      <c r="BB7" s="9">
        <f t="shared" si="5"/>
        <v>279.22966103670461</v>
      </c>
      <c r="BC7" s="9">
        <f t="shared" si="6"/>
        <v>398.79843168579924</v>
      </c>
      <c r="BD7" s="9">
        <f t="shared" si="7"/>
        <v>732.99218676888165</v>
      </c>
      <c r="BE7" s="9">
        <f t="shared" si="8"/>
        <v>597.71086730835691</v>
      </c>
      <c r="BG7" s="10">
        <v>1503</v>
      </c>
      <c r="BH7" s="11">
        <f t="shared" si="9"/>
        <v>3.2195160487690062</v>
      </c>
      <c r="BI7" s="11">
        <f t="shared" si="10"/>
        <v>2.2542324732818448</v>
      </c>
      <c r="BJ7" s="11">
        <f t="shared" si="11"/>
        <v>1.2264583323361633</v>
      </c>
      <c r="BK7" s="11">
        <f t="shared" si="12"/>
        <v>1.5040455580945917</v>
      </c>
      <c r="BP7" s="3"/>
    </row>
    <row r="8" spans="2:68" x14ac:dyDescent="0.2">
      <c r="B8" s="16">
        <v>1504</v>
      </c>
      <c r="C8" s="4">
        <v>7.1433005562177201E-2</v>
      </c>
      <c r="D8" s="4">
        <f t="shared" si="13"/>
        <v>0.15102115340840847</v>
      </c>
      <c r="E8" s="4">
        <v>0.15370852089718487</v>
      </c>
      <c r="F8" s="4">
        <f t="shared" si="14"/>
        <v>0.20494469452957984</v>
      </c>
      <c r="G8" s="4">
        <v>0.43054675743827686</v>
      </c>
      <c r="H8" s="4">
        <f t="shared" si="15"/>
        <v>0.32371936649494498</v>
      </c>
      <c r="I8" s="4">
        <v>0.13439609760769625</v>
      </c>
      <c r="J8" s="4">
        <v>0.7882425286523701</v>
      </c>
      <c r="K8" s="4">
        <v>2.2689153475605734</v>
      </c>
      <c r="L8" s="4">
        <v>3.694304297694845</v>
      </c>
      <c r="M8" s="4">
        <v>3.460657323184603</v>
      </c>
      <c r="N8" s="4">
        <v>1.8497947127227408</v>
      </c>
      <c r="O8" s="4">
        <v>2.2999999999999998</v>
      </c>
      <c r="P8" s="4">
        <v>2.0215362678904576</v>
      </c>
      <c r="R8" s="4">
        <v>5.7535000000000007</v>
      </c>
      <c r="S8" s="4">
        <v>3.5959375000000007</v>
      </c>
      <c r="T8" s="4">
        <v>4.3151250000000001</v>
      </c>
      <c r="U8" s="4">
        <v>2.8767500000000004</v>
      </c>
      <c r="V8" s="4"/>
      <c r="W8" s="52">
        <v>4.3151250000000001</v>
      </c>
      <c r="X8" s="52">
        <v>2.8767500000000004</v>
      </c>
      <c r="Y8" s="52">
        <v>4.3151250000000001</v>
      </c>
      <c r="Z8" s="52">
        <v>2.8767500000000004</v>
      </c>
      <c r="AA8" s="52">
        <v>4.3151250000000001</v>
      </c>
      <c r="AB8" s="52">
        <v>2.8767500000000004</v>
      </c>
      <c r="AC8" s="52">
        <v>4.3151250000000001</v>
      </c>
      <c r="AD8" s="52">
        <v>2.8767500000000004</v>
      </c>
      <c r="AE8" s="57"/>
      <c r="AF8" s="26">
        <v>1504</v>
      </c>
      <c r="AG8" s="6">
        <f t="shared" si="16"/>
        <v>25.673596079429441</v>
      </c>
      <c r="AH8" s="6">
        <f t="shared" si="17"/>
        <v>39.964215433268066</v>
      </c>
      <c r="AI8" s="6">
        <f t="shared" si="18"/>
        <v>116.67817126577303</v>
      </c>
      <c r="AJ8" s="6">
        <f t="shared" si="19"/>
        <v>87.727948320130096</v>
      </c>
      <c r="AK8" s="6">
        <f t="shared" si="20"/>
        <v>8.1538112418589321</v>
      </c>
      <c r="AL8" s="6">
        <f t="shared" si="21"/>
        <v>3.9412126432618506</v>
      </c>
      <c r="AM8" s="6">
        <f t="shared" si="22"/>
        <v>6.8067460426817199</v>
      </c>
      <c r="AN8" s="6">
        <f t="shared" si="23"/>
        <v>4.8025955870032986</v>
      </c>
      <c r="AO8" s="6">
        <f t="shared" si="24"/>
        <v>10.38197196955381</v>
      </c>
      <c r="AP8" s="6">
        <f t="shared" si="25"/>
        <v>2.4047331265395631</v>
      </c>
      <c r="AQ8" s="6">
        <f t="shared" si="26"/>
        <v>2.9899999999999998</v>
      </c>
      <c r="AR8" s="6">
        <f t="shared" si="27"/>
        <v>4.0430725357809152</v>
      </c>
      <c r="AS8" s="7"/>
      <c r="AT8" s="7">
        <f t="shared" si="0"/>
        <v>69.197739226109533</v>
      </c>
      <c r="AU8" s="7">
        <f t="shared" si="1"/>
        <v>83.488358579948169</v>
      </c>
      <c r="AV8" s="7">
        <f t="shared" si="2"/>
        <v>131.25209146681019</v>
      </c>
      <c r="AW8" s="7">
        <f t="shared" si="3"/>
        <v>160.20231441245312</v>
      </c>
      <c r="AX8" s="7"/>
      <c r="AY8" s="8">
        <v>1504</v>
      </c>
      <c r="AZ8" s="9">
        <f t="shared" si="4"/>
        <v>898.98437500000011</v>
      </c>
      <c r="BB8" s="9">
        <f t="shared" si="5"/>
        <v>290.63050474966008</v>
      </c>
      <c r="BC8" s="9">
        <f t="shared" si="6"/>
        <v>350.65110603578233</v>
      </c>
      <c r="BD8" s="9">
        <f t="shared" si="7"/>
        <v>672.84972053230308</v>
      </c>
      <c r="BE8" s="9">
        <f t="shared" si="8"/>
        <v>551.25878416060277</v>
      </c>
      <c r="BG8" s="10">
        <v>1504</v>
      </c>
      <c r="BH8" s="11">
        <f t="shared" si="9"/>
        <v>3.0932209809646678</v>
      </c>
      <c r="BI8" s="11">
        <f t="shared" si="10"/>
        <v>2.5637574201983635</v>
      </c>
      <c r="BJ8" s="11">
        <f t="shared" si="11"/>
        <v>1.3360849348184287</v>
      </c>
      <c r="BK8" s="11">
        <f t="shared" si="12"/>
        <v>1.6307846710667409</v>
      </c>
      <c r="BP8" s="3"/>
    </row>
    <row r="9" spans="2:68" x14ac:dyDescent="0.2">
      <c r="B9" s="16">
        <v>1505</v>
      </c>
      <c r="C9" s="4">
        <v>6.250387986690506E-2</v>
      </c>
      <c r="D9" s="4">
        <f t="shared" si="13"/>
        <v>0.13214350923235743</v>
      </c>
      <c r="E9" s="4">
        <v>0.14860616335702936</v>
      </c>
      <c r="F9" s="4">
        <f t="shared" si="14"/>
        <v>0.19814155114270582</v>
      </c>
      <c r="G9" s="4">
        <v>0.42429167528264944</v>
      </c>
      <c r="H9" s="4">
        <f t="shared" si="15"/>
        <v>0.31901629720499958</v>
      </c>
      <c r="I9" s="4">
        <v>0.10806793270049378</v>
      </c>
      <c r="J9" s="4">
        <v>0.7882425286523701</v>
      </c>
      <c r="K9" s="4">
        <v>1.8836278357106644</v>
      </c>
      <c r="L9" s="4">
        <v>3.694304297694845</v>
      </c>
      <c r="M9" s="4">
        <v>3.460657323184603</v>
      </c>
      <c r="N9" s="4">
        <v>1.5855383251909205</v>
      </c>
      <c r="O9" s="4">
        <v>2.2999999999999998</v>
      </c>
      <c r="P9" s="4">
        <v>1.8111840615802581</v>
      </c>
      <c r="R9" s="4">
        <v>5.7535000000000007</v>
      </c>
      <c r="S9" s="4">
        <v>3.5959375000000007</v>
      </c>
      <c r="T9" s="4">
        <v>4.3151250000000001</v>
      </c>
      <c r="U9" s="4">
        <v>2.8767500000000004</v>
      </c>
      <c r="V9" s="4"/>
      <c r="W9" s="52">
        <v>4.3151250000000001</v>
      </c>
      <c r="X9" s="52">
        <v>2.8767500000000004</v>
      </c>
      <c r="Y9" s="52">
        <v>4.3151250000000001</v>
      </c>
      <c r="Z9" s="52">
        <v>2.8767500000000004</v>
      </c>
      <c r="AA9" s="52">
        <v>4.3151250000000001</v>
      </c>
      <c r="AB9" s="52">
        <v>2.8767500000000004</v>
      </c>
      <c r="AC9" s="52">
        <v>4.3151250000000001</v>
      </c>
      <c r="AD9" s="52">
        <v>2.8767500000000004</v>
      </c>
      <c r="AE9" s="57"/>
      <c r="AF9" s="26">
        <v>1505</v>
      </c>
      <c r="AG9" s="6">
        <f t="shared" si="16"/>
        <v>22.464396569500764</v>
      </c>
      <c r="AH9" s="6">
        <f t="shared" si="17"/>
        <v>38.637602472827638</v>
      </c>
      <c r="AI9" s="6">
        <f t="shared" si="18"/>
        <v>114.983044001598</v>
      </c>
      <c r="AJ9" s="6">
        <f t="shared" si="19"/>
        <v>86.453416542554891</v>
      </c>
      <c r="AK9" s="6">
        <f t="shared" si="20"/>
        <v>6.5564814769389574</v>
      </c>
      <c r="AL9" s="6">
        <f t="shared" si="21"/>
        <v>3.9412126432618506</v>
      </c>
      <c r="AM9" s="6">
        <f t="shared" si="22"/>
        <v>5.6508835071319936</v>
      </c>
      <c r="AN9" s="6">
        <f t="shared" si="23"/>
        <v>4.8025955870032986</v>
      </c>
      <c r="AO9" s="6">
        <f t="shared" si="24"/>
        <v>10.38197196955381</v>
      </c>
      <c r="AP9" s="6">
        <f t="shared" si="25"/>
        <v>2.0611998227481969</v>
      </c>
      <c r="AQ9" s="6">
        <f t="shared" si="26"/>
        <v>2.9899999999999998</v>
      </c>
      <c r="AR9" s="6">
        <f t="shared" si="27"/>
        <v>3.6223681231605163</v>
      </c>
      <c r="AS9" s="7"/>
      <c r="AT9" s="7">
        <f t="shared" si="0"/>
        <v>62.47110969929939</v>
      </c>
      <c r="AU9" s="7">
        <f t="shared" si="1"/>
        <v>78.644315602626264</v>
      </c>
      <c r="AV9" s="7">
        <f t="shared" si="2"/>
        <v>126.4601296723535</v>
      </c>
      <c r="AW9" s="7">
        <f t="shared" si="3"/>
        <v>154.98975713139666</v>
      </c>
      <c r="AX9" s="7"/>
      <c r="AY9" s="8">
        <v>1505</v>
      </c>
      <c r="AZ9" s="9">
        <f t="shared" si="4"/>
        <v>898.98437500000011</v>
      </c>
      <c r="BB9" s="9">
        <f t="shared" si="5"/>
        <v>262.37866073705743</v>
      </c>
      <c r="BC9" s="9">
        <f t="shared" si="6"/>
        <v>330.30612553103032</v>
      </c>
      <c r="BD9" s="9">
        <f t="shared" si="7"/>
        <v>650.95697995186595</v>
      </c>
      <c r="BE9" s="9">
        <f t="shared" si="8"/>
        <v>531.13254462388477</v>
      </c>
      <c r="BG9" s="10">
        <v>1505</v>
      </c>
      <c r="BH9" s="11">
        <f t="shared" si="9"/>
        <v>3.4262861639533888</v>
      </c>
      <c r="BI9" s="11">
        <f t="shared" si="10"/>
        <v>2.7216703097912904</v>
      </c>
      <c r="BJ9" s="11">
        <f t="shared" si="11"/>
        <v>1.3810196413693485</v>
      </c>
      <c r="BK9" s="11">
        <f t="shared" si="12"/>
        <v>1.692580099072267</v>
      </c>
      <c r="BP9" s="3"/>
    </row>
    <row r="10" spans="2:68" x14ac:dyDescent="0.2">
      <c r="B10" s="16">
        <v>1506</v>
      </c>
      <c r="C10" s="4">
        <v>5.6763727634230099E-2</v>
      </c>
      <c r="D10" s="4">
        <f t="shared" si="13"/>
        <v>0.12000788083346745</v>
      </c>
      <c r="E10" s="4">
        <v>0.16518882536253479</v>
      </c>
      <c r="F10" s="4">
        <f t="shared" si="14"/>
        <v>0.22025176715004638</v>
      </c>
      <c r="G10" s="4">
        <v>0.44462069228843859</v>
      </c>
      <c r="H10" s="4">
        <f t="shared" si="15"/>
        <v>0.33430127239732221</v>
      </c>
      <c r="I10" s="4">
        <v>0.12000744934445769</v>
      </c>
      <c r="J10" s="4">
        <v>0.7882425286523701</v>
      </c>
      <c r="K10" s="4">
        <v>1.8836278357106644</v>
      </c>
      <c r="L10" s="4">
        <v>3.694304297694845</v>
      </c>
      <c r="M10" s="4">
        <v>3.460657261592301</v>
      </c>
      <c r="N10" s="4">
        <v>1.7176665189568305</v>
      </c>
      <c r="O10" s="4">
        <v>2.0548214285714286</v>
      </c>
      <c r="P10" s="4">
        <v>1.8049430963307656</v>
      </c>
      <c r="R10" s="4">
        <v>5.7535000000000007</v>
      </c>
      <c r="S10" s="4">
        <v>3.5959375000000007</v>
      </c>
      <c r="T10" s="4">
        <v>4.3151250000000001</v>
      </c>
      <c r="U10" s="4">
        <v>2.8767500000000004</v>
      </c>
      <c r="V10" s="4"/>
      <c r="W10" s="52">
        <v>4.3151250000000001</v>
      </c>
      <c r="X10" s="52">
        <v>2.8767500000000004</v>
      </c>
      <c r="Y10" s="52">
        <v>4.3151250000000001</v>
      </c>
      <c r="Z10" s="52">
        <v>2.8767500000000004</v>
      </c>
      <c r="AA10" s="52">
        <v>4.3151250000000001</v>
      </c>
      <c r="AB10" s="52">
        <v>2.8767500000000004</v>
      </c>
      <c r="AC10" s="52">
        <v>5.7535000000000007</v>
      </c>
      <c r="AD10" s="52">
        <v>2.8767500000000004</v>
      </c>
      <c r="AE10" s="57"/>
      <c r="AF10" s="26">
        <v>1506</v>
      </c>
      <c r="AG10" s="6">
        <f t="shared" si="16"/>
        <v>20.401339741689466</v>
      </c>
      <c r="AH10" s="6">
        <f t="shared" si="17"/>
        <v>42.949094594259044</v>
      </c>
      <c r="AI10" s="6">
        <f t="shared" si="18"/>
        <v>120.49220761016686</v>
      </c>
      <c r="AJ10" s="6">
        <f t="shared" si="19"/>
        <v>90.59564481967432</v>
      </c>
      <c r="AK10" s="6">
        <f t="shared" si="20"/>
        <v>7.2808519517282484</v>
      </c>
      <c r="AL10" s="6">
        <f t="shared" si="21"/>
        <v>3.9412126432618506</v>
      </c>
      <c r="AM10" s="6">
        <f t="shared" si="22"/>
        <v>5.6508835071319936</v>
      </c>
      <c r="AN10" s="6">
        <f t="shared" si="23"/>
        <v>4.8025955870032986</v>
      </c>
      <c r="AO10" s="6">
        <f t="shared" si="24"/>
        <v>10.381971784776903</v>
      </c>
      <c r="AP10" s="6">
        <f t="shared" si="25"/>
        <v>2.23296647464388</v>
      </c>
      <c r="AQ10" s="6">
        <f t="shared" si="26"/>
        <v>2.6712678571428574</v>
      </c>
      <c r="AR10" s="6">
        <f t="shared" si="27"/>
        <v>3.6098861926615311</v>
      </c>
      <c r="AS10" s="7"/>
      <c r="AT10" s="7">
        <f t="shared" si="0"/>
        <v>60.972975740040042</v>
      </c>
      <c r="AU10" s="7">
        <f t="shared" si="1"/>
        <v>83.520730592609624</v>
      </c>
      <c r="AV10" s="7">
        <f t="shared" si="2"/>
        <v>131.16728081802486</v>
      </c>
      <c r="AW10" s="7">
        <f t="shared" si="3"/>
        <v>161.0638436085174</v>
      </c>
      <c r="AX10" s="7"/>
      <c r="AY10" s="8">
        <v>1506</v>
      </c>
      <c r="AZ10" s="9">
        <f t="shared" si="4"/>
        <v>898.98437500000011</v>
      </c>
      <c r="BB10" s="9">
        <f t="shared" si="5"/>
        <v>256.0864981081682</v>
      </c>
      <c r="BC10" s="9">
        <f t="shared" si="6"/>
        <v>350.78706848896041</v>
      </c>
      <c r="BD10" s="9">
        <f t="shared" si="7"/>
        <v>676.46814315577308</v>
      </c>
      <c r="BE10" s="9">
        <f t="shared" si="8"/>
        <v>550.90257943570441</v>
      </c>
      <c r="BG10" s="10">
        <v>1506</v>
      </c>
      <c r="BH10" s="11">
        <f t="shared" si="9"/>
        <v>3.5104715853480051</v>
      </c>
      <c r="BI10" s="11">
        <f t="shared" si="10"/>
        <v>2.5627637269310912</v>
      </c>
      <c r="BJ10" s="11">
        <f t="shared" si="11"/>
        <v>1.3289382273142569</v>
      </c>
      <c r="BK10" s="11">
        <f t="shared" si="12"/>
        <v>1.6318391101396543</v>
      </c>
      <c r="BP10" s="3"/>
    </row>
    <row r="11" spans="2:68" x14ac:dyDescent="0.2">
      <c r="B11" s="16">
        <v>1507</v>
      </c>
      <c r="C11" s="4">
        <v>6.3779469251943929E-2</v>
      </c>
      <c r="D11" s="4">
        <f t="shared" si="13"/>
        <v>0.13484031554322184</v>
      </c>
      <c r="E11" s="4">
        <v>0.16965338821017087</v>
      </c>
      <c r="F11" s="4">
        <f t="shared" si="14"/>
        <v>0.22620451761356117</v>
      </c>
      <c r="G11" s="4">
        <v>0.45009388917461268</v>
      </c>
      <c r="H11" s="4">
        <f t="shared" si="15"/>
        <v>0.33841645802602455</v>
      </c>
      <c r="I11" s="4">
        <v>0.13439609760769625</v>
      </c>
      <c r="J11" s="4">
        <v>0.7882425286523701</v>
      </c>
      <c r="K11" s="4">
        <v>1.9478424210189824</v>
      </c>
      <c r="L11" s="4">
        <v>3.694304297694845</v>
      </c>
      <c r="M11" s="4">
        <v>4.0898676727909011</v>
      </c>
      <c r="N11" s="4">
        <v>1.8497947127227408</v>
      </c>
      <c r="O11" s="4">
        <v>2.5290109890109895</v>
      </c>
      <c r="P11" s="4">
        <v>1.1551635816516901</v>
      </c>
      <c r="R11" s="4">
        <v>5.7535000000000007</v>
      </c>
      <c r="S11" s="4">
        <v>3.5959375000000007</v>
      </c>
      <c r="T11" s="4">
        <v>4.3151250000000001</v>
      </c>
      <c r="U11" s="4">
        <v>2.8767500000000004</v>
      </c>
      <c r="V11" s="4"/>
      <c r="W11" s="52">
        <v>4.3151250000000001</v>
      </c>
      <c r="X11" s="52">
        <v>2.8767500000000004</v>
      </c>
      <c r="Y11" s="52">
        <v>4.3151250000000001</v>
      </c>
      <c r="Z11" s="52">
        <v>2.8767500000000004</v>
      </c>
      <c r="AA11" s="52">
        <v>4.3151250000000001</v>
      </c>
      <c r="AB11" s="52">
        <v>2.8767500000000004</v>
      </c>
      <c r="AC11" s="52">
        <v>4.3151250000000001</v>
      </c>
      <c r="AD11" s="52">
        <v>2.8767500000000004</v>
      </c>
      <c r="AE11" s="57"/>
      <c r="AF11" s="26">
        <v>1507</v>
      </c>
      <c r="AG11" s="6">
        <f t="shared" si="16"/>
        <v>22.922853642347714</v>
      </c>
      <c r="AH11" s="6">
        <f t="shared" si="17"/>
        <v>44.10988093464443</v>
      </c>
      <c r="AI11" s="6">
        <f t="shared" si="18"/>
        <v>121.97544396632004</v>
      </c>
      <c r="AJ11" s="6">
        <f t="shared" si="19"/>
        <v>91.710860125052648</v>
      </c>
      <c r="AK11" s="6">
        <f t="shared" si="20"/>
        <v>8.1538112418589321</v>
      </c>
      <c r="AL11" s="6">
        <f t="shared" si="21"/>
        <v>3.9412126432618506</v>
      </c>
      <c r="AM11" s="6">
        <f t="shared" si="22"/>
        <v>5.8435272630569468</v>
      </c>
      <c r="AN11" s="6">
        <f t="shared" si="23"/>
        <v>4.8025955870032986</v>
      </c>
      <c r="AO11" s="6">
        <f t="shared" si="24"/>
        <v>12.269603018372703</v>
      </c>
      <c r="AP11" s="6">
        <f t="shared" si="25"/>
        <v>2.4047331265395631</v>
      </c>
      <c r="AQ11" s="6">
        <f t="shared" si="26"/>
        <v>3.2877142857142867</v>
      </c>
      <c r="AR11" s="6">
        <f t="shared" si="27"/>
        <v>2.3103271633033802</v>
      </c>
      <c r="AS11" s="7"/>
      <c r="AT11" s="7">
        <f t="shared" si="0"/>
        <v>65.936377971458668</v>
      </c>
      <c r="AU11" s="7">
        <f t="shared" si="1"/>
        <v>87.123405263755387</v>
      </c>
      <c r="AV11" s="7">
        <f t="shared" si="2"/>
        <v>134.72438445416361</v>
      </c>
      <c r="AW11" s="7">
        <f t="shared" si="3"/>
        <v>164.98896829543099</v>
      </c>
      <c r="AX11" s="7"/>
      <c r="AY11" s="8">
        <v>1507</v>
      </c>
      <c r="AZ11" s="9">
        <f t="shared" si="4"/>
        <v>898.98437500000011</v>
      </c>
      <c r="BB11" s="9">
        <f t="shared" si="5"/>
        <v>276.93278748012642</v>
      </c>
      <c r="BC11" s="9">
        <f t="shared" si="6"/>
        <v>365.91830210777266</v>
      </c>
      <c r="BD11" s="9">
        <f t="shared" si="7"/>
        <v>692.95366684081023</v>
      </c>
      <c r="BE11" s="9">
        <f t="shared" si="8"/>
        <v>565.84241470748725</v>
      </c>
      <c r="BG11" s="10">
        <v>1507</v>
      </c>
      <c r="BH11" s="11">
        <f t="shared" si="9"/>
        <v>3.2462186336983088</v>
      </c>
      <c r="BI11" s="11">
        <f t="shared" si="10"/>
        <v>2.4567898621677178</v>
      </c>
      <c r="BJ11" s="11">
        <f t="shared" si="11"/>
        <v>1.297322487805697</v>
      </c>
      <c r="BK11" s="11">
        <f t="shared" si="12"/>
        <v>1.588753956284332</v>
      </c>
      <c r="BP11" s="3"/>
    </row>
    <row r="12" spans="2:68" x14ac:dyDescent="0.2">
      <c r="B12" s="16">
        <v>1508</v>
      </c>
      <c r="C12" s="4">
        <v>6.3779469251943929E-2</v>
      </c>
      <c r="D12" s="4">
        <f t="shared" si="13"/>
        <v>0.13484031554322184</v>
      </c>
      <c r="E12" s="4">
        <v>0.1186298128086157</v>
      </c>
      <c r="F12" s="4">
        <f t="shared" si="14"/>
        <v>0.15817308374482095</v>
      </c>
      <c r="G12" s="4">
        <v>0.38754306761833812</v>
      </c>
      <c r="H12" s="4">
        <f t="shared" si="15"/>
        <v>0.29138576512657</v>
      </c>
      <c r="I12" s="4">
        <v>0.10929249851013111</v>
      </c>
      <c r="J12" s="4">
        <v>0.7882425286523701</v>
      </c>
      <c r="K12" s="4">
        <v>2.0120570063273004</v>
      </c>
      <c r="L12" s="4">
        <v>3.694304297694845</v>
      </c>
      <c r="M12" s="4">
        <v>4.4044728783902016</v>
      </c>
      <c r="N12" s="4">
        <v>1.7837306158397856</v>
      </c>
      <c r="O12" s="4">
        <v>1.8967582417582418</v>
      </c>
      <c r="P12" s="4">
        <v>2.3103271633033802</v>
      </c>
      <c r="R12" s="4">
        <v>5.7535000000000007</v>
      </c>
      <c r="S12" s="4">
        <v>3.5959375000000007</v>
      </c>
      <c r="T12" s="4">
        <v>4.3151250000000001</v>
      </c>
      <c r="U12" s="4">
        <v>2.8767500000000004</v>
      </c>
      <c r="V12" s="4"/>
      <c r="W12" s="52">
        <v>4.3151250000000001</v>
      </c>
      <c r="X12" s="52">
        <v>2.8767500000000004</v>
      </c>
      <c r="Y12" s="52">
        <v>4.3151250000000001</v>
      </c>
      <c r="Z12" s="52">
        <v>2.8767500000000004</v>
      </c>
      <c r="AA12" s="52">
        <v>4.3151250000000001</v>
      </c>
      <c r="AB12" s="52">
        <v>2.8767500000000004</v>
      </c>
      <c r="AC12" s="52">
        <v>4.3151250000000001</v>
      </c>
      <c r="AD12" s="52">
        <v>2.8767500000000004</v>
      </c>
      <c r="AE12" s="57"/>
      <c r="AF12" s="26">
        <v>1508</v>
      </c>
      <c r="AG12" s="6">
        <f t="shared" si="16"/>
        <v>22.922853642347714</v>
      </c>
      <c r="AH12" s="6">
        <f t="shared" si="17"/>
        <v>30.843751330240085</v>
      </c>
      <c r="AI12" s="6">
        <f t="shared" si="18"/>
        <v>105.02417132456964</v>
      </c>
      <c r="AJ12" s="6">
        <f t="shared" si="19"/>
        <v>78.965542349300463</v>
      </c>
      <c r="AK12" s="6">
        <f t="shared" si="20"/>
        <v>6.6307758846096547</v>
      </c>
      <c r="AL12" s="6">
        <f t="shared" si="21"/>
        <v>3.9412126432618506</v>
      </c>
      <c r="AM12" s="6">
        <f t="shared" si="22"/>
        <v>6.0361710189819018</v>
      </c>
      <c r="AN12" s="6">
        <f t="shared" si="23"/>
        <v>4.8025955870032986</v>
      </c>
      <c r="AO12" s="6">
        <f t="shared" si="24"/>
        <v>13.213418635170605</v>
      </c>
      <c r="AP12" s="6">
        <f t="shared" si="25"/>
        <v>2.3188498005917215</v>
      </c>
      <c r="AQ12" s="6">
        <f t="shared" si="26"/>
        <v>2.4657857142857145</v>
      </c>
      <c r="AR12" s="6">
        <f t="shared" si="27"/>
        <v>4.6206543266067603</v>
      </c>
      <c r="AS12" s="7"/>
      <c r="AT12" s="7">
        <f t="shared" si="0"/>
        <v>66.952317252859217</v>
      </c>
      <c r="AU12" s="7">
        <f t="shared" si="1"/>
        <v>74.873214940751595</v>
      </c>
      <c r="AV12" s="7">
        <f t="shared" si="2"/>
        <v>122.99500595981196</v>
      </c>
      <c r="AW12" s="7">
        <f t="shared" si="3"/>
        <v>149.05363493508111</v>
      </c>
      <c r="AX12" s="7"/>
      <c r="AY12" s="8">
        <v>1508</v>
      </c>
      <c r="AZ12" s="9">
        <f t="shared" si="4"/>
        <v>898.98437500000011</v>
      </c>
      <c r="BB12" s="9">
        <f t="shared" si="5"/>
        <v>281.19973246200874</v>
      </c>
      <c r="BC12" s="9">
        <f t="shared" si="6"/>
        <v>314.4675027511567</v>
      </c>
      <c r="BD12" s="9">
        <f t="shared" si="7"/>
        <v>626.02526672734064</v>
      </c>
      <c r="BE12" s="9">
        <f t="shared" si="8"/>
        <v>516.57902503121022</v>
      </c>
      <c r="BG12" s="10">
        <v>1508</v>
      </c>
      <c r="BH12" s="11">
        <f t="shared" si="9"/>
        <v>3.1969602784791293</v>
      </c>
      <c r="BI12" s="11">
        <f t="shared" si="10"/>
        <v>2.8587512767937144</v>
      </c>
      <c r="BJ12" s="11">
        <f t="shared" si="11"/>
        <v>1.4360193154816294</v>
      </c>
      <c r="BK12" s="11">
        <f t="shared" si="12"/>
        <v>1.7402649574199922</v>
      </c>
      <c r="BP12" s="3"/>
    </row>
    <row r="13" spans="2:68" x14ac:dyDescent="0.2">
      <c r="B13" s="16">
        <v>1509</v>
      </c>
      <c r="C13" s="4">
        <v>5.038578070903571E-2</v>
      </c>
      <c r="D13" s="4">
        <f t="shared" si="13"/>
        <v>0.10652384927914527</v>
      </c>
      <c r="E13" s="4">
        <v>9.1842435722799265E-2</v>
      </c>
      <c r="F13" s="4">
        <f t="shared" si="14"/>
        <v>0.12245658096373235</v>
      </c>
      <c r="G13" s="4">
        <v>0.35470388630129407</v>
      </c>
      <c r="H13" s="4">
        <f t="shared" si="15"/>
        <v>0.26669465135435644</v>
      </c>
      <c r="I13" s="4">
        <v>0.12796712710710029</v>
      </c>
      <c r="J13" s="4">
        <v>0.7882425286523701</v>
      </c>
      <c r="K13" s="4">
        <v>1.9264375592495431</v>
      </c>
      <c r="L13" s="4">
        <v>3.694304297694845</v>
      </c>
      <c r="M13" s="4">
        <v>3.7</v>
      </c>
      <c r="N13" s="4">
        <v>1.5855383251909205</v>
      </c>
      <c r="O13" s="4">
        <v>1.2645054945054948</v>
      </c>
      <c r="P13" s="4">
        <v>2.3103271633033802</v>
      </c>
      <c r="R13" s="4">
        <v>5.7535000000000007</v>
      </c>
      <c r="S13" s="4">
        <v>3.5959375000000007</v>
      </c>
      <c r="T13" s="4">
        <v>4.3151250000000001</v>
      </c>
      <c r="U13" s="4">
        <v>2.8767500000000004</v>
      </c>
      <c r="V13" s="4"/>
      <c r="W13" s="52">
        <v>4.3151250000000001</v>
      </c>
      <c r="X13" s="52">
        <v>2.8767500000000004</v>
      </c>
      <c r="Y13" s="52">
        <v>4.3151250000000001</v>
      </c>
      <c r="Z13" s="52">
        <v>2.8767500000000004</v>
      </c>
      <c r="AA13" s="52">
        <v>4.3151250000000001</v>
      </c>
      <c r="AB13" s="52">
        <v>2.8767500000000004</v>
      </c>
      <c r="AC13" s="52">
        <v>4.3151250000000001</v>
      </c>
      <c r="AD13" s="52">
        <v>2.8767500000000004</v>
      </c>
      <c r="AE13" s="57"/>
      <c r="AF13" s="26">
        <v>1509</v>
      </c>
      <c r="AG13" s="6">
        <f t="shared" si="16"/>
        <v>18.109054377454694</v>
      </c>
      <c r="AH13" s="6">
        <f t="shared" si="17"/>
        <v>23.879033287927808</v>
      </c>
      <c r="AI13" s="6">
        <f t="shared" si="18"/>
        <v>96.124753187650697</v>
      </c>
      <c r="AJ13" s="6">
        <f t="shared" si="19"/>
        <v>72.274250517030595</v>
      </c>
      <c r="AK13" s="6">
        <f t="shared" si="20"/>
        <v>7.7637656015877745</v>
      </c>
      <c r="AL13" s="6">
        <f t="shared" si="21"/>
        <v>3.9412126432618506</v>
      </c>
      <c r="AM13" s="6">
        <f t="shared" si="22"/>
        <v>5.7793126777486297</v>
      </c>
      <c r="AN13" s="6">
        <f t="shared" si="23"/>
        <v>4.8025955870032986</v>
      </c>
      <c r="AO13" s="6">
        <f t="shared" si="24"/>
        <v>11.100000000000001</v>
      </c>
      <c r="AP13" s="6">
        <f t="shared" si="25"/>
        <v>2.0611998227481969</v>
      </c>
      <c r="AQ13" s="6">
        <f t="shared" si="26"/>
        <v>1.6438571428571433</v>
      </c>
      <c r="AR13" s="6">
        <f t="shared" si="27"/>
        <v>4.6206543266067603</v>
      </c>
      <c r="AS13" s="7"/>
      <c r="AT13" s="7">
        <f t="shared" si="0"/>
        <v>59.821652179268341</v>
      </c>
      <c r="AU13" s="7">
        <f t="shared" si="1"/>
        <v>65.591631089741455</v>
      </c>
      <c r="AV13" s="7">
        <f t="shared" si="2"/>
        <v>113.98684831884425</v>
      </c>
      <c r="AW13" s="7">
        <f t="shared" si="3"/>
        <v>137.83735098946437</v>
      </c>
      <c r="AX13" s="7"/>
      <c r="AY13" s="8">
        <v>1509</v>
      </c>
      <c r="AZ13" s="9">
        <f t="shared" si="4"/>
        <v>898.98437500000011</v>
      </c>
      <c r="BB13" s="9">
        <f t="shared" si="5"/>
        <v>251.25093915292703</v>
      </c>
      <c r="BC13" s="9">
        <f t="shared" si="6"/>
        <v>275.48485057691414</v>
      </c>
      <c r="BD13" s="9">
        <f t="shared" si="7"/>
        <v>578.91687415575041</v>
      </c>
      <c r="BE13" s="9">
        <f t="shared" si="8"/>
        <v>478.74476293914586</v>
      </c>
      <c r="BG13" s="10">
        <v>1509</v>
      </c>
      <c r="BH13" s="11">
        <f t="shared" si="9"/>
        <v>3.5780338892696517</v>
      </c>
      <c r="BI13" s="11">
        <f t="shared" si="10"/>
        <v>3.2632806236617635</v>
      </c>
      <c r="BJ13" s="11">
        <f t="shared" si="11"/>
        <v>1.5528729859723169</v>
      </c>
      <c r="BK13" s="11">
        <f t="shared" si="12"/>
        <v>1.8777946926894564</v>
      </c>
      <c r="BP13" s="3"/>
    </row>
    <row r="14" spans="2:68" x14ac:dyDescent="0.2">
      <c r="B14" s="16">
        <v>1510</v>
      </c>
      <c r="C14" s="4">
        <v>5.6763727634230099E-2</v>
      </c>
      <c r="D14" s="4">
        <f t="shared" si="13"/>
        <v>0.12000788083346745</v>
      </c>
      <c r="E14" s="4">
        <v>0.12245658096373234</v>
      </c>
      <c r="F14" s="4">
        <f t="shared" si="14"/>
        <v>0.16327544128497645</v>
      </c>
      <c r="G14" s="4">
        <v>0.39223437923505872</v>
      </c>
      <c r="H14" s="4">
        <f t="shared" si="15"/>
        <v>0.29491306709402909</v>
      </c>
      <c r="I14" s="4">
        <v>9.0924011365571267E-2</v>
      </c>
      <c r="J14" s="4">
        <v>0.7882425286523701</v>
      </c>
      <c r="K14" s="4">
        <v>2.0334618680967398</v>
      </c>
      <c r="L14" s="4">
        <v>3.694304297694845</v>
      </c>
      <c r="M14" s="4">
        <v>3.460657261592301</v>
      </c>
      <c r="N14" s="4">
        <v>1.5855383251909205</v>
      </c>
      <c r="O14" s="4">
        <v>1.8967582417582418</v>
      </c>
      <c r="P14" s="4">
        <v>2.3103271633033802</v>
      </c>
      <c r="R14" s="4">
        <v>5.7535000000000007</v>
      </c>
      <c r="S14" s="4">
        <v>3.5959375000000007</v>
      </c>
      <c r="T14" s="4">
        <v>4.3151250000000001</v>
      </c>
      <c r="U14" s="4">
        <v>2.8767500000000004</v>
      </c>
      <c r="V14" s="4"/>
      <c r="W14" s="52">
        <v>4.3151250000000001</v>
      </c>
      <c r="X14" s="52">
        <v>2.8767500000000004</v>
      </c>
      <c r="Y14" s="52">
        <v>4.3151250000000001</v>
      </c>
      <c r="Z14" s="52">
        <v>2.8767500000000004</v>
      </c>
      <c r="AA14" s="52">
        <v>4.3151250000000001</v>
      </c>
      <c r="AB14" s="52">
        <v>2.8767500000000004</v>
      </c>
      <c r="AC14" s="52">
        <v>4.3151250000000001</v>
      </c>
      <c r="AD14" s="52">
        <v>2.8767500000000004</v>
      </c>
      <c r="AE14" s="57"/>
      <c r="AF14" s="26">
        <v>1510</v>
      </c>
      <c r="AG14" s="6">
        <f t="shared" si="16"/>
        <v>20.401339741689466</v>
      </c>
      <c r="AH14" s="6">
        <f t="shared" si="17"/>
        <v>31.838711050570407</v>
      </c>
      <c r="AI14" s="6">
        <f t="shared" si="18"/>
        <v>106.29551677270091</v>
      </c>
      <c r="AJ14" s="6">
        <f t="shared" si="19"/>
        <v>79.921441182481885</v>
      </c>
      <c r="AK14" s="6">
        <f t="shared" si="20"/>
        <v>5.5163597695492088</v>
      </c>
      <c r="AL14" s="6">
        <f t="shared" si="21"/>
        <v>3.9412126432618506</v>
      </c>
      <c r="AM14" s="6">
        <f t="shared" si="22"/>
        <v>6.1003856042902189</v>
      </c>
      <c r="AN14" s="6">
        <f t="shared" si="23"/>
        <v>4.8025955870032986</v>
      </c>
      <c r="AO14" s="6">
        <f t="shared" si="24"/>
        <v>10.381971784776903</v>
      </c>
      <c r="AP14" s="6">
        <f t="shared" si="25"/>
        <v>2.0611998227481969</v>
      </c>
      <c r="AQ14" s="6">
        <f t="shared" si="26"/>
        <v>2.4657857142857145</v>
      </c>
      <c r="AR14" s="6">
        <f t="shared" si="27"/>
        <v>4.6206543266067603</v>
      </c>
      <c r="AS14" s="7"/>
      <c r="AT14" s="7">
        <f t="shared" si="0"/>
        <v>60.291504994211621</v>
      </c>
      <c r="AU14" s="7">
        <f t="shared" si="1"/>
        <v>71.728876303092562</v>
      </c>
      <c r="AV14" s="7">
        <f t="shared" si="2"/>
        <v>119.81160643500404</v>
      </c>
      <c r="AW14" s="7">
        <f t="shared" si="3"/>
        <v>146.18568202522309</v>
      </c>
      <c r="AX14" s="7"/>
      <c r="AY14" s="8">
        <v>1510</v>
      </c>
      <c r="AZ14" s="9">
        <f t="shared" si="4"/>
        <v>898.98437500000011</v>
      </c>
      <c r="BB14" s="9">
        <f t="shared" si="5"/>
        <v>253.22432097568881</v>
      </c>
      <c r="BC14" s="9">
        <f t="shared" si="6"/>
        <v>301.2612804729888</v>
      </c>
      <c r="BD14" s="9">
        <f t="shared" si="7"/>
        <v>613.97986450593703</v>
      </c>
      <c r="BE14" s="9">
        <f t="shared" si="8"/>
        <v>503.20874702701695</v>
      </c>
      <c r="BG14" s="10">
        <v>1510</v>
      </c>
      <c r="BH14" s="11">
        <f t="shared" si="9"/>
        <v>3.5501502049098534</v>
      </c>
      <c r="BI14" s="11">
        <f t="shared" si="10"/>
        <v>2.9840687578190233</v>
      </c>
      <c r="BJ14" s="11">
        <f t="shared" si="11"/>
        <v>1.4641919498832476</v>
      </c>
      <c r="BK14" s="11">
        <f t="shared" si="12"/>
        <v>1.7865038720237791</v>
      </c>
      <c r="BP14" s="3"/>
    </row>
    <row r="15" spans="2:68" x14ac:dyDescent="0.2">
      <c r="B15" s="16">
        <v>1511</v>
      </c>
      <c r="C15" s="4">
        <v>4.4007833783841314E-2</v>
      </c>
      <c r="D15" s="4">
        <f t="shared" si="13"/>
        <v>9.3039817724823073E-2</v>
      </c>
      <c r="E15" s="4">
        <v>0.17475574575032637</v>
      </c>
      <c r="F15" s="4">
        <f t="shared" si="14"/>
        <v>0.23300766100043516</v>
      </c>
      <c r="G15" s="4">
        <v>0.45634897133024011</v>
      </c>
      <c r="H15" s="4">
        <f t="shared" si="15"/>
        <v>0.34311952731597001</v>
      </c>
      <c r="I15" s="4">
        <v>0.10929249851013111</v>
      </c>
      <c r="J15" s="4">
        <v>0.7882425286523701</v>
      </c>
      <c r="K15" s="4">
        <v>1.8836278357106644</v>
      </c>
      <c r="L15" s="4">
        <v>3.694304297694845</v>
      </c>
      <c r="M15" s="4">
        <v>4.0898676727909011</v>
      </c>
      <c r="N15" s="4">
        <v>1.5855383251909205</v>
      </c>
      <c r="O15" s="4">
        <v>2.4104635989010994</v>
      </c>
      <c r="P15" s="4">
        <v>2.3103271633033802</v>
      </c>
      <c r="R15" s="4">
        <v>5.7535000000000007</v>
      </c>
      <c r="S15" s="4">
        <v>3.5959375000000007</v>
      </c>
      <c r="T15" s="4">
        <v>4.3151250000000001</v>
      </c>
      <c r="U15" s="4">
        <v>2.8767500000000004</v>
      </c>
      <c r="V15" s="4"/>
      <c r="W15" s="52">
        <v>4.3151250000000001</v>
      </c>
      <c r="X15" s="52">
        <v>2.8767500000000004</v>
      </c>
      <c r="Y15" s="52">
        <v>4.3151250000000001</v>
      </c>
      <c r="Z15" s="52">
        <v>2.8767500000000004</v>
      </c>
      <c r="AA15" s="52">
        <v>4.3151250000000001</v>
      </c>
      <c r="AB15" s="52">
        <v>2.8767500000000004</v>
      </c>
      <c r="AC15" s="52">
        <v>4.3151250000000001</v>
      </c>
      <c r="AD15" s="52">
        <v>2.8767500000000004</v>
      </c>
      <c r="AE15" s="57"/>
      <c r="AF15" s="26">
        <v>1511</v>
      </c>
      <c r="AG15" s="6">
        <f t="shared" si="16"/>
        <v>15.816769013219922</v>
      </c>
      <c r="AH15" s="6">
        <f t="shared" si="17"/>
        <v>45.436493895084858</v>
      </c>
      <c r="AI15" s="6">
        <f t="shared" si="18"/>
        <v>123.67057123049507</v>
      </c>
      <c r="AJ15" s="6">
        <f t="shared" si="19"/>
        <v>92.985391902627867</v>
      </c>
      <c r="AK15" s="6">
        <f t="shared" si="20"/>
        <v>6.6307758846096547</v>
      </c>
      <c r="AL15" s="6">
        <f t="shared" si="21"/>
        <v>3.9412126432618506</v>
      </c>
      <c r="AM15" s="6">
        <f t="shared" si="22"/>
        <v>5.6508835071319936</v>
      </c>
      <c r="AN15" s="6">
        <f t="shared" si="23"/>
        <v>4.8025955870032986</v>
      </c>
      <c r="AO15" s="6">
        <f t="shared" si="24"/>
        <v>12.269603018372703</v>
      </c>
      <c r="AP15" s="6">
        <f t="shared" si="25"/>
        <v>2.0611998227481969</v>
      </c>
      <c r="AQ15" s="6">
        <f t="shared" si="26"/>
        <v>3.1336026785714295</v>
      </c>
      <c r="AR15" s="6">
        <f t="shared" si="27"/>
        <v>4.6206543266067603</v>
      </c>
      <c r="AS15" s="7"/>
      <c r="AT15" s="7">
        <f t="shared" si="0"/>
        <v>58.927296481525815</v>
      </c>
      <c r="AU15" s="7">
        <f t="shared" si="1"/>
        <v>88.547021363390741</v>
      </c>
      <c r="AV15" s="7">
        <f t="shared" si="2"/>
        <v>136.09591937093376</v>
      </c>
      <c r="AW15" s="7">
        <f t="shared" si="3"/>
        <v>166.78109869880095</v>
      </c>
      <c r="AX15" s="7"/>
      <c r="AY15" s="8">
        <v>1511</v>
      </c>
      <c r="AZ15" s="9">
        <f t="shared" si="4"/>
        <v>898.98437500000011</v>
      </c>
      <c r="BB15" s="9">
        <f t="shared" si="5"/>
        <v>247.49464522240842</v>
      </c>
      <c r="BC15" s="9">
        <f t="shared" si="6"/>
        <v>371.89748972624113</v>
      </c>
      <c r="BD15" s="9">
        <f t="shared" si="7"/>
        <v>700.48061453496405</v>
      </c>
      <c r="BE15" s="9">
        <f t="shared" si="8"/>
        <v>571.60286135792182</v>
      </c>
      <c r="BG15" s="10">
        <v>1511</v>
      </c>
      <c r="BH15" s="11">
        <f t="shared" si="9"/>
        <v>3.6323386883467212</v>
      </c>
      <c r="BI15" s="11">
        <f t="shared" si="10"/>
        <v>2.4172907853230066</v>
      </c>
      <c r="BJ15" s="11">
        <f t="shared" si="11"/>
        <v>1.2833822326358295</v>
      </c>
      <c r="BK15" s="11">
        <f t="shared" si="12"/>
        <v>1.5727429580466727</v>
      </c>
      <c r="BP15" s="3"/>
    </row>
    <row r="16" spans="2:68" x14ac:dyDescent="0.2">
      <c r="B16" s="16">
        <v>1512</v>
      </c>
      <c r="C16" s="4">
        <v>4.4007833783841314E-2</v>
      </c>
      <c r="D16" s="4">
        <f t="shared" si="13"/>
        <v>9.3039817724823073E-2</v>
      </c>
      <c r="E16" s="4">
        <v>0.27871628063099496</v>
      </c>
      <c r="F16" s="4">
        <f t="shared" si="14"/>
        <v>0.37162170750799328</v>
      </c>
      <c r="G16" s="4">
        <v>0.58379627025114933</v>
      </c>
      <c r="H16" s="4">
        <f t="shared" si="15"/>
        <v>0.43894456409860849</v>
      </c>
      <c r="I16" s="4">
        <v>0.11725217627277371</v>
      </c>
      <c r="J16" s="4">
        <v>0.7882425286523701</v>
      </c>
      <c r="K16" s="4">
        <v>1.8836278357106644</v>
      </c>
      <c r="L16" s="4">
        <v>3.694304297694845</v>
      </c>
      <c r="M16" s="4">
        <v>4.4044728783902016</v>
      </c>
      <c r="N16" s="4">
        <v>1.6</v>
      </c>
      <c r="O16" s="4">
        <v>2.0943372252747259</v>
      </c>
      <c r="P16" s="4">
        <v>2.3103271633033802</v>
      </c>
      <c r="R16" s="4">
        <v>5.7535000000000007</v>
      </c>
      <c r="S16" s="4">
        <v>3.5959375000000007</v>
      </c>
      <c r="T16" s="4">
        <v>4.3151250000000001</v>
      </c>
      <c r="U16" s="4">
        <v>2.8767500000000004</v>
      </c>
      <c r="V16" s="4"/>
      <c r="W16" s="52">
        <v>4.3151250000000001</v>
      </c>
      <c r="X16" s="52">
        <v>2.8767500000000004</v>
      </c>
      <c r="Y16" s="52">
        <v>4.3151250000000001</v>
      </c>
      <c r="Z16" s="52">
        <v>2.8767500000000004</v>
      </c>
      <c r="AA16" s="52">
        <v>4.3151250000000001</v>
      </c>
      <c r="AB16" s="52">
        <v>3.2363437500000005</v>
      </c>
      <c r="AC16" s="52">
        <v>3.5959375000000007</v>
      </c>
      <c r="AD16" s="52">
        <v>2.8767500000000004</v>
      </c>
      <c r="AE16" s="57"/>
      <c r="AF16" s="26">
        <v>1512</v>
      </c>
      <c r="AG16" s="6">
        <f t="shared" si="16"/>
        <v>15.816769013219922</v>
      </c>
      <c r="AH16" s="6">
        <f t="shared" si="17"/>
        <v>72.46623296405869</v>
      </c>
      <c r="AI16" s="6">
        <f t="shared" si="18"/>
        <v>158.20878923806146</v>
      </c>
      <c r="AJ16" s="6">
        <f t="shared" si="19"/>
        <v>118.9539768707229</v>
      </c>
      <c r="AK16" s="6">
        <f t="shared" si="20"/>
        <v>7.1136895344691808</v>
      </c>
      <c r="AL16" s="6">
        <f t="shared" si="21"/>
        <v>3.9412126432618506</v>
      </c>
      <c r="AM16" s="6">
        <f t="shared" si="22"/>
        <v>5.6508835071319936</v>
      </c>
      <c r="AN16" s="6">
        <f t="shared" si="23"/>
        <v>4.8025955870032986</v>
      </c>
      <c r="AO16" s="6">
        <f t="shared" si="24"/>
        <v>13.213418635170605</v>
      </c>
      <c r="AP16" s="6">
        <f t="shared" si="25"/>
        <v>2.08</v>
      </c>
      <c r="AQ16" s="6">
        <f t="shared" si="26"/>
        <v>2.7226383928571436</v>
      </c>
      <c r="AR16" s="6">
        <f t="shared" si="27"/>
        <v>4.6206543266067603</v>
      </c>
      <c r="AS16" s="7"/>
      <c r="AT16" s="7">
        <f t="shared" si="0"/>
        <v>59.961861639720752</v>
      </c>
      <c r="AU16" s="7">
        <f t="shared" si="1"/>
        <v>116.61132559055952</v>
      </c>
      <c r="AV16" s="7">
        <f t="shared" si="2"/>
        <v>163.09906949722375</v>
      </c>
      <c r="AW16" s="7">
        <f t="shared" si="3"/>
        <v>202.35388186456231</v>
      </c>
      <c r="AX16" s="7"/>
      <c r="AY16" s="8">
        <v>1512</v>
      </c>
      <c r="AZ16" s="9">
        <f t="shared" si="4"/>
        <v>898.98437500000011</v>
      </c>
      <c r="BB16" s="9">
        <f t="shared" si="5"/>
        <v>251.83981888682717</v>
      </c>
      <c r="BC16" s="9">
        <f t="shared" si="6"/>
        <v>489.76756748035001</v>
      </c>
      <c r="BD16" s="9">
        <f t="shared" si="7"/>
        <v>849.88630383116174</v>
      </c>
      <c r="BE16" s="9">
        <f t="shared" si="8"/>
        <v>685.01609188833982</v>
      </c>
      <c r="BG16" s="10">
        <v>1512</v>
      </c>
      <c r="BH16" s="11">
        <f t="shared" si="9"/>
        <v>3.569667334473384</v>
      </c>
      <c r="BI16" s="11">
        <f t="shared" si="10"/>
        <v>1.8355326785415784</v>
      </c>
      <c r="BJ16" s="11">
        <f t="shared" si="11"/>
        <v>1.0577701640178356</v>
      </c>
      <c r="BK16" s="11">
        <f t="shared" si="12"/>
        <v>1.3123551193108876</v>
      </c>
      <c r="BP16" s="3"/>
    </row>
    <row r="17" spans="2:68" x14ac:dyDescent="0.2">
      <c r="B17" s="16">
        <v>1513</v>
      </c>
      <c r="C17" s="4">
        <v>4.4007833783841314E-2</v>
      </c>
      <c r="D17" s="4">
        <f t="shared" si="13"/>
        <v>9.3039817724823073E-2</v>
      </c>
      <c r="E17" s="4">
        <v>0.18496046083063739</v>
      </c>
      <c r="F17" s="4">
        <f t="shared" si="14"/>
        <v>0.24661394777418319</v>
      </c>
      <c r="G17" s="4">
        <v>0.46885913564149495</v>
      </c>
      <c r="H17" s="4">
        <f t="shared" si="15"/>
        <v>0.35252566589586087</v>
      </c>
      <c r="I17" s="4">
        <v>0.15429529201430273</v>
      </c>
      <c r="J17" s="4">
        <v>0.7882425286523701</v>
      </c>
      <c r="K17" s="4">
        <v>1.8836278357106644</v>
      </c>
      <c r="L17" s="4">
        <v>3.694304297694845</v>
      </c>
      <c r="M17" s="4">
        <v>3.7752624671916015</v>
      </c>
      <c r="N17" s="4">
        <v>1.5855383251909205</v>
      </c>
      <c r="O17" s="4">
        <v>2.5290109890109895</v>
      </c>
      <c r="P17" s="4">
        <v>2.3103271633033802</v>
      </c>
      <c r="R17" s="4">
        <v>5.7535000000000007</v>
      </c>
      <c r="S17" s="4">
        <v>3.5959375000000007</v>
      </c>
      <c r="T17" s="4">
        <v>4.3151250000000001</v>
      </c>
      <c r="U17" s="4">
        <v>2.8767500000000004</v>
      </c>
      <c r="V17" s="4"/>
      <c r="W17" s="52">
        <v>4.3151250000000001</v>
      </c>
      <c r="X17" s="52">
        <v>2.8767500000000004</v>
      </c>
      <c r="Y17" s="52">
        <v>4.3151250000000001</v>
      </c>
      <c r="Z17" s="52">
        <v>2.8767500000000004</v>
      </c>
      <c r="AA17" s="52">
        <v>4.3151250000000001</v>
      </c>
      <c r="AB17" s="52">
        <v>3.2363437500000005</v>
      </c>
      <c r="AC17" s="52">
        <v>4.3151250000000001</v>
      </c>
      <c r="AD17" s="52">
        <v>2.8767500000000004</v>
      </c>
      <c r="AE17" s="57"/>
      <c r="AF17" s="26">
        <v>1513</v>
      </c>
      <c r="AG17" s="6">
        <f t="shared" si="16"/>
        <v>15.816769013219922</v>
      </c>
      <c r="AH17" s="6">
        <f t="shared" si="17"/>
        <v>48.089719815965722</v>
      </c>
      <c r="AI17" s="6">
        <f t="shared" si="18"/>
        <v>127.06082575884513</v>
      </c>
      <c r="AJ17" s="6">
        <f t="shared" si="19"/>
        <v>95.534455457778293</v>
      </c>
      <c r="AK17" s="6">
        <f t="shared" si="20"/>
        <v>9.3610953665077474</v>
      </c>
      <c r="AL17" s="6">
        <f t="shared" si="21"/>
        <v>3.9412126432618506</v>
      </c>
      <c r="AM17" s="6">
        <f t="shared" si="22"/>
        <v>5.6508835071319936</v>
      </c>
      <c r="AN17" s="6">
        <f t="shared" si="23"/>
        <v>4.8025955870032986</v>
      </c>
      <c r="AO17" s="6">
        <f t="shared" si="24"/>
        <v>11.325787401574804</v>
      </c>
      <c r="AP17" s="6">
        <f t="shared" si="25"/>
        <v>2.0611998227481969</v>
      </c>
      <c r="AQ17" s="6">
        <f t="shared" si="26"/>
        <v>3.2877142857142867</v>
      </c>
      <c r="AR17" s="6">
        <f t="shared" si="27"/>
        <v>4.6206543266067603</v>
      </c>
      <c r="AS17" s="7"/>
      <c r="AT17" s="7">
        <f t="shared" si="0"/>
        <v>60.867911953768854</v>
      </c>
      <c r="AU17" s="7">
        <f t="shared" si="1"/>
        <v>93.14086275651465</v>
      </c>
      <c r="AV17" s="7">
        <f t="shared" si="2"/>
        <v>140.58559839832722</v>
      </c>
      <c r="AW17" s="7">
        <f t="shared" si="3"/>
        <v>172.11196869939414</v>
      </c>
      <c r="AX17" s="7"/>
      <c r="AY17" s="8">
        <v>1513</v>
      </c>
      <c r="AZ17" s="9">
        <f t="shared" si="4"/>
        <v>898.98437500000011</v>
      </c>
      <c r="BB17" s="9">
        <f t="shared" si="5"/>
        <v>255.64523020582919</v>
      </c>
      <c r="BC17" s="9">
        <f t="shared" si="6"/>
        <v>391.19162357736155</v>
      </c>
      <c r="BD17" s="9">
        <f t="shared" si="7"/>
        <v>722.87026853745544</v>
      </c>
      <c r="BE17" s="9">
        <f t="shared" si="8"/>
        <v>590.45951327297439</v>
      </c>
      <c r="BG17" s="10">
        <v>1513</v>
      </c>
      <c r="BH17" s="11">
        <f t="shared" si="9"/>
        <v>3.5165309920947689</v>
      </c>
      <c r="BI17" s="11">
        <f t="shared" si="10"/>
        <v>2.2980665249909631</v>
      </c>
      <c r="BJ17" s="11">
        <f t="shared" si="11"/>
        <v>1.2436316917818004</v>
      </c>
      <c r="BK17" s="11">
        <f t="shared" si="12"/>
        <v>1.5225165397316447</v>
      </c>
      <c r="BP17" s="3"/>
    </row>
    <row r="18" spans="2:68" x14ac:dyDescent="0.2">
      <c r="B18" s="16">
        <v>1514</v>
      </c>
      <c r="C18" s="4">
        <v>5.1023575401555145E-2</v>
      </c>
      <c r="D18" s="4">
        <f t="shared" si="13"/>
        <v>0.10787225243457747</v>
      </c>
      <c r="E18" s="4">
        <v>0.16327544128497648</v>
      </c>
      <c r="F18" s="4">
        <f t="shared" si="14"/>
        <v>0.21770058837996864</v>
      </c>
      <c r="G18" s="4">
        <v>0.44227503648007838</v>
      </c>
      <c r="H18" s="4">
        <f t="shared" si="15"/>
        <v>0.33253762141359272</v>
      </c>
      <c r="I18" s="4">
        <v>0.12643641984505363</v>
      </c>
      <c r="J18" s="4">
        <v>0.7882425286523701</v>
      </c>
      <c r="K18" s="4">
        <v>1.8836278357106644</v>
      </c>
      <c r="L18" s="4">
        <v>3.694304297694845</v>
      </c>
      <c r="M18" s="4">
        <v>4</v>
      </c>
      <c r="N18" s="4">
        <v>2.5104356815522912</v>
      </c>
      <c r="O18" s="4">
        <v>3.161263736263737</v>
      </c>
      <c r="P18" s="4">
        <v>2.3103271633033802</v>
      </c>
      <c r="R18" s="4">
        <v>5.7535000000000007</v>
      </c>
      <c r="S18" s="4">
        <v>3.5959375000000007</v>
      </c>
      <c r="T18" s="4">
        <v>4.3151250000000001</v>
      </c>
      <c r="U18" s="4">
        <v>2.8767500000000004</v>
      </c>
      <c r="V18" s="4"/>
      <c r="W18" s="52">
        <v>4.3151250000000001</v>
      </c>
      <c r="X18" s="52">
        <v>2.8767500000000004</v>
      </c>
      <c r="Y18" s="52">
        <v>4.3151250000000001</v>
      </c>
      <c r="Z18" s="52">
        <v>2.8767500000000004</v>
      </c>
      <c r="AA18" s="52">
        <v>4.3151250000000001</v>
      </c>
      <c r="AB18" s="52">
        <v>3.2363437500000005</v>
      </c>
      <c r="AC18" s="52">
        <v>4.3151250000000001</v>
      </c>
      <c r="AD18" s="52">
        <v>2.8767500000000004</v>
      </c>
      <c r="AE18" s="57"/>
      <c r="AF18" s="26">
        <v>1514</v>
      </c>
      <c r="AG18" s="6">
        <f t="shared" si="16"/>
        <v>18.338282913878171</v>
      </c>
      <c r="AH18" s="6">
        <f t="shared" si="17"/>
        <v>42.451614734093887</v>
      </c>
      <c r="AI18" s="6">
        <f t="shared" si="18"/>
        <v>119.85653488610124</v>
      </c>
      <c r="AJ18" s="6">
        <f t="shared" si="19"/>
        <v>90.11769540308363</v>
      </c>
      <c r="AK18" s="6">
        <f t="shared" si="20"/>
        <v>7.6708975919994042</v>
      </c>
      <c r="AL18" s="6">
        <f t="shared" si="21"/>
        <v>3.9412126432618506</v>
      </c>
      <c r="AM18" s="6">
        <f t="shared" si="22"/>
        <v>5.6508835071319936</v>
      </c>
      <c r="AN18" s="6">
        <f t="shared" si="23"/>
        <v>4.8025955870032986</v>
      </c>
      <c r="AO18" s="6">
        <f t="shared" si="24"/>
        <v>12</v>
      </c>
      <c r="AP18" s="6">
        <f t="shared" si="25"/>
        <v>3.2635663860179789</v>
      </c>
      <c r="AQ18" s="6">
        <f t="shared" si="26"/>
        <v>4.109642857142858</v>
      </c>
      <c r="AR18" s="6">
        <f t="shared" si="27"/>
        <v>4.6206543266067603</v>
      </c>
      <c r="AS18" s="7"/>
      <c r="AT18" s="7">
        <f t="shared" si="0"/>
        <v>64.397735813042317</v>
      </c>
      <c r="AU18" s="7">
        <f t="shared" si="1"/>
        <v>88.511067633258023</v>
      </c>
      <c r="AV18" s="7">
        <f t="shared" si="2"/>
        <v>136.17714830224779</v>
      </c>
      <c r="AW18" s="7">
        <f t="shared" si="3"/>
        <v>165.91598778526537</v>
      </c>
      <c r="AX18" s="7"/>
      <c r="AY18" s="8">
        <v>1514</v>
      </c>
      <c r="AZ18" s="9">
        <f t="shared" si="4"/>
        <v>898.98437500000011</v>
      </c>
      <c r="BB18" s="9">
        <f t="shared" si="5"/>
        <v>270.47049041477777</v>
      </c>
      <c r="BC18" s="9">
        <f t="shared" si="6"/>
        <v>371.74648405968372</v>
      </c>
      <c r="BD18" s="9">
        <f t="shared" si="7"/>
        <v>696.84714869811455</v>
      </c>
      <c r="BE18" s="9">
        <f t="shared" si="8"/>
        <v>571.94402286944069</v>
      </c>
      <c r="BG18" s="10">
        <v>1514</v>
      </c>
      <c r="BH18" s="11">
        <f t="shared" si="9"/>
        <v>3.3237798830525658</v>
      </c>
      <c r="BI18" s="11">
        <f t="shared" si="10"/>
        <v>2.4182727034364326</v>
      </c>
      <c r="BJ18" s="11">
        <f t="shared" si="11"/>
        <v>1.2900739806132933</v>
      </c>
      <c r="BK18" s="11">
        <f t="shared" si="12"/>
        <v>1.5718048253914769</v>
      </c>
      <c r="BP18" s="3"/>
    </row>
    <row r="19" spans="2:68" x14ac:dyDescent="0.2">
      <c r="B19" s="16">
        <v>1515</v>
      </c>
      <c r="C19" s="4">
        <v>6.8881826792099449E-2</v>
      </c>
      <c r="D19" s="4">
        <f t="shared" si="13"/>
        <v>0.14562754078667961</v>
      </c>
      <c r="E19" s="4">
        <v>0.20855886445385668</v>
      </c>
      <c r="F19" s="4">
        <f t="shared" si="14"/>
        <v>0.27807848593847556</v>
      </c>
      <c r="G19" s="4">
        <v>0.49778889061127196</v>
      </c>
      <c r="H19" s="4">
        <f t="shared" si="15"/>
        <v>0.37427736136185857</v>
      </c>
      <c r="I19" s="4">
        <v>0.14113120956070155</v>
      </c>
      <c r="J19" s="4">
        <v>0.7882425286523701</v>
      </c>
      <c r="K19" s="4">
        <v>1.8836278357106644</v>
      </c>
      <c r="L19" s="4">
        <v>3.694304297694845</v>
      </c>
      <c r="M19" s="4">
        <v>4</v>
      </c>
      <c r="N19" s="4">
        <v>1.9488908580471735</v>
      </c>
      <c r="O19" s="4">
        <v>2.6870741758241765</v>
      </c>
      <c r="P19" s="4">
        <v>2.2639800769753227</v>
      </c>
      <c r="R19" s="4">
        <v>5.7535000000000007</v>
      </c>
      <c r="S19" s="4">
        <v>3.5959375000000007</v>
      </c>
      <c r="T19" s="4">
        <v>4.3151250000000001</v>
      </c>
      <c r="U19" s="4">
        <v>2.8767500000000004</v>
      </c>
      <c r="V19" s="4"/>
      <c r="W19" s="52">
        <v>4.3151250000000001</v>
      </c>
      <c r="X19" s="52">
        <v>2.8767500000000004</v>
      </c>
      <c r="Y19" s="52">
        <v>4.3151250000000001</v>
      </c>
      <c r="Z19" s="52">
        <v>2.8767500000000004</v>
      </c>
      <c r="AA19" s="52">
        <v>4.3151250000000001</v>
      </c>
      <c r="AB19" s="52">
        <v>3.2363437500000005</v>
      </c>
      <c r="AC19" s="52">
        <v>4.3151250000000001</v>
      </c>
      <c r="AD19" s="52">
        <v>2.8767500000000004</v>
      </c>
      <c r="AE19" s="57"/>
      <c r="AF19" s="26">
        <v>1515</v>
      </c>
      <c r="AG19" s="6">
        <f t="shared" si="16"/>
        <v>24.756681933735535</v>
      </c>
      <c r="AH19" s="6">
        <f t="shared" si="17"/>
        <v>54.225304758002736</v>
      </c>
      <c r="AI19" s="6">
        <f t="shared" si="18"/>
        <v>134.90078935565469</v>
      </c>
      <c r="AJ19" s="6">
        <f t="shared" si="19"/>
        <v>101.42916492906367</v>
      </c>
      <c r="AK19" s="6">
        <f t="shared" si="20"/>
        <v>8.5624304840477627</v>
      </c>
      <c r="AL19" s="6">
        <f t="shared" si="21"/>
        <v>3.9412126432618506</v>
      </c>
      <c r="AM19" s="6">
        <f t="shared" si="22"/>
        <v>5.6508835071319936</v>
      </c>
      <c r="AN19" s="6">
        <f t="shared" si="23"/>
        <v>4.8025955870032986</v>
      </c>
      <c r="AO19" s="6">
        <f t="shared" si="24"/>
        <v>12</v>
      </c>
      <c r="AP19" s="6">
        <f t="shared" si="25"/>
        <v>2.5335581154613256</v>
      </c>
      <c r="AQ19" s="6">
        <f t="shared" si="26"/>
        <v>3.4931964285714296</v>
      </c>
      <c r="AR19" s="6">
        <f t="shared" si="27"/>
        <v>4.5279601539506453</v>
      </c>
      <c r="AS19" s="7"/>
      <c r="AT19" s="7">
        <f t="shared" si="0"/>
        <v>70.26851885316384</v>
      </c>
      <c r="AU19" s="7">
        <f t="shared" si="1"/>
        <v>99.73714167743104</v>
      </c>
      <c r="AV19" s="7">
        <f t="shared" si="2"/>
        <v>146.94100184849196</v>
      </c>
      <c r="AW19" s="7">
        <f t="shared" si="3"/>
        <v>180.41262627508297</v>
      </c>
      <c r="AX19" s="7"/>
      <c r="AY19" s="8">
        <v>1515</v>
      </c>
      <c r="AZ19" s="9">
        <f t="shared" si="4"/>
        <v>898.98437500000011</v>
      </c>
      <c r="BB19" s="9">
        <f t="shared" si="5"/>
        <v>295.12777918328817</v>
      </c>
      <c r="BC19" s="9">
        <f t="shared" si="6"/>
        <v>418.89599504521038</v>
      </c>
      <c r="BD19" s="9">
        <f t="shared" si="7"/>
        <v>757.73303035534855</v>
      </c>
      <c r="BE19" s="9">
        <f t="shared" si="8"/>
        <v>617.1522077636663</v>
      </c>
      <c r="BG19" s="10">
        <v>1515</v>
      </c>
      <c r="BH19" s="11">
        <f t="shared" si="9"/>
        <v>3.0460852498798112</v>
      </c>
      <c r="BI19" s="11">
        <f t="shared" si="10"/>
        <v>2.1460801383478851</v>
      </c>
      <c r="BJ19" s="11">
        <f t="shared" si="11"/>
        <v>1.1864130755635793</v>
      </c>
      <c r="BK19" s="11">
        <f t="shared" si="12"/>
        <v>1.4566655740527776</v>
      </c>
      <c r="BP19" s="3"/>
    </row>
    <row r="20" spans="2:68" x14ac:dyDescent="0.2">
      <c r="B20" s="16">
        <v>1516</v>
      </c>
      <c r="C20" s="4">
        <v>5.6125932941710657E-2</v>
      </c>
      <c r="D20" s="4">
        <f t="shared" si="13"/>
        <v>0.11865947767803522</v>
      </c>
      <c r="E20" s="4">
        <v>0.1619998518999376</v>
      </c>
      <c r="F20" s="4">
        <f t="shared" si="14"/>
        <v>0.21599980253325013</v>
      </c>
      <c r="G20" s="4">
        <v>0.44071126594117149</v>
      </c>
      <c r="H20" s="4">
        <f t="shared" si="15"/>
        <v>0.33136185409110636</v>
      </c>
      <c r="I20" s="4">
        <v>0.19103226630342246</v>
      </c>
      <c r="J20" s="4">
        <v>0.7882425286523701</v>
      </c>
      <c r="K20" s="4">
        <v>2.3117250710994517</v>
      </c>
      <c r="L20" s="4">
        <v>3.694304297694845</v>
      </c>
      <c r="M20" s="4">
        <v>4</v>
      </c>
      <c r="N20" s="4">
        <v>2.114051100254561</v>
      </c>
      <c r="O20" s="4">
        <v>2.8451373626373631</v>
      </c>
      <c r="P20" s="4">
        <v>2.2639800769753227</v>
      </c>
      <c r="R20" s="4">
        <v>5.7535000000000007</v>
      </c>
      <c r="S20" s="4">
        <v>3.5959375000000007</v>
      </c>
      <c r="T20" s="4">
        <v>4.3151250000000001</v>
      </c>
      <c r="U20" s="4">
        <v>2.8767500000000004</v>
      </c>
      <c r="V20" s="4"/>
      <c r="W20" s="52">
        <v>4.3151250000000001</v>
      </c>
      <c r="X20" s="52">
        <v>2.8767500000000004</v>
      </c>
      <c r="Y20" s="52">
        <v>4.3151250000000001</v>
      </c>
      <c r="Z20" s="52">
        <v>2.8767500000000004</v>
      </c>
      <c r="AA20" s="52">
        <v>4.3151250000000001</v>
      </c>
      <c r="AB20" s="52">
        <v>3.2363437500000005</v>
      </c>
      <c r="AC20" s="52">
        <v>4.3151250000000001</v>
      </c>
      <c r="AD20" s="52">
        <v>2.8767500000000004</v>
      </c>
      <c r="AE20" s="57"/>
      <c r="AF20" s="26">
        <v>1516</v>
      </c>
      <c r="AG20" s="6">
        <f t="shared" si="16"/>
        <v>20.172111205265988</v>
      </c>
      <c r="AH20" s="6">
        <f t="shared" si="17"/>
        <v>42.119961493983773</v>
      </c>
      <c r="AI20" s="6">
        <f t="shared" si="18"/>
        <v>119.43275307005747</v>
      </c>
      <c r="AJ20" s="6">
        <f t="shared" si="19"/>
        <v>89.799062458689818</v>
      </c>
      <c r="AK20" s="6">
        <f t="shared" si="20"/>
        <v>11.589927596628641</v>
      </c>
      <c r="AL20" s="6">
        <f t="shared" si="21"/>
        <v>3.9412126432618506</v>
      </c>
      <c r="AM20" s="6">
        <f t="shared" si="22"/>
        <v>6.9351752132983551</v>
      </c>
      <c r="AN20" s="6">
        <f t="shared" si="23"/>
        <v>4.8025955870032986</v>
      </c>
      <c r="AO20" s="6">
        <f t="shared" si="24"/>
        <v>12</v>
      </c>
      <c r="AP20" s="6">
        <f t="shared" si="25"/>
        <v>2.7482664303309292</v>
      </c>
      <c r="AQ20" s="6">
        <f t="shared" si="26"/>
        <v>3.6986785714285721</v>
      </c>
      <c r="AR20" s="6">
        <f t="shared" si="27"/>
        <v>4.5279601539506453</v>
      </c>
      <c r="AS20" s="7"/>
      <c r="AT20" s="7">
        <f t="shared" si="0"/>
        <v>70.41592740116829</v>
      </c>
      <c r="AU20" s="7">
        <f t="shared" si="1"/>
        <v>92.363777689886064</v>
      </c>
      <c r="AV20" s="7">
        <f t="shared" si="2"/>
        <v>140.0428786545921</v>
      </c>
      <c r="AW20" s="7">
        <f t="shared" si="3"/>
        <v>169.6765692659597</v>
      </c>
      <c r="AX20" s="7"/>
      <c r="AY20" s="8">
        <v>1516</v>
      </c>
      <c r="AZ20" s="9">
        <f t="shared" si="4"/>
        <v>898.98437500000011</v>
      </c>
      <c r="BB20" s="9">
        <f t="shared" si="5"/>
        <v>295.74689508490684</v>
      </c>
      <c r="BC20" s="9">
        <f t="shared" si="6"/>
        <v>387.92786629752146</v>
      </c>
      <c r="BD20" s="9">
        <f t="shared" si="7"/>
        <v>712.64159091703073</v>
      </c>
      <c r="BE20" s="9">
        <f t="shared" si="8"/>
        <v>588.18009034928684</v>
      </c>
      <c r="BG20" s="10">
        <v>1516</v>
      </c>
      <c r="BH20" s="11">
        <f t="shared" si="9"/>
        <v>3.0397085816975631</v>
      </c>
      <c r="BI20" s="11">
        <f t="shared" si="10"/>
        <v>2.3174008703734721</v>
      </c>
      <c r="BJ20" s="11">
        <f t="shared" si="11"/>
        <v>1.2614817693185469</v>
      </c>
      <c r="BK20" s="11">
        <f t="shared" si="12"/>
        <v>1.528416873930813</v>
      </c>
      <c r="BP20" s="3"/>
    </row>
    <row r="21" spans="2:68" x14ac:dyDescent="0.2">
      <c r="B21" s="16">
        <v>1517</v>
      </c>
      <c r="C21" s="4">
        <v>5.6125932941710657E-2</v>
      </c>
      <c r="D21" s="4">
        <f t="shared" si="13"/>
        <v>0.11865947767803522</v>
      </c>
      <c r="E21" s="4">
        <v>0.19644076529598731</v>
      </c>
      <c r="F21" s="4">
        <f t="shared" si="14"/>
        <v>0.26192102039464976</v>
      </c>
      <c r="G21" s="4">
        <v>0.48293307049165674</v>
      </c>
      <c r="H21" s="4">
        <f t="shared" si="15"/>
        <v>0.3631075717982381</v>
      </c>
      <c r="I21" s="4">
        <v>0.23205522092627276</v>
      </c>
      <c r="J21" s="4">
        <v>0.7882425286523701</v>
      </c>
      <c r="K21" s="4">
        <v>1.8836278357106644</v>
      </c>
      <c r="L21" s="4">
        <v>3.694304297694845</v>
      </c>
      <c r="M21" s="4">
        <v>4</v>
      </c>
      <c r="N21" s="4">
        <v>1.9819229064886508</v>
      </c>
      <c r="O21" s="4">
        <v>2.3709478021978025</v>
      </c>
      <c r="P21" s="4">
        <v>2.4547226110098412</v>
      </c>
      <c r="R21" s="4">
        <v>5.7535000000000007</v>
      </c>
      <c r="S21" s="4">
        <v>3.5959375000000007</v>
      </c>
      <c r="T21" s="4">
        <v>4.3151250000000001</v>
      </c>
      <c r="U21" s="4">
        <v>2.8767500000000004</v>
      </c>
      <c r="V21" s="4"/>
      <c r="W21" s="52">
        <v>4.3151250000000001</v>
      </c>
      <c r="X21" s="52">
        <v>2.8767500000000004</v>
      </c>
      <c r="Y21" s="52">
        <v>4.3151250000000001</v>
      </c>
      <c r="Z21" s="52">
        <v>2.8767500000000004</v>
      </c>
      <c r="AA21" s="52">
        <v>4.3151250000000001</v>
      </c>
      <c r="AB21" s="52">
        <v>3.2363437500000005</v>
      </c>
      <c r="AC21" s="52">
        <v>4.3151250000000001</v>
      </c>
      <c r="AD21" s="52">
        <v>2.8767500000000004</v>
      </c>
      <c r="AE21" s="57"/>
      <c r="AF21" s="26">
        <v>1517</v>
      </c>
      <c r="AG21" s="6">
        <f t="shared" si="16"/>
        <v>20.172111205265988</v>
      </c>
      <c r="AH21" s="6">
        <f t="shared" si="17"/>
        <v>51.0745989769567</v>
      </c>
      <c r="AI21" s="6">
        <f t="shared" si="18"/>
        <v>130.87486210323897</v>
      </c>
      <c r="AJ21" s="6">
        <f t="shared" si="19"/>
        <v>98.402151957322531</v>
      </c>
      <c r="AK21" s="6">
        <f t="shared" si="20"/>
        <v>14.078790253596969</v>
      </c>
      <c r="AL21" s="6">
        <f t="shared" si="21"/>
        <v>3.9412126432618506</v>
      </c>
      <c r="AM21" s="6">
        <f t="shared" si="22"/>
        <v>5.6508835071319936</v>
      </c>
      <c r="AN21" s="6">
        <f t="shared" si="23"/>
        <v>4.8025955870032986</v>
      </c>
      <c r="AO21" s="6">
        <f t="shared" si="24"/>
        <v>12</v>
      </c>
      <c r="AP21" s="6">
        <f t="shared" si="25"/>
        <v>2.5764997784352461</v>
      </c>
      <c r="AQ21" s="6">
        <f t="shared" si="26"/>
        <v>3.0822321428571433</v>
      </c>
      <c r="AR21" s="6">
        <f t="shared" si="27"/>
        <v>4.9094452220196825</v>
      </c>
      <c r="AS21" s="7"/>
      <c r="AT21" s="7">
        <f t="shared" si="0"/>
        <v>71.213770339572179</v>
      </c>
      <c r="AU21" s="7">
        <f t="shared" si="1"/>
        <v>102.11625811126289</v>
      </c>
      <c r="AV21" s="7">
        <f t="shared" si="2"/>
        <v>149.44381109162873</v>
      </c>
      <c r="AW21" s="7">
        <f t="shared" si="3"/>
        <v>181.91652123754511</v>
      </c>
      <c r="AX21" s="7"/>
      <c r="AY21" s="8">
        <v>1517</v>
      </c>
      <c r="AZ21" s="9">
        <f t="shared" si="4"/>
        <v>898.98437500000011</v>
      </c>
      <c r="BB21" s="9">
        <f t="shared" si="5"/>
        <v>299.09783542620318</v>
      </c>
      <c r="BC21" s="9">
        <f t="shared" si="6"/>
        <v>428.8882840673042</v>
      </c>
      <c r="BD21" s="9">
        <f t="shared" si="7"/>
        <v>764.04938919768949</v>
      </c>
      <c r="BE21" s="9">
        <f t="shared" si="8"/>
        <v>627.66400658484065</v>
      </c>
      <c r="BG21" s="10">
        <v>1517</v>
      </c>
      <c r="BH21" s="11">
        <f t="shared" si="9"/>
        <v>3.0056532295493921</v>
      </c>
      <c r="BI21" s="11">
        <f t="shared" si="10"/>
        <v>2.0960805141949859</v>
      </c>
      <c r="BJ21" s="11">
        <f t="shared" si="11"/>
        <v>1.1766050568327824</v>
      </c>
      <c r="BK21" s="11">
        <f t="shared" si="12"/>
        <v>1.4322700769340442</v>
      </c>
      <c r="BP21" s="3"/>
    </row>
    <row r="22" spans="2:68" x14ac:dyDescent="0.2">
      <c r="B22" s="16">
        <v>1518</v>
      </c>
      <c r="C22" s="4">
        <v>6.8244032099580007E-2</v>
      </c>
      <c r="D22" s="4">
        <f t="shared" si="13"/>
        <v>0.14427913763124739</v>
      </c>
      <c r="E22" s="4">
        <v>0.18240928206055965</v>
      </c>
      <c r="F22" s="4">
        <f t="shared" si="14"/>
        <v>0.2432123760807462</v>
      </c>
      <c r="G22" s="4">
        <v>0.46573159456368124</v>
      </c>
      <c r="H22" s="4">
        <f t="shared" si="15"/>
        <v>0.35017413125088814</v>
      </c>
      <c r="I22" s="4">
        <v>0.1686839402775413</v>
      </c>
      <c r="J22" s="4">
        <v>0.7882425286523701</v>
      </c>
      <c r="K22" s="4">
        <v>1.8836278357106644</v>
      </c>
      <c r="L22" s="4">
        <v>3.694304297694845</v>
      </c>
      <c r="M22" s="4">
        <v>4</v>
      </c>
      <c r="N22" s="4">
        <v>1.9488908580471735</v>
      </c>
      <c r="O22" s="4">
        <v>2.2128846153846156</v>
      </c>
      <c r="P22" s="4">
        <v>2.1659317155969191</v>
      </c>
      <c r="R22" s="4">
        <v>5.7535000000000007</v>
      </c>
      <c r="S22" s="4">
        <v>3.5959375000000007</v>
      </c>
      <c r="T22" s="4">
        <v>4.3151250000000001</v>
      </c>
      <c r="U22" s="4">
        <v>2.8767500000000004</v>
      </c>
      <c r="V22" s="4"/>
      <c r="W22" s="52">
        <v>4.3151250000000001</v>
      </c>
      <c r="X22" s="52">
        <v>2.8767500000000004</v>
      </c>
      <c r="Y22" s="52">
        <v>4.3151250000000001</v>
      </c>
      <c r="Z22" s="52">
        <v>2.8767500000000004</v>
      </c>
      <c r="AA22" s="52">
        <v>4.3151250000000001</v>
      </c>
      <c r="AB22" s="52">
        <v>3.2363437500000005</v>
      </c>
      <c r="AC22" s="52">
        <v>4.3151250000000001</v>
      </c>
      <c r="AD22" s="52">
        <v>2.8767500000000004</v>
      </c>
      <c r="AE22" s="57"/>
      <c r="AF22" s="26">
        <v>1518</v>
      </c>
      <c r="AG22" s="6">
        <f t="shared" si="16"/>
        <v>24.527453397312055</v>
      </c>
      <c r="AH22" s="6">
        <f t="shared" si="17"/>
        <v>47.426413335745508</v>
      </c>
      <c r="AI22" s="6">
        <f t="shared" si="18"/>
        <v>126.21326212675761</v>
      </c>
      <c r="AJ22" s="6">
        <f t="shared" si="19"/>
        <v>94.897189568990683</v>
      </c>
      <c r="AK22" s="6">
        <f t="shared" si="20"/>
        <v>10.234054656638431</v>
      </c>
      <c r="AL22" s="6">
        <f t="shared" si="21"/>
        <v>3.9412126432618506</v>
      </c>
      <c r="AM22" s="6">
        <f t="shared" si="22"/>
        <v>5.6508835071319936</v>
      </c>
      <c r="AN22" s="6">
        <f t="shared" si="23"/>
        <v>4.8025955870032986</v>
      </c>
      <c r="AO22" s="6">
        <f t="shared" si="24"/>
        <v>12</v>
      </c>
      <c r="AP22" s="6">
        <f t="shared" si="25"/>
        <v>2.5335581154613256</v>
      </c>
      <c r="AQ22" s="6">
        <f t="shared" si="26"/>
        <v>2.8767500000000004</v>
      </c>
      <c r="AR22" s="6">
        <f t="shared" si="27"/>
        <v>4.3318634311938382</v>
      </c>
      <c r="AS22" s="7"/>
      <c r="AT22" s="7">
        <f t="shared" si="0"/>
        <v>70.898371338002789</v>
      </c>
      <c r="AU22" s="7">
        <f t="shared" si="1"/>
        <v>93.797331276436239</v>
      </c>
      <c r="AV22" s="7">
        <f t="shared" si="2"/>
        <v>141.26810750968139</v>
      </c>
      <c r="AW22" s="7">
        <f t="shared" si="3"/>
        <v>172.58418006744833</v>
      </c>
      <c r="AX22" s="7"/>
      <c r="AY22" s="8">
        <v>1518</v>
      </c>
      <c r="AZ22" s="9">
        <f t="shared" si="4"/>
        <v>898.98437500000011</v>
      </c>
      <c r="BB22" s="9">
        <f t="shared" si="5"/>
        <v>297.7731596196117</v>
      </c>
      <c r="BC22" s="9">
        <f t="shared" si="6"/>
        <v>393.94879136103219</v>
      </c>
      <c r="BD22" s="9">
        <f t="shared" si="7"/>
        <v>724.85355628328307</v>
      </c>
      <c r="BE22" s="9">
        <f t="shared" si="8"/>
        <v>593.32605154066187</v>
      </c>
      <c r="BG22" s="10">
        <v>1518</v>
      </c>
      <c r="BH22" s="11">
        <f t="shared" si="9"/>
        <v>3.0190241999930469</v>
      </c>
      <c r="BI22" s="11">
        <f t="shared" si="10"/>
        <v>2.281982822930229</v>
      </c>
      <c r="BJ22" s="11">
        <f t="shared" si="11"/>
        <v>1.2402289637779804</v>
      </c>
      <c r="BK22" s="11">
        <f t="shared" si="12"/>
        <v>1.5151608001463102</v>
      </c>
      <c r="BP22" s="3"/>
    </row>
    <row r="23" spans="2:68" x14ac:dyDescent="0.2">
      <c r="B23" s="16">
        <v>1519</v>
      </c>
      <c r="C23" s="4">
        <v>7.0795210869657774E-2</v>
      </c>
      <c r="D23" s="4">
        <f t="shared" si="13"/>
        <v>0.14967275025297627</v>
      </c>
      <c r="E23" s="4">
        <v>0.21940137422668712</v>
      </c>
      <c r="F23" s="4">
        <f t="shared" si="14"/>
        <v>0.29253516563558285</v>
      </c>
      <c r="G23" s="4">
        <v>0.51108094019198025</v>
      </c>
      <c r="H23" s="4">
        <f t="shared" si="15"/>
        <v>0.38427138360299262</v>
      </c>
      <c r="I23" s="4">
        <v>0.36767588434360637</v>
      </c>
      <c r="J23" s="4">
        <v>0.7882425286523701</v>
      </c>
      <c r="K23" s="4">
        <v>1.8836278357106644</v>
      </c>
      <c r="L23" s="4">
        <v>3.694304297694845</v>
      </c>
      <c r="M23" s="4">
        <v>4.2471702755905518</v>
      </c>
      <c r="N23" s="4">
        <v>1.7837306158397856</v>
      </c>
      <c r="O23" s="4">
        <v>2.5290109890109895</v>
      </c>
      <c r="P23" s="4">
        <v>1.9493385440372268</v>
      </c>
      <c r="R23" s="4">
        <v>5.7535000000000007</v>
      </c>
      <c r="S23" s="4">
        <v>3.5959375000000007</v>
      </c>
      <c r="T23" s="4">
        <v>4.3151250000000001</v>
      </c>
      <c r="U23" s="4">
        <v>2.8767500000000004</v>
      </c>
      <c r="V23" s="4"/>
      <c r="W23" s="52">
        <v>4.3151250000000001</v>
      </c>
      <c r="X23" s="52">
        <v>2.8767500000000004</v>
      </c>
      <c r="Y23" s="52">
        <v>4.3151250000000001</v>
      </c>
      <c r="Z23" s="52">
        <v>2.8767500000000004</v>
      </c>
      <c r="AA23" s="52">
        <v>4.3151250000000001</v>
      </c>
      <c r="AB23" s="52">
        <v>3.2363437500000005</v>
      </c>
      <c r="AC23" s="52">
        <v>4.3151250000000001</v>
      </c>
      <c r="AD23" s="52">
        <v>2.8767500000000004</v>
      </c>
      <c r="AE23" s="57"/>
      <c r="AF23" s="26">
        <v>1519</v>
      </c>
      <c r="AG23" s="6">
        <f t="shared" si="16"/>
        <v>25.444367543005967</v>
      </c>
      <c r="AH23" s="6">
        <f t="shared" si="17"/>
        <v>57.044357298938657</v>
      </c>
      <c r="AI23" s="6">
        <f t="shared" si="18"/>
        <v>138.50293479202665</v>
      </c>
      <c r="AJ23" s="6">
        <f t="shared" si="19"/>
        <v>104.13754495641101</v>
      </c>
      <c r="AK23" s="6">
        <f t="shared" si="20"/>
        <v>22.306895903126598</v>
      </c>
      <c r="AL23" s="6">
        <f t="shared" si="21"/>
        <v>3.9412126432618506</v>
      </c>
      <c r="AM23" s="6">
        <f t="shared" si="22"/>
        <v>5.6508835071319936</v>
      </c>
      <c r="AN23" s="6">
        <f t="shared" si="23"/>
        <v>4.8025955870032986</v>
      </c>
      <c r="AO23" s="6">
        <f t="shared" si="24"/>
        <v>12.741510826771655</v>
      </c>
      <c r="AP23" s="6">
        <f t="shared" si="25"/>
        <v>2.3188498005917215</v>
      </c>
      <c r="AQ23" s="6">
        <f t="shared" si="26"/>
        <v>3.2877142857142867</v>
      </c>
      <c r="AR23" s="6">
        <f t="shared" si="27"/>
        <v>3.8986770880744537</v>
      </c>
      <c r="AS23" s="7"/>
      <c r="AT23" s="7">
        <f t="shared" si="0"/>
        <v>84.392707184681825</v>
      </c>
      <c r="AU23" s="7">
        <f t="shared" si="1"/>
        <v>115.99269694061451</v>
      </c>
      <c r="AV23" s="7">
        <f t="shared" si="2"/>
        <v>163.08588459808689</v>
      </c>
      <c r="AW23" s="7">
        <f t="shared" si="3"/>
        <v>197.45127443370254</v>
      </c>
      <c r="AX23" s="7"/>
      <c r="AY23" s="8">
        <v>1519</v>
      </c>
      <c r="AZ23" s="9">
        <f t="shared" si="4"/>
        <v>898.98437500000011</v>
      </c>
      <c r="BB23" s="9">
        <f t="shared" si="5"/>
        <v>354.44937017566366</v>
      </c>
      <c r="BC23" s="9">
        <f t="shared" si="6"/>
        <v>487.16932715058095</v>
      </c>
      <c r="BD23" s="9">
        <f t="shared" si="7"/>
        <v>829.29535262155071</v>
      </c>
      <c r="BE23" s="9">
        <f t="shared" si="8"/>
        <v>684.96071531196503</v>
      </c>
      <c r="BG23" s="10">
        <v>1519</v>
      </c>
      <c r="BH23" s="11">
        <f t="shared" si="9"/>
        <v>2.5362843064284952</v>
      </c>
      <c r="BI23" s="11">
        <f t="shared" si="10"/>
        <v>1.8453222009236425</v>
      </c>
      <c r="BJ23" s="11">
        <f t="shared" si="11"/>
        <v>1.0840340201571732</v>
      </c>
      <c r="BK23" s="11">
        <f t="shared" si="12"/>
        <v>1.3124612184372619</v>
      </c>
      <c r="BP23" s="3"/>
    </row>
    <row r="24" spans="2:68" x14ac:dyDescent="0.2">
      <c r="B24" s="16">
        <v>1520</v>
      </c>
      <c r="C24" s="4">
        <v>0.10204715080311029</v>
      </c>
      <c r="D24" s="4">
        <f t="shared" si="13"/>
        <v>0.21574450486915495</v>
      </c>
      <c r="E24" s="4">
        <v>0.28636981694122826</v>
      </c>
      <c r="F24" s="4">
        <f t="shared" si="14"/>
        <v>0.38182642258830435</v>
      </c>
      <c r="G24" s="4">
        <v>0.59317889348459052</v>
      </c>
      <c r="H24" s="4">
        <f t="shared" si="15"/>
        <v>0.44599916803352668</v>
      </c>
      <c r="I24" s="4">
        <v>0.17388834496849989</v>
      </c>
      <c r="J24" s="4">
        <v>0.7882425286523701</v>
      </c>
      <c r="K24" s="4">
        <v>1.8836278357106644</v>
      </c>
      <c r="L24" s="4">
        <v>3.694304297694845</v>
      </c>
      <c r="M24" s="4">
        <v>3.460657261592301</v>
      </c>
      <c r="N24" s="4">
        <v>1.9819229064886508</v>
      </c>
      <c r="O24" s="4">
        <v>2.2919162087912093</v>
      </c>
      <c r="P24" s="4">
        <v>2.1659317155969191</v>
      </c>
      <c r="R24" s="4">
        <v>5.7535000000000007</v>
      </c>
      <c r="S24" s="4">
        <v>3.5959375000000007</v>
      </c>
      <c r="T24" s="4">
        <v>4.3151250000000001</v>
      </c>
      <c r="U24" s="4">
        <v>2.8767500000000004</v>
      </c>
      <c r="V24" s="4"/>
      <c r="W24" s="52">
        <v>4.3151250000000001</v>
      </c>
      <c r="X24" s="52">
        <v>2.8767500000000004</v>
      </c>
      <c r="Y24" s="52">
        <v>4.3151250000000001</v>
      </c>
      <c r="Z24" s="52">
        <v>2.8767500000000004</v>
      </c>
      <c r="AA24" s="52">
        <v>4.3151250000000001</v>
      </c>
      <c r="AB24" s="52">
        <v>3.2363437500000005</v>
      </c>
      <c r="AC24" s="52">
        <v>4.3151250000000001</v>
      </c>
      <c r="AD24" s="52">
        <v>2.8767500000000004</v>
      </c>
      <c r="AE24" s="57"/>
      <c r="AF24" s="26">
        <v>1520</v>
      </c>
      <c r="AG24" s="6">
        <f t="shared" si="16"/>
        <v>36.676565827756342</v>
      </c>
      <c r="AH24" s="6">
        <f t="shared" si="17"/>
        <v>74.456152404719347</v>
      </c>
      <c r="AI24" s="6">
        <f t="shared" si="18"/>
        <v>160.75148013432403</v>
      </c>
      <c r="AJ24" s="6">
        <f t="shared" si="19"/>
        <v>120.86577453708573</v>
      </c>
      <c r="AK24" s="6">
        <f t="shared" si="20"/>
        <v>10.549805889238888</v>
      </c>
      <c r="AL24" s="6">
        <f t="shared" si="21"/>
        <v>3.9412126432618506</v>
      </c>
      <c r="AM24" s="6">
        <f t="shared" si="22"/>
        <v>5.6508835071319936</v>
      </c>
      <c r="AN24" s="6">
        <f t="shared" si="23"/>
        <v>4.8025955870032986</v>
      </c>
      <c r="AO24" s="6">
        <f t="shared" si="24"/>
        <v>10.381971784776903</v>
      </c>
      <c r="AP24" s="6">
        <f t="shared" si="25"/>
        <v>2.5764997784352461</v>
      </c>
      <c r="AQ24" s="6">
        <f t="shared" si="26"/>
        <v>2.9794910714285723</v>
      </c>
      <c r="AR24" s="6">
        <f t="shared" si="27"/>
        <v>4.3318634311938382</v>
      </c>
      <c r="AS24" s="7"/>
      <c r="AT24" s="7">
        <f t="shared" si="0"/>
        <v>81.890889520226935</v>
      </c>
      <c r="AU24" s="7">
        <f t="shared" si="1"/>
        <v>119.67047609718995</v>
      </c>
      <c r="AV24" s="7">
        <f t="shared" si="2"/>
        <v>166.08009822955637</v>
      </c>
      <c r="AW24" s="7">
        <f t="shared" si="3"/>
        <v>205.96580382679457</v>
      </c>
      <c r="AX24" s="7"/>
      <c r="AY24" s="8">
        <v>1520</v>
      </c>
      <c r="AZ24" s="9">
        <f t="shared" si="4"/>
        <v>898.98437500000011</v>
      </c>
      <c r="BB24" s="9">
        <f t="shared" si="5"/>
        <v>343.94173598495314</v>
      </c>
      <c r="BC24" s="9">
        <f t="shared" si="6"/>
        <v>502.6159996081978</v>
      </c>
      <c r="BD24" s="9">
        <f t="shared" si="7"/>
        <v>865.0563760725372</v>
      </c>
      <c r="BE24" s="9">
        <f t="shared" si="8"/>
        <v>697.53641256413675</v>
      </c>
      <c r="BG24" s="10">
        <v>1520</v>
      </c>
      <c r="BH24" s="11">
        <f t="shared" si="9"/>
        <v>2.6137693712150396</v>
      </c>
      <c r="BI24" s="11">
        <f t="shared" si="10"/>
        <v>1.7886107400098321</v>
      </c>
      <c r="BJ24" s="11">
        <f t="shared" si="11"/>
        <v>1.0392205639608141</v>
      </c>
      <c r="BK24" s="11">
        <f t="shared" si="12"/>
        <v>1.2887992064748888</v>
      </c>
      <c r="BP24" s="3"/>
    </row>
    <row r="25" spans="2:68" x14ac:dyDescent="0.2">
      <c r="B25" s="16">
        <v>1521</v>
      </c>
      <c r="C25" s="4">
        <v>8.163772064248824E-2</v>
      </c>
      <c r="D25" s="4">
        <f t="shared" si="13"/>
        <v>0.172595603895324</v>
      </c>
      <c r="E25" s="4">
        <v>0.23598403623219252</v>
      </c>
      <c r="F25" s="4">
        <f t="shared" si="14"/>
        <v>0.31464538164292338</v>
      </c>
      <c r="G25" s="4">
        <v>0.5314099571977694</v>
      </c>
      <c r="H25" s="4">
        <f t="shared" si="15"/>
        <v>0.39955635879531531</v>
      </c>
      <c r="I25" s="4">
        <v>0.17388834496849989</v>
      </c>
      <c r="J25" s="4">
        <v>0.7882425286523701</v>
      </c>
      <c r="K25" s="4">
        <v>1.8836278357106644</v>
      </c>
      <c r="L25" s="4">
        <v>3.694304297694845</v>
      </c>
      <c r="M25" s="4">
        <v>3.1460520559930014</v>
      </c>
      <c r="N25" s="4">
        <v>1.8497947127227408</v>
      </c>
      <c r="O25" s="4">
        <v>3.00320054945055</v>
      </c>
      <c r="P25" s="4">
        <v>1.7327453724775348</v>
      </c>
      <c r="R25" s="4">
        <v>5.7535000000000007</v>
      </c>
      <c r="S25" s="4">
        <v>3.5959375000000007</v>
      </c>
      <c r="T25" s="4">
        <v>4.3151250000000001</v>
      </c>
      <c r="U25" s="4">
        <v>2.8767500000000004</v>
      </c>
      <c r="V25" s="4"/>
      <c r="W25" s="52">
        <v>4.3151250000000001</v>
      </c>
      <c r="X25" s="52">
        <v>2.8767500000000004</v>
      </c>
      <c r="Y25" s="52">
        <v>4.3151250000000001</v>
      </c>
      <c r="Z25" s="52">
        <v>2.8767500000000004</v>
      </c>
      <c r="AA25" s="52">
        <v>4.3151250000000001</v>
      </c>
      <c r="AB25" s="52">
        <v>3.2363437500000005</v>
      </c>
      <c r="AC25" s="52">
        <v>4.3151250000000001</v>
      </c>
      <c r="AD25" s="52">
        <v>2.8767500000000004</v>
      </c>
      <c r="AE25" s="57"/>
      <c r="AF25" s="26">
        <v>1521</v>
      </c>
      <c r="AG25" s="6">
        <f t="shared" si="16"/>
        <v>29.341252662205079</v>
      </c>
      <c r="AH25" s="6">
        <f t="shared" si="17"/>
        <v>61.355849420370056</v>
      </c>
      <c r="AI25" s="6">
        <f t="shared" si="18"/>
        <v>144.01209840059551</v>
      </c>
      <c r="AJ25" s="6">
        <f t="shared" si="19"/>
        <v>108.27977323353045</v>
      </c>
      <c r="AK25" s="6">
        <f t="shared" si="20"/>
        <v>10.549805889238888</v>
      </c>
      <c r="AL25" s="6">
        <f t="shared" si="21"/>
        <v>3.9412126432618506</v>
      </c>
      <c r="AM25" s="6">
        <f t="shared" si="22"/>
        <v>5.6508835071319936</v>
      </c>
      <c r="AN25" s="6">
        <f t="shared" si="23"/>
        <v>4.8025955870032986</v>
      </c>
      <c r="AO25" s="6">
        <f t="shared" si="24"/>
        <v>9.4381561679790043</v>
      </c>
      <c r="AP25" s="6">
        <f t="shared" si="25"/>
        <v>2.4047331265395631</v>
      </c>
      <c r="AQ25" s="6">
        <f t="shared" si="26"/>
        <v>3.9041607142857151</v>
      </c>
      <c r="AR25" s="6">
        <f t="shared" si="27"/>
        <v>3.4654907449550696</v>
      </c>
      <c r="AS25" s="7"/>
      <c r="AT25" s="7">
        <f t="shared" si="0"/>
        <v>73.498291042600471</v>
      </c>
      <c r="AU25" s="7">
        <f t="shared" si="1"/>
        <v>105.51288780076544</v>
      </c>
      <c r="AV25" s="7">
        <f t="shared" si="2"/>
        <v>152.43681161392584</v>
      </c>
      <c r="AW25" s="7">
        <f t="shared" si="3"/>
        <v>188.16913678099084</v>
      </c>
      <c r="AX25" s="7"/>
      <c r="AY25" s="8">
        <v>1521</v>
      </c>
      <c r="AZ25" s="9">
        <f t="shared" si="4"/>
        <v>898.98437500000011</v>
      </c>
      <c r="BB25" s="9">
        <f t="shared" si="5"/>
        <v>308.69282237892202</v>
      </c>
      <c r="BC25" s="9">
        <f t="shared" si="6"/>
        <v>443.15412876321489</v>
      </c>
      <c r="BD25" s="9">
        <f t="shared" si="7"/>
        <v>790.31037448016161</v>
      </c>
      <c r="BE25" s="9">
        <f t="shared" si="8"/>
        <v>640.23460877848856</v>
      </c>
      <c r="BG25" s="10">
        <v>1521</v>
      </c>
      <c r="BH25" s="11">
        <f t="shared" si="9"/>
        <v>2.9122296011680251</v>
      </c>
      <c r="BI25" s="11">
        <f t="shared" si="10"/>
        <v>2.0286043086385042</v>
      </c>
      <c r="BJ25" s="11">
        <f t="shared" si="11"/>
        <v>1.1375080019559662</v>
      </c>
      <c r="BK25" s="11">
        <f t="shared" si="12"/>
        <v>1.4041483585449768</v>
      </c>
      <c r="BP25" s="3"/>
    </row>
    <row r="26" spans="2:68" x14ac:dyDescent="0.2">
      <c r="B26" s="16">
        <v>1522</v>
      </c>
      <c r="C26" s="4">
        <v>6.5055058636982813E-2</v>
      </c>
      <c r="D26" s="4">
        <f t="shared" si="13"/>
        <v>0.13753712185408629</v>
      </c>
      <c r="E26" s="4">
        <v>0.18432266613811799</v>
      </c>
      <c r="F26" s="4">
        <f t="shared" si="14"/>
        <v>0.24576355485082399</v>
      </c>
      <c r="G26" s="4">
        <v>0.46807725037204156</v>
      </c>
      <c r="H26" s="4">
        <f t="shared" si="15"/>
        <v>0.35193778223461769</v>
      </c>
      <c r="I26" s="4">
        <v>0.17909274965945854</v>
      </c>
      <c r="J26" s="4">
        <v>0.7882425286523701</v>
      </c>
      <c r="K26" s="4">
        <v>1.9050326974801035</v>
      </c>
      <c r="L26" s="4">
        <v>3.694304297694845</v>
      </c>
      <c r="M26" s="4">
        <v>3.6</v>
      </c>
      <c r="N26" s="4">
        <v>1.9819229064886508</v>
      </c>
      <c r="O26" s="4">
        <v>2.2919162087912093</v>
      </c>
      <c r="P26" s="4">
        <v>2.0215362678904576</v>
      </c>
      <c r="R26" s="4">
        <v>5.7535000000000007</v>
      </c>
      <c r="S26" s="4">
        <v>3.5959375000000007</v>
      </c>
      <c r="T26" s="4">
        <v>4.3151250000000001</v>
      </c>
      <c r="U26" s="4">
        <v>2.8767500000000004</v>
      </c>
      <c r="V26" s="4"/>
      <c r="W26" s="52">
        <v>4.3151250000000001</v>
      </c>
      <c r="X26" s="52">
        <v>2.8767500000000004</v>
      </c>
      <c r="Y26" s="52">
        <v>4.3151250000000001</v>
      </c>
      <c r="Z26" s="52">
        <v>2.8767500000000004</v>
      </c>
      <c r="AA26" s="52">
        <v>4.3151250000000001</v>
      </c>
      <c r="AB26" s="52">
        <v>3.2363437500000005</v>
      </c>
      <c r="AC26" s="52">
        <v>4.3151250000000001</v>
      </c>
      <c r="AD26" s="52">
        <v>2.8767500000000004</v>
      </c>
      <c r="AE26" s="57"/>
      <c r="AF26" s="26">
        <v>1522</v>
      </c>
      <c r="AG26" s="6">
        <f t="shared" si="16"/>
        <v>23.381310715194669</v>
      </c>
      <c r="AH26" s="6">
        <f t="shared" si="17"/>
        <v>47.923893195910679</v>
      </c>
      <c r="AI26" s="6">
        <f t="shared" si="18"/>
        <v>126.84893485082327</v>
      </c>
      <c r="AJ26" s="6">
        <f t="shared" si="19"/>
        <v>95.375138985581401</v>
      </c>
      <c r="AK26" s="6">
        <f t="shared" si="20"/>
        <v>10.86555712183935</v>
      </c>
      <c r="AL26" s="6">
        <f t="shared" si="21"/>
        <v>3.9412126432618506</v>
      </c>
      <c r="AM26" s="6">
        <f t="shared" si="22"/>
        <v>5.7150980924403108</v>
      </c>
      <c r="AN26" s="6">
        <f t="shared" si="23"/>
        <v>4.8025955870032986</v>
      </c>
      <c r="AO26" s="6">
        <f t="shared" si="24"/>
        <v>10.8</v>
      </c>
      <c r="AP26" s="6">
        <f t="shared" si="25"/>
        <v>2.5764997784352461</v>
      </c>
      <c r="AQ26" s="6">
        <f t="shared" si="26"/>
        <v>2.9794910714285723</v>
      </c>
      <c r="AR26" s="6">
        <f t="shared" si="27"/>
        <v>4.0430725357809152</v>
      </c>
      <c r="AS26" s="7"/>
      <c r="AT26" s="7">
        <f t="shared" si="0"/>
        <v>69.104837545384214</v>
      </c>
      <c r="AU26" s="7">
        <f t="shared" si="1"/>
        <v>93.647420026100235</v>
      </c>
      <c r="AV26" s="7">
        <f t="shared" si="2"/>
        <v>141.09866581577094</v>
      </c>
      <c r="AW26" s="7">
        <f t="shared" si="3"/>
        <v>172.57246168101281</v>
      </c>
      <c r="AX26" s="7"/>
      <c r="AY26" s="8">
        <v>1522</v>
      </c>
      <c r="AZ26" s="9">
        <f t="shared" si="4"/>
        <v>898.98437500000011</v>
      </c>
      <c r="BB26" s="9">
        <f t="shared" si="5"/>
        <v>290.24031769061372</v>
      </c>
      <c r="BC26" s="9">
        <f t="shared" si="6"/>
        <v>393.319164109621</v>
      </c>
      <c r="BD26" s="9">
        <f t="shared" si="7"/>
        <v>724.80433906025382</v>
      </c>
      <c r="BE26" s="9">
        <f t="shared" si="8"/>
        <v>592.61439642623793</v>
      </c>
      <c r="BG26" s="10">
        <v>1522</v>
      </c>
      <c r="BH26" s="11">
        <f t="shared" si="9"/>
        <v>3.0973793791057203</v>
      </c>
      <c r="BI26" s="11">
        <f t="shared" si="10"/>
        <v>2.2856358322510988</v>
      </c>
      <c r="BJ26" s="11">
        <f t="shared" si="11"/>
        <v>1.2403131804723737</v>
      </c>
      <c r="BK26" s="11">
        <f t="shared" si="12"/>
        <v>1.5169803170853202</v>
      </c>
      <c r="BP26" s="3"/>
    </row>
    <row r="27" spans="2:68" x14ac:dyDescent="0.2">
      <c r="B27" s="16">
        <v>1523</v>
      </c>
      <c r="C27" s="4">
        <v>6.8881826792099449E-2</v>
      </c>
      <c r="D27" s="4">
        <f t="shared" si="13"/>
        <v>0.14562754078667961</v>
      </c>
      <c r="E27" s="4">
        <v>0.16837779882513199</v>
      </c>
      <c r="F27" s="4">
        <f t="shared" si="14"/>
        <v>0.22450373176684266</v>
      </c>
      <c r="G27" s="4">
        <v>0.4485301186357058</v>
      </c>
      <c r="H27" s="4">
        <f t="shared" si="15"/>
        <v>0.33724069070353818</v>
      </c>
      <c r="I27" s="4">
        <v>0.12796712710710029</v>
      </c>
      <c r="J27" s="4">
        <v>0.7882425286523701</v>
      </c>
      <c r="K27" s="4">
        <v>1.6053646327079523</v>
      </c>
      <c r="L27" s="4">
        <v>3.694304297694845</v>
      </c>
      <c r="M27" s="4">
        <v>4.0898676727909011</v>
      </c>
      <c r="N27" s="4">
        <v>1.7176665189568305</v>
      </c>
      <c r="O27" s="4">
        <v>2.2128846153846156</v>
      </c>
      <c r="P27" s="4">
        <v>2.3103271633033802</v>
      </c>
      <c r="R27" s="4">
        <v>5.7535000000000007</v>
      </c>
      <c r="S27" s="4">
        <v>3.5959375000000007</v>
      </c>
      <c r="T27" s="4">
        <v>4.3151250000000001</v>
      </c>
      <c r="U27" s="4">
        <v>2.8767500000000004</v>
      </c>
      <c r="V27" s="4"/>
      <c r="W27" s="52">
        <v>4.3151250000000001</v>
      </c>
      <c r="X27" s="52">
        <v>2.8767500000000004</v>
      </c>
      <c r="Y27" s="52">
        <v>4.3151250000000001</v>
      </c>
      <c r="Z27" s="52">
        <v>2.8767500000000004</v>
      </c>
      <c r="AA27" s="52">
        <v>4.3151250000000001</v>
      </c>
      <c r="AB27" s="52">
        <v>3.2363437500000005</v>
      </c>
      <c r="AC27" s="52">
        <v>4.3151250000000001</v>
      </c>
      <c r="AD27" s="52">
        <v>2.8767500000000004</v>
      </c>
      <c r="AE27" s="57"/>
      <c r="AF27" s="26">
        <v>1523</v>
      </c>
      <c r="AG27" s="6">
        <f t="shared" si="16"/>
        <v>24.756681933735535</v>
      </c>
      <c r="AH27" s="6">
        <f t="shared" si="17"/>
        <v>43.778227694534316</v>
      </c>
      <c r="AI27" s="6">
        <f t="shared" si="18"/>
        <v>121.55166215027627</v>
      </c>
      <c r="AJ27" s="6">
        <f t="shared" si="19"/>
        <v>91.39222718065885</v>
      </c>
      <c r="AK27" s="6">
        <f t="shared" si="20"/>
        <v>7.7637656015877745</v>
      </c>
      <c r="AL27" s="6">
        <f t="shared" si="21"/>
        <v>3.9412126432618506</v>
      </c>
      <c r="AM27" s="6">
        <f t="shared" si="22"/>
        <v>4.8160938981238566</v>
      </c>
      <c r="AN27" s="6">
        <f t="shared" si="23"/>
        <v>4.8025955870032986</v>
      </c>
      <c r="AO27" s="6">
        <f t="shared" si="24"/>
        <v>12.269603018372703</v>
      </c>
      <c r="AP27" s="6">
        <f t="shared" si="25"/>
        <v>2.23296647464388</v>
      </c>
      <c r="AQ27" s="6">
        <f t="shared" si="26"/>
        <v>2.8767500000000004</v>
      </c>
      <c r="AR27" s="6">
        <f t="shared" si="27"/>
        <v>4.6206543266067603</v>
      </c>
      <c r="AS27" s="7"/>
      <c r="AT27" s="7">
        <f t="shared" si="0"/>
        <v>68.080323483335661</v>
      </c>
      <c r="AU27" s="7">
        <f t="shared" si="1"/>
        <v>87.101869244134434</v>
      </c>
      <c r="AV27" s="7">
        <f t="shared" si="2"/>
        <v>134.71586873025896</v>
      </c>
      <c r="AW27" s="7">
        <f t="shared" si="3"/>
        <v>164.87530369987638</v>
      </c>
      <c r="AX27" s="7"/>
      <c r="AY27" s="8">
        <v>1523</v>
      </c>
      <c r="AZ27" s="9">
        <f t="shared" si="4"/>
        <v>898.98437500000011</v>
      </c>
      <c r="BB27" s="9">
        <f t="shared" si="5"/>
        <v>285.93735863000978</v>
      </c>
      <c r="BC27" s="9">
        <f t="shared" si="6"/>
        <v>365.82785082536464</v>
      </c>
      <c r="BD27" s="9">
        <f t="shared" si="7"/>
        <v>692.47627553948087</v>
      </c>
      <c r="BE27" s="9">
        <f t="shared" si="8"/>
        <v>565.80664866708764</v>
      </c>
      <c r="BG27" s="10">
        <v>1523</v>
      </c>
      <c r="BH27" s="11">
        <f t="shared" si="9"/>
        <v>3.143990625454598</v>
      </c>
      <c r="BI27" s="11">
        <f t="shared" si="10"/>
        <v>2.4573973057867282</v>
      </c>
      <c r="BJ27" s="11">
        <f t="shared" si="11"/>
        <v>1.2982168584759628</v>
      </c>
      <c r="BK27" s="11">
        <f t="shared" si="12"/>
        <v>1.5888543853590333</v>
      </c>
      <c r="BP27" s="3"/>
    </row>
    <row r="28" spans="2:68" x14ac:dyDescent="0.2">
      <c r="B28" s="16">
        <v>1524</v>
      </c>
      <c r="C28" s="4">
        <v>8.7377872875163187E-2</v>
      </c>
      <c r="D28" s="4">
        <f t="shared" si="13"/>
        <v>0.18473123229421393</v>
      </c>
      <c r="E28" s="4">
        <v>0.15689749435978206</v>
      </c>
      <c r="F28" s="4">
        <f t="shared" si="14"/>
        <v>0.20919665914637608</v>
      </c>
      <c r="G28" s="4">
        <v>0.43445618378554396</v>
      </c>
      <c r="H28" s="4">
        <f t="shared" si="15"/>
        <v>0.32665878480116084</v>
      </c>
      <c r="I28" s="4">
        <v>0.14878474587093479</v>
      </c>
      <c r="J28" s="4">
        <v>0.7882425286523701</v>
      </c>
      <c r="K28" s="4">
        <v>1.8836278357106644</v>
      </c>
      <c r="L28" s="4">
        <v>3.694304297694845</v>
      </c>
      <c r="M28" s="4">
        <v>3.7752624671916015</v>
      </c>
      <c r="N28" s="4">
        <v>1.9819229064886508</v>
      </c>
      <c r="O28" s="4">
        <v>2.6870741758241765</v>
      </c>
      <c r="P28" s="4">
        <v>2.2639800769753227</v>
      </c>
      <c r="R28" s="4">
        <v>5.7535000000000007</v>
      </c>
      <c r="S28" s="4">
        <v>3.5959375000000007</v>
      </c>
      <c r="T28" s="4">
        <v>4.3151250000000001</v>
      </c>
      <c r="U28" s="4">
        <v>2.8767500000000004</v>
      </c>
      <c r="V28" s="4"/>
      <c r="W28" s="52">
        <v>4.3151250000000001</v>
      </c>
      <c r="X28" s="52">
        <v>2.8767500000000004</v>
      </c>
      <c r="Y28" s="52">
        <v>4.3151250000000001</v>
      </c>
      <c r="Z28" s="52">
        <v>2.8767500000000004</v>
      </c>
      <c r="AA28" s="52">
        <v>4.3151250000000001</v>
      </c>
      <c r="AB28" s="52">
        <v>3.2363437500000005</v>
      </c>
      <c r="AC28" s="52">
        <v>4.3151250000000001</v>
      </c>
      <c r="AD28" s="52">
        <v>2.8767500000000004</v>
      </c>
      <c r="AE28" s="57"/>
      <c r="AF28" s="26">
        <v>1524</v>
      </c>
      <c r="AG28" s="6">
        <f t="shared" si="16"/>
        <v>31.404309490016367</v>
      </c>
      <c r="AH28" s="6">
        <f t="shared" si="17"/>
        <v>40.793348533543337</v>
      </c>
      <c r="AI28" s="6">
        <f t="shared" si="18"/>
        <v>117.73762580588242</v>
      </c>
      <c r="AJ28" s="6">
        <f t="shared" si="19"/>
        <v>88.524530681114584</v>
      </c>
      <c r="AK28" s="6">
        <f t="shared" si="20"/>
        <v>9.0267705319896141</v>
      </c>
      <c r="AL28" s="6">
        <f t="shared" si="21"/>
        <v>3.9412126432618506</v>
      </c>
      <c r="AM28" s="6">
        <f t="shared" si="22"/>
        <v>5.6508835071319936</v>
      </c>
      <c r="AN28" s="6">
        <f t="shared" si="23"/>
        <v>4.8025955870032986</v>
      </c>
      <c r="AO28" s="6">
        <f t="shared" si="24"/>
        <v>11.325787401574804</v>
      </c>
      <c r="AP28" s="6">
        <f t="shared" si="25"/>
        <v>2.5764997784352461</v>
      </c>
      <c r="AQ28" s="6">
        <f t="shared" si="26"/>
        <v>3.4931964285714296</v>
      </c>
      <c r="AR28" s="6">
        <f t="shared" si="27"/>
        <v>4.5279601539506453</v>
      </c>
      <c r="AS28" s="7"/>
      <c r="AT28" s="7">
        <f t="shared" si="0"/>
        <v>76.749215521935255</v>
      </c>
      <c r="AU28" s="7">
        <f t="shared" si="1"/>
        <v>86.138254565462233</v>
      </c>
      <c r="AV28" s="7">
        <f t="shared" si="2"/>
        <v>133.86943671303348</v>
      </c>
      <c r="AW28" s="7">
        <f t="shared" si="3"/>
        <v>163.08253183780135</v>
      </c>
      <c r="AX28" s="7"/>
      <c r="AY28" s="8">
        <v>1524</v>
      </c>
      <c r="AZ28" s="9">
        <f t="shared" si="4"/>
        <v>898.98437500000011</v>
      </c>
      <c r="BB28" s="9">
        <f t="shared" si="5"/>
        <v>322.34670519212807</v>
      </c>
      <c r="BC28" s="9">
        <f t="shared" si="6"/>
        <v>361.78066917494141</v>
      </c>
      <c r="BD28" s="9">
        <f t="shared" si="7"/>
        <v>684.94663371876572</v>
      </c>
      <c r="BE28" s="9">
        <f t="shared" si="8"/>
        <v>562.25163419474063</v>
      </c>
      <c r="BG28" s="10">
        <v>1524</v>
      </c>
      <c r="BH28" s="11">
        <f t="shared" si="9"/>
        <v>2.788874092769706</v>
      </c>
      <c r="BI28" s="11">
        <f t="shared" si="10"/>
        <v>2.4848878107561085</v>
      </c>
      <c r="BJ28" s="11">
        <f t="shared" si="11"/>
        <v>1.3124882008970011</v>
      </c>
      <c r="BK28" s="11">
        <f t="shared" si="12"/>
        <v>1.5989004216724592</v>
      </c>
      <c r="BP28" s="3"/>
    </row>
    <row r="29" spans="2:68" x14ac:dyDescent="0.2">
      <c r="B29" s="16">
        <v>1525</v>
      </c>
      <c r="C29" s="4">
        <v>7.3346389639735526E-2</v>
      </c>
      <c r="D29" s="4">
        <f t="shared" si="13"/>
        <v>0.15506636287470513</v>
      </c>
      <c r="E29" s="4">
        <v>0.16582662005505422</v>
      </c>
      <c r="F29" s="4">
        <f t="shared" si="14"/>
        <v>0.22110216007340563</v>
      </c>
      <c r="G29" s="4">
        <v>0.44540257755789203</v>
      </c>
      <c r="H29" s="4">
        <f t="shared" si="15"/>
        <v>0.3348891560585654</v>
      </c>
      <c r="I29" s="4">
        <v>0.20572705601907032</v>
      </c>
      <c r="J29" s="4">
        <v>0.7882425286523701</v>
      </c>
      <c r="K29" s="4">
        <v>2.2689153475605734</v>
      </c>
      <c r="L29" s="4">
        <v>3.694304297694845</v>
      </c>
      <c r="M29" s="4">
        <v>3.3033546587926512</v>
      </c>
      <c r="N29" s="4">
        <v>1.8828267611642184</v>
      </c>
      <c r="O29" s="4">
        <v>2.4499793956043958</v>
      </c>
      <c r="P29" s="4">
        <v>2.1659317155969191</v>
      </c>
      <c r="R29" s="4">
        <v>5.7535000000000007</v>
      </c>
      <c r="S29" s="4">
        <v>3.5959375000000007</v>
      </c>
      <c r="T29" s="4">
        <v>4.3151250000000001</v>
      </c>
      <c r="U29" s="4">
        <v>2.8767500000000004</v>
      </c>
      <c r="V29" s="4"/>
      <c r="W29" s="52">
        <v>4.3151250000000001</v>
      </c>
      <c r="X29" s="52">
        <v>2.8767500000000004</v>
      </c>
      <c r="Y29" s="52">
        <v>4.3151250000000001</v>
      </c>
      <c r="Z29" s="52">
        <v>2.8767500000000004</v>
      </c>
      <c r="AA29" s="52">
        <v>4.3151250000000001</v>
      </c>
      <c r="AB29" s="52">
        <v>3.2363437500000005</v>
      </c>
      <c r="AC29" s="52">
        <v>4.3151250000000001</v>
      </c>
      <c r="AD29" s="52">
        <v>2.8767500000000004</v>
      </c>
      <c r="AE29" s="57"/>
      <c r="AF29" s="26">
        <v>1525</v>
      </c>
      <c r="AG29" s="6">
        <f t="shared" si="16"/>
        <v>26.361281688699872</v>
      </c>
      <c r="AH29" s="6">
        <f t="shared" si="17"/>
        <v>43.114921214314101</v>
      </c>
      <c r="AI29" s="6">
        <f t="shared" si="18"/>
        <v>120.70409851818874</v>
      </c>
      <c r="AJ29" s="6">
        <f t="shared" si="19"/>
        <v>90.754961291871226</v>
      </c>
      <c r="AK29" s="6">
        <f t="shared" si="20"/>
        <v>12.481460488676996</v>
      </c>
      <c r="AL29" s="6">
        <f t="shared" si="21"/>
        <v>3.9412126432618506</v>
      </c>
      <c r="AM29" s="6">
        <f t="shared" si="22"/>
        <v>6.8067460426817199</v>
      </c>
      <c r="AN29" s="6">
        <f t="shared" si="23"/>
        <v>4.8025955870032986</v>
      </c>
      <c r="AO29" s="6">
        <f t="shared" si="24"/>
        <v>9.9100639763779537</v>
      </c>
      <c r="AP29" s="6">
        <f t="shared" si="25"/>
        <v>2.4476747895134841</v>
      </c>
      <c r="AQ29" s="6">
        <f t="shared" si="26"/>
        <v>3.1849732142857148</v>
      </c>
      <c r="AR29" s="6">
        <f t="shared" si="27"/>
        <v>4.3318634311938382</v>
      </c>
      <c r="AS29" s="7"/>
      <c r="AT29" s="7">
        <f t="shared" si="0"/>
        <v>74.267871861694729</v>
      </c>
      <c r="AU29" s="7">
        <f t="shared" si="1"/>
        <v>91.021511387308948</v>
      </c>
      <c r="AV29" s="7">
        <f t="shared" si="2"/>
        <v>138.66155146486608</v>
      </c>
      <c r="AW29" s="7">
        <f t="shared" si="3"/>
        <v>168.61068869118361</v>
      </c>
      <c r="AX29" s="7"/>
      <c r="AY29" s="8">
        <v>1525</v>
      </c>
      <c r="AZ29" s="9">
        <f t="shared" si="4"/>
        <v>898.98437500000011</v>
      </c>
      <c r="BB29" s="9">
        <f t="shared" si="5"/>
        <v>311.9250618191179</v>
      </c>
      <c r="BC29" s="9">
        <f t="shared" si="6"/>
        <v>382.2903478266976</v>
      </c>
      <c r="BD29" s="9">
        <f t="shared" si="7"/>
        <v>708.16489250297116</v>
      </c>
      <c r="BE29" s="9">
        <f t="shared" si="8"/>
        <v>582.37851615243756</v>
      </c>
      <c r="BG29" s="10">
        <v>1525</v>
      </c>
      <c r="BH29" s="11">
        <f t="shared" si="9"/>
        <v>2.882052406296586</v>
      </c>
      <c r="BI29" s="11">
        <f t="shared" si="10"/>
        <v>2.3515748700187786</v>
      </c>
      <c r="BJ29" s="11">
        <f t="shared" si="11"/>
        <v>1.2694562869709449</v>
      </c>
      <c r="BK29" s="11">
        <f t="shared" si="12"/>
        <v>1.543642751348834</v>
      </c>
      <c r="BP29" s="3"/>
    </row>
    <row r="30" spans="2:68" x14ac:dyDescent="0.2">
      <c r="B30" s="16">
        <v>1526</v>
      </c>
      <c r="C30" s="4">
        <v>7.7102291717905558E-2</v>
      </c>
      <c r="D30" s="4">
        <f t="shared" si="13"/>
        <v>0.16300695923447264</v>
      </c>
      <c r="E30" s="4">
        <v>0.16894472744070482</v>
      </c>
      <c r="F30" s="4">
        <f t="shared" si="14"/>
        <v>0.22525963658760642</v>
      </c>
      <c r="G30" s="4">
        <v>0.42937874915299773</v>
      </c>
      <c r="H30" s="4">
        <f t="shared" si="15"/>
        <v>0.32284116477669</v>
      </c>
      <c r="I30" s="4">
        <v>0.22831349206349213</v>
      </c>
      <c r="J30" s="4">
        <v>0.7006600254687736</v>
      </c>
      <c r="K30" s="4">
        <v>1.788495116735378</v>
      </c>
      <c r="L30" s="4">
        <v>3.2838260423954182</v>
      </c>
      <c r="M30" s="4">
        <v>3.1</v>
      </c>
      <c r="N30" s="4">
        <v>1.6442619668646583</v>
      </c>
      <c r="O30" s="4">
        <v>1.9670085470085472</v>
      </c>
      <c r="P30" s="4">
        <v>2.246151408767175</v>
      </c>
      <c r="R30" s="4">
        <v>5.1142222222222227</v>
      </c>
      <c r="S30" s="4">
        <v>3.1963888888888894</v>
      </c>
      <c r="T30" s="4">
        <v>3.835666666666667</v>
      </c>
      <c r="U30" s="4">
        <v>2.5571111111111113</v>
      </c>
      <c r="V30" s="4"/>
      <c r="W30" s="52">
        <v>3.835666666666667</v>
      </c>
      <c r="X30" s="52">
        <v>2.5571111111111113</v>
      </c>
      <c r="Y30" s="52">
        <v>3.835666666666667</v>
      </c>
      <c r="Z30" s="52">
        <v>2.5571111111111113</v>
      </c>
      <c r="AA30" s="52">
        <v>3.835666666666667</v>
      </c>
      <c r="AB30" s="52">
        <v>2.8767500000000004</v>
      </c>
      <c r="AC30" s="52">
        <v>3.835666666666667</v>
      </c>
      <c r="AD30" s="52">
        <v>2.5571111111111113</v>
      </c>
      <c r="AE30" s="57"/>
      <c r="AF30" s="26">
        <v>1526</v>
      </c>
      <c r="AG30" s="6">
        <f t="shared" si="16"/>
        <v>27.711183069860351</v>
      </c>
      <c r="AH30" s="6">
        <f t="shared" si="17"/>
        <v>43.925629134583254</v>
      </c>
      <c r="AI30" s="6">
        <f t="shared" si="18"/>
        <v>116.36164102046239</v>
      </c>
      <c r="AJ30" s="6">
        <f t="shared" si="19"/>
        <v>87.489955654482998</v>
      </c>
      <c r="AK30" s="6">
        <f t="shared" si="20"/>
        <v>13.851779563492068</v>
      </c>
      <c r="AL30" s="6">
        <f t="shared" si="21"/>
        <v>3.5033001273438682</v>
      </c>
      <c r="AM30" s="6">
        <f t="shared" si="22"/>
        <v>5.3654853502061339</v>
      </c>
      <c r="AN30" s="6">
        <f t="shared" si="23"/>
        <v>4.2689738551140435</v>
      </c>
      <c r="AO30" s="6">
        <f t="shared" si="24"/>
        <v>9.3000000000000007</v>
      </c>
      <c r="AP30" s="6">
        <f t="shared" si="25"/>
        <v>2.1375405569240558</v>
      </c>
      <c r="AQ30" s="6">
        <f t="shared" si="26"/>
        <v>2.5571111111111113</v>
      </c>
      <c r="AR30" s="6">
        <f t="shared" si="27"/>
        <v>4.49230281753435</v>
      </c>
      <c r="AS30" s="7"/>
      <c r="AT30" s="7">
        <f t="shared" si="0"/>
        <v>73.187676451585986</v>
      </c>
      <c r="AU30" s="7">
        <f t="shared" si="1"/>
        <v>89.402122516308893</v>
      </c>
      <c r="AV30" s="7">
        <f t="shared" si="2"/>
        <v>132.96644903620862</v>
      </c>
      <c r="AW30" s="7">
        <f t="shared" si="3"/>
        <v>161.83813440218802</v>
      </c>
      <c r="AX30" s="7"/>
      <c r="AY30" s="8">
        <v>1526</v>
      </c>
      <c r="AZ30" s="9">
        <f t="shared" si="4"/>
        <v>799.0972222222224</v>
      </c>
      <c r="BB30" s="9">
        <f t="shared" si="5"/>
        <v>307.38824109666115</v>
      </c>
      <c r="BC30" s="9">
        <f t="shared" si="6"/>
        <v>375.48891456849736</v>
      </c>
      <c r="BD30" s="9">
        <f t="shared" si="7"/>
        <v>679.72016448918976</v>
      </c>
      <c r="BE30" s="9">
        <f t="shared" si="8"/>
        <v>558.45908595207618</v>
      </c>
      <c r="BG30" s="10">
        <v>1526</v>
      </c>
      <c r="BH30" s="11">
        <f t="shared" si="9"/>
        <v>2.5996349742309715</v>
      </c>
      <c r="BI30" s="11">
        <f t="shared" si="10"/>
        <v>2.128151301458594</v>
      </c>
      <c r="BJ30" s="11">
        <f t="shared" si="11"/>
        <v>1.1756267710885768</v>
      </c>
      <c r="BK30" s="11">
        <f t="shared" si="12"/>
        <v>1.4308966266703314</v>
      </c>
      <c r="BP30" s="3"/>
    </row>
    <row r="31" spans="2:68" x14ac:dyDescent="0.2">
      <c r="B31" s="16">
        <v>1527</v>
      </c>
      <c r="C31" s="4">
        <v>0.10261407941868311</v>
      </c>
      <c r="D31" s="4">
        <f t="shared" si="13"/>
        <v>0.21694308545176136</v>
      </c>
      <c r="E31" s="4">
        <v>0.35149574165515768</v>
      </c>
      <c r="F31" s="4">
        <f t="shared" si="14"/>
        <v>0.46866098887354357</v>
      </c>
      <c r="G31" s="4">
        <v>0.65317168849877971</v>
      </c>
      <c r="H31" s="4">
        <f t="shared" si="15"/>
        <v>0.49110653270584936</v>
      </c>
      <c r="I31" s="4">
        <v>0.270492981062111</v>
      </c>
      <c r="J31" s="4">
        <v>0.7006600254687736</v>
      </c>
      <c r="K31" s="4">
        <v>1.8075216605304352</v>
      </c>
      <c r="L31" s="4">
        <v>3.2838260423954182</v>
      </c>
      <c r="M31" s="4">
        <v>3.1</v>
      </c>
      <c r="N31" s="4">
        <v>1.8791565335596097</v>
      </c>
      <c r="O31" s="4">
        <v>2.1777594627594632</v>
      </c>
      <c r="P31" s="4">
        <v>1.6685696179413299</v>
      </c>
      <c r="R31" s="4">
        <v>5.1142222222222227</v>
      </c>
      <c r="S31" s="4">
        <v>3.1963888888888894</v>
      </c>
      <c r="T31" s="4">
        <v>3.835666666666667</v>
      </c>
      <c r="U31" s="4">
        <v>2.5571111111111113</v>
      </c>
      <c r="V31" s="4"/>
      <c r="W31" s="52">
        <v>3.835666666666667</v>
      </c>
      <c r="X31" s="52">
        <v>2.5571111111111113</v>
      </c>
      <c r="Y31" s="52">
        <v>3.835666666666667</v>
      </c>
      <c r="Z31" s="52">
        <v>2.5571111111111113</v>
      </c>
      <c r="AA31" s="52">
        <v>3.835666666666667</v>
      </c>
      <c r="AB31" s="52">
        <v>2.8767500000000004</v>
      </c>
      <c r="AC31" s="52">
        <v>3.835666666666667</v>
      </c>
      <c r="AD31" s="52">
        <v>2.5571111111111113</v>
      </c>
      <c r="AE31" s="57"/>
      <c r="AF31" s="26">
        <v>1527</v>
      </c>
      <c r="AG31" s="6">
        <f t="shared" si="16"/>
        <v>36.880324526799434</v>
      </c>
      <c r="AH31" s="6">
        <f t="shared" si="17"/>
        <v>91.388892830340993</v>
      </c>
      <c r="AI31" s="6">
        <f t="shared" si="18"/>
        <v>177.0095275831693</v>
      </c>
      <c r="AJ31" s="6">
        <f t="shared" si="19"/>
        <v>133.08987036328517</v>
      </c>
      <c r="AK31" s="6">
        <f t="shared" si="20"/>
        <v>16.410809161038276</v>
      </c>
      <c r="AL31" s="6">
        <f t="shared" si="21"/>
        <v>3.5033001273438682</v>
      </c>
      <c r="AM31" s="6">
        <f t="shared" si="22"/>
        <v>5.4225649815913055</v>
      </c>
      <c r="AN31" s="6">
        <f t="shared" si="23"/>
        <v>4.2689738551140435</v>
      </c>
      <c r="AO31" s="6">
        <f t="shared" si="24"/>
        <v>9.3000000000000007</v>
      </c>
      <c r="AP31" s="6">
        <f t="shared" si="25"/>
        <v>2.4429034936274925</v>
      </c>
      <c r="AQ31" s="6">
        <f t="shared" si="26"/>
        <v>2.8310873015873024</v>
      </c>
      <c r="AR31" s="6">
        <f t="shared" si="27"/>
        <v>3.3371392358826597</v>
      </c>
      <c r="AS31" s="7"/>
      <c r="AT31" s="7">
        <f t="shared" si="0"/>
        <v>84.397102682984382</v>
      </c>
      <c r="AU31" s="7">
        <f t="shared" si="1"/>
        <v>138.90567098652593</v>
      </c>
      <c r="AV31" s="7">
        <f t="shared" si="2"/>
        <v>180.60664851947013</v>
      </c>
      <c r="AW31" s="7">
        <f t="shared" si="3"/>
        <v>224.52630573935426</v>
      </c>
      <c r="AX31" s="7"/>
      <c r="AY31" s="8">
        <v>1527</v>
      </c>
      <c r="AZ31" s="9">
        <f t="shared" si="4"/>
        <v>799.0972222222224</v>
      </c>
      <c r="BB31" s="9">
        <f t="shared" si="5"/>
        <v>354.46783126853444</v>
      </c>
      <c r="BC31" s="9">
        <f t="shared" si="6"/>
        <v>583.4038181434089</v>
      </c>
      <c r="BD31" s="9">
        <f t="shared" si="7"/>
        <v>943.0104841052879</v>
      </c>
      <c r="BE31" s="9">
        <f t="shared" si="8"/>
        <v>758.54792378177456</v>
      </c>
      <c r="BG31" s="10">
        <v>1527</v>
      </c>
      <c r="BH31" s="11">
        <f t="shared" si="9"/>
        <v>2.2543575233963891</v>
      </c>
      <c r="BI31" s="11">
        <f t="shared" si="10"/>
        <v>1.3697154481525744</v>
      </c>
      <c r="BJ31" s="11">
        <f t="shared" si="11"/>
        <v>0.8473895419947447</v>
      </c>
      <c r="BK31" s="11">
        <f t="shared" si="12"/>
        <v>1.0534564754172517</v>
      </c>
      <c r="BP31" s="3"/>
    </row>
    <row r="32" spans="2:68" x14ac:dyDescent="0.2">
      <c r="B32" s="16">
        <v>1528</v>
      </c>
      <c r="C32" s="4">
        <v>8.1637720642488226E-2</v>
      </c>
      <c r="D32" s="4">
        <f t="shared" si="13"/>
        <v>0.17259560389532397</v>
      </c>
      <c r="E32" s="4">
        <v>0.24094466161845485</v>
      </c>
      <c r="F32" s="4">
        <f t="shared" si="14"/>
        <v>0.32125954882460644</v>
      </c>
      <c r="G32" s="4">
        <v>0.51764490846018507</v>
      </c>
      <c r="H32" s="4">
        <f t="shared" si="15"/>
        <v>0.38920669809036468</v>
      </c>
      <c r="I32" s="4">
        <v>0.1850455001229733</v>
      </c>
      <c r="J32" s="4">
        <v>0.7006600254687736</v>
      </c>
      <c r="K32" s="4">
        <v>1.864601291915607</v>
      </c>
      <c r="L32" s="4">
        <v>3.2838260423954182</v>
      </c>
      <c r="M32" s="4">
        <v>3.0761397880820458</v>
      </c>
      <c r="N32" s="4">
        <v>1.468091041843445</v>
      </c>
      <c r="O32" s="4">
        <v>1.8967582417582418</v>
      </c>
      <c r="P32" s="4">
        <v>2.246151408767175</v>
      </c>
      <c r="R32" s="4">
        <v>5.1142222222222227</v>
      </c>
      <c r="S32" s="4">
        <v>3.1963888888888894</v>
      </c>
      <c r="T32" s="4">
        <v>3.835666666666667</v>
      </c>
      <c r="U32" s="4">
        <v>2.5571111111111113</v>
      </c>
      <c r="V32" s="4"/>
      <c r="W32" s="52">
        <v>3.835666666666667</v>
      </c>
      <c r="X32" s="52">
        <v>2.5571111111111113</v>
      </c>
      <c r="Y32" s="52">
        <v>3.1963888888888894</v>
      </c>
      <c r="Z32" s="52">
        <v>2.5571111111111113</v>
      </c>
      <c r="AA32" s="52">
        <v>3.835666666666667</v>
      </c>
      <c r="AB32" s="52">
        <v>2.8767500000000004</v>
      </c>
      <c r="AC32" s="52">
        <v>3.835666666666667</v>
      </c>
      <c r="AD32" s="52">
        <v>2.5571111111111113</v>
      </c>
      <c r="AE32" s="57"/>
      <c r="AF32" s="26">
        <v>1528</v>
      </c>
      <c r="AG32" s="6">
        <f t="shared" si="16"/>
        <v>29.341252662205076</v>
      </c>
      <c r="AH32" s="6">
        <f t="shared" si="17"/>
        <v>62.645612020798254</v>
      </c>
      <c r="AI32" s="6">
        <f t="shared" si="18"/>
        <v>140.28177019271016</v>
      </c>
      <c r="AJ32" s="6">
        <f t="shared" si="19"/>
        <v>105.47501518248883</v>
      </c>
      <c r="AK32" s="6">
        <f t="shared" si="20"/>
        <v>11.226710492460791</v>
      </c>
      <c r="AL32" s="6">
        <f t="shared" si="21"/>
        <v>3.5033001273438682</v>
      </c>
      <c r="AM32" s="6">
        <f t="shared" si="22"/>
        <v>5.5938038757468211</v>
      </c>
      <c r="AN32" s="6">
        <f t="shared" si="23"/>
        <v>4.2689738551140435</v>
      </c>
      <c r="AO32" s="6">
        <f t="shared" si="24"/>
        <v>9.2284193642461378</v>
      </c>
      <c r="AP32" s="6">
        <f t="shared" si="25"/>
        <v>1.9085183543964785</v>
      </c>
      <c r="AQ32" s="6">
        <f t="shared" si="26"/>
        <v>2.4657857142857145</v>
      </c>
      <c r="AR32" s="6">
        <f t="shared" si="27"/>
        <v>4.49230281753435</v>
      </c>
      <c r="AS32" s="7"/>
      <c r="AT32" s="7">
        <f t="shared" si="0"/>
        <v>72.029067263333289</v>
      </c>
      <c r="AU32" s="7">
        <f t="shared" si="1"/>
        <v>105.33342662192646</v>
      </c>
      <c r="AV32" s="7">
        <f t="shared" si="2"/>
        <v>148.16282978361704</v>
      </c>
      <c r="AW32" s="7">
        <f t="shared" si="3"/>
        <v>182.96958479383829</v>
      </c>
      <c r="AX32" s="7"/>
      <c r="AY32" s="8">
        <v>1528</v>
      </c>
      <c r="AZ32" s="9">
        <f t="shared" si="4"/>
        <v>799.0972222222224</v>
      </c>
      <c r="BB32" s="9">
        <f t="shared" si="5"/>
        <v>302.52208250599983</v>
      </c>
      <c r="BC32" s="9">
        <f t="shared" si="6"/>
        <v>442.40039181209119</v>
      </c>
      <c r="BD32" s="9">
        <f t="shared" si="7"/>
        <v>768.47225613412081</v>
      </c>
      <c r="BE32" s="9">
        <f t="shared" si="8"/>
        <v>622.28388509119156</v>
      </c>
      <c r="BG32" s="10">
        <v>1528</v>
      </c>
      <c r="BH32" s="11">
        <f t="shared" si="9"/>
        <v>2.6414508838586159</v>
      </c>
      <c r="BI32" s="11">
        <f t="shared" si="10"/>
        <v>1.806276027354057</v>
      </c>
      <c r="BJ32" s="11">
        <f t="shared" si="11"/>
        <v>1.0398517524135011</v>
      </c>
      <c r="BK32" s="11">
        <f t="shared" si="12"/>
        <v>1.2841361336315498</v>
      </c>
      <c r="BP32" s="3"/>
    </row>
    <row r="33" spans="2:68" x14ac:dyDescent="0.2">
      <c r="B33" s="16">
        <v>1529</v>
      </c>
      <c r="C33" s="4">
        <v>6.4629862175303185E-2</v>
      </c>
      <c r="D33" s="4">
        <f t="shared" si="13"/>
        <v>0.13663818641713146</v>
      </c>
      <c r="E33" s="4">
        <v>0.24037773300288201</v>
      </c>
      <c r="F33" s="4">
        <f t="shared" si="14"/>
        <v>0.32050364400384268</v>
      </c>
      <c r="G33" s="4">
        <v>0.51694989933178193</v>
      </c>
      <c r="H33" s="4">
        <f t="shared" si="15"/>
        <v>0.38868413483592623</v>
      </c>
      <c r="I33" s="4">
        <v>0.13823987362128007</v>
      </c>
      <c r="J33" s="4">
        <v>0.7006600254687736</v>
      </c>
      <c r="K33" s="4">
        <v>1.9407074670958357</v>
      </c>
      <c r="L33" s="4">
        <v>3.2838260423954182</v>
      </c>
      <c r="M33" s="4">
        <v>3.0761397880820458</v>
      </c>
      <c r="N33" s="4">
        <v>1.6442619668646583</v>
      </c>
      <c r="O33" s="4">
        <v>2.0021336996336996</v>
      </c>
      <c r="P33" s="4">
        <v>2.1819756542309703</v>
      </c>
      <c r="R33" s="4">
        <v>5.1142222222222227</v>
      </c>
      <c r="S33" s="4">
        <v>3.1963888888888894</v>
      </c>
      <c r="T33" s="4">
        <v>3.835666666666667</v>
      </c>
      <c r="U33" s="4">
        <v>2.5571111111111113</v>
      </c>
      <c r="V33" s="4"/>
      <c r="W33" s="52">
        <v>3.835666666666667</v>
      </c>
      <c r="X33" s="52">
        <v>2.5571111111111113</v>
      </c>
      <c r="Y33" s="52">
        <v>3.835666666666667</v>
      </c>
      <c r="Z33" s="52">
        <v>2.5571111111111113</v>
      </c>
      <c r="AA33" s="52">
        <v>3.835666666666667</v>
      </c>
      <c r="AB33" s="52">
        <v>2.8767500000000004</v>
      </c>
      <c r="AC33" s="52">
        <v>3.835666666666667</v>
      </c>
      <c r="AD33" s="52">
        <v>2.5571111111111113</v>
      </c>
      <c r="AE33" s="57"/>
      <c r="AF33" s="26">
        <v>1529</v>
      </c>
      <c r="AG33" s="6">
        <f t="shared" si="16"/>
        <v>23.22849169091235</v>
      </c>
      <c r="AH33" s="6">
        <f t="shared" si="17"/>
        <v>62.498210580749323</v>
      </c>
      <c r="AI33" s="6">
        <f t="shared" si="18"/>
        <v>140.0934227189129</v>
      </c>
      <c r="AJ33" s="6">
        <f t="shared" si="19"/>
        <v>105.333400540536</v>
      </c>
      <c r="AK33" s="6">
        <f t="shared" si="20"/>
        <v>8.3870131326030624</v>
      </c>
      <c r="AL33" s="6">
        <f t="shared" si="21"/>
        <v>3.5033001273438682</v>
      </c>
      <c r="AM33" s="6">
        <f t="shared" si="22"/>
        <v>5.8221224012875075</v>
      </c>
      <c r="AN33" s="6">
        <f t="shared" si="23"/>
        <v>4.2689738551140435</v>
      </c>
      <c r="AO33" s="6">
        <f t="shared" si="24"/>
        <v>9.2284193642461378</v>
      </c>
      <c r="AP33" s="6">
        <f t="shared" si="25"/>
        <v>2.1375405569240558</v>
      </c>
      <c r="AQ33" s="6">
        <f t="shared" si="26"/>
        <v>2.6027738095238098</v>
      </c>
      <c r="AR33" s="6">
        <f t="shared" si="27"/>
        <v>4.3639513084619406</v>
      </c>
      <c r="AS33" s="7"/>
      <c r="AT33" s="7">
        <f t="shared" si="0"/>
        <v>63.542586246416782</v>
      </c>
      <c r="AU33" s="7">
        <f t="shared" si="1"/>
        <v>102.81230513625376</v>
      </c>
      <c r="AV33" s="7">
        <f t="shared" si="2"/>
        <v>145.64749509604039</v>
      </c>
      <c r="AW33" s="7">
        <f t="shared" si="3"/>
        <v>180.40751727441733</v>
      </c>
      <c r="AX33" s="7"/>
      <c r="AY33" s="8">
        <v>1529</v>
      </c>
      <c r="AZ33" s="9">
        <f t="shared" si="4"/>
        <v>799.0972222222224</v>
      </c>
      <c r="BB33" s="9">
        <f t="shared" si="5"/>
        <v>266.87886223495047</v>
      </c>
      <c r="BC33" s="9">
        <f t="shared" si="6"/>
        <v>431.8116815722658</v>
      </c>
      <c r="BD33" s="9">
        <f t="shared" si="7"/>
        <v>757.71157255255287</v>
      </c>
      <c r="BE33" s="9">
        <f t="shared" si="8"/>
        <v>611.71947940336963</v>
      </c>
      <c r="BG33" s="10">
        <v>1529</v>
      </c>
      <c r="BH33" s="11">
        <f t="shared" si="9"/>
        <v>2.9942319730017664</v>
      </c>
      <c r="BI33" s="11">
        <f t="shared" si="10"/>
        <v>1.8505687926566423</v>
      </c>
      <c r="BJ33" s="11">
        <f t="shared" si="11"/>
        <v>1.0546192656530915</v>
      </c>
      <c r="BK33" s="11">
        <f t="shared" si="12"/>
        <v>1.3063131862362933</v>
      </c>
      <c r="BP33" s="3"/>
    </row>
    <row r="34" spans="2:68" x14ac:dyDescent="0.2">
      <c r="B34" s="16">
        <v>1530</v>
      </c>
      <c r="C34" s="4">
        <v>7.8236148949051218E-2</v>
      </c>
      <c r="D34" s="4">
        <f t="shared" si="13"/>
        <v>0.16540412039968547</v>
      </c>
      <c r="E34" s="4">
        <v>0.2290391606914253</v>
      </c>
      <c r="F34" s="4">
        <f t="shared" si="14"/>
        <v>0.30538554758856706</v>
      </c>
      <c r="G34" s="4">
        <v>0.50304971676372101</v>
      </c>
      <c r="H34" s="4">
        <f t="shared" si="15"/>
        <v>0.37823286974715864</v>
      </c>
      <c r="I34" s="4">
        <v>0.14885277730480354</v>
      </c>
      <c r="J34" s="4">
        <v>0.7006600254687736</v>
      </c>
      <c r="K34" s="4">
        <v>1.788495116735378</v>
      </c>
      <c r="L34" s="4">
        <v>3.2838260423954182</v>
      </c>
      <c r="M34" s="4">
        <v>3.0761397880820458</v>
      </c>
      <c r="N34" s="4">
        <v>1.7617092502121341</v>
      </c>
      <c r="O34" s="4">
        <v>2.2480097680097684</v>
      </c>
      <c r="P34" s="4">
        <v>2.05362414515856</v>
      </c>
      <c r="R34" s="4">
        <v>5.1142222222222227</v>
      </c>
      <c r="S34" s="4">
        <v>3.1963888888888894</v>
      </c>
      <c r="T34" s="4">
        <v>3.835666666666667</v>
      </c>
      <c r="U34" s="4">
        <v>2.5571111111111113</v>
      </c>
      <c r="V34" s="4"/>
      <c r="W34" s="52">
        <v>3.835666666666667</v>
      </c>
      <c r="X34" s="52">
        <v>2.5571111111111113</v>
      </c>
      <c r="Y34" s="52">
        <v>3.835666666666667</v>
      </c>
      <c r="Z34" s="52">
        <v>2.5571111111111113</v>
      </c>
      <c r="AA34" s="52">
        <v>3.835666666666667</v>
      </c>
      <c r="AB34" s="52">
        <v>2.8767500000000004</v>
      </c>
      <c r="AC34" s="52">
        <v>3.835666666666667</v>
      </c>
      <c r="AD34" s="52">
        <v>2.5571111111111113</v>
      </c>
      <c r="AE34" s="57"/>
      <c r="AF34" s="26">
        <v>1530</v>
      </c>
      <c r="AG34" s="6">
        <f t="shared" si="16"/>
        <v>28.118700467946528</v>
      </c>
      <c r="AH34" s="6">
        <f t="shared" si="17"/>
        <v>59.550181779770575</v>
      </c>
      <c r="AI34" s="6">
        <f t="shared" si="18"/>
        <v>136.3264732429684</v>
      </c>
      <c r="AJ34" s="6">
        <f t="shared" si="19"/>
        <v>102.50110770148</v>
      </c>
      <c r="AK34" s="6">
        <f t="shared" si="20"/>
        <v>9.0308979990824305</v>
      </c>
      <c r="AL34" s="6">
        <f t="shared" si="21"/>
        <v>3.5033001273438682</v>
      </c>
      <c r="AM34" s="6">
        <f t="shared" si="22"/>
        <v>5.3654853502061339</v>
      </c>
      <c r="AN34" s="6">
        <f t="shared" si="23"/>
        <v>4.2689738551140435</v>
      </c>
      <c r="AO34" s="6">
        <f t="shared" si="24"/>
        <v>9.2284193642461378</v>
      </c>
      <c r="AP34" s="6">
        <f t="shared" si="25"/>
        <v>2.2902220252757743</v>
      </c>
      <c r="AQ34" s="6">
        <f t="shared" si="26"/>
        <v>2.9224126984126988</v>
      </c>
      <c r="AR34" s="6">
        <f t="shared" si="27"/>
        <v>4.1072482903171199</v>
      </c>
      <c r="AS34" s="7"/>
      <c r="AT34" s="7">
        <f t="shared" si="0"/>
        <v>68.835660177944732</v>
      </c>
      <c r="AU34" s="7">
        <f t="shared" si="1"/>
        <v>100.26714148976879</v>
      </c>
      <c r="AV34" s="7">
        <f t="shared" si="2"/>
        <v>143.21806741147819</v>
      </c>
      <c r="AW34" s="7">
        <f t="shared" si="3"/>
        <v>177.04343295296661</v>
      </c>
      <c r="AX34" s="7"/>
      <c r="AY34" s="8">
        <v>1530</v>
      </c>
      <c r="AZ34" s="9">
        <f t="shared" si="4"/>
        <v>799.0972222222224</v>
      </c>
      <c r="BB34" s="9">
        <f t="shared" si="5"/>
        <v>289.10977274736791</v>
      </c>
      <c r="BC34" s="9">
        <f t="shared" si="6"/>
        <v>421.12199425702892</v>
      </c>
      <c r="BD34" s="9">
        <f t="shared" si="7"/>
        <v>743.58241840245978</v>
      </c>
      <c r="BE34" s="9">
        <f t="shared" si="8"/>
        <v>601.51588312820843</v>
      </c>
      <c r="BG34" s="10">
        <v>1530</v>
      </c>
      <c r="BH34" s="11">
        <f t="shared" si="9"/>
        <v>2.7639924262279973</v>
      </c>
      <c r="BI34" s="11">
        <f t="shared" si="10"/>
        <v>1.8975433083993682</v>
      </c>
      <c r="BJ34" s="11">
        <f t="shared" si="11"/>
        <v>1.0746585750898101</v>
      </c>
      <c r="BK34" s="11">
        <f t="shared" si="12"/>
        <v>1.3284723556533271</v>
      </c>
      <c r="BP34" s="3"/>
    </row>
    <row r="35" spans="2:68" x14ac:dyDescent="0.2">
      <c r="B35" s="16">
        <v>1531</v>
      </c>
      <c r="C35" s="4">
        <v>9.1842435722799265E-2</v>
      </c>
      <c r="D35" s="4">
        <f>C35/0.473</f>
        <v>0.19417005438223947</v>
      </c>
      <c r="E35" s="4">
        <v>0.22280294592012415</v>
      </c>
      <c r="F35" s="4">
        <f t="shared" si="14"/>
        <v>0.29707059456016555</v>
      </c>
      <c r="G35" s="4">
        <v>0.49540461635128741</v>
      </c>
      <c r="H35" s="4">
        <f t="shared" si="15"/>
        <v>0.3724846739483364</v>
      </c>
      <c r="I35" s="4">
        <v>0.12544996405395692</v>
      </c>
      <c r="J35" s="4">
        <v>0.7006600254687736</v>
      </c>
      <c r="K35" s="4">
        <v>1.9216809233007788</v>
      </c>
      <c r="L35" s="4">
        <v>3.2838260423954182</v>
      </c>
      <c r="M35" s="4">
        <v>3.0761397880820458</v>
      </c>
      <c r="N35" s="4">
        <v>2.114051100254561</v>
      </c>
      <c r="O35" s="4">
        <v>2.3885103785103787</v>
      </c>
      <c r="P35" s="4">
        <v>2.1819756542309703</v>
      </c>
      <c r="R35" s="4">
        <v>5.1142222222222227</v>
      </c>
      <c r="S35" s="4">
        <v>3.1963888888888894</v>
      </c>
      <c r="T35" s="4">
        <v>3.835666666666667</v>
      </c>
      <c r="U35" s="4">
        <v>2.5571111111111113</v>
      </c>
      <c r="V35" s="4"/>
      <c r="W35" s="52">
        <v>3.835666666666667</v>
      </c>
      <c r="X35" s="52">
        <v>2.5571111111111113</v>
      </c>
      <c r="Y35" s="52">
        <v>3.835666666666667</v>
      </c>
      <c r="Z35" s="52">
        <v>2.5571111111111113</v>
      </c>
      <c r="AA35" s="52">
        <v>3.835666666666667</v>
      </c>
      <c r="AB35" s="52">
        <v>2.8767500000000004</v>
      </c>
      <c r="AC35" s="52">
        <v>3.835666666666667</v>
      </c>
      <c r="AD35" s="52">
        <v>2.5571111111111113</v>
      </c>
      <c r="AE35" s="57"/>
      <c r="AF35" s="26">
        <v>1531</v>
      </c>
      <c r="AG35" s="6">
        <f t="shared" si="16"/>
        <v>33.008909244980707</v>
      </c>
      <c r="AH35" s="6">
        <f t="shared" si="17"/>
        <v>57.928765939232278</v>
      </c>
      <c r="AI35" s="6">
        <f t="shared" si="18"/>
        <v>134.25465103119888</v>
      </c>
      <c r="AJ35" s="6">
        <f t="shared" si="19"/>
        <v>100.94334663999916</v>
      </c>
      <c r="AK35" s="6">
        <f t="shared" si="20"/>
        <v>7.6110493191535662</v>
      </c>
      <c r="AL35" s="6">
        <f t="shared" si="21"/>
        <v>3.5033001273438682</v>
      </c>
      <c r="AM35" s="6">
        <f t="shared" si="22"/>
        <v>5.7650427699023368</v>
      </c>
      <c r="AN35" s="6">
        <f t="shared" si="23"/>
        <v>4.2689738551140435</v>
      </c>
      <c r="AO35" s="6">
        <f t="shared" si="24"/>
        <v>9.2284193642461378</v>
      </c>
      <c r="AP35" s="6">
        <f t="shared" si="25"/>
        <v>2.7482664303309292</v>
      </c>
      <c r="AQ35" s="6">
        <f t="shared" si="26"/>
        <v>3.1050634920634925</v>
      </c>
      <c r="AR35" s="6">
        <f t="shared" si="27"/>
        <v>4.3639513084619406</v>
      </c>
      <c r="AS35" s="7"/>
      <c r="AT35" s="7">
        <f t="shared" si="0"/>
        <v>73.602975911597028</v>
      </c>
      <c r="AU35" s="7">
        <f t="shared" si="1"/>
        <v>98.522832605848606</v>
      </c>
      <c r="AV35" s="7">
        <f t="shared" si="2"/>
        <v>141.53741330661546</v>
      </c>
      <c r="AW35" s="7">
        <f t="shared" si="3"/>
        <v>174.84871769781518</v>
      </c>
      <c r="AX35" s="7"/>
      <c r="AY35" s="8">
        <v>1531</v>
      </c>
      <c r="AZ35" s="9">
        <f t="shared" si="4"/>
        <v>799.0972222222224</v>
      </c>
      <c r="BB35" s="9">
        <f t="shared" si="5"/>
        <v>309.13249882870753</v>
      </c>
      <c r="BC35" s="9">
        <f t="shared" si="6"/>
        <v>413.79589694456416</v>
      </c>
      <c r="BD35" s="9">
        <f t="shared" si="7"/>
        <v>734.36461433082377</v>
      </c>
      <c r="BE35" s="9">
        <f t="shared" si="8"/>
        <v>594.45713588778494</v>
      </c>
      <c r="BG35" s="10">
        <v>1531</v>
      </c>
      <c r="BH35" s="11">
        <f t="shared" si="9"/>
        <v>2.5849667221983275</v>
      </c>
      <c r="BI35" s="11">
        <f t="shared" si="10"/>
        <v>1.9311385833515808</v>
      </c>
      <c r="BJ35" s="11">
        <f t="shared" si="11"/>
        <v>1.0881477764970811</v>
      </c>
      <c r="BK35" s="11">
        <f t="shared" si="12"/>
        <v>1.3442470011379712</v>
      </c>
      <c r="BP35" s="3"/>
    </row>
    <row r="36" spans="2:68" x14ac:dyDescent="0.2">
      <c r="B36" s="16">
        <v>1532</v>
      </c>
      <c r="C36" s="4">
        <v>8.6740078182643746E-2</v>
      </c>
      <c r="D36" s="4">
        <f t="shared" ref="D36:D99" si="28">C36/0.473</f>
        <v>0.18338282913878171</v>
      </c>
      <c r="E36" s="4">
        <v>0.21770058837996861</v>
      </c>
      <c r="F36" s="4">
        <f t="shared" si="14"/>
        <v>0.2902674511732915</v>
      </c>
      <c r="G36" s="4">
        <v>0.48914953419565999</v>
      </c>
      <c r="H36" s="4">
        <f t="shared" si="15"/>
        <v>0.36778160465839094</v>
      </c>
      <c r="I36" s="4">
        <v>0.17116708761375032</v>
      </c>
      <c r="J36" s="4">
        <v>0.7006600254687736</v>
      </c>
      <c r="K36" s="4">
        <v>1.7314154853502064</v>
      </c>
      <c r="L36" s="4">
        <v>3.2838260423954182</v>
      </c>
      <c r="M36" s="4">
        <v>3.0761397880820458</v>
      </c>
      <c r="N36" s="4">
        <v>2.0553274585808232</v>
      </c>
      <c r="O36" s="4">
        <v>1.8616330891330892</v>
      </c>
      <c r="P36" s="4">
        <v>1.2835150907241</v>
      </c>
      <c r="R36" s="4">
        <v>5.1142222222222227</v>
      </c>
      <c r="S36" s="4">
        <v>3.1963888888888894</v>
      </c>
      <c r="T36" s="4">
        <v>3.835666666666667</v>
      </c>
      <c r="U36" s="4">
        <v>2.5571111111111113</v>
      </c>
      <c r="V36" s="4"/>
      <c r="W36" s="52">
        <v>3.835666666666667</v>
      </c>
      <c r="X36" s="52">
        <v>2.5571111111111113</v>
      </c>
      <c r="Y36" s="52">
        <v>3.835666666666667</v>
      </c>
      <c r="Z36" s="52">
        <v>2.5571111111111113</v>
      </c>
      <c r="AA36" s="52">
        <v>5.1142222222222227</v>
      </c>
      <c r="AB36" s="52">
        <v>2.8767500000000004</v>
      </c>
      <c r="AC36" s="52">
        <v>3.835666666666667</v>
      </c>
      <c r="AD36" s="52">
        <v>2.5571111111111113</v>
      </c>
      <c r="AE36" s="57"/>
      <c r="AF36" s="26">
        <v>1532</v>
      </c>
      <c r="AG36" s="6">
        <f t="shared" si="16"/>
        <v>31.175080953592889</v>
      </c>
      <c r="AH36" s="6">
        <f t="shared" si="17"/>
        <v>56.602152978791842</v>
      </c>
      <c r="AI36" s="6">
        <f t="shared" si="18"/>
        <v>132.55952376702385</v>
      </c>
      <c r="AJ36" s="6">
        <f t="shared" si="19"/>
        <v>99.668814862423943</v>
      </c>
      <c r="AK36" s="6">
        <f t="shared" si="20"/>
        <v>10.384707205526233</v>
      </c>
      <c r="AL36" s="6">
        <f t="shared" si="21"/>
        <v>3.5033001273438682</v>
      </c>
      <c r="AM36" s="6">
        <f t="shared" si="22"/>
        <v>5.1942464560506192</v>
      </c>
      <c r="AN36" s="6">
        <f t="shared" si="23"/>
        <v>4.2689738551140435</v>
      </c>
      <c r="AO36" s="6">
        <f t="shared" si="24"/>
        <v>9.2284193642461378</v>
      </c>
      <c r="AP36" s="6">
        <f t="shared" si="25"/>
        <v>2.6719256961550704</v>
      </c>
      <c r="AQ36" s="6">
        <f t="shared" si="26"/>
        <v>2.420123015873016</v>
      </c>
      <c r="AR36" s="6">
        <f t="shared" si="27"/>
        <v>2.5670301814481999</v>
      </c>
      <c r="AS36" s="7"/>
      <c r="AT36" s="7">
        <f t="shared" si="0"/>
        <v>71.413806855350089</v>
      </c>
      <c r="AU36" s="7">
        <f t="shared" si="1"/>
        <v>96.840878880549042</v>
      </c>
      <c r="AV36" s="7">
        <f t="shared" si="2"/>
        <v>139.90754076418111</v>
      </c>
      <c r="AW36" s="7">
        <f t="shared" si="3"/>
        <v>172.79824966878104</v>
      </c>
      <c r="AX36" s="7"/>
      <c r="AY36" s="8">
        <v>1532</v>
      </c>
      <c r="AZ36" s="9">
        <f t="shared" si="4"/>
        <v>799.0972222222224</v>
      </c>
      <c r="BB36" s="9">
        <f t="shared" si="5"/>
        <v>299.93798879247038</v>
      </c>
      <c r="BC36" s="9">
        <f t="shared" si="6"/>
        <v>406.73169129830598</v>
      </c>
      <c r="BD36" s="9">
        <f t="shared" si="7"/>
        <v>725.75264860888035</v>
      </c>
      <c r="BE36" s="9">
        <f t="shared" si="8"/>
        <v>587.61167120956065</v>
      </c>
      <c r="BG36" s="10">
        <v>1532</v>
      </c>
      <c r="BH36" s="11">
        <f t="shared" si="9"/>
        <v>2.6642081099474346</v>
      </c>
      <c r="BI36" s="11">
        <f t="shared" si="10"/>
        <v>1.9646790238337906</v>
      </c>
      <c r="BJ36" s="11">
        <f t="shared" si="11"/>
        <v>1.1010600150807974</v>
      </c>
      <c r="BK36" s="11">
        <f t="shared" si="12"/>
        <v>1.3599069953415535</v>
      </c>
      <c r="BP36" s="3"/>
    </row>
    <row r="37" spans="2:68" x14ac:dyDescent="0.2">
      <c r="B37" s="16">
        <v>1533</v>
      </c>
      <c r="C37" s="4">
        <v>7.5968434486759884E-2</v>
      </c>
      <c r="D37" s="4">
        <f t="shared" si="28"/>
        <v>0.16060979806925982</v>
      </c>
      <c r="E37" s="4">
        <v>0.20862973053080325</v>
      </c>
      <c r="F37" s="4">
        <f t="shared" si="14"/>
        <v>0.278172974041071</v>
      </c>
      <c r="G37" s="4">
        <v>0.47802938814121121</v>
      </c>
      <c r="H37" s="4">
        <f t="shared" si="15"/>
        <v>0.35942059258737685</v>
      </c>
      <c r="I37" s="4">
        <v>0.17933085967799914</v>
      </c>
      <c r="J37" s="4">
        <v>0.7006600254687736</v>
      </c>
      <c r="K37" s="4">
        <v>1.7314154853502064</v>
      </c>
      <c r="L37" s="4">
        <v>3.2838260423954182</v>
      </c>
      <c r="M37" s="4">
        <v>3.0761397880820458</v>
      </c>
      <c r="N37" s="4">
        <v>1.8791565335596097</v>
      </c>
      <c r="O37" s="4">
        <v>2.2480097680097684</v>
      </c>
      <c r="P37" s="4">
        <v>1.54021810886892</v>
      </c>
      <c r="R37" s="4">
        <v>5.1142222222222227</v>
      </c>
      <c r="S37" s="4">
        <v>3.1963888888888894</v>
      </c>
      <c r="T37" s="4">
        <v>4.1553055555555556</v>
      </c>
      <c r="U37" s="4">
        <v>2.5571111111111113</v>
      </c>
      <c r="V37" s="4"/>
      <c r="W37" s="52">
        <v>3.835666666666667</v>
      </c>
      <c r="X37" s="52">
        <v>2.5571111111111113</v>
      </c>
      <c r="Y37" s="52">
        <v>4.4749444444444446</v>
      </c>
      <c r="Z37" s="52">
        <v>2.5571111111111113</v>
      </c>
      <c r="AA37" s="52">
        <v>5.1142222222222227</v>
      </c>
      <c r="AB37" s="52">
        <v>2.8767500000000004</v>
      </c>
      <c r="AC37" s="52">
        <v>3.835666666666667</v>
      </c>
      <c r="AD37" s="52">
        <v>2.5571111111111113</v>
      </c>
      <c r="AE37" s="57"/>
      <c r="AF37" s="26">
        <v>1533</v>
      </c>
      <c r="AG37" s="6">
        <f t="shared" si="16"/>
        <v>27.303665671774169</v>
      </c>
      <c r="AH37" s="6">
        <f t="shared" si="17"/>
        <v>54.243729938008848</v>
      </c>
      <c r="AI37" s="6">
        <f t="shared" si="18"/>
        <v>129.54596418626824</v>
      </c>
      <c r="AJ37" s="6">
        <f t="shared" si="19"/>
        <v>97.40298059117913</v>
      </c>
      <c r="AK37" s="6">
        <f t="shared" si="20"/>
        <v>10.880003256664208</v>
      </c>
      <c r="AL37" s="6">
        <f t="shared" si="21"/>
        <v>3.5033001273438682</v>
      </c>
      <c r="AM37" s="6">
        <f t="shared" si="22"/>
        <v>5.1942464560506192</v>
      </c>
      <c r="AN37" s="6">
        <f t="shared" si="23"/>
        <v>4.2689738551140435</v>
      </c>
      <c r="AO37" s="6">
        <f t="shared" si="24"/>
        <v>9.2284193642461378</v>
      </c>
      <c r="AP37" s="6">
        <f t="shared" si="25"/>
        <v>2.4429034936274925</v>
      </c>
      <c r="AQ37" s="6">
        <f t="shared" si="26"/>
        <v>2.9224126984126988</v>
      </c>
      <c r="AR37" s="6">
        <f t="shared" si="27"/>
        <v>3.0804362177378399</v>
      </c>
      <c r="AS37" s="7"/>
      <c r="AT37" s="7">
        <f t="shared" si="0"/>
        <v>68.824361140971078</v>
      </c>
      <c r="AU37" s="7">
        <f t="shared" si="1"/>
        <v>95.764425407205749</v>
      </c>
      <c r="AV37" s="7">
        <f t="shared" si="2"/>
        <v>138.92367606037601</v>
      </c>
      <c r="AW37" s="7">
        <f t="shared" si="3"/>
        <v>171.06665965546512</v>
      </c>
      <c r="AX37" s="7"/>
      <c r="AY37" s="8">
        <v>1533</v>
      </c>
      <c r="AZ37" s="9">
        <f t="shared" si="4"/>
        <v>799.0972222222224</v>
      </c>
      <c r="BB37" s="9">
        <f t="shared" si="5"/>
        <v>289.06231679207855</v>
      </c>
      <c r="BC37" s="9">
        <f t="shared" si="6"/>
        <v>402.21058671026418</v>
      </c>
      <c r="BD37" s="9">
        <f t="shared" si="7"/>
        <v>718.47997055295355</v>
      </c>
      <c r="BE37" s="9">
        <f t="shared" si="8"/>
        <v>583.47943945357929</v>
      </c>
      <c r="BG37" s="10">
        <v>1533</v>
      </c>
      <c r="BH37" s="11">
        <f t="shared" si="9"/>
        <v>2.7644461965514866</v>
      </c>
      <c r="BI37" s="11">
        <f t="shared" si="10"/>
        <v>1.986763274328875</v>
      </c>
      <c r="BJ37" s="11">
        <f t="shared" si="11"/>
        <v>1.1122052875144515</v>
      </c>
      <c r="BK37" s="11">
        <f t="shared" si="12"/>
        <v>1.369537927455621</v>
      </c>
      <c r="BP37" s="3"/>
    </row>
    <row r="38" spans="2:68" x14ac:dyDescent="0.2">
      <c r="B38" s="16">
        <v>1534</v>
      </c>
      <c r="C38" s="4">
        <v>9.9779436340818942E-2</v>
      </c>
      <c r="D38" s="4">
        <f t="shared" si="28"/>
        <v>0.21095018253872927</v>
      </c>
      <c r="E38" s="4">
        <v>0.19048801483247252</v>
      </c>
      <c r="F38" s="4">
        <f t="shared" si="14"/>
        <v>0.25398401977663004</v>
      </c>
      <c r="G38" s="4">
        <v>0.45578909603231355</v>
      </c>
      <c r="H38" s="4">
        <f t="shared" si="15"/>
        <v>0.34269856844534852</v>
      </c>
      <c r="I38" s="4">
        <v>0.1428660111243544</v>
      </c>
      <c r="J38" s="4">
        <v>0.7006600254687736</v>
      </c>
      <c r="K38" s="4">
        <v>1.674335853965035</v>
      </c>
      <c r="L38" s="4">
        <v>3.2838260423954182</v>
      </c>
      <c r="M38" s="4">
        <v>3.0761397880820458</v>
      </c>
      <c r="N38" s="4">
        <v>1.9966038169070852</v>
      </c>
      <c r="O38" s="4">
        <v>1.9670085470085472</v>
      </c>
      <c r="P38" s="4">
        <v>1.5847860538827259</v>
      </c>
      <c r="R38" s="4">
        <v>5.1142222222222227</v>
      </c>
      <c r="S38" s="4">
        <v>3.1963888888888894</v>
      </c>
      <c r="T38" s="4">
        <v>4.1553055555555556</v>
      </c>
      <c r="U38" s="4">
        <v>2.5571111111111113</v>
      </c>
      <c r="V38" s="4"/>
      <c r="W38" s="52">
        <v>3.835666666666667</v>
      </c>
      <c r="X38" s="52">
        <v>2.5571111111111113</v>
      </c>
      <c r="Y38" s="52">
        <v>4.4749444444444446</v>
      </c>
      <c r="Z38" s="52">
        <v>2.5571111111111113</v>
      </c>
      <c r="AA38" s="52">
        <v>5.1142222222222227</v>
      </c>
      <c r="AB38" s="52">
        <v>2.8767500000000004</v>
      </c>
      <c r="AC38" s="52">
        <v>4.4749444444444446</v>
      </c>
      <c r="AD38" s="52">
        <v>2.5571111111111113</v>
      </c>
      <c r="AE38" s="57"/>
      <c r="AF38" s="26">
        <v>1534</v>
      </c>
      <c r="AG38" s="6">
        <f t="shared" si="16"/>
        <v>35.861531031583979</v>
      </c>
      <c r="AH38" s="6">
        <f t="shared" si="17"/>
        <v>49.526883856442858</v>
      </c>
      <c r="AI38" s="6">
        <f t="shared" si="18"/>
        <v>123.51884502475697</v>
      </c>
      <c r="AJ38" s="6">
        <f t="shared" si="19"/>
        <v>92.871312048689447</v>
      </c>
      <c r="AK38" s="6">
        <f t="shared" si="20"/>
        <v>8.6676808949145823</v>
      </c>
      <c r="AL38" s="6">
        <f t="shared" si="21"/>
        <v>3.5033001273438682</v>
      </c>
      <c r="AM38" s="6">
        <f t="shared" si="22"/>
        <v>5.0230075618951053</v>
      </c>
      <c r="AN38" s="6">
        <f t="shared" si="23"/>
        <v>4.2689738551140435</v>
      </c>
      <c r="AO38" s="6">
        <f t="shared" si="24"/>
        <v>9.2284193642461378</v>
      </c>
      <c r="AP38" s="6">
        <f t="shared" si="25"/>
        <v>2.5955849619792111</v>
      </c>
      <c r="AQ38" s="6">
        <f t="shared" si="26"/>
        <v>2.5571111111111113</v>
      </c>
      <c r="AR38" s="6">
        <f t="shared" si="27"/>
        <v>3.1695721077654517</v>
      </c>
      <c r="AS38" s="7"/>
      <c r="AT38" s="7">
        <f t="shared" si="0"/>
        <v>74.875181015953501</v>
      </c>
      <c r="AU38" s="7">
        <f t="shared" si="1"/>
        <v>88.540533840812373</v>
      </c>
      <c r="AV38" s="7">
        <f t="shared" si="2"/>
        <v>131.88496203305894</v>
      </c>
      <c r="AW38" s="7">
        <f t="shared" si="3"/>
        <v>162.53249500912645</v>
      </c>
      <c r="AX38" s="7"/>
      <c r="AY38" s="8">
        <v>1534</v>
      </c>
      <c r="AZ38" s="9">
        <f t="shared" si="4"/>
        <v>799.0972222222224</v>
      </c>
      <c r="BB38" s="9">
        <f t="shared" si="5"/>
        <v>314.47576026700472</v>
      </c>
      <c r="BC38" s="9">
        <f t="shared" si="6"/>
        <v>371.870242131412</v>
      </c>
      <c r="BD38" s="9">
        <f t="shared" si="7"/>
        <v>682.63647903833112</v>
      </c>
      <c r="BE38" s="9">
        <f t="shared" si="8"/>
        <v>553.91684053884762</v>
      </c>
      <c r="BG38" s="10">
        <v>1534</v>
      </c>
      <c r="BH38" s="11">
        <f t="shared" si="9"/>
        <v>2.5410455214219096</v>
      </c>
      <c r="BI38" s="11">
        <f t="shared" si="10"/>
        <v>2.148860359576275</v>
      </c>
      <c r="BJ38" s="11">
        <f t="shared" si="11"/>
        <v>1.1706043359240867</v>
      </c>
      <c r="BK38" s="11">
        <f t="shared" si="12"/>
        <v>1.4426303079084299</v>
      </c>
      <c r="BP38" s="3"/>
    </row>
    <row r="39" spans="2:68" x14ac:dyDescent="0.2">
      <c r="B39" s="16">
        <v>1535</v>
      </c>
      <c r="C39" s="4">
        <v>9.2409364338372088E-2</v>
      </c>
      <c r="D39" s="4">
        <f t="shared" si="28"/>
        <v>0.19536863496484586</v>
      </c>
      <c r="E39" s="4">
        <v>0.28006273609298044</v>
      </c>
      <c r="F39" s="4">
        <f t="shared" si="14"/>
        <v>0.37341698145730723</v>
      </c>
      <c r="G39" s="4">
        <v>0.56560053831999546</v>
      </c>
      <c r="H39" s="4">
        <f t="shared" si="15"/>
        <v>0.42526356264661308</v>
      </c>
      <c r="I39" s="4">
        <v>0.19810753542577145</v>
      </c>
      <c r="J39" s="4">
        <v>0.7006600254687736</v>
      </c>
      <c r="K39" s="4">
        <v>1.674335853965035</v>
      </c>
      <c r="L39" s="4">
        <v>3.2838260423954182</v>
      </c>
      <c r="M39" s="4">
        <v>3.9150870030135128</v>
      </c>
      <c r="N39" s="4">
        <v>1.8497947127227408</v>
      </c>
      <c r="O39" s="4">
        <v>2.1</v>
      </c>
      <c r="P39" s="4">
        <v>1.6685696179413299</v>
      </c>
      <c r="R39" s="4">
        <v>5.1142222222222227</v>
      </c>
      <c r="S39" s="4">
        <v>3.1963888888888894</v>
      </c>
      <c r="T39" s="4">
        <v>4.1553055555555556</v>
      </c>
      <c r="U39" s="4">
        <v>2.5571111111111113</v>
      </c>
      <c r="V39" s="4"/>
      <c r="W39" s="52">
        <v>3.835666666666667</v>
      </c>
      <c r="X39" s="52">
        <v>2.5571111111111113</v>
      </c>
      <c r="Y39" s="52">
        <v>4.4749444444444446</v>
      </c>
      <c r="Z39" s="52">
        <v>2.5571111111111113</v>
      </c>
      <c r="AA39" s="52">
        <v>5.1142222222222227</v>
      </c>
      <c r="AB39" s="52">
        <v>3.835666666666667</v>
      </c>
      <c r="AC39" s="52">
        <v>4.4749444444444446</v>
      </c>
      <c r="AD39" s="52">
        <v>2.5571111111111113</v>
      </c>
      <c r="AE39" s="57"/>
      <c r="AF39" s="26">
        <v>1535</v>
      </c>
      <c r="AG39" s="6">
        <f t="shared" si="16"/>
        <v>33.212667944023792</v>
      </c>
      <c r="AH39" s="6">
        <f t="shared" si="17"/>
        <v>72.816311384174909</v>
      </c>
      <c r="AI39" s="6">
        <f t="shared" si="18"/>
        <v>153.27774588471877</v>
      </c>
      <c r="AJ39" s="6">
        <f t="shared" si="19"/>
        <v>115.24642547723215</v>
      </c>
      <c r="AK39" s="6">
        <f t="shared" si="20"/>
        <v>12.019184174281554</v>
      </c>
      <c r="AL39" s="6">
        <f t="shared" si="21"/>
        <v>3.5033001273438682</v>
      </c>
      <c r="AM39" s="6">
        <f t="shared" si="22"/>
        <v>5.0230075618951053</v>
      </c>
      <c r="AN39" s="6">
        <f t="shared" si="23"/>
        <v>4.2689738551140435</v>
      </c>
      <c r="AO39" s="6">
        <f t="shared" si="24"/>
        <v>11.745261009040538</v>
      </c>
      <c r="AP39" s="6">
        <f t="shared" si="25"/>
        <v>2.4047331265395631</v>
      </c>
      <c r="AQ39" s="6">
        <f t="shared" si="26"/>
        <v>2.7300000000000004</v>
      </c>
      <c r="AR39" s="6">
        <f t="shared" si="27"/>
        <v>3.3371392358826597</v>
      </c>
      <c r="AS39" s="7"/>
      <c r="AT39" s="7">
        <f t="shared" si="0"/>
        <v>78.244267034121123</v>
      </c>
      <c r="AU39" s="7">
        <f t="shared" si="1"/>
        <v>117.84791047427224</v>
      </c>
      <c r="AV39" s="7">
        <f t="shared" si="2"/>
        <v>160.27802456732945</v>
      </c>
      <c r="AW39" s="7">
        <f t="shared" si="3"/>
        <v>198.30934497481616</v>
      </c>
      <c r="AX39" s="7"/>
      <c r="AY39" s="8">
        <v>1535</v>
      </c>
      <c r="AZ39" s="9">
        <f t="shared" si="4"/>
        <v>799.0972222222224</v>
      </c>
      <c r="BB39" s="9">
        <f t="shared" si="5"/>
        <v>328.62592154330872</v>
      </c>
      <c r="BC39" s="9">
        <f t="shared" si="6"/>
        <v>494.96122399194343</v>
      </c>
      <c r="BD39" s="9">
        <f t="shared" si="7"/>
        <v>832.89924889422787</v>
      </c>
      <c r="BE39" s="9">
        <f t="shared" si="8"/>
        <v>673.16770318278373</v>
      </c>
      <c r="BG39" s="10">
        <v>1535</v>
      </c>
      <c r="BH39" s="11">
        <f t="shared" si="9"/>
        <v>2.4316317424671308</v>
      </c>
      <c r="BI39" s="11">
        <f t="shared" si="10"/>
        <v>1.614464292328543</v>
      </c>
      <c r="BJ39" s="11">
        <f t="shared" si="11"/>
        <v>0.95941642795706483</v>
      </c>
      <c r="BK39" s="11">
        <f t="shared" si="12"/>
        <v>1.1870700546743926</v>
      </c>
      <c r="BP39" s="3"/>
    </row>
    <row r="40" spans="2:68" x14ac:dyDescent="0.2">
      <c r="B40" s="16">
        <v>1536</v>
      </c>
      <c r="C40" s="4">
        <v>0.10601565111212014</v>
      </c>
      <c r="D40" s="4">
        <f t="shared" si="28"/>
        <v>0.22413456894739989</v>
      </c>
      <c r="E40" s="4">
        <v>0.28856666532657299</v>
      </c>
      <c r="F40" s="4">
        <f t="shared" si="14"/>
        <v>0.38475555376876397</v>
      </c>
      <c r="G40" s="4">
        <v>0.5760256752460412</v>
      </c>
      <c r="H40" s="4">
        <f t="shared" si="15"/>
        <v>0.43310201146318883</v>
      </c>
      <c r="I40" s="4">
        <v>0.15592804642715255</v>
      </c>
      <c r="J40" s="4">
        <v>0.7006600254687736</v>
      </c>
      <c r="K40" s="4">
        <v>2.530530324742609</v>
      </c>
      <c r="L40" s="4">
        <v>3.2838260423954182</v>
      </c>
      <c r="M40" s="4">
        <v>3.9150870030135128</v>
      </c>
      <c r="N40" s="4">
        <v>2.0259656377439543</v>
      </c>
      <c r="O40" s="4">
        <v>2.1</v>
      </c>
      <c r="P40" s="4">
        <v>1.6685696179413299</v>
      </c>
      <c r="R40" s="4">
        <v>5.1142222222222227</v>
      </c>
      <c r="S40" s="4">
        <v>3.1963888888888894</v>
      </c>
      <c r="T40" s="4">
        <v>4.1553055555555556</v>
      </c>
      <c r="U40" s="4">
        <v>2.5571111111111113</v>
      </c>
      <c r="V40" s="4"/>
      <c r="W40" s="52">
        <v>5.1142222222222227</v>
      </c>
      <c r="X40" s="52">
        <v>2.5571111111111113</v>
      </c>
      <c r="Y40" s="52">
        <v>3.835666666666667</v>
      </c>
      <c r="Z40" s="52">
        <v>2.5571111111111113</v>
      </c>
      <c r="AA40" s="52">
        <v>5.1142222222222227</v>
      </c>
      <c r="AB40" s="52">
        <v>3.835666666666667</v>
      </c>
      <c r="AC40" s="52">
        <v>4.4749444444444446</v>
      </c>
      <c r="AD40" s="52">
        <v>2.5571111111111113</v>
      </c>
      <c r="AE40" s="57"/>
      <c r="AF40" s="26">
        <v>1536</v>
      </c>
      <c r="AG40" s="6">
        <f t="shared" si="16"/>
        <v>38.102876721057982</v>
      </c>
      <c r="AH40" s="6">
        <f t="shared" si="17"/>
        <v>75.027332984908981</v>
      </c>
      <c r="AI40" s="6">
        <f t="shared" si="18"/>
        <v>156.10295799167716</v>
      </c>
      <c r="AJ40" s="6">
        <f t="shared" si="19"/>
        <v>117.37064510652418</v>
      </c>
      <c r="AK40" s="6">
        <f t="shared" si="20"/>
        <v>9.460154576735345</v>
      </c>
      <c r="AL40" s="6">
        <f t="shared" si="21"/>
        <v>3.5033001273438682</v>
      </c>
      <c r="AM40" s="6">
        <f t="shared" si="22"/>
        <v>7.5915909742278274</v>
      </c>
      <c r="AN40" s="6">
        <f t="shared" si="23"/>
        <v>4.2689738551140435</v>
      </c>
      <c r="AO40" s="6">
        <f t="shared" si="24"/>
        <v>11.745261009040538</v>
      </c>
      <c r="AP40" s="6">
        <f t="shared" si="25"/>
        <v>2.6337553290671409</v>
      </c>
      <c r="AQ40" s="6">
        <f t="shared" si="26"/>
        <v>2.7300000000000004</v>
      </c>
      <c r="AR40" s="6">
        <f t="shared" si="27"/>
        <v>3.3371392358826597</v>
      </c>
      <c r="AS40" s="7"/>
      <c r="AT40" s="7">
        <f t="shared" si="0"/>
        <v>83.3730518284694</v>
      </c>
      <c r="AU40" s="7">
        <f t="shared" si="1"/>
        <v>120.2975080923204</v>
      </c>
      <c r="AV40" s="7">
        <f t="shared" si="2"/>
        <v>162.64082021393557</v>
      </c>
      <c r="AW40" s="7">
        <f t="shared" si="3"/>
        <v>201.37313309908859</v>
      </c>
      <c r="AX40" s="7"/>
      <c r="AY40" s="8">
        <v>1536</v>
      </c>
      <c r="AZ40" s="9">
        <f t="shared" si="4"/>
        <v>799.0972222222224</v>
      </c>
      <c r="BB40" s="9">
        <f t="shared" si="5"/>
        <v>350.16681767957152</v>
      </c>
      <c r="BC40" s="9">
        <f t="shared" si="6"/>
        <v>505.24953398774568</v>
      </c>
      <c r="BD40" s="9">
        <f t="shared" si="7"/>
        <v>845.76715901617217</v>
      </c>
      <c r="BE40" s="9">
        <f t="shared" si="8"/>
        <v>683.0914448985294</v>
      </c>
      <c r="BG40" s="10">
        <v>1536</v>
      </c>
      <c r="BH40" s="11">
        <f t="shared" si="9"/>
        <v>2.2820472468452317</v>
      </c>
      <c r="BI40" s="11">
        <f t="shared" si="10"/>
        <v>1.5815892315926485</v>
      </c>
      <c r="BJ40" s="11">
        <f t="shared" si="11"/>
        <v>0.9448194029569108</v>
      </c>
      <c r="BK40" s="11">
        <f t="shared" si="12"/>
        <v>1.1698246672389891</v>
      </c>
      <c r="BP40" s="3"/>
    </row>
    <row r="41" spans="2:68" x14ac:dyDescent="0.2">
      <c r="B41" s="16">
        <v>1537</v>
      </c>
      <c r="C41" s="4">
        <v>7.3700720024468536E-2</v>
      </c>
      <c r="D41" s="4">
        <f t="shared" si="28"/>
        <v>0.15581547573883411</v>
      </c>
      <c r="E41" s="4">
        <v>0.19275572929476387</v>
      </c>
      <c r="F41" s="4">
        <f t="shared" si="14"/>
        <v>0.25700763905968516</v>
      </c>
      <c r="G41" s="4">
        <v>0.45856913254592579</v>
      </c>
      <c r="H41" s="4">
        <f t="shared" si="15"/>
        <v>0.34478882146310208</v>
      </c>
      <c r="I41" s="4">
        <v>0.13932837656317992</v>
      </c>
      <c r="J41" s="4">
        <v>0.7006600254687736</v>
      </c>
      <c r="K41" s="4">
        <v>1.674335853965035</v>
      </c>
      <c r="L41" s="4">
        <v>3.2838260423954182</v>
      </c>
      <c r="M41" s="4">
        <v>3.9150870030135128</v>
      </c>
      <c r="N41" s="4">
        <v>1.7617092502121341</v>
      </c>
      <c r="O41" s="4">
        <v>2.2480097680097684</v>
      </c>
      <c r="P41" s="4">
        <v>2.05362414515856</v>
      </c>
      <c r="R41" s="4">
        <v>5.1142222222222227</v>
      </c>
      <c r="S41" s="4">
        <v>3.1963888888888894</v>
      </c>
      <c r="T41" s="4">
        <v>4.1553055555555556</v>
      </c>
      <c r="U41" s="4">
        <v>2.5571111111111113</v>
      </c>
      <c r="V41" s="4"/>
      <c r="W41" s="52">
        <v>4.4749444444444446</v>
      </c>
      <c r="X41" s="52">
        <v>2.5571111111111113</v>
      </c>
      <c r="Y41" s="52">
        <v>3.835666666666667</v>
      </c>
      <c r="Z41" s="52">
        <v>2.5571111111111113</v>
      </c>
      <c r="AA41" s="52">
        <v>5.1142222222222227</v>
      </c>
      <c r="AB41" s="52">
        <v>3.835666666666667</v>
      </c>
      <c r="AC41" s="52">
        <v>3.835666666666667</v>
      </c>
      <c r="AD41" s="52">
        <v>2.5571111111111113</v>
      </c>
      <c r="AE41" s="57"/>
      <c r="AF41" s="26">
        <v>1537</v>
      </c>
      <c r="AG41" s="6">
        <f t="shared" si="16"/>
        <v>26.4886308756018</v>
      </c>
      <c r="AH41" s="6">
        <f t="shared" si="17"/>
        <v>50.116489616638603</v>
      </c>
      <c r="AI41" s="6">
        <f t="shared" si="18"/>
        <v>124.27223491994589</v>
      </c>
      <c r="AJ41" s="6">
        <f t="shared" si="19"/>
        <v>93.437770616500657</v>
      </c>
      <c r="AK41" s="6">
        <f t="shared" si="20"/>
        <v>8.4530526060881268</v>
      </c>
      <c r="AL41" s="6">
        <f t="shared" si="21"/>
        <v>3.5033001273438682</v>
      </c>
      <c r="AM41" s="6">
        <f t="shared" si="22"/>
        <v>5.0230075618951053</v>
      </c>
      <c r="AN41" s="6">
        <f t="shared" si="23"/>
        <v>4.2689738551140435</v>
      </c>
      <c r="AO41" s="6">
        <f t="shared" si="24"/>
        <v>11.745261009040538</v>
      </c>
      <c r="AP41" s="6">
        <f t="shared" si="25"/>
        <v>2.2902220252757743</v>
      </c>
      <c r="AQ41" s="6">
        <f t="shared" si="26"/>
        <v>2.9224126984126988</v>
      </c>
      <c r="AR41" s="6">
        <f t="shared" si="27"/>
        <v>4.1072482903171199</v>
      </c>
      <c r="AS41" s="7"/>
      <c r="AT41" s="7">
        <f t="shared" si="0"/>
        <v>68.802109049089083</v>
      </c>
      <c r="AU41" s="7">
        <f t="shared" si="1"/>
        <v>92.429967790125886</v>
      </c>
      <c r="AV41" s="7">
        <f t="shared" si="2"/>
        <v>135.75124878998793</v>
      </c>
      <c r="AW41" s="7">
        <f t="shared" si="3"/>
        <v>166.58571309343318</v>
      </c>
      <c r="AX41" s="7"/>
      <c r="AY41" s="8">
        <v>1537</v>
      </c>
      <c r="AZ41" s="9">
        <f t="shared" si="4"/>
        <v>799.0972222222224</v>
      </c>
      <c r="BB41" s="9">
        <f t="shared" si="5"/>
        <v>288.96885800617417</v>
      </c>
      <c r="BC41" s="9">
        <f t="shared" si="6"/>
        <v>388.20586471852874</v>
      </c>
      <c r="BD41" s="9">
        <f t="shared" si="7"/>
        <v>699.65999499241946</v>
      </c>
      <c r="BE41" s="9">
        <f t="shared" si="8"/>
        <v>570.15524491794929</v>
      </c>
      <c r="BG41" s="10">
        <v>1537</v>
      </c>
      <c r="BH41" s="11">
        <f t="shared" si="9"/>
        <v>2.7653402783117507</v>
      </c>
      <c r="BI41" s="11">
        <f t="shared" si="10"/>
        <v>2.0584367595827362</v>
      </c>
      <c r="BJ41" s="11">
        <f t="shared" si="11"/>
        <v>1.142122213563004</v>
      </c>
      <c r="BK41" s="11">
        <f t="shared" si="12"/>
        <v>1.4015432276470947</v>
      </c>
      <c r="BP41" s="3"/>
    </row>
    <row r="42" spans="2:68" x14ac:dyDescent="0.2">
      <c r="B42" s="16">
        <v>1538</v>
      </c>
      <c r="C42" s="4">
        <v>7.5968434486759884E-2</v>
      </c>
      <c r="D42" s="4">
        <f t="shared" si="28"/>
        <v>0.16060979806925982</v>
      </c>
      <c r="E42" s="4">
        <v>0.18935415760132687</v>
      </c>
      <c r="F42" s="4">
        <f t="shared" si="14"/>
        <v>0.25247221013510251</v>
      </c>
      <c r="G42" s="4">
        <v>0.45439907777550748</v>
      </c>
      <c r="H42" s="4">
        <f t="shared" si="15"/>
        <v>0.34165344193647179</v>
      </c>
      <c r="I42" s="4">
        <v>0.19103226630342246</v>
      </c>
      <c r="J42" s="4">
        <v>0.7006600254687736</v>
      </c>
      <c r="K42" s="4">
        <v>1.9216809233007788</v>
      </c>
      <c r="L42" s="4">
        <v>3.2838260423954182</v>
      </c>
      <c r="M42" s="4">
        <v>3.9150870030135128</v>
      </c>
      <c r="N42" s="4">
        <v>1.9672419960702163</v>
      </c>
      <c r="O42" s="4">
        <v>2.2831349206349207</v>
      </c>
      <c r="P42" s="4">
        <v>2.05362414515856</v>
      </c>
      <c r="R42" s="4">
        <v>5.1142222222222227</v>
      </c>
      <c r="S42" s="4">
        <v>3.1963888888888894</v>
      </c>
      <c r="T42" s="4">
        <v>4.1553055555555556</v>
      </c>
      <c r="U42" s="4">
        <v>2.5571111111111113</v>
      </c>
      <c r="V42" s="4"/>
      <c r="W42" s="52">
        <v>4.4749444444444446</v>
      </c>
      <c r="X42" s="52">
        <v>2.5571111111111113</v>
      </c>
      <c r="Y42" s="52">
        <v>3.835666666666667</v>
      </c>
      <c r="Z42" s="52">
        <v>2.5571111111111113</v>
      </c>
      <c r="AA42" s="52">
        <v>5.1142222222222227</v>
      </c>
      <c r="AB42" s="52">
        <v>3.835666666666667</v>
      </c>
      <c r="AC42" s="52">
        <v>4.4749444444444446</v>
      </c>
      <c r="AD42" s="52">
        <v>2.5571111111111113</v>
      </c>
      <c r="AE42" s="57"/>
      <c r="AF42" s="26">
        <v>1538</v>
      </c>
      <c r="AG42" s="6">
        <f t="shared" si="16"/>
        <v>27.303665671774169</v>
      </c>
      <c r="AH42" s="6">
        <f t="shared" si="17"/>
        <v>49.232080976344989</v>
      </c>
      <c r="AI42" s="6">
        <f t="shared" si="18"/>
        <v>123.14215007716253</v>
      </c>
      <c r="AJ42" s="6">
        <f t="shared" si="19"/>
        <v>92.588082764783849</v>
      </c>
      <c r="AK42" s="6">
        <f t="shared" si="20"/>
        <v>11.589927596628641</v>
      </c>
      <c r="AL42" s="6">
        <f t="shared" si="21"/>
        <v>3.5033001273438682</v>
      </c>
      <c r="AM42" s="6">
        <f t="shared" si="22"/>
        <v>5.7650427699023368</v>
      </c>
      <c r="AN42" s="6">
        <f t="shared" si="23"/>
        <v>4.2689738551140435</v>
      </c>
      <c r="AO42" s="6">
        <f t="shared" si="24"/>
        <v>11.745261009040538</v>
      </c>
      <c r="AP42" s="6">
        <f t="shared" si="25"/>
        <v>2.5574145948912812</v>
      </c>
      <c r="AQ42" s="6">
        <f t="shared" si="26"/>
        <v>2.9680753968253972</v>
      </c>
      <c r="AR42" s="6">
        <f t="shared" si="27"/>
        <v>4.1072482903171199</v>
      </c>
      <c r="AS42" s="7"/>
      <c r="AT42" s="7">
        <f t="shared" si="0"/>
        <v>73.808909311837397</v>
      </c>
      <c r="AU42" s="7">
        <f t="shared" si="1"/>
        <v>95.737324616408216</v>
      </c>
      <c r="AV42" s="7">
        <f t="shared" si="2"/>
        <v>139.09332640484706</v>
      </c>
      <c r="AW42" s="7">
        <f t="shared" si="3"/>
        <v>169.64739371722573</v>
      </c>
      <c r="AX42" s="7"/>
      <c r="AY42" s="8">
        <v>1538</v>
      </c>
      <c r="AZ42" s="9">
        <f t="shared" si="4"/>
        <v>799.0972222222224</v>
      </c>
      <c r="BB42" s="9">
        <f t="shared" si="5"/>
        <v>309.9974191097171</v>
      </c>
      <c r="BC42" s="9">
        <f t="shared" si="6"/>
        <v>402.0967633889145</v>
      </c>
      <c r="BD42" s="9">
        <f t="shared" si="7"/>
        <v>712.5190536123481</v>
      </c>
      <c r="BE42" s="9">
        <f t="shared" si="8"/>
        <v>584.19197090035766</v>
      </c>
      <c r="BG42" s="10">
        <v>1538</v>
      </c>
      <c r="BH42" s="11">
        <f t="shared" si="9"/>
        <v>2.5777544358825732</v>
      </c>
      <c r="BI42" s="11">
        <f t="shared" si="10"/>
        <v>1.9873256762559977</v>
      </c>
      <c r="BJ42" s="11">
        <f t="shared" si="11"/>
        <v>1.1215099696926532</v>
      </c>
      <c r="BK42" s="11">
        <f t="shared" si="12"/>
        <v>1.3678675196282695</v>
      </c>
      <c r="BP42" s="3"/>
    </row>
    <row r="43" spans="2:68" x14ac:dyDescent="0.2">
      <c r="B43" s="16">
        <v>1539</v>
      </c>
      <c r="C43" s="4">
        <v>7.2566862793322875E-2</v>
      </c>
      <c r="D43" s="4">
        <f t="shared" si="28"/>
        <v>0.15341831457362132</v>
      </c>
      <c r="E43" s="4">
        <v>0.1525037975890926</v>
      </c>
      <c r="F43" s="4">
        <f t="shared" si="14"/>
        <v>0.20333839678545682</v>
      </c>
      <c r="G43" s="4">
        <v>0.40922348442930928</v>
      </c>
      <c r="H43" s="4">
        <f t="shared" si="15"/>
        <v>0.3076868303979769</v>
      </c>
      <c r="I43" s="4">
        <v>0.15592804642715255</v>
      </c>
      <c r="J43" s="4">
        <v>0.7006600254687736</v>
      </c>
      <c r="K43" s="4">
        <v>2.0929198174562935</v>
      </c>
      <c r="L43" s="4">
        <v>3.2838260423954182</v>
      </c>
      <c r="M43" s="4">
        <v>3.6</v>
      </c>
      <c r="N43" s="4">
        <v>1.7617092502121341</v>
      </c>
      <c r="O43" s="4">
        <v>2.1</v>
      </c>
      <c r="P43" s="4">
        <v>1.79692112701374</v>
      </c>
      <c r="R43" s="4">
        <v>5.1142222222222227</v>
      </c>
      <c r="S43" s="4">
        <v>3.1963888888888894</v>
      </c>
      <c r="T43" s="4">
        <v>4.1553055555555556</v>
      </c>
      <c r="U43" s="4">
        <v>2.5571111111111113</v>
      </c>
      <c r="V43" s="4"/>
      <c r="W43" s="52">
        <v>4.4749444444444446</v>
      </c>
      <c r="X43" s="52">
        <v>2.5571111111111113</v>
      </c>
      <c r="Y43" s="52">
        <v>3.835666666666667</v>
      </c>
      <c r="Z43" s="52">
        <v>2.5571111111111113</v>
      </c>
      <c r="AA43" s="52">
        <v>5.1142222222222227</v>
      </c>
      <c r="AB43" s="52">
        <v>3.835666666666667</v>
      </c>
      <c r="AC43" s="52">
        <v>5.1142222222222227</v>
      </c>
      <c r="AD43" s="52">
        <v>2.5571111111111113</v>
      </c>
      <c r="AE43" s="57"/>
      <c r="AF43" s="26">
        <v>1539</v>
      </c>
      <c r="AG43" s="6">
        <f t="shared" si="16"/>
        <v>26.081113477515625</v>
      </c>
      <c r="AH43" s="6">
        <f t="shared" si="17"/>
        <v>39.650987373164078</v>
      </c>
      <c r="AI43" s="6">
        <f t="shared" si="18"/>
        <v>110.89956428034282</v>
      </c>
      <c r="AJ43" s="6">
        <f t="shared" si="19"/>
        <v>83.38313103785174</v>
      </c>
      <c r="AK43" s="6">
        <f t="shared" si="20"/>
        <v>9.460154576735345</v>
      </c>
      <c r="AL43" s="6">
        <f t="shared" si="21"/>
        <v>3.5033001273438682</v>
      </c>
      <c r="AM43" s="6">
        <f t="shared" si="22"/>
        <v>6.278759452368881</v>
      </c>
      <c r="AN43" s="6">
        <f t="shared" si="23"/>
        <v>4.2689738551140435</v>
      </c>
      <c r="AO43" s="6">
        <f t="shared" si="24"/>
        <v>10.8</v>
      </c>
      <c r="AP43" s="6">
        <f t="shared" si="25"/>
        <v>2.2902220252757743</v>
      </c>
      <c r="AQ43" s="6">
        <f t="shared" si="26"/>
        <v>2.7300000000000004</v>
      </c>
      <c r="AR43" s="6">
        <f t="shared" si="27"/>
        <v>3.5938422540274799</v>
      </c>
      <c r="AS43" s="7"/>
      <c r="AT43" s="7">
        <f t="shared" si="0"/>
        <v>69.006365768381016</v>
      </c>
      <c r="AU43" s="7">
        <f t="shared" si="1"/>
        <v>82.576239664029458</v>
      </c>
      <c r="AV43" s="7">
        <f t="shared" si="2"/>
        <v>126.30838332871713</v>
      </c>
      <c r="AW43" s="7">
        <f t="shared" si="3"/>
        <v>153.8248165712082</v>
      </c>
      <c r="AX43" s="7"/>
      <c r="AY43" s="8">
        <v>1539</v>
      </c>
      <c r="AZ43" s="9">
        <f t="shared" si="4"/>
        <v>799.0972222222224</v>
      </c>
      <c r="BB43" s="9">
        <f t="shared" si="5"/>
        <v>289.82673622720029</v>
      </c>
      <c r="BC43" s="9">
        <f t="shared" si="6"/>
        <v>346.82020658892372</v>
      </c>
      <c r="BD43" s="9">
        <f t="shared" si="7"/>
        <v>646.06422959907445</v>
      </c>
      <c r="BE43" s="9">
        <f t="shared" si="8"/>
        <v>530.495209980612</v>
      </c>
      <c r="BG43" s="10">
        <v>1539</v>
      </c>
      <c r="BH43" s="11">
        <f t="shared" si="9"/>
        <v>2.7571549561797362</v>
      </c>
      <c r="BI43" s="11">
        <f t="shared" si="10"/>
        <v>2.3040676611134425</v>
      </c>
      <c r="BJ43" s="11">
        <f t="shared" si="11"/>
        <v>1.2368696262879544</v>
      </c>
      <c r="BK43" s="11">
        <f t="shared" si="12"/>
        <v>1.506323162185436</v>
      </c>
      <c r="BP43" s="3"/>
    </row>
    <row r="44" spans="2:68" x14ac:dyDescent="0.2">
      <c r="B44" s="16">
        <v>1540</v>
      </c>
      <c r="C44" s="4">
        <v>8.2771577873633914E-2</v>
      </c>
      <c r="D44" s="4">
        <f t="shared" si="28"/>
        <v>0.17499276506053682</v>
      </c>
      <c r="E44" s="4">
        <v>0.15533844066695679</v>
      </c>
      <c r="F44" s="4">
        <f t="shared" si="14"/>
        <v>0.20711792088927572</v>
      </c>
      <c r="G44" s="4">
        <v>0.41269853007132451</v>
      </c>
      <c r="H44" s="4">
        <f t="shared" si="15"/>
        <v>0.31029964667016879</v>
      </c>
      <c r="I44" s="4">
        <v>0.16762945305257584</v>
      </c>
      <c r="J44" s="4">
        <v>0.7006600254687736</v>
      </c>
      <c r="K44" s="4">
        <v>2.0929198174562935</v>
      </c>
      <c r="L44" s="4">
        <v>3.2838260423954182</v>
      </c>
      <c r="M44" s="4">
        <v>3.0761397880820458</v>
      </c>
      <c r="N44" s="4">
        <v>1.7617092502121341</v>
      </c>
      <c r="O44" s="4">
        <v>2.1</v>
      </c>
      <c r="P44" s="4">
        <v>1.79692112701374</v>
      </c>
      <c r="R44" s="4">
        <v>5.1142222222222227</v>
      </c>
      <c r="S44" s="4">
        <v>3.1963888888888894</v>
      </c>
      <c r="T44" s="4">
        <v>4.1553055555555556</v>
      </c>
      <c r="U44" s="4">
        <v>2.5571111111111113</v>
      </c>
      <c r="V44" s="4"/>
      <c r="W44" s="52">
        <v>4.4749444444444446</v>
      </c>
      <c r="X44" s="52">
        <v>2.5571111111111113</v>
      </c>
      <c r="Y44" s="52">
        <v>3.835666666666667</v>
      </c>
      <c r="Z44" s="52">
        <v>2.5571111111111113</v>
      </c>
      <c r="AA44" s="52">
        <v>5.1142222222222227</v>
      </c>
      <c r="AB44" s="52">
        <v>3.835666666666667</v>
      </c>
      <c r="AC44" s="52">
        <v>5.1142222222222227</v>
      </c>
      <c r="AD44" s="52">
        <v>2.5571111111111113</v>
      </c>
      <c r="AE44" s="57"/>
      <c r="AF44" s="26">
        <v>1540</v>
      </c>
      <c r="AG44" s="6">
        <f t="shared" si="16"/>
        <v>29.74877006029126</v>
      </c>
      <c r="AH44" s="6">
        <f t="shared" si="17"/>
        <v>40.387994573408768</v>
      </c>
      <c r="AI44" s="6">
        <f t="shared" si="18"/>
        <v>111.84130164932894</v>
      </c>
      <c r="AJ44" s="6">
        <f t="shared" si="19"/>
        <v>84.09120424761575</v>
      </c>
      <c r="AK44" s="6">
        <f t="shared" si="20"/>
        <v>10.170078916699778</v>
      </c>
      <c r="AL44" s="6">
        <f t="shared" si="21"/>
        <v>3.5033001273438682</v>
      </c>
      <c r="AM44" s="6">
        <f t="shared" si="22"/>
        <v>6.278759452368881</v>
      </c>
      <c r="AN44" s="6">
        <f t="shared" si="23"/>
        <v>4.2689738551140435</v>
      </c>
      <c r="AO44" s="6">
        <f t="shared" si="24"/>
        <v>9.2284193642461378</v>
      </c>
      <c r="AP44" s="6">
        <f t="shared" si="25"/>
        <v>2.2902220252757743</v>
      </c>
      <c r="AQ44" s="6">
        <f t="shared" si="26"/>
        <v>2.7300000000000004</v>
      </c>
      <c r="AR44" s="6">
        <f t="shared" si="27"/>
        <v>3.5938422540274799</v>
      </c>
      <c r="AS44" s="7"/>
      <c r="AT44" s="7">
        <f t="shared" si="0"/>
        <v>71.812366055367221</v>
      </c>
      <c r="AU44" s="7">
        <f t="shared" si="1"/>
        <v>82.451590568484733</v>
      </c>
      <c r="AV44" s="7">
        <f t="shared" si="2"/>
        <v>126.15480024269172</v>
      </c>
      <c r="AW44" s="7">
        <f t="shared" si="3"/>
        <v>153.90489764440491</v>
      </c>
      <c r="AX44" s="7"/>
      <c r="AY44" s="8">
        <v>1540</v>
      </c>
      <c r="AZ44" s="9">
        <f t="shared" si="4"/>
        <v>799.0972222222224</v>
      </c>
      <c r="BB44" s="9">
        <f t="shared" si="5"/>
        <v>301.61193743254233</v>
      </c>
      <c r="BC44" s="9">
        <f t="shared" si="6"/>
        <v>346.29668038763589</v>
      </c>
      <c r="BD44" s="9">
        <f t="shared" si="7"/>
        <v>646.40057010650071</v>
      </c>
      <c r="BE44" s="9">
        <f t="shared" si="8"/>
        <v>529.85016101930523</v>
      </c>
      <c r="BG44" s="10">
        <v>1540</v>
      </c>
      <c r="BH44" s="11">
        <f t="shared" si="9"/>
        <v>2.6494217338494641</v>
      </c>
      <c r="BI44" s="11">
        <f t="shared" si="10"/>
        <v>2.3075509165370365</v>
      </c>
      <c r="BJ44" s="11">
        <f t="shared" si="11"/>
        <v>1.2362260480224567</v>
      </c>
      <c r="BK44" s="11">
        <f t="shared" si="12"/>
        <v>1.5081569866562843</v>
      </c>
      <c r="BP44" s="3"/>
    </row>
    <row r="45" spans="2:68" x14ac:dyDescent="0.2">
      <c r="B45" s="16">
        <v>1541</v>
      </c>
      <c r="C45" s="4">
        <v>7.8236148949051218E-2</v>
      </c>
      <c r="D45" s="4">
        <f t="shared" si="28"/>
        <v>0.16540412039968547</v>
      </c>
      <c r="E45" s="4">
        <v>0.24548009054303754</v>
      </c>
      <c r="F45" s="4">
        <f t="shared" si="14"/>
        <v>0.32730678739071672</v>
      </c>
      <c r="G45" s="4">
        <v>0.52320498148740946</v>
      </c>
      <c r="H45" s="4">
        <f t="shared" si="15"/>
        <v>0.39338720412587175</v>
      </c>
      <c r="I45" s="4">
        <v>0.20491067881264546</v>
      </c>
      <c r="J45" s="4">
        <v>1.4134003962042501</v>
      </c>
      <c r="K45" s="4">
        <v>2.0929198174562935</v>
      </c>
      <c r="L45" s="4">
        <v>3.3</v>
      </c>
      <c r="M45" s="4">
        <v>2.6</v>
      </c>
      <c r="N45" s="4">
        <v>2.0553274585808232</v>
      </c>
      <c r="O45" s="4">
        <v>2.1</v>
      </c>
      <c r="P45" s="4">
        <v>1.79692112701374</v>
      </c>
      <c r="R45" s="4">
        <v>5.1142222222222227</v>
      </c>
      <c r="S45" s="4">
        <v>3.1963888888888894</v>
      </c>
      <c r="T45" s="4">
        <v>4.1553055555555556</v>
      </c>
      <c r="U45" s="4">
        <v>2.5571111111111113</v>
      </c>
      <c r="V45" s="4"/>
      <c r="W45" s="52">
        <v>4.4749444444444446</v>
      </c>
      <c r="X45" s="52">
        <v>2.5571111111111113</v>
      </c>
      <c r="Y45" s="52">
        <v>4.4749444444444446</v>
      </c>
      <c r="Z45" s="52">
        <v>2.5571111111111113</v>
      </c>
      <c r="AA45" s="52">
        <v>5.1142222222222227</v>
      </c>
      <c r="AB45" s="52">
        <v>3.835666666666667</v>
      </c>
      <c r="AC45" s="52">
        <v>5.1142222222222227</v>
      </c>
      <c r="AD45" s="52">
        <v>2.5571111111111113</v>
      </c>
      <c r="AE45" s="57"/>
      <c r="AF45" s="26">
        <v>1541</v>
      </c>
      <c r="AG45" s="6">
        <f t="shared" si="16"/>
        <v>28.118700467946528</v>
      </c>
      <c r="AH45" s="6">
        <f t="shared" si="17"/>
        <v>63.824823541189758</v>
      </c>
      <c r="AI45" s="6">
        <f t="shared" si="18"/>
        <v>141.78854998308796</v>
      </c>
      <c r="AJ45" s="6">
        <f t="shared" si="19"/>
        <v>106.60793231811124</v>
      </c>
      <c r="AK45" s="6">
        <f t="shared" si="20"/>
        <v>12.431930883563201</v>
      </c>
      <c r="AL45" s="6">
        <f t="shared" si="21"/>
        <v>7.0670019810212503</v>
      </c>
      <c r="AM45" s="6">
        <f t="shared" si="22"/>
        <v>6.278759452368881</v>
      </c>
      <c r="AN45" s="6">
        <f t="shared" si="23"/>
        <v>4.29</v>
      </c>
      <c r="AO45" s="6">
        <f t="shared" si="24"/>
        <v>7.8000000000000007</v>
      </c>
      <c r="AP45" s="6">
        <f t="shared" si="25"/>
        <v>2.6719256961550704</v>
      </c>
      <c r="AQ45" s="6">
        <f t="shared" si="26"/>
        <v>2.7300000000000004</v>
      </c>
      <c r="AR45" s="6">
        <f t="shared" si="27"/>
        <v>3.5938422540274799</v>
      </c>
      <c r="AS45" s="7"/>
      <c r="AT45" s="7">
        <f t="shared" si="0"/>
        <v>74.982160735082402</v>
      </c>
      <c r="AU45" s="7">
        <f t="shared" si="1"/>
        <v>110.68828380832564</v>
      </c>
      <c r="AV45" s="7">
        <f t="shared" si="2"/>
        <v>153.47139258524712</v>
      </c>
      <c r="AW45" s="7">
        <f t="shared" si="3"/>
        <v>188.6520102502239</v>
      </c>
      <c r="AX45" s="7"/>
      <c r="AY45" s="8">
        <v>1541</v>
      </c>
      <c r="AZ45" s="9">
        <f t="shared" si="4"/>
        <v>799.0972222222224</v>
      </c>
      <c r="BB45" s="9">
        <f t="shared" si="5"/>
        <v>314.9250750873461</v>
      </c>
      <c r="BC45" s="9">
        <f t="shared" si="6"/>
        <v>464.89079199496769</v>
      </c>
      <c r="BD45" s="9">
        <f t="shared" si="7"/>
        <v>792.33844305094044</v>
      </c>
      <c r="BE45" s="9">
        <f t="shared" si="8"/>
        <v>644.57984885803796</v>
      </c>
      <c r="BG45" s="10">
        <v>1541</v>
      </c>
      <c r="BH45" s="11">
        <f t="shared" si="9"/>
        <v>2.5374201212799226</v>
      </c>
      <c r="BI45" s="11">
        <f t="shared" si="10"/>
        <v>1.7188923419908744</v>
      </c>
      <c r="BJ45" s="11">
        <f t="shared" si="11"/>
        <v>1.0085301669135942</v>
      </c>
      <c r="BK45" s="11">
        <f t="shared" si="12"/>
        <v>1.239717970764884</v>
      </c>
      <c r="BP45" s="3"/>
    </row>
    <row r="46" spans="2:68" x14ac:dyDescent="0.2">
      <c r="B46" s="16">
        <v>1542</v>
      </c>
      <c r="C46" s="4">
        <v>5.7222701384921651E-2</v>
      </c>
      <c r="D46" s="4">
        <f t="shared" si="28"/>
        <v>0.12097822702943267</v>
      </c>
      <c r="E46" s="4">
        <v>0.15140173074760521</v>
      </c>
      <c r="F46" s="4">
        <f t="shared" si="14"/>
        <v>0.20186897433014028</v>
      </c>
      <c r="G46" s="4">
        <v>0.36038951411947484</v>
      </c>
      <c r="H46" s="4">
        <f t="shared" si="15"/>
        <v>0.27096955948832696</v>
      </c>
      <c r="I46" s="4">
        <v>0.11501762978369255</v>
      </c>
      <c r="J46" s="4">
        <v>0.9907012122926987</v>
      </c>
      <c r="K46" s="4">
        <v>1.4669998720488038</v>
      </c>
      <c r="L46" s="4">
        <v>1.8</v>
      </c>
      <c r="M46" s="4">
        <v>2.6</v>
      </c>
      <c r="N46" s="4">
        <v>1.3377465100909898</v>
      </c>
      <c r="O46" s="4">
        <v>1.5</v>
      </c>
      <c r="P46" s="4">
        <v>1.2595241544488831</v>
      </c>
      <c r="R46" s="4">
        <v>3.5847352024922121</v>
      </c>
      <c r="S46" s="4">
        <v>2.2404595015576327</v>
      </c>
      <c r="T46" s="4">
        <v>2.9125973520249224</v>
      </c>
      <c r="U46" s="4">
        <v>1.7923676012461061</v>
      </c>
      <c r="V46" s="4"/>
      <c r="W46" s="52">
        <v>3.1366433021806857</v>
      </c>
      <c r="X46" s="52">
        <v>2.2404595015576327</v>
      </c>
      <c r="Y46" s="52">
        <v>3.1366433021806857</v>
      </c>
      <c r="Z46" s="52">
        <v>1.7923676012461061</v>
      </c>
      <c r="AA46" s="52">
        <v>3.5847352024922121</v>
      </c>
      <c r="AB46" s="52">
        <v>2.6885514018691592</v>
      </c>
      <c r="AC46" s="52">
        <v>3.1366433021806857</v>
      </c>
      <c r="AD46" s="52">
        <v>2.2404595015576327</v>
      </c>
      <c r="AE46" s="57"/>
      <c r="AF46" s="26">
        <v>1542</v>
      </c>
      <c r="AG46" s="6">
        <f t="shared" si="16"/>
        <v>20.566298595003556</v>
      </c>
      <c r="AH46" s="6">
        <f t="shared" si="17"/>
        <v>39.364449994377352</v>
      </c>
      <c r="AI46" s="6">
        <f t="shared" si="18"/>
        <v>97.665558326377678</v>
      </c>
      <c r="AJ46" s="6">
        <f t="shared" si="19"/>
        <v>73.432750621336609</v>
      </c>
      <c r="AK46" s="6">
        <f t="shared" si="20"/>
        <v>6.9781195989766269</v>
      </c>
      <c r="AL46" s="6">
        <f t="shared" si="21"/>
        <v>4.9535060614634938</v>
      </c>
      <c r="AM46" s="6">
        <f t="shared" si="22"/>
        <v>4.4009996161464109</v>
      </c>
      <c r="AN46" s="6">
        <f t="shared" si="23"/>
        <v>2.3400000000000003</v>
      </c>
      <c r="AO46" s="6">
        <f t="shared" si="24"/>
        <v>7.8000000000000007</v>
      </c>
      <c r="AP46" s="6">
        <f t="shared" si="25"/>
        <v>1.7390704631182867</v>
      </c>
      <c r="AQ46" s="6">
        <f t="shared" si="26"/>
        <v>1.9500000000000002</v>
      </c>
      <c r="AR46" s="6">
        <f t="shared" si="27"/>
        <v>2.5190483088977662</v>
      </c>
      <c r="AS46" s="7"/>
      <c r="AT46" s="7">
        <f t="shared" si="0"/>
        <v>53.24704264360615</v>
      </c>
      <c r="AU46" s="7">
        <f t="shared" si="1"/>
        <v>72.045194042979944</v>
      </c>
      <c r="AV46" s="7">
        <f t="shared" si="2"/>
        <v>106.1134946699392</v>
      </c>
      <c r="AW46" s="7">
        <f t="shared" si="3"/>
        <v>130.34630237498027</v>
      </c>
      <c r="AX46" s="7"/>
      <c r="AY46" s="8">
        <v>1542</v>
      </c>
      <c r="AZ46" s="9">
        <f t="shared" si="4"/>
        <v>560.11487538940821</v>
      </c>
      <c r="BB46" s="9">
        <f t="shared" si="5"/>
        <v>223.63757910314584</v>
      </c>
      <c r="BC46" s="9">
        <f t="shared" si="6"/>
        <v>302.58981498051577</v>
      </c>
      <c r="BD46" s="9">
        <f t="shared" si="7"/>
        <v>547.45446997491717</v>
      </c>
      <c r="BE46" s="9">
        <f t="shared" si="8"/>
        <v>445.67667761374469</v>
      </c>
      <c r="BG46" s="10">
        <v>1542</v>
      </c>
      <c r="BH46" s="11">
        <f t="shared" si="9"/>
        <v>2.5045650987443069</v>
      </c>
      <c r="BI46" s="11">
        <f t="shared" si="10"/>
        <v>1.8510698234356464</v>
      </c>
      <c r="BJ46" s="11">
        <f t="shared" si="11"/>
        <v>1.0231259513052677</v>
      </c>
      <c r="BK46" s="11">
        <f t="shared" si="12"/>
        <v>1.2567740326650969</v>
      </c>
      <c r="BP46" s="3"/>
    </row>
    <row r="47" spans="2:68" x14ac:dyDescent="0.2">
      <c r="B47" s="16">
        <v>1543</v>
      </c>
      <c r="C47" s="4">
        <v>5.7222701384921651E-2</v>
      </c>
      <c r="D47" s="4">
        <f t="shared" si="28"/>
        <v>0.12097822702943267</v>
      </c>
      <c r="E47" s="4">
        <v>0.17683404247423706</v>
      </c>
      <c r="F47" s="4">
        <f t="shared" si="14"/>
        <v>0.23577872329898275</v>
      </c>
      <c r="G47" s="4">
        <v>0.39156749371138738</v>
      </c>
      <c r="H47" s="4">
        <f t="shared" si="15"/>
        <v>0.29441164940705816</v>
      </c>
      <c r="I47" s="4">
        <v>0.12646217006067687</v>
      </c>
      <c r="J47" s="4">
        <v>0.9907012122926987</v>
      </c>
      <c r="K47" s="4">
        <v>1.4669998720488038</v>
      </c>
      <c r="L47" s="4">
        <v>1.8</v>
      </c>
      <c r="M47" s="4">
        <v>2.1561727486556395</v>
      </c>
      <c r="N47" s="4">
        <v>1.2760043634714056</v>
      </c>
      <c r="O47" s="4">
        <v>1.5</v>
      </c>
      <c r="P47" s="4">
        <v>1.2595241544488831</v>
      </c>
      <c r="R47" s="4">
        <v>3.5847352024922121</v>
      </c>
      <c r="S47" s="4">
        <v>2.2404595015576327</v>
      </c>
      <c r="T47" s="4">
        <v>2.9125973520249224</v>
      </c>
      <c r="U47" s="4">
        <v>1.7923676012461061</v>
      </c>
      <c r="V47" s="4"/>
      <c r="W47" s="52">
        <v>3.1366433021806857</v>
      </c>
      <c r="X47" s="52">
        <v>2.2404595015576327</v>
      </c>
      <c r="Y47" s="52">
        <v>3.1366433021806857</v>
      </c>
      <c r="Z47" s="52">
        <v>1.7923676012461061</v>
      </c>
      <c r="AA47" s="52">
        <v>3.5847352024922121</v>
      </c>
      <c r="AB47" s="52">
        <v>2.6885514018691592</v>
      </c>
      <c r="AC47" s="52">
        <v>3.1366433021806857</v>
      </c>
      <c r="AD47" s="52">
        <v>2.2404595015576327</v>
      </c>
      <c r="AE47" s="57"/>
      <c r="AF47" s="26">
        <v>1543</v>
      </c>
      <c r="AG47" s="6">
        <f t="shared" si="16"/>
        <v>20.566298595003556</v>
      </c>
      <c r="AH47" s="6">
        <f t="shared" si="17"/>
        <v>45.976851043301636</v>
      </c>
      <c r="AI47" s="6">
        <f t="shared" si="18"/>
        <v>106.11479079578598</v>
      </c>
      <c r="AJ47" s="6">
        <f t="shared" si="19"/>
        <v>79.785556989312767</v>
      </c>
      <c r="AK47" s="6">
        <f t="shared" si="20"/>
        <v>7.6724598575812655</v>
      </c>
      <c r="AL47" s="6">
        <f t="shared" si="21"/>
        <v>4.9535060614634938</v>
      </c>
      <c r="AM47" s="6">
        <f t="shared" si="22"/>
        <v>4.4009996161464109</v>
      </c>
      <c r="AN47" s="6">
        <f t="shared" si="23"/>
        <v>2.3400000000000003</v>
      </c>
      <c r="AO47" s="6">
        <f t="shared" si="24"/>
        <v>6.4685182459669184</v>
      </c>
      <c r="AP47" s="6">
        <f t="shared" si="25"/>
        <v>1.6588056725128273</v>
      </c>
      <c r="AQ47" s="6">
        <f t="shared" si="26"/>
        <v>1.9500000000000002</v>
      </c>
      <c r="AR47" s="6">
        <f t="shared" si="27"/>
        <v>2.5190483088977662</v>
      </c>
      <c r="AS47" s="7"/>
      <c r="AT47" s="7">
        <f t="shared" si="0"/>
        <v>52.529636357572237</v>
      </c>
      <c r="AU47" s="7">
        <f t="shared" si="1"/>
        <v>77.940188805870321</v>
      </c>
      <c r="AV47" s="7">
        <f t="shared" si="2"/>
        <v>111.74889475188145</v>
      </c>
      <c r="AW47" s="7">
        <f t="shared" si="3"/>
        <v>138.07812855835465</v>
      </c>
      <c r="AX47" s="7"/>
      <c r="AY47" s="8">
        <v>1543</v>
      </c>
      <c r="AZ47" s="9">
        <f t="shared" si="4"/>
        <v>560.11487538940821</v>
      </c>
      <c r="BB47" s="9">
        <f t="shared" si="5"/>
        <v>220.6244727018034</v>
      </c>
      <c r="BC47" s="9">
        <f t="shared" si="6"/>
        <v>327.34879298465535</v>
      </c>
      <c r="BD47" s="9">
        <f t="shared" si="7"/>
        <v>579.92813994508958</v>
      </c>
      <c r="BE47" s="9">
        <f t="shared" si="8"/>
        <v>469.34535795790214</v>
      </c>
      <c r="BG47" s="10">
        <v>1543</v>
      </c>
      <c r="BH47" s="11">
        <f t="shared" si="9"/>
        <v>2.5387703754263966</v>
      </c>
      <c r="BI47" s="11">
        <f t="shared" si="10"/>
        <v>1.7110644285029146</v>
      </c>
      <c r="BJ47" s="11">
        <f t="shared" si="11"/>
        <v>0.96583496610880548</v>
      </c>
      <c r="BK47" s="11">
        <f t="shared" si="12"/>
        <v>1.1933960055052844</v>
      </c>
      <c r="BP47" s="3"/>
    </row>
    <row r="48" spans="2:68" x14ac:dyDescent="0.2">
      <c r="B48" s="16">
        <v>1544</v>
      </c>
      <c r="C48" s="4">
        <v>6.8950777569669108E-2</v>
      </c>
      <c r="D48" s="4">
        <f t="shared" si="28"/>
        <v>0.14577331410078037</v>
      </c>
      <c r="E48" s="4">
        <v>0.18659804179791703</v>
      </c>
      <c r="F48" s="4">
        <f t="shared" si="14"/>
        <v>0.24879738906388937</v>
      </c>
      <c r="G48" s="4">
        <v>0.42017795515090239</v>
      </c>
      <c r="H48" s="4">
        <f t="shared" si="15"/>
        <v>0.31592327454955066</v>
      </c>
      <c r="I48" s="4">
        <v>0.15844888685509964</v>
      </c>
      <c r="J48" s="4">
        <v>1.0743753011687711</v>
      </c>
      <c r="K48" s="4">
        <v>1.5909018882691419</v>
      </c>
      <c r="L48" s="4">
        <v>1.8</v>
      </c>
      <c r="M48" s="4">
        <v>1.9</v>
      </c>
      <c r="N48" s="4">
        <v>1.5623266154752877</v>
      </c>
      <c r="O48" s="4">
        <v>1.5</v>
      </c>
      <c r="P48" s="4">
        <v>1.1319900384876613</v>
      </c>
      <c r="R48" s="4">
        <v>4.1207500000000001</v>
      </c>
      <c r="S48" s="4">
        <v>2.4296875</v>
      </c>
      <c r="T48" s="4">
        <v>3.1585937500000001</v>
      </c>
      <c r="U48" s="4">
        <v>1.9437500000000001</v>
      </c>
      <c r="V48" s="4"/>
      <c r="W48" s="52">
        <v>2.9156250000000004</v>
      </c>
      <c r="X48" s="52">
        <v>1.9437500000000001</v>
      </c>
      <c r="Y48" s="52">
        <v>3.4015625000000003</v>
      </c>
      <c r="Z48" s="52">
        <v>1.9437500000000001</v>
      </c>
      <c r="AA48" s="52">
        <v>3.8875000000000002</v>
      </c>
      <c r="AB48" s="52">
        <v>2.9156250000000004</v>
      </c>
      <c r="AC48" s="52">
        <v>3.8875000000000002</v>
      </c>
      <c r="AD48" s="52">
        <v>2.4296875</v>
      </c>
      <c r="AE48" s="57"/>
      <c r="AF48" s="26">
        <v>1544</v>
      </c>
      <c r="AG48" s="6">
        <f t="shared" si="16"/>
        <v>24.781463397132661</v>
      </c>
      <c r="AH48" s="6">
        <f t="shared" si="17"/>
        <v>48.515490867458425</v>
      </c>
      <c r="AI48" s="6">
        <f t="shared" si="18"/>
        <v>113.86822584589454</v>
      </c>
      <c r="AJ48" s="6">
        <f t="shared" si="19"/>
        <v>85.615207402928235</v>
      </c>
      <c r="AK48" s="6">
        <f t="shared" si="20"/>
        <v>9.6130939654988961</v>
      </c>
      <c r="AL48" s="6">
        <f t="shared" si="21"/>
        <v>5.371876505843856</v>
      </c>
      <c r="AM48" s="6">
        <f t="shared" si="22"/>
        <v>4.7727056648074253</v>
      </c>
      <c r="AN48" s="6">
        <f t="shared" si="23"/>
        <v>2.3400000000000003</v>
      </c>
      <c r="AO48" s="6">
        <f t="shared" si="24"/>
        <v>5.6999999999999993</v>
      </c>
      <c r="AP48" s="6">
        <f t="shared" si="25"/>
        <v>2.031024600117874</v>
      </c>
      <c r="AQ48" s="6">
        <f t="shared" si="26"/>
        <v>1.9500000000000002</v>
      </c>
      <c r="AR48" s="6">
        <f t="shared" si="27"/>
        <v>2.2639800769753227</v>
      </c>
      <c r="AS48" s="7"/>
      <c r="AT48" s="7">
        <f t="shared" si="0"/>
        <v>58.824144210376033</v>
      </c>
      <c r="AU48" s="7">
        <f t="shared" si="1"/>
        <v>82.558171680701804</v>
      </c>
      <c r="AV48" s="7">
        <f t="shared" si="2"/>
        <v>119.65788821617161</v>
      </c>
      <c r="AW48" s="7">
        <f t="shared" si="3"/>
        <v>147.91090665913791</v>
      </c>
      <c r="AX48" s="7"/>
      <c r="AY48" s="8">
        <v>1544</v>
      </c>
      <c r="AZ48" s="9">
        <f t="shared" si="4"/>
        <v>607.421875</v>
      </c>
      <c r="BB48" s="9">
        <f t="shared" si="5"/>
        <v>247.06140568357935</v>
      </c>
      <c r="BC48" s="9">
        <f t="shared" si="6"/>
        <v>346.74432105894761</v>
      </c>
      <c r="BD48" s="9">
        <f t="shared" si="7"/>
        <v>621.22580796837929</v>
      </c>
      <c r="BE48" s="9">
        <f t="shared" si="8"/>
        <v>502.56313050792079</v>
      </c>
      <c r="BG48" s="10">
        <v>1544</v>
      </c>
      <c r="BH48" s="11">
        <f t="shared" si="9"/>
        <v>2.4585866550842326</v>
      </c>
      <c r="BI48" s="11">
        <f t="shared" si="10"/>
        <v>1.7517860801438661</v>
      </c>
      <c r="BJ48" s="11">
        <f t="shared" si="11"/>
        <v>0.97777952430288939</v>
      </c>
      <c r="BK48" s="11">
        <f t="shared" si="12"/>
        <v>1.2086479053608701</v>
      </c>
      <c r="BP48" s="3"/>
    </row>
    <row r="49" spans="2:68" x14ac:dyDescent="0.2">
      <c r="B49" s="16">
        <v>1545</v>
      </c>
      <c r="C49" s="4">
        <v>6.4354059065024505E-2</v>
      </c>
      <c r="D49" s="4">
        <f t="shared" si="28"/>
        <v>0.13605509316072834</v>
      </c>
      <c r="E49" s="4">
        <v>0.2146092951855951</v>
      </c>
      <c r="F49" s="4">
        <f t="shared" si="14"/>
        <v>0.28614572691412682</v>
      </c>
      <c r="G49" s="4">
        <v>0.3213929037549163</v>
      </c>
      <c r="H49" s="4">
        <f t="shared" si="15"/>
        <v>0.24164879981572654</v>
      </c>
      <c r="I49" s="4">
        <v>0.11818163275441287</v>
      </c>
      <c r="J49" s="4">
        <v>0.71625020077918078</v>
      </c>
      <c r="K49" s="4">
        <v>1.0606012588460947</v>
      </c>
      <c r="L49" s="4">
        <v>1.8</v>
      </c>
      <c r="M49" s="4">
        <v>1.700568678915136</v>
      </c>
      <c r="N49" s="4">
        <v>1.3093784967792887</v>
      </c>
      <c r="O49" s="4">
        <v>1.5</v>
      </c>
      <c r="P49" s="4">
        <v>1.1057309058602889</v>
      </c>
      <c r="R49" s="4">
        <v>2.9285833333333331</v>
      </c>
      <c r="S49" s="4">
        <v>1.7817708333333333</v>
      </c>
      <c r="T49" s="4">
        <v>2.1057291666666669</v>
      </c>
      <c r="U49" s="4">
        <v>1.2958333333333334</v>
      </c>
      <c r="V49" s="4"/>
      <c r="W49" s="52">
        <v>2.2677083333333332</v>
      </c>
      <c r="X49" s="52">
        <v>1.9437500000000001</v>
      </c>
      <c r="Y49" s="52">
        <v>2.2677083333333332</v>
      </c>
      <c r="Z49" s="52">
        <v>1.2958333333333334</v>
      </c>
      <c r="AA49" s="52">
        <v>2.5916666666666668</v>
      </c>
      <c r="AB49" s="52">
        <v>1.9437500000000001</v>
      </c>
      <c r="AC49" s="52">
        <v>2.5916666666666668</v>
      </c>
      <c r="AD49" s="52">
        <v>1.6197916666666667</v>
      </c>
      <c r="AE49" s="57"/>
      <c r="AF49" s="26">
        <v>1545</v>
      </c>
      <c r="AG49" s="6">
        <f t="shared" si="16"/>
        <v>23.129365837323817</v>
      </c>
      <c r="AH49" s="6">
        <f t="shared" si="17"/>
        <v>55.798416748254731</v>
      </c>
      <c r="AI49" s="6">
        <f t="shared" si="18"/>
        <v>87.097476917582313</v>
      </c>
      <c r="AJ49" s="6">
        <f t="shared" si="19"/>
        <v>65.486824750061899</v>
      </c>
      <c r="AK49" s="6">
        <f t="shared" si="20"/>
        <v>7.1700796592102289</v>
      </c>
      <c r="AL49" s="6">
        <f t="shared" si="21"/>
        <v>3.581251003895904</v>
      </c>
      <c r="AM49" s="6">
        <f t="shared" si="22"/>
        <v>3.1818037765382838</v>
      </c>
      <c r="AN49" s="6">
        <f t="shared" si="23"/>
        <v>2.3400000000000003</v>
      </c>
      <c r="AO49" s="6">
        <f t="shared" si="24"/>
        <v>5.1017060367454077</v>
      </c>
      <c r="AP49" s="6">
        <f t="shared" si="25"/>
        <v>1.7021920458130755</v>
      </c>
      <c r="AQ49" s="6">
        <f t="shared" si="26"/>
        <v>1.9500000000000002</v>
      </c>
      <c r="AR49" s="6">
        <f t="shared" si="27"/>
        <v>2.2114618117205778</v>
      </c>
      <c r="AS49" s="7"/>
      <c r="AT49" s="7">
        <f t="shared" si="0"/>
        <v>50.367860171247294</v>
      </c>
      <c r="AU49" s="7">
        <f t="shared" si="1"/>
        <v>83.036911082178207</v>
      </c>
      <c r="AV49" s="7">
        <f t="shared" si="2"/>
        <v>92.725319083985397</v>
      </c>
      <c r="AW49" s="7">
        <f t="shared" si="3"/>
        <v>114.33597125150577</v>
      </c>
      <c r="AX49" s="7"/>
      <c r="AY49" s="8">
        <v>1545</v>
      </c>
      <c r="AZ49" s="9">
        <f t="shared" si="4"/>
        <v>445.44270833333331</v>
      </c>
      <c r="BB49" s="9">
        <f t="shared" si="5"/>
        <v>211.54501271923866</v>
      </c>
      <c r="BC49" s="9">
        <f t="shared" si="6"/>
        <v>348.7550265451485</v>
      </c>
      <c r="BD49" s="9">
        <f t="shared" si="7"/>
        <v>480.21107925632424</v>
      </c>
      <c r="BE49" s="9">
        <f t="shared" si="8"/>
        <v>389.44634015273868</v>
      </c>
      <c r="BG49" s="10">
        <v>1545</v>
      </c>
      <c r="BH49" s="11">
        <f t="shared" si="9"/>
        <v>2.1056639559001202</v>
      </c>
      <c r="BI49" s="11">
        <f t="shared" si="10"/>
        <v>1.277236668804451</v>
      </c>
      <c r="BJ49" s="11">
        <f t="shared" si="11"/>
        <v>0.92759773269530821</v>
      </c>
      <c r="BK49" s="11">
        <f t="shared" si="12"/>
        <v>1.1437845536271651</v>
      </c>
      <c r="BP49" s="3"/>
    </row>
    <row r="50" spans="2:68" x14ac:dyDescent="0.2">
      <c r="B50" s="16">
        <v>1546</v>
      </c>
      <c r="C50" s="4">
        <v>3.8305987538705066E-2</v>
      </c>
      <c r="D50" s="4">
        <f t="shared" si="28"/>
        <v>8.0985174500433549E-2</v>
      </c>
      <c r="E50" s="4">
        <v>7.6228915202023087E-2</v>
      </c>
      <c r="F50" s="4">
        <f t="shared" si="14"/>
        <v>0.10163855360269745</v>
      </c>
      <c r="G50" s="4">
        <v>0.11903440879811718</v>
      </c>
      <c r="H50" s="4">
        <f t="shared" si="15"/>
        <v>8.9499555487306148E-2</v>
      </c>
      <c r="I50" s="4">
        <v>6.5733074616417905E-2</v>
      </c>
      <c r="J50" s="4">
        <v>0.47750013385278722</v>
      </c>
      <c r="K50" s="4">
        <v>0.8549088934941248</v>
      </c>
      <c r="L50" s="4">
        <v>1.8</v>
      </c>
      <c r="M50" s="4">
        <v>1.3</v>
      </c>
      <c r="N50" s="4">
        <v>0.8332408615868202</v>
      </c>
      <c r="O50" s="4">
        <v>1.5</v>
      </c>
      <c r="P50" s="4">
        <v>0.86723992616493262</v>
      </c>
      <c r="R50" s="4">
        <v>1.952388888888889</v>
      </c>
      <c r="S50" s="4">
        <v>1.2958333333333336</v>
      </c>
      <c r="T50" s="4">
        <v>1.4038194444444447</v>
      </c>
      <c r="U50" s="4">
        <v>1.0798611111111114</v>
      </c>
      <c r="V50" s="4"/>
      <c r="W50" s="52">
        <v>1.2958333333333336</v>
      </c>
      <c r="X50" s="52">
        <v>1.0798611111111114</v>
      </c>
      <c r="Y50" s="52">
        <v>1.5118055555555558</v>
      </c>
      <c r="Z50" s="52">
        <v>0.86388888888888904</v>
      </c>
      <c r="AA50" s="52">
        <v>1.7277777777777781</v>
      </c>
      <c r="AB50" s="52">
        <v>1.2958333333333336</v>
      </c>
      <c r="AC50" s="52">
        <v>1.7277777777777781</v>
      </c>
      <c r="AD50" s="52">
        <v>1.0798611111111114</v>
      </c>
      <c r="AE50" s="57"/>
      <c r="AF50" s="26">
        <v>1546</v>
      </c>
      <c r="AG50" s="6">
        <f t="shared" si="16"/>
        <v>13.767479665073703</v>
      </c>
      <c r="AH50" s="6">
        <f t="shared" si="17"/>
        <v>19.819517952526002</v>
      </c>
      <c r="AI50" s="6">
        <f t="shared" si="18"/>
        <v>32.258324784289755</v>
      </c>
      <c r="AJ50" s="6">
        <f t="shared" si="19"/>
        <v>24.254379537059965</v>
      </c>
      <c r="AK50" s="6">
        <f t="shared" si="20"/>
        <v>3.9880256369780742</v>
      </c>
      <c r="AL50" s="6">
        <f t="shared" si="21"/>
        <v>2.387500669263936</v>
      </c>
      <c r="AM50" s="6">
        <f t="shared" si="22"/>
        <v>2.5647266804823743</v>
      </c>
      <c r="AN50" s="6">
        <f t="shared" si="23"/>
        <v>2.3400000000000003</v>
      </c>
      <c r="AO50" s="6">
        <f t="shared" si="24"/>
        <v>3.9000000000000004</v>
      </c>
      <c r="AP50" s="6">
        <f t="shared" si="25"/>
        <v>1.0832131200628663</v>
      </c>
      <c r="AQ50" s="6">
        <f t="shared" si="26"/>
        <v>1.9500000000000002</v>
      </c>
      <c r="AR50" s="6">
        <f t="shared" si="27"/>
        <v>1.7344798523298652</v>
      </c>
      <c r="AS50" s="7"/>
      <c r="AT50" s="7">
        <f t="shared" si="0"/>
        <v>33.715425624190821</v>
      </c>
      <c r="AU50" s="7">
        <f t="shared" si="1"/>
        <v>39.767463911643119</v>
      </c>
      <c r="AV50" s="7">
        <f t="shared" si="2"/>
        <v>44.202325496177082</v>
      </c>
      <c r="AW50" s="7">
        <f t="shared" si="3"/>
        <v>52.20627074340689</v>
      </c>
      <c r="AX50" s="7"/>
      <c r="AY50" s="8">
        <v>1546</v>
      </c>
      <c r="AZ50" s="9">
        <f t="shared" si="4"/>
        <v>323.95833333333343</v>
      </c>
      <c r="BB50" s="9">
        <f t="shared" si="5"/>
        <v>141.60478762160145</v>
      </c>
      <c r="BC50" s="9">
        <f t="shared" si="6"/>
        <v>167.0233484289011</v>
      </c>
      <c r="BD50" s="9">
        <f t="shared" si="7"/>
        <v>219.26633712230895</v>
      </c>
      <c r="BE50" s="9">
        <f t="shared" si="8"/>
        <v>185.64976708394374</v>
      </c>
      <c r="BG50" s="10">
        <v>1546</v>
      </c>
      <c r="BH50" s="11">
        <f t="shared" si="9"/>
        <v>2.2877639857701704</v>
      </c>
      <c r="BI50" s="11">
        <f t="shared" si="10"/>
        <v>1.9395990822878084</v>
      </c>
      <c r="BJ50" s="11">
        <f t="shared" si="11"/>
        <v>1.4774649751759488</v>
      </c>
      <c r="BK50" s="11">
        <f t="shared" si="12"/>
        <v>1.744997251662868</v>
      </c>
      <c r="BP50" s="3"/>
    </row>
    <row r="51" spans="2:68" x14ac:dyDescent="0.2">
      <c r="B51" s="16">
        <v>1547</v>
      </c>
      <c r="C51" s="4">
        <v>2.8346430778641751E-2</v>
      </c>
      <c r="D51" s="4">
        <f t="shared" si="28"/>
        <v>5.9929029130320832E-2</v>
      </c>
      <c r="E51" s="4">
        <v>4.5201065295671979E-2</v>
      </c>
      <c r="F51" s="4">
        <f t="shared" si="14"/>
        <v>6.0268087060895974E-2</v>
      </c>
      <c r="G51" s="4">
        <v>0.11903440879811718</v>
      </c>
      <c r="H51" s="4">
        <f t="shared" si="15"/>
        <v>8.9499555487306148E-2</v>
      </c>
      <c r="I51" s="4">
        <v>5.9389603080008332E-2</v>
      </c>
      <c r="J51" s="4">
        <v>0.47750013385278722</v>
      </c>
      <c r="K51" s="4">
        <v>0.75849059723538903</v>
      </c>
      <c r="L51" s="4">
        <v>1.8</v>
      </c>
      <c r="M51" s="4">
        <v>1.3</v>
      </c>
      <c r="N51" s="4">
        <v>0.97211433851795692</v>
      </c>
      <c r="O51" s="4">
        <v>1.5</v>
      </c>
      <c r="P51" s="4">
        <v>0.69379194093194596</v>
      </c>
      <c r="R51" s="4">
        <v>1.952388888888889</v>
      </c>
      <c r="S51" s="4">
        <v>1.2958333333333336</v>
      </c>
      <c r="T51" s="4">
        <v>1.4038194444444447</v>
      </c>
      <c r="U51" s="4">
        <v>1.0798611111111114</v>
      </c>
      <c r="V51" s="4"/>
      <c r="W51" s="52">
        <v>1.5118055555555558</v>
      </c>
      <c r="X51" s="52">
        <v>1.0798611111111114</v>
      </c>
      <c r="Y51" s="52">
        <v>1.5118055555555558</v>
      </c>
      <c r="Z51" s="52">
        <v>0.86388888888888904</v>
      </c>
      <c r="AA51" s="52">
        <v>1.7277777777777781</v>
      </c>
      <c r="AB51" s="52">
        <v>1.2958333333333336</v>
      </c>
      <c r="AC51" s="52">
        <v>1.7277777777777781</v>
      </c>
      <c r="AD51" s="52">
        <v>1.2958333333333336</v>
      </c>
      <c r="AE51" s="57"/>
      <c r="AF51" s="26">
        <v>1547</v>
      </c>
      <c r="AG51" s="6">
        <f t="shared" si="16"/>
        <v>10.187934952154542</v>
      </c>
      <c r="AH51" s="6">
        <f t="shared" si="17"/>
        <v>11.752276976874715</v>
      </c>
      <c r="AI51" s="6">
        <f t="shared" si="18"/>
        <v>32.258324784289755</v>
      </c>
      <c r="AJ51" s="6">
        <f t="shared" si="19"/>
        <v>24.254379537059965</v>
      </c>
      <c r="AK51" s="6">
        <f t="shared" si="20"/>
        <v>3.6031672188641055</v>
      </c>
      <c r="AL51" s="6">
        <f t="shared" si="21"/>
        <v>2.387500669263936</v>
      </c>
      <c r="AM51" s="6">
        <f t="shared" si="22"/>
        <v>2.2754717917061669</v>
      </c>
      <c r="AN51" s="6">
        <f t="shared" si="23"/>
        <v>2.3400000000000003</v>
      </c>
      <c r="AO51" s="6">
        <f t="shared" si="24"/>
        <v>3.9000000000000004</v>
      </c>
      <c r="AP51" s="6">
        <f t="shared" si="25"/>
        <v>1.263748640073344</v>
      </c>
      <c r="AQ51" s="6">
        <f t="shared" si="26"/>
        <v>1.9500000000000002</v>
      </c>
      <c r="AR51" s="6">
        <f t="shared" si="27"/>
        <v>1.3875838818638919</v>
      </c>
      <c r="AS51" s="7"/>
      <c r="AT51" s="7">
        <f t="shared" si="0"/>
        <v>29.295407153925986</v>
      </c>
      <c r="AU51" s="7">
        <f t="shared" si="1"/>
        <v>30.859749178646158</v>
      </c>
      <c r="AV51" s="7">
        <f t="shared" si="2"/>
        <v>43.361851738831412</v>
      </c>
      <c r="AW51" s="7">
        <f t="shared" si="3"/>
        <v>51.365796986061213</v>
      </c>
      <c r="AX51" s="7"/>
      <c r="AY51" s="8">
        <v>1547</v>
      </c>
      <c r="AZ51" s="9">
        <f t="shared" si="4"/>
        <v>323.95833333333343</v>
      </c>
      <c r="BB51" s="9">
        <f t="shared" si="5"/>
        <v>123.04071004648914</v>
      </c>
      <c r="BC51" s="9">
        <f t="shared" si="6"/>
        <v>129.61094655031388</v>
      </c>
      <c r="BD51" s="9">
        <f t="shared" si="7"/>
        <v>215.7363473414571</v>
      </c>
      <c r="BE51" s="9">
        <f t="shared" si="8"/>
        <v>182.11977730309195</v>
      </c>
      <c r="BG51" s="10">
        <v>1547</v>
      </c>
      <c r="BH51" s="11">
        <f t="shared" si="9"/>
        <v>2.6329361494332284</v>
      </c>
      <c r="BI51" s="11">
        <f t="shared" si="10"/>
        <v>2.4994673826224663</v>
      </c>
      <c r="BJ51" s="11">
        <f t="shared" si="11"/>
        <v>1.5016400218391932</v>
      </c>
      <c r="BK51" s="11">
        <f t="shared" si="12"/>
        <v>1.7788201706077609</v>
      </c>
      <c r="BP51" s="3"/>
    </row>
    <row r="52" spans="2:68" x14ac:dyDescent="0.2">
      <c r="B52" s="16">
        <v>1548</v>
      </c>
      <c r="C52" s="4">
        <v>3.2751619345592835E-2</v>
      </c>
      <c r="D52" s="4">
        <f t="shared" si="28"/>
        <v>6.9242324197870686E-2</v>
      </c>
      <c r="E52" s="4">
        <v>7.4888205638168406E-2</v>
      </c>
      <c r="F52" s="4">
        <f t="shared" si="14"/>
        <v>9.9850940850891204E-2</v>
      </c>
      <c r="G52" s="4">
        <v>0.15474473143755232</v>
      </c>
      <c r="H52" s="4">
        <f t="shared" si="15"/>
        <v>0.11634942213349798</v>
      </c>
      <c r="I52" s="4">
        <v>7.9155492649980147E-2</v>
      </c>
      <c r="J52" s="4">
        <v>0.47750013385278722</v>
      </c>
      <c r="K52" s="4">
        <v>0.97061084900460803</v>
      </c>
      <c r="L52" s="4">
        <v>1.8</v>
      </c>
      <c r="M52" s="4">
        <v>1.3</v>
      </c>
      <c r="N52" s="4">
        <v>0.95227527038493742</v>
      </c>
      <c r="O52" s="4">
        <v>1.5</v>
      </c>
      <c r="P52" s="4">
        <v>0.73715393724019262</v>
      </c>
      <c r="R52" s="4">
        <v>1.952388888888889</v>
      </c>
      <c r="S52" s="4">
        <v>1.2958333333333336</v>
      </c>
      <c r="T52" s="4">
        <v>1.4038194444444447</v>
      </c>
      <c r="U52" s="4">
        <v>1.0798611111111114</v>
      </c>
      <c r="V52" s="4"/>
      <c r="W52" s="52">
        <v>1.5118055555555558</v>
      </c>
      <c r="X52" s="52">
        <v>1.0798611111111114</v>
      </c>
      <c r="Y52" s="52">
        <v>1.7277777777777781</v>
      </c>
      <c r="Z52" s="52">
        <v>0.86388888888888904</v>
      </c>
      <c r="AA52" s="52">
        <v>1.7277777777777781</v>
      </c>
      <c r="AB52" s="52">
        <v>1.2958333333333336</v>
      </c>
      <c r="AC52" s="52">
        <v>1.7277777777777781</v>
      </c>
      <c r="AD52" s="52">
        <v>1.2958333333333336</v>
      </c>
      <c r="AE52" s="57"/>
      <c r="AF52" s="26">
        <v>1548</v>
      </c>
      <c r="AG52" s="6">
        <f t="shared" si="16"/>
        <v>11.771195113638017</v>
      </c>
      <c r="AH52" s="6">
        <f t="shared" si="17"/>
        <v>19.470933465923785</v>
      </c>
      <c r="AI52" s="6">
        <f t="shared" si="18"/>
        <v>41.935822219576679</v>
      </c>
      <c r="AJ52" s="6">
        <f t="shared" si="19"/>
        <v>31.530693398177952</v>
      </c>
      <c r="AK52" s="6">
        <f t="shared" si="20"/>
        <v>4.8023637390742957</v>
      </c>
      <c r="AL52" s="6">
        <f t="shared" si="21"/>
        <v>2.387500669263936</v>
      </c>
      <c r="AM52" s="6">
        <f t="shared" si="22"/>
        <v>2.911832547013824</v>
      </c>
      <c r="AN52" s="6">
        <f t="shared" si="23"/>
        <v>2.3400000000000003</v>
      </c>
      <c r="AO52" s="6">
        <f t="shared" si="24"/>
        <v>3.9000000000000004</v>
      </c>
      <c r="AP52" s="6">
        <f t="shared" si="25"/>
        <v>1.2379578515004186</v>
      </c>
      <c r="AQ52" s="6">
        <f t="shared" si="26"/>
        <v>1.9500000000000002</v>
      </c>
      <c r="AR52" s="6">
        <f t="shared" si="27"/>
        <v>1.4743078744803852</v>
      </c>
      <c r="AS52" s="7"/>
      <c r="AT52" s="7">
        <f t="shared" si="0"/>
        <v>32.775157794970873</v>
      </c>
      <c r="AU52" s="7">
        <f t="shared" si="1"/>
        <v>40.474896147256644</v>
      </c>
      <c r="AV52" s="7">
        <f t="shared" si="2"/>
        <v>52.534656079510818</v>
      </c>
      <c r="AW52" s="7">
        <f t="shared" si="3"/>
        <v>62.939784900909551</v>
      </c>
      <c r="AX52" s="7"/>
      <c r="AY52" s="8">
        <v>1548</v>
      </c>
      <c r="AZ52" s="9">
        <f t="shared" si="4"/>
        <v>323.95833333333343</v>
      </c>
      <c r="BB52" s="9">
        <f t="shared" si="5"/>
        <v>137.65566273887768</v>
      </c>
      <c r="BC52" s="9">
        <f t="shared" si="6"/>
        <v>169.9945638184779</v>
      </c>
      <c r="BD52" s="9">
        <f t="shared" si="7"/>
        <v>264.34709658382013</v>
      </c>
      <c r="BE52" s="9">
        <f t="shared" si="8"/>
        <v>220.64555553394544</v>
      </c>
      <c r="BG52" s="10">
        <v>1548</v>
      </c>
      <c r="BH52" s="11">
        <f t="shared" si="9"/>
        <v>2.3533963433662568</v>
      </c>
      <c r="BI52" s="11">
        <f t="shared" si="10"/>
        <v>1.9056981944390867</v>
      </c>
      <c r="BJ52" s="11">
        <f t="shared" si="11"/>
        <v>1.225503656063843</v>
      </c>
      <c r="BK52" s="11">
        <f t="shared" si="12"/>
        <v>1.4682295890772825</v>
      </c>
      <c r="BP52" s="3"/>
    </row>
    <row r="53" spans="2:68" x14ac:dyDescent="0.2">
      <c r="B53" s="16">
        <v>1549</v>
      </c>
      <c r="C53" s="4">
        <v>5.5160622055735291E-2</v>
      </c>
      <c r="D53" s="4">
        <f t="shared" si="28"/>
        <v>0.11661865128062431</v>
      </c>
      <c r="E53" s="4">
        <v>0.15015947115172387</v>
      </c>
      <c r="F53" s="4">
        <f t="shared" si="14"/>
        <v>0.20021262820229849</v>
      </c>
      <c r="G53" s="4">
        <v>0.26187569935585781</v>
      </c>
      <c r="H53" s="4">
        <f t="shared" si="15"/>
        <v>0.19689902207207352</v>
      </c>
      <c r="I53" s="4">
        <v>0.10131167584236715</v>
      </c>
      <c r="J53" s="4">
        <v>0.47750013385278722</v>
      </c>
      <c r="K53" s="4">
        <v>0.97061084900460803</v>
      </c>
      <c r="L53" s="4">
        <v>1.8</v>
      </c>
      <c r="M53" s="4">
        <v>1.3</v>
      </c>
      <c r="N53" s="4">
        <v>1.0613901451165448</v>
      </c>
      <c r="O53" s="4">
        <v>1.5189255189255193</v>
      </c>
      <c r="P53" s="4">
        <v>0.73715393724019262</v>
      </c>
      <c r="R53" s="4">
        <v>2.056055555555556</v>
      </c>
      <c r="S53" s="4">
        <v>1.4038194444444447</v>
      </c>
      <c r="T53" s="4">
        <v>1.619791666666667</v>
      </c>
      <c r="U53" s="4">
        <v>1.0798611111111114</v>
      </c>
      <c r="V53" s="4"/>
      <c r="W53" s="52">
        <v>1.5118055555555558</v>
      </c>
      <c r="X53" s="52">
        <v>1.0798611111111114</v>
      </c>
      <c r="Y53" s="52">
        <v>1.7277777777777781</v>
      </c>
      <c r="Z53" s="52">
        <v>0.86388888888888904</v>
      </c>
      <c r="AA53" s="52">
        <v>1.7277777777777781</v>
      </c>
      <c r="AB53" s="52">
        <v>1.2958333333333336</v>
      </c>
      <c r="AC53" s="52">
        <v>1.7277777777777781</v>
      </c>
      <c r="AD53" s="52">
        <v>1.2958333333333336</v>
      </c>
      <c r="AE53" s="57"/>
      <c r="AF53" s="26">
        <v>1549</v>
      </c>
      <c r="AG53" s="6">
        <f t="shared" si="16"/>
        <v>19.825170717706133</v>
      </c>
      <c r="AH53" s="6">
        <f t="shared" si="17"/>
        <v>39.041462499448208</v>
      </c>
      <c r="AI53" s="6">
        <f t="shared" si="18"/>
        <v>70.968314525437464</v>
      </c>
      <c r="AJ53" s="6">
        <f t="shared" si="19"/>
        <v>53.359634981531926</v>
      </c>
      <c r="AK53" s="6">
        <f t="shared" si="20"/>
        <v>6.1465793733564151</v>
      </c>
      <c r="AL53" s="6">
        <f t="shared" si="21"/>
        <v>2.387500669263936</v>
      </c>
      <c r="AM53" s="6">
        <f t="shared" si="22"/>
        <v>2.911832547013824</v>
      </c>
      <c r="AN53" s="6">
        <f t="shared" si="23"/>
        <v>2.3400000000000003</v>
      </c>
      <c r="AO53" s="6">
        <f t="shared" si="24"/>
        <v>3.9000000000000004</v>
      </c>
      <c r="AP53" s="6">
        <f t="shared" si="25"/>
        <v>1.3798071886515084</v>
      </c>
      <c r="AQ53" s="6">
        <f t="shared" si="26"/>
        <v>1.9746031746031751</v>
      </c>
      <c r="AR53" s="6">
        <f t="shared" si="27"/>
        <v>1.4743078744803852</v>
      </c>
      <c r="AS53" s="7"/>
      <c r="AT53" s="7">
        <f t="shared" si="0"/>
        <v>42.339801545075375</v>
      </c>
      <c r="AU53" s="7">
        <f t="shared" si="1"/>
        <v>61.556093326817454</v>
      </c>
      <c r="AV53" s="7">
        <f t="shared" si="2"/>
        <v>75.874265808901185</v>
      </c>
      <c r="AW53" s="7">
        <f t="shared" si="3"/>
        <v>93.482945352806738</v>
      </c>
      <c r="AX53" s="7"/>
      <c r="AY53" s="8">
        <v>1549</v>
      </c>
      <c r="AZ53" s="9">
        <f t="shared" si="4"/>
        <v>350.9548611111112</v>
      </c>
      <c r="BB53" s="9">
        <f t="shared" si="5"/>
        <v>177.82716648931657</v>
      </c>
      <c r="BC53" s="9">
        <f t="shared" si="6"/>
        <v>258.53559197263331</v>
      </c>
      <c r="BD53" s="9">
        <f t="shared" si="7"/>
        <v>392.62837048178829</v>
      </c>
      <c r="BE53" s="9">
        <f t="shared" si="8"/>
        <v>318.67191639738502</v>
      </c>
      <c r="BG53" s="10">
        <v>1549</v>
      </c>
      <c r="BH53" s="11">
        <f t="shared" si="9"/>
        <v>1.9735728125218468</v>
      </c>
      <c r="BI53" s="11">
        <f t="shared" si="10"/>
        <v>1.3574721315286473</v>
      </c>
      <c r="BJ53" s="11">
        <f t="shared" si="11"/>
        <v>0.8938601677725424</v>
      </c>
      <c r="BK53" s="11">
        <f t="shared" si="12"/>
        <v>1.1013046429653663</v>
      </c>
      <c r="BP53" s="3"/>
    </row>
    <row r="54" spans="2:68" x14ac:dyDescent="0.2">
      <c r="B54" s="16">
        <v>1550</v>
      </c>
      <c r="C54" s="4">
        <v>6.1289580061928105E-2</v>
      </c>
      <c r="D54" s="4">
        <f t="shared" si="28"/>
        <v>0.12957627920069367</v>
      </c>
      <c r="E54" s="4">
        <v>0.16548186616720589</v>
      </c>
      <c r="F54" s="4">
        <f t="shared" si="14"/>
        <v>0.22064248822294119</v>
      </c>
      <c r="G54" s="4">
        <v>0.27377914023566946</v>
      </c>
      <c r="H54" s="4">
        <f t="shared" si="15"/>
        <v>0.20584897762080409</v>
      </c>
      <c r="I54" s="4">
        <v>0.18561549321754928</v>
      </c>
      <c r="J54" s="4">
        <v>0.47750013385278722</v>
      </c>
      <c r="K54" s="4">
        <v>1.1248801230185852</v>
      </c>
      <c r="L54" s="4">
        <v>1.8</v>
      </c>
      <c r="M54" s="4">
        <v>1.0675792262078354</v>
      </c>
      <c r="N54" s="4">
        <v>0.91259713411889831</v>
      </c>
      <c r="O54" s="4">
        <v>1.5</v>
      </c>
      <c r="P54" s="4">
        <v>0.82387792985668584</v>
      </c>
      <c r="R54" s="4">
        <v>2.1597222222222228</v>
      </c>
      <c r="S54" s="4">
        <v>1.5118055555555558</v>
      </c>
      <c r="T54" s="4">
        <v>1.619791666666667</v>
      </c>
      <c r="U54" s="4">
        <v>1.0798611111111114</v>
      </c>
      <c r="V54" s="4"/>
      <c r="W54" s="52">
        <v>1.7277777777777781</v>
      </c>
      <c r="X54" s="52">
        <v>1.0798611111111114</v>
      </c>
      <c r="Y54" s="52">
        <v>1.7277777777777781</v>
      </c>
      <c r="Z54" s="52">
        <v>0.86388888888888904</v>
      </c>
      <c r="AA54" s="52">
        <v>1.7277777777777781</v>
      </c>
      <c r="AB54" s="52">
        <v>1.2958333333333336</v>
      </c>
      <c r="AC54" s="52">
        <v>1.7277777777777781</v>
      </c>
      <c r="AD54" s="52">
        <v>1.7277777777777781</v>
      </c>
      <c r="AE54" s="57"/>
      <c r="AF54" s="26">
        <v>1550</v>
      </c>
      <c r="AG54" s="6">
        <f t="shared" si="16"/>
        <v>22.027967464117925</v>
      </c>
      <c r="AH54" s="6">
        <f t="shared" si="17"/>
        <v>43.02528520347353</v>
      </c>
      <c r="AI54" s="6">
        <f t="shared" si="18"/>
        <v>74.194147003866419</v>
      </c>
      <c r="AJ54" s="6">
        <f t="shared" si="19"/>
        <v>55.785072935237906</v>
      </c>
      <c r="AK54" s="6">
        <f t="shared" si="20"/>
        <v>11.261291973508715</v>
      </c>
      <c r="AL54" s="6">
        <f t="shared" si="21"/>
        <v>2.387500669263936</v>
      </c>
      <c r="AM54" s="6">
        <f t="shared" si="22"/>
        <v>3.3746403690557556</v>
      </c>
      <c r="AN54" s="6">
        <f t="shared" si="23"/>
        <v>2.3400000000000003</v>
      </c>
      <c r="AO54" s="6">
        <f t="shared" si="24"/>
        <v>3.2027376786235062</v>
      </c>
      <c r="AP54" s="6">
        <f t="shared" si="25"/>
        <v>1.1863762743545678</v>
      </c>
      <c r="AQ54" s="6">
        <f t="shared" si="26"/>
        <v>1.9500000000000002</v>
      </c>
      <c r="AR54" s="6">
        <f t="shared" si="27"/>
        <v>1.6477558597133717</v>
      </c>
      <c r="AS54" s="7"/>
      <c r="AT54" s="7">
        <f t="shared" si="0"/>
        <v>49.378270288637779</v>
      </c>
      <c r="AU54" s="7">
        <f t="shared" si="1"/>
        <v>70.375588027993388</v>
      </c>
      <c r="AV54" s="7">
        <f t="shared" si="2"/>
        <v>83.135375759757778</v>
      </c>
      <c r="AW54" s="7">
        <f t="shared" si="3"/>
        <v>101.54444982838626</v>
      </c>
      <c r="AX54" s="7"/>
      <c r="AY54" s="8">
        <v>1550</v>
      </c>
      <c r="AZ54" s="9">
        <f t="shared" si="4"/>
        <v>377.95138888888897</v>
      </c>
      <c r="BB54" s="9">
        <f t="shared" si="5"/>
        <v>207.38873521227868</v>
      </c>
      <c r="BC54" s="9">
        <f t="shared" si="6"/>
        <v>295.57746971757223</v>
      </c>
      <c r="BD54" s="9">
        <f t="shared" si="7"/>
        <v>426.48668927922233</v>
      </c>
      <c r="BE54" s="9">
        <f t="shared" si="8"/>
        <v>349.16857819098266</v>
      </c>
      <c r="BG54" s="10">
        <v>1550</v>
      </c>
      <c r="BH54" s="11">
        <f t="shared" si="9"/>
        <v>1.8224296922493211</v>
      </c>
      <c r="BI54" s="11">
        <f t="shared" si="10"/>
        <v>1.2786880855635783</v>
      </c>
      <c r="BJ54" s="11">
        <f t="shared" si="11"/>
        <v>0.88619738526339531</v>
      </c>
      <c r="BK54" s="11">
        <f t="shared" si="12"/>
        <v>1.0824324194548891</v>
      </c>
      <c r="BP54" s="3"/>
    </row>
    <row r="55" spans="2:68" x14ac:dyDescent="0.2">
      <c r="B55" s="16">
        <v>1551</v>
      </c>
      <c r="C55" s="4">
        <v>1.8386874018578431E-2</v>
      </c>
      <c r="D55" s="4">
        <f t="shared" si="28"/>
        <v>3.8872883760208102E-2</v>
      </c>
      <c r="E55" s="4">
        <v>9.3466609594440364E-2</v>
      </c>
      <c r="F55" s="4">
        <f t="shared" si="14"/>
        <v>0.12462214612592049</v>
      </c>
      <c r="G55" s="4">
        <v>0.14284129055774061</v>
      </c>
      <c r="H55" s="4">
        <f t="shared" si="15"/>
        <v>0.10739946658476737</v>
      </c>
      <c r="I55" s="4">
        <v>6.9272547864994247E-2</v>
      </c>
      <c r="J55" s="4">
        <v>0.23875006692639361</v>
      </c>
      <c r="K55" s="4">
        <v>0.5624400615092926</v>
      </c>
      <c r="L55" s="4">
        <v>0.37</v>
      </c>
      <c r="M55" s="4">
        <v>0.66133226402255285</v>
      </c>
      <c r="N55" s="4">
        <v>0.47117786815921381</v>
      </c>
      <c r="O55" s="4">
        <v>0.03</v>
      </c>
      <c r="P55" s="4">
        <v>0.22639800769753227</v>
      </c>
      <c r="R55" s="4">
        <v>1.2958333333333336</v>
      </c>
      <c r="S55" s="4">
        <v>0.80989583333333348</v>
      </c>
      <c r="T55" s="4">
        <v>0.80989583333333348</v>
      </c>
      <c r="U55" s="4">
        <v>0.53993055555555569</v>
      </c>
      <c r="V55" s="4"/>
      <c r="W55" s="52">
        <v>1.5118055555555558</v>
      </c>
      <c r="X55" s="52">
        <v>0.53993055555555569</v>
      </c>
      <c r="Y55" s="52">
        <v>0.86388888888888904</v>
      </c>
      <c r="Z55" s="52">
        <v>0.43194444444444452</v>
      </c>
      <c r="AA55" s="52">
        <v>1.0798611111111114</v>
      </c>
      <c r="AB55" s="52">
        <v>0.64791666666666681</v>
      </c>
      <c r="AC55" s="52">
        <v>0.86388888888888904</v>
      </c>
      <c r="AD55" s="52">
        <v>0.86388888888888904</v>
      </c>
      <c r="AE55" s="57"/>
      <c r="AF55" s="26">
        <v>1551</v>
      </c>
      <c r="AG55" s="6">
        <f t="shared" si="16"/>
        <v>6.6083902392353773</v>
      </c>
      <c r="AH55" s="6">
        <f t="shared" si="17"/>
        <v>24.301318494554494</v>
      </c>
      <c r="AI55" s="6">
        <f t="shared" si="18"/>
        <v>38.709989741147709</v>
      </c>
      <c r="AJ55" s="6">
        <f t="shared" si="19"/>
        <v>29.105255444471958</v>
      </c>
      <c r="AK55" s="6">
        <f t="shared" si="20"/>
        <v>4.2027654789692015</v>
      </c>
      <c r="AL55" s="6">
        <f t="shared" si="21"/>
        <v>1.193750334631968</v>
      </c>
      <c r="AM55" s="6">
        <f t="shared" si="22"/>
        <v>1.6873201845278778</v>
      </c>
      <c r="AN55" s="6">
        <f t="shared" si="23"/>
        <v>0.48099999999999998</v>
      </c>
      <c r="AO55" s="6">
        <f t="shared" si="24"/>
        <v>1.9839967920676584</v>
      </c>
      <c r="AP55" s="6">
        <f t="shared" si="25"/>
        <v>0.61253122860697795</v>
      </c>
      <c r="AQ55" s="6">
        <f t="shared" si="26"/>
        <v>3.9E-2</v>
      </c>
      <c r="AR55" s="6">
        <f t="shared" si="27"/>
        <v>0.45279601539506453</v>
      </c>
      <c r="AS55" s="7"/>
      <c r="AT55" s="7">
        <f t="shared" si="0"/>
        <v>17.261550273434125</v>
      </c>
      <c r="AU55" s="7">
        <f t="shared" si="1"/>
        <v>34.954478528753242</v>
      </c>
      <c r="AV55" s="7">
        <f t="shared" si="2"/>
        <v>39.758415478670713</v>
      </c>
      <c r="AW55" s="7">
        <f t="shared" si="3"/>
        <v>49.36314977534645</v>
      </c>
      <c r="AX55" s="7"/>
      <c r="AY55" s="8">
        <v>1551</v>
      </c>
      <c r="AZ55" s="9">
        <f t="shared" si="4"/>
        <v>202.47395833333337</v>
      </c>
      <c r="BB55" s="9">
        <f t="shared" si="5"/>
        <v>72.498511148423333</v>
      </c>
      <c r="BC55" s="9">
        <f t="shared" si="6"/>
        <v>146.80880982076363</v>
      </c>
      <c r="BD55" s="9">
        <f t="shared" si="7"/>
        <v>207.3252290564551</v>
      </c>
      <c r="BE55" s="9">
        <f t="shared" si="8"/>
        <v>166.98534501041701</v>
      </c>
      <c r="BG55" s="10">
        <v>1551</v>
      </c>
      <c r="BH55" s="11">
        <f t="shared" si="9"/>
        <v>2.7928016055228562</v>
      </c>
      <c r="BI55" s="11">
        <f t="shared" si="10"/>
        <v>1.3791676302023725</v>
      </c>
      <c r="BJ55" s="11">
        <f t="shared" si="11"/>
        <v>0.97660067351571223</v>
      </c>
      <c r="BK55" s="11">
        <f t="shared" si="12"/>
        <v>1.2125253166420231</v>
      </c>
      <c r="BP55" s="3"/>
    </row>
    <row r="56" spans="2:68" x14ac:dyDescent="0.2">
      <c r="B56" s="16">
        <v>1552</v>
      </c>
      <c r="C56" s="4">
        <v>0.13583647361478904</v>
      </c>
      <c r="D56" s="4">
        <f t="shared" si="28"/>
        <v>0.28718070531667872</v>
      </c>
      <c r="E56" s="4">
        <v>0.21521591288343142</v>
      </c>
      <c r="F56" s="4">
        <f t="shared" si="14"/>
        <v>0.28695455051124191</v>
      </c>
      <c r="G56" s="4">
        <v>0.47487004747814593</v>
      </c>
      <c r="H56" s="4">
        <f t="shared" si="15"/>
        <v>0.35704514847980895</v>
      </c>
      <c r="I56" s="4">
        <v>0.29116548119330032</v>
      </c>
      <c r="J56" s="4">
        <v>1.0582864863426165</v>
      </c>
      <c r="K56" s="4">
        <v>2.4930787418648173</v>
      </c>
      <c r="L56" s="4">
        <v>3.7</v>
      </c>
      <c r="M56" s="4">
        <v>2.9314295363661902</v>
      </c>
      <c r="N56" s="4">
        <v>2.8360294502167047</v>
      </c>
      <c r="O56" s="4">
        <v>2.2000000000000002</v>
      </c>
      <c r="P56" s="4">
        <v>2.3545347546145092</v>
      </c>
      <c r="R56" s="4">
        <v>5.7439267886855241</v>
      </c>
      <c r="S56" s="4">
        <v>3.8292845257903494</v>
      </c>
      <c r="T56" s="4">
        <v>3.5899542429284526</v>
      </c>
      <c r="U56" s="4">
        <v>3.3506239600665557</v>
      </c>
      <c r="V56" s="4"/>
      <c r="W56" s="52">
        <v>4.3079450915141431</v>
      </c>
      <c r="X56" s="52">
        <v>2.871963394342762</v>
      </c>
      <c r="Y56" s="52">
        <v>4.3079450915141431</v>
      </c>
      <c r="Z56" s="52">
        <v>2.3933028286189684</v>
      </c>
      <c r="AA56" s="52">
        <v>4.7866056572379367</v>
      </c>
      <c r="AB56" s="52">
        <v>2.871963394342762</v>
      </c>
      <c r="AC56" s="52">
        <v>3.8292845257903494</v>
      </c>
      <c r="AD56" s="52">
        <v>3.8292845257903494</v>
      </c>
      <c r="AE56" s="57"/>
      <c r="AF56" s="26">
        <v>1552</v>
      </c>
      <c r="AG56" s="6">
        <f t="shared" si="16"/>
        <v>48.820719903835382</v>
      </c>
      <c r="AH56" s="6">
        <f t="shared" si="17"/>
        <v>55.95613734969217</v>
      </c>
      <c r="AI56" s="6">
        <f t="shared" si="18"/>
        <v>128.68978286657756</v>
      </c>
      <c r="AJ56" s="6">
        <f t="shared" si="19"/>
        <v>96.759235238028225</v>
      </c>
      <c r="AK56" s="6">
        <f t="shared" si="20"/>
        <v>17.66500974399753</v>
      </c>
      <c r="AL56" s="6">
        <f t="shared" si="21"/>
        <v>5.2914324317130825</v>
      </c>
      <c r="AM56" s="6">
        <f t="shared" si="22"/>
        <v>7.4792362255944518</v>
      </c>
      <c r="AN56" s="6">
        <f t="shared" si="23"/>
        <v>4.8100000000000005</v>
      </c>
      <c r="AO56" s="6">
        <f t="shared" si="24"/>
        <v>8.7942886090985706</v>
      </c>
      <c r="AP56" s="6">
        <f t="shared" si="25"/>
        <v>3.6868382852817163</v>
      </c>
      <c r="AQ56" s="6">
        <f t="shared" si="26"/>
        <v>2.8600000000000003</v>
      </c>
      <c r="AR56" s="6">
        <f t="shared" si="27"/>
        <v>4.7090695092290185</v>
      </c>
      <c r="AS56" s="7"/>
      <c r="AT56" s="7">
        <f t="shared" si="0"/>
        <v>104.11659470874974</v>
      </c>
      <c r="AU56" s="7">
        <f t="shared" si="1"/>
        <v>111.25201215460655</v>
      </c>
      <c r="AV56" s="7">
        <f t="shared" si="2"/>
        <v>152.05511004294257</v>
      </c>
      <c r="AW56" s="7">
        <f t="shared" si="3"/>
        <v>183.98565767149194</v>
      </c>
      <c r="AX56" s="7"/>
      <c r="AY56" s="8">
        <v>1552</v>
      </c>
      <c r="AZ56" s="9">
        <f t="shared" si="4"/>
        <v>957.32113144758739</v>
      </c>
      <c r="BB56" s="9">
        <f t="shared" si="5"/>
        <v>437.28969777674894</v>
      </c>
      <c r="BC56" s="9">
        <f t="shared" si="6"/>
        <v>467.25845104934751</v>
      </c>
      <c r="BD56" s="9">
        <f t="shared" si="7"/>
        <v>772.73976222026613</v>
      </c>
      <c r="BE56" s="9">
        <f t="shared" si="8"/>
        <v>638.63146218035888</v>
      </c>
      <c r="BG56" s="10">
        <v>1552</v>
      </c>
      <c r="BH56" s="11">
        <f t="shared" si="9"/>
        <v>2.1892149216292123</v>
      </c>
      <c r="BI56" s="11">
        <f t="shared" si="10"/>
        <v>2.0488043165354841</v>
      </c>
      <c r="BJ56" s="11">
        <f t="shared" si="11"/>
        <v>1.2388661464720994</v>
      </c>
      <c r="BK56" s="11">
        <f t="shared" si="12"/>
        <v>1.4990196821484281</v>
      </c>
      <c r="BP56" s="3"/>
    </row>
    <row r="57" spans="2:68" x14ac:dyDescent="0.2">
      <c r="B57" s="16">
        <v>1553</v>
      </c>
      <c r="C57" s="4">
        <v>0.10795070498180262</v>
      </c>
      <c r="D57" s="4">
        <f t="shared" si="28"/>
        <v>0.22822559192770112</v>
      </c>
      <c r="E57" s="4">
        <v>0.2024075718408799</v>
      </c>
      <c r="F57" s="4">
        <f t="shared" si="14"/>
        <v>0.26987676245450654</v>
      </c>
      <c r="G57" s="4">
        <v>0.52414490088956056</v>
      </c>
      <c r="H57" s="4">
        <f t="shared" si="15"/>
        <v>0.39409391044327857</v>
      </c>
      <c r="I57" s="4">
        <v>0.12812399297527699</v>
      </c>
      <c r="J57" s="4">
        <v>1.0512895508957232</v>
      </c>
      <c r="K57" s="4">
        <v>2.4765955766293479</v>
      </c>
      <c r="L57" s="4">
        <v>3.7</v>
      </c>
      <c r="M57" s="4">
        <v>2.9120481840596373</v>
      </c>
      <c r="N57" s="4">
        <v>2.6207245044478027</v>
      </c>
      <c r="O57" s="4">
        <v>2.2000000000000002</v>
      </c>
      <c r="P57" s="4">
        <v>2.2912335503835171</v>
      </c>
      <c r="R57" s="4">
        <v>5.7059504132231407</v>
      </c>
      <c r="S57" s="4">
        <v>3.8039669421487607</v>
      </c>
      <c r="T57" s="4">
        <v>4.2794628099173559</v>
      </c>
      <c r="U57" s="4">
        <v>3.3284710743801655</v>
      </c>
      <c r="V57" s="4"/>
      <c r="W57" s="52">
        <v>4.2794628099173559</v>
      </c>
      <c r="X57" s="52">
        <v>2.8529752066115703</v>
      </c>
      <c r="Y57" s="52">
        <v>4.2794628099173559</v>
      </c>
      <c r="Z57" s="52">
        <v>2.3774793388429756</v>
      </c>
      <c r="AA57" s="52">
        <v>4.7549586776859512</v>
      </c>
      <c r="AB57" s="52">
        <v>2.8529752066115703</v>
      </c>
      <c r="AC57" s="52">
        <v>3.8039669421487607</v>
      </c>
      <c r="AD57" s="52">
        <v>2.8529752066115703</v>
      </c>
      <c r="AE57" s="57"/>
      <c r="AF57" s="26">
        <v>1553</v>
      </c>
      <c r="AG57" s="6">
        <f t="shared" si="16"/>
        <v>38.798350627709191</v>
      </c>
      <c r="AH57" s="6">
        <f t="shared" si="17"/>
        <v>52.625968678628773</v>
      </c>
      <c r="AI57" s="6">
        <f t="shared" si="18"/>
        <v>142.04326814107091</v>
      </c>
      <c r="AJ57" s="6">
        <f t="shared" si="19"/>
        <v>106.79944973012849</v>
      </c>
      <c r="AK57" s="6">
        <f t="shared" si="20"/>
        <v>7.773282653810055</v>
      </c>
      <c r="AL57" s="6">
        <f t="shared" si="21"/>
        <v>5.2564477544786161</v>
      </c>
      <c r="AM57" s="6">
        <f t="shared" si="22"/>
        <v>7.4297867298880433</v>
      </c>
      <c r="AN57" s="6">
        <f t="shared" si="23"/>
        <v>4.8100000000000005</v>
      </c>
      <c r="AO57" s="6">
        <f t="shared" si="24"/>
        <v>8.7361445521789118</v>
      </c>
      <c r="AP57" s="6">
        <f t="shared" si="25"/>
        <v>3.4069418557821436</v>
      </c>
      <c r="AQ57" s="6">
        <f t="shared" si="26"/>
        <v>2.8600000000000003</v>
      </c>
      <c r="AR57" s="6">
        <f t="shared" si="27"/>
        <v>4.5824671007670341</v>
      </c>
      <c r="AS57" s="7"/>
      <c r="AT57" s="7">
        <f t="shared" si="0"/>
        <v>83.653421274614004</v>
      </c>
      <c r="AU57" s="7">
        <f t="shared" si="1"/>
        <v>97.481039325533573</v>
      </c>
      <c r="AV57" s="7">
        <f t="shared" si="2"/>
        <v>151.65452037703332</v>
      </c>
      <c r="AW57" s="7">
        <f t="shared" si="3"/>
        <v>186.89833878797575</v>
      </c>
      <c r="AX57" s="7"/>
      <c r="AY57" s="8">
        <v>1553</v>
      </c>
      <c r="AZ57" s="9">
        <f t="shared" si="4"/>
        <v>950.99173553719015</v>
      </c>
      <c r="BB57" s="9">
        <f t="shared" si="5"/>
        <v>351.34436935337885</v>
      </c>
      <c r="BC57" s="9">
        <f t="shared" si="6"/>
        <v>409.42036516724102</v>
      </c>
      <c r="BD57" s="9">
        <f t="shared" si="7"/>
        <v>784.97302290949813</v>
      </c>
      <c r="BE57" s="9">
        <f t="shared" si="8"/>
        <v>636.94898558353998</v>
      </c>
      <c r="BG57" s="10">
        <v>1553</v>
      </c>
      <c r="BH57" s="11">
        <f t="shared" si="9"/>
        <v>2.706722573318634</v>
      </c>
      <c r="BI57" s="11">
        <f t="shared" si="10"/>
        <v>2.3227758471387392</v>
      </c>
      <c r="BJ57" s="11">
        <f t="shared" si="11"/>
        <v>1.2114960741100944</v>
      </c>
      <c r="BK57" s="11">
        <f t="shared" si="12"/>
        <v>1.4930422326773003</v>
      </c>
      <c r="BP57" s="3"/>
    </row>
    <row r="58" spans="2:68" x14ac:dyDescent="0.2">
      <c r="B58" s="16">
        <v>1554</v>
      </c>
      <c r="C58" s="4">
        <v>0.12144454310452794</v>
      </c>
      <c r="D58" s="4">
        <f t="shared" si="28"/>
        <v>0.25675379091866374</v>
      </c>
      <c r="E58" s="4">
        <v>0.3782491498776443</v>
      </c>
      <c r="F58" s="4">
        <f t="shared" si="14"/>
        <v>0.50433219983685906</v>
      </c>
      <c r="G58" s="4">
        <v>0.60276663602299452</v>
      </c>
      <c r="H58" s="4">
        <f t="shared" si="15"/>
        <v>0.45320799700977027</v>
      </c>
      <c r="I58" s="4">
        <v>0.14897197287488761</v>
      </c>
      <c r="J58" s="4">
        <v>1.0512895508957232</v>
      </c>
      <c r="K58" s="4">
        <v>2.4765955766293479</v>
      </c>
      <c r="L58" s="4">
        <v>3.7</v>
      </c>
      <c r="M58" s="4">
        <v>3.1200516257781832</v>
      </c>
      <c r="N58" s="4">
        <v>2.511527650095811</v>
      </c>
      <c r="O58" s="4">
        <v>2.9261284170375084</v>
      </c>
      <c r="P58" s="4">
        <v>2.3867016149828308</v>
      </c>
      <c r="R58" s="4">
        <v>5.7059504132231407</v>
      </c>
      <c r="S58" s="4">
        <v>3.8039669421487607</v>
      </c>
      <c r="T58" s="4">
        <v>4.2794628099173559</v>
      </c>
      <c r="U58" s="4">
        <v>3.3284710743801655</v>
      </c>
      <c r="V58" s="4"/>
      <c r="W58" s="52">
        <v>4.7549586776859512</v>
      </c>
      <c r="X58" s="52">
        <v>3.3284710743801655</v>
      </c>
      <c r="Y58" s="52">
        <v>4.2794628099173559</v>
      </c>
      <c r="Z58" s="52">
        <v>2.3774793388429756</v>
      </c>
      <c r="AA58" s="52">
        <v>4.7549586776859512</v>
      </c>
      <c r="AB58" s="52">
        <v>2.8529752066115703</v>
      </c>
      <c r="AC58" s="52">
        <v>3.8039669421487607</v>
      </c>
      <c r="AD58" s="52">
        <v>2.8529752066115703</v>
      </c>
      <c r="AE58" s="57"/>
      <c r="AF58" s="26">
        <v>1554</v>
      </c>
      <c r="AG58" s="6">
        <f t="shared" si="16"/>
        <v>43.648144456172837</v>
      </c>
      <c r="AH58" s="6">
        <f t="shared" si="17"/>
        <v>98.344778968187512</v>
      </c>
      <c r="AI58" s="6">
        <f t="shared" si="18"/>
        <v>163.34975836223151</v>
      </c>
      <c r="AJ58" s="6">
        <f t="shared" si="19"/>
        <v>122.81936718964775</v>
      </c>
      <c r="AK58" s="6">
        <f t="shared" si="20"/>
        <v>9.0381295943194324</v>
      </c>
      <c r="AL58" s="6">
        <f t="shared" si="21"/>
        <v>5.2564477544786161</v>
      </c>
      <c r="AM58" s="6">
        <f t="shared" si="22"/>
        <v>7.4297867298880433</v>
      </c>
      <c r="AN58" s="6">
        <f t="shared" si="23"/>
        <v>4.8100000000000005</v>
      </c>
      <c r="AO58" s="6">
        <f t="shared" si="24"/>
        <v>9.3601548773345495</v>
      </c>
      <c r="AP58" s="6">
        <f t="shared" si="25"/>
        <v>3.2649859451245544</v>
      </c>
      <c r="AQ58" s="6">
        <f t="shared" si="26"/>
        <v>3.8039669421487612</v>
      </c>
      <c r="AR58" s="6">
        <f t="shared" si="27"/>
        <v>4.7734032299656617</v>
      </c>
      <c r="AS58" s="7"/>
      <c r="AT58" s="7">
        <f t="shared" si="0"/>
        <v>91.385019529432469</v>
      </c>
      <c r="AU58" s="7">
        <f t="shared" si="1"/>
        <v>146.08165404144714</v>
      </c>
      <c r="AV58" s="7">
        <f t="shared" si="2"/>
        <v>170.55624226290732</v>
      </c>
      <c r="AW58" s="7">
        <f t="shared" si="3"/>
        <v>211.08663343549117</v>
      </c>
      <c r="AX58" s="7"/>
      <c r="AY58" s="8">
        <v>1554</v>
      </c>
      <c r="AZ58" s="9">
        <f t="shared" si="4"/>
        <v>950.99173553719015</v>
      </c>
      <c r="BB58" s="9">
        <f t="shared" si="5"/>
        <v>383.81708202361636</v>
      </c>
      <c r="BC58" s="9">
        <f t="shared" si="6"/>
        <v>613.54294697407795</v>
      </c>
      <c r="BD58" s="9">
        <f t="shared" si="7"/>
        <v>886.56386042906297</v>
      </c>
      <c r="BE58" s="9">
        <f t="shared" si="8"/>
        <v>716.33621750421082</v>
      </c>
      <c r="BG58" s="10">
        <v>1554</v>
      </c>
      <c r="BH58" s="11">
        <f t="shared" si="9"/>
        <v>2.4777212377396882</v>
      </c>
      <c r="BI58" s="11">
        <f t="shared" si="10"/>
        <v>1.5500002733751079</v>
      </c>
      <c r="BJ58" s="11">
        <f t="shared" si="11"/>
        <v>1.072671443066658</v>
      </c>
      <c r="BK58" s="11">
        <f t="shared" si="12"/>
        <v>1.3275773474787347</v>
      </c>
      <c r="BP58" s="3"/>
    </row>
    <row r="59" spans="2:68" x14ac:dyDescent="0.2">
      <c r="B59" s="16">
        <v>1555</v>
      </c>
      <c r="C59" s="4">
        <v>0.12144454310452794</v>
      </c>
      <c r="D59" s="4">
        <f t="shared" si="28"/>
        <v>0.25675379091866374</v>
      </c>
      <c r="E59" s="4">
        <v>0.44614002293260613</v>
      </c>
      <c r="F59" s="4">
        <f t="shared" si="14"/>
        <v>0.59485336391014154</v>
      </c>
      <c r="G59" s="4">
        <v>0.83863184142329694</v>
      </c>
      <c r="H59" s="4">
        <f t="shared" si="15"/>
        <v>0.6305502567092458</v>
      </c>
      <c r="I59" s="4">
        <v>0.40177903010414662</v>
      </c>
      <c r="J59" s="4">
        <v>1.0512895508957232</v>
      </c>
      <c r="K59" s="4">
        <v>3.000218641402411</v>
      </c>
      <c r="L59" s="4">
        <v>3.7</v>
      </c>
      <c r="M59" s="4">
        <v>3.3821359623435505</v>
      </c>
      <c r="N59" s="4">
        <v>2.4678489083550139</v>
      </c>
      <c r="O59" s="4">
        <v>2.9261284170375084</v>
      </c>
      <c r="P59" s="4">
        <v>2.5776377441814566</v>
      </c>
      <c r="R59" s="4">
        <v>5.7059504132231407</v>
      </c>
      <c r="S59" s="4">
        <v>3.8039669421487607</v>
      </c>
      <c r="T59" s="4">
        <v>4.2794628099173559</v>
      </c>
      <c r="U59" s="4">
        <v>3.3284710743801655</v>
      </c>
      <c r="V59" s="4"/>
      <c r="W59" s="52">
        <v>4.7549586776859512</v>
      </c>
      <c r="X59" s="52">
        <v>3.3284710743801655</v>
      </c>
      <c r="Y59" s="52">
        <v>4.7549586776859512</v>
      </c>
      <c r="Z59" s="52">
        <v>2.3774793388429756</v>
      </c>
      <c r="AA59" s="52">
        <v>4.7549586776859512</v>
      </c>
      <c r="AB59" s="52">
        <v>2.8529752066115703</v>
      </c>
      <c r="AC59" s="52">
        <v>3.8039669421487607</v>
      </c>
      <c r="AD59" s="52">
        <v>2.8529752066115703</v>
      </c>
      <c r="AE59" s="57"/>
      <c r="AF59" s="26">
        <v>1555</v>
      </c>
      <c r="AG59" s="6">
        <f t="shared" si="16"/>
        <v>43.648144456172837</v>
      </c>
      <c r="AH59" s="6">
        <f t="shared" si="17"/>
        <v>115.9964059624776</v>
      </c>
      <c r="AI59" s="6">
        <f t="shared" si="18"/>
        <v>227.26922902571346</v>
      </c>
      <c r="AJ59" s="6">
        <f t="shared" si="19"/>
        <v>170.87911956820562</v>
      </c>
      <c r="AK59" s="6">
        <f t="shared" si="20"/>
        <v>24.375933756418576</v>
      </c>
      <c r="AL59" s="6">
        <f t="shared" si="21"/>
        <v>5.2564477544786161</v>
      </c>
      <c r="AM59" s="6">
        <f t="shared" si="22"/>
        <v>9.0006559242072335</v>
      </c>
      <c r="AN59" s="6">
        <f t="shared" si="23"/>
        <v>4.8100000000000005</v>
      </c>
      <c r="AO59" s="6">
        <f t="shared" si="24"/>
        <v>10.146407887030652</v>
      </c>
      <c r="AP59" s="6">
        <f t="shared" si="25"/>
        <v>3.2082035808615181</v>
      </c>
      <c r="AQ59" s="6">
        <f t="shared" si="26"/>
        <v>3.8039669421487612</v>
      </c>
      <c r="AR59" s="6">
        <f t="shared" si="27"/>
        <v>5.1552754883629133</v>
      </c>
      <c r="AS59" s="7"/>
      <c r="AT59" s="7">
        <f t="shared" si="0"/>
        <v>109.40503578968111</v>
      </c>
      <c r="AU59" s="7">
        <f t="shared" si="1"/>
        <v>181.75329729598587</v>
      </c>
      <c r="AV59" s="7">
        <f t="shared" si="2"/>
        <v>236.63601090171389</v>
      </c>
      <c r="AW59" s="7">
        <f t="shared" si="3"/>
        <v>293.02612035922175</v>
      </c>
      <c r="AX59" s="7"/>
      <c r="AY59" s="8">
        <v>1555</v>
      </c>
      <c r="AZ59" s="9">
        <f t="shared" si="4"/>
        <v>950.99173553719015</v>
      </c>
      <c r="BB59" s="9">
        <f t="shared" si="5"/>
        <v>459.5011503166607</v>
      </c>
      <c r="BC59" s="9">
        <f t="shared" si="6"/>
        <v>763.36384864314073</v>
      </c>
      <c r="BD59" s="9">
        <f t="shared" si="7"/>
        <v>1230.7097055087313</v>
      </c>
      <c r="BE59" s="9">
        <f t="shared" si="8"/>
        <v>993.8712457871984</v>
      </c>
      <c r="BG59" s="10">
        <v>1555</v>
      </c>
      <c r="BH59" s="11">
        <f t="shared" si="9"/>
        <v>2.0696177471630346</v>
      </c>
      <c r="BI59" s="11">
        <f t="shared" si="10"/>
        <v>1.2457908993562548</v>
      </c>
      <c r="BJ59" s="11">
        <f t="shared" si="11"/>
        <v>0.77271815707676106</v>
      </c>
      <c r="BK59" s="11">
        <f t="shared" si="12"/>
        <v>0.95685607121469196</v>
      </c>
      <c r="BP59" s="3"/>
    </row>
    <row r="60" spans="2:68" x14ac:dyDescent="0.2">
      <c r="B60" s="16">
        <v>1556</v>
      </c>
      <c r="C60" s="4">
        <v>0.12144454310452794</v>
      </c>
      <c r="D60" s="4">
        <f t="shared" si="28"/>
        <v>0.25675379091866374</v>
      </c>
      <c r="E60" s="4">
        <v>0.57601821486383742</v>
      </c>
      <c r="F60" s="4">
        <f t="shared" si="14"/>
        <v>0.76802428648511656</v>
      </c>
      <c r="G60" s="4">
        <v>0.70759561620090672</v>
      </c>
      <c r="H60" s="4">
        <f t="shared" si="15"/>
        <v>0.53202677909842611</v>
      </c>
      <c r="I60" s="4">
        <v>0.40866088754673657</v>
      </c>
      <c r="J60" s="4">
        <v>1.0512895508957232</v>
      </c>
      <c r="K60" s="4">
        <v>3.000218641402411</v>
      </c>
      <c r="L60" s="4">
        <v>3.7</v>
      </c>
      <c r="M60" s="4">
        <v>2.9120481840596373</v>
      </c>
      <c r="N60" s="4">
        <v>2.8827969548925831</v>
      </c>
      <c r="O60" s="4">
        <v>2.9261284170375084</v>
      </c>
      <c r="P60" s="4">
        <v>2.4821696795821437</v>
      </c>
      <c r="R60" s="4">
        <v>5.7059504132231407</v>
      </c>
      <c r="S60" s="4">
        <v>3.8039669421487607</v>
      </c>
      <c r="T60" s="4">
        <v>4.2794628099173559</v>
      </c>
      <c r="U60" s="4">
        <v>3.3284710743801655</v>
      </c>
      <c r="V60" s="4"/>
      <c r="W60" s="52">
        <v>4.2794628099173559</v>
      </c>
      <c r="X60" s="52">
        <v>2.8529752066115703</v>
      </c>
      <c r="Y60" s="52">
        <v>4.7549586776859512</v>
      </c>
      <c r="Z60" s="52">
        <v>2.8529752066115703</v>
      </c>
      <c r="AA60" s="52">
        <v>4.7549586776859512</v>
      </c>
      <c r="AB60" s="52">
        <v>2.8529752066115703</v>
      </c>
      <c r="AC60" s="52">
        <v>3.8039669421487607</v>
      </c>
      <c r="AD60" s="52">
        <v>2.8529752066115703</v>
      </c>
      <c r="AE60" s="57"/>
      <c r="AF60" s="26">
        <v>1556</v>
      </c>
      <c r="AG60" s="6">
        <f t="shared" si="16"/>
        <v>43.648144456172837</v>
      </c>
      <c r="AH60" s="6">
        <f t="shared" si="17"/>
        <v>149.76473586459772</v>
      </c>
      <c r="AI60" s="6">
        <f t="shared" si="18"/>
        <v>191.75841199044572</v>
      </c>
      <c r="AJ60" s="6">
        <f t="shared" si="19"/>
        <v>144.17925713567348</v>
      </c>
      <c r="AK60" s="6">
        <f t="shared" si="20"/>
        <v>24.793456047460509</v>
      </c>
      <c r="AL60" s="6">
        <f t="shared" si="21"/>
        <v>5.2564477544786161</v>
      </c>
      <c r="AM60" s="6">
        <f t="shared" si="22"/>
        <v>9.0006559242072335</v>
      </c>
      <c r="AN60" s="6">
        <f t="shared" si="23"/>
        <v>4.8100000000000005</v>
      </c>
      <c r="AO60" s="6">
        <f t="shared" si="24"/>
        <v>8.7361445521789118</v>
      </c>
      <c r="AP60" s="6">
        <f t="shared" si="25"/>
        <v>3.7476360413603582</v>
      </c>
      <c r="AQ60" s="6">
        <f t="shared" si="26"/>
        <v>3.8039669421487612</v>
      </c>
      <c r="AR60" s="6">
        <f t="shared" si="27"/>
        <v>4.9643393591642875</v>
      </c>
      <c r="AS60" s="7"/>
      <c r="AT60" s="7">
        <f t="shared" si="0"/>
        <v>108.76079107717152</v>
      </c>
      <c r="AU60" s="7">
        <f t="shared" si="1"/>
        <v>214.8773824855964</v>
      </c>
      <c r="AV60" s="7">
        <f t="shared" si="2"/>
        <v>209.2919037566721</v>
      </c>
      <c r="AW60" s="7">
        <f t="shared" si="3"/>
        <v>256.87105861144443</v>
      </c>
      <c r="AX60" s="7"/>
      <c r="AY60" s="8">
        <v>1556</v>
      </c>
      <c r="AZ60" s="9">
        <f t="shared" si="4"/>
        <v>950.99173553719015</v>
      </c>
      <c r="BB60" s="9">
        <f t="shared" si="5"/>
        <v>456.79532252412042</v>
      </c>
      <c r="BC60" s="9">
        <f t="shared" si="6"/>
        <v>902.4850064395049</v>
      </c>
      <c r="BD60" s="9">
        <f t="shared" si="7"/>
        <v>1078.8584461680666</v>
      </c>
      <c r="BE60" s="9">
        <f t="shared" si="8"/>
        <v>879.02599577802289</v>
      </c>
      <c r="BG60" s="10">
        <v>1556</v>
      </c>
      <c r="BH60" s="11">
        <f t="shared" si="9"/>
        <v>2.0818771310579134</v>
      </c>
      <c r="BI60" s="11">
        <f t="shared" si="10"/>
        <v>1.0537479611866956</v>
      </c>
      <c r="BJ60" s="11">
        <f t="shared" si="11"/>
        <v>0.88147962220156073</v>
      </c>
      <c r="BK60" s="11">
        <f t="shared" si="12"/>
        <v>1.0818698651744316</v>
      </c>
      <c r="BP60" s="3"/>
    </row>
    <row r="61" spans="2:68" x14ac:dyDescent="0.2">
      <c r="B61" s="16">
        <v>1557</v>
      </c>
      <c r="C61" s="4">
        <v>0.11469762404316529</v>
      </c>
      <c r="D61" s="4">
        <f t="shared" si="28"/>
        <v>0.24248969142318244</v>
      </c>
      <c r="E61" s="4">
        <v>0.16993802385807208</v>
      </c>
      <c r="F61" s="4">
        <f t="shared" si="14"/>
        <v>0.22658403181076278</v>
      </c>
      <c r="G61" s="4">
        <v>0.34069418557821435</v>
      </c>
      <c r="H61" s="4">
        <f t="shared" si="15"/>
        <v>0.25616104178813109</v>
      </c>
      <c r="I61" s="4">
        <v>0.26130817524657596</v>
      </c>
      <c r="J61" s="4">
        <v>1.0512895508957232</v>
      </c>
      <c r="K61" s="4">
        <v>3.000218641402411</v>
      </c>
      <c r="L61" s="4">
        <v>3.7</v>
      </c>
      <c r="M61" s="4">
        <v>3.0493304555938776</v>
      </c>
      <c r="N61" s="4">
        <v>3.0356725509853715</v>
      </c>
      <c r="O61" s="4">
        <v>2.7171192443919718</v>
      </c>
      <c r="P61" s="4">
        <v>2.6731058087807704</v>
      </c>
      <c r="R61" s="4">
        <v>5.7059504132231407</v>
      </c>
      <c r="S61" s="4">
        <v>3.8039669421487607</v>
      </c>
      <c r="T61" s="4">
        <v>4.2794628099173559</v>
      </c>
      <c r="U61" s="4">
        <v>3.3284710743801655</v>
      </c>
      <c r="V61" s="4"/>
      <c r="W61" s="52">
        <v>4.2794628099173559</v>
      </c>
      <c r="X61" s="52">
        <v>2.8529752066115703</v>
      </c>
      <c r="Y61" s="52">
        <v>4.7549586776859512</v>
      </c>
      <c r="Z61" s="52">
        <v>2.8529752066115703</v>
      </c>
      <c r="AA61" s="52">
        <v>4.7549586776859512</v>
      </c>
      <c r="AB61" s="52">
        <v>3.8039669421487607</v>
      </c>
      <c r="AC61" s="52">
        <v>4.7549586776859512</v>
      </c>
      <c r="AD61" s="52">
        <v>2.8529752066115703</v>
      </c>
      <c r="AE61" s="57"/>
      <c r="AF61" s="26">
        <v>1557</v>
      </c>
      <c r="AG61" s="6">
        <f t="shared" si="16"/>
        <v>41.223247541941014</v>
      </c>
      <c r="AH61" s="6">
        <f t="shared" si="17"/>
        <v>44.183886203098744</v>
      </c>
      <c r="AI61" s="6">
        <f t="shared" si="18"/>
        <v>92.328124291696085</v>
      </c>
      <c r="AJ61" s="6">
        <f t="shared" si="19"/>
        <v>69.419642324583521</v>
      </c>
      <c r="AK61" s="6">
        <f t="shared" si="20"/>
        <v>15.853566992209764</v>
      </c>
      <c r="AL61" s="6">
        <f t="shared" si="21"/>
        <v>5.2564477544786161</v>
      </c>
      <c r="AM61" s="6">
        <f t="shared" si="22"/>
        <v>9.0006559242072335</v>
      </c>
      <c r="AN61" s="6">
        <f t="shared" si="23"/>
        <v>4.8100000000000005</v>
      </c>
      <c r="AO61" s="6">
        <f t="shared" si="24"/>
        <v>9.1479913667816319</v>
      </c>
      <c r="AP61" s="6">
        <f t="shared" si="25"/>
        <v>3.9463743162809832</v>
      </c>
      <c r="AQ61" s="6">
        <f t="shared" si="26"/>
        <v>3.5322550177095633</v>
      </c>
      <c r="AR61" s="6">
        <f t="shared" si="27"/>
        <v>5.3462116175615408</v>
      </c>
      <c r="AS61" s="7"/>
      <c r="AT61" s="7">
        <f t="shared" si="0"/>
        <v>98.116750531170339</v>
      </c>
      <c r="AU61" s="7">
        <f t="shared" si="1"/>
        <v>101.07738919232807</v>
      </c>
      <c r="AV61" s="7">
        <f t="shared" si="2"/>
        <v>126.31314531381285</v>
      </c>
      <c r="AW61" s="7">
        <f t="shared" si="3"/>
        <v>149.22162728092542</v>
      </c>
      <c r="AX61" s="7"/>
      <c r="AY61" s="8">
        <v>1557</v>
      </c>
      <c r="AZ61" s="9">
        <f t="shared" si="4"/>
        <v>950.99173553719015</v>
      </c>
      <c r="BB61" s="9">
        <f t="shared" si="5"/>
        <v>412.09035223091547</v>
      </c>
      <c r="BC61" s="9">
        <f t="shared" si="6"/>
        <v>424.52503460777791</v>
      </c>
      <c r="BD61" s="9">
        <f t="shared" si="7"/>
        <v>626.73083457988673</v>
      </c>
      <c r="BE61" s="9">
        <f t="shared" si="8"/>
        <v>530.51521031801406</v>
      </c>
      <c r="BG61" s="10">
        <v>1557</v>
      </c>
      <c r="BH61" s="11">
        <f t="shared" si="9"/>
        <v>2.307726279901599</v>
      </c>
      <c r="BI61" s="11">
        <f t="shared" si="10"/>
        <v>2.2401311065572824</v>
      </c>
      <c r="BJ61" s="11">
        <f t="shared" si="11"/>
        <v>1.5173846299977622</v>
      </c>
      <c r="BK61" s="11">
        <f t="shared" si="12"/>
        <v>1.7925814699396159</v>
      </c>
      <c r="BP61" s="3"/>
    </row>
    <row r="62" spans="2:68" x14ac:dyDescent="0.2">
      <c r="B62" s="16">
        <v>1558</v>
      </c>
      <c r="C62" s="4">
        <v>0.11048079962981362</v>
      </c>
      <c r="D62" s="4">
        <f t="shared" si="28"/>
        <v>0.23357462923850661</v>
      </c>
      <c r="E62" s="4">
        <v>0.18807036883548425</v>
      </c>
      <c r="F62" s="4">
        <f t="shared" si="14"/>
        <v>0.25076049178064569</v>
      </c>
      <c r="G62" s="4">
        <v>0.41931592071164847</v>
      </c>
      <c r="H62" s="4">
        <f t="shared" si="15"/>
        <v>0.3152751283546229</v>
      </c>
      <c r="I62" s="4">
        <v>0.22305314416864963</v>
      </c>
      <c r="J62" s="4">
        <v>1.0512895508957232</v>
      </c>
      <c r="K62" s="4">
        <v>2.986066666678814</v>
      </c>
      <c r="L62" s="4">
        <v>3.7</v>
      </c>
      <c r="M62" s="4">
        <v>3.7440619509338195</v>
      </c>
      <c r="N62" s="4">
        <v>3.3195843723005503</v>
      </c>
      <c r="O62" s="4">
        <v>2.1</v>
      </c>
      <c r="P62" s="4">
        <v>2.4821696795821437</v>
      </c>
      <c r="R62" s="4">
        <v>5.7059504132231407</v>
      </c>
      <c r="S62" s="4">
        <v>3.8039669421487607</v>
      </c>
      <c r="T62" s="4">
        <v>4.2794628099173559</v>
      </c>
      <c r="U62" s="4">
        <v>3.3284710743801655</v>
      </c>
      <c r="V62" s="4"/>
      <c r="W62" s="52">
        <v>3.8039669421487607</v>
      </c>
      <c r="X62" s="52">
        <v>2.8529752066115703</v>
      </c>
      <c r="Y62" s="52">
        <v>3.8039669421487607</v>
      </c>
      <c r="Z62" s="52">
        <v>2.8529752066115703</v>
      </c>
      <c r="AA62" s="52">
        <v>4.7549586776859512</v>
      </c>
      <c r="AB62" s="52">
        <v>3.8039669421487607</v>
      </c>
      <c r="AC62" s="52">
        <v>4.7549586776859512</v>
      </c>
      <c r="AD62" s="52">
        <v>2.8529752066115703</v>
      </c>
      <c r="AE62" s="57"/>
      <c r="AF62" s="26">
        <v>1558</v>
      </c>
      <c r="AG62" s="6">
        <f t="shared" si="16"/>
        <v>39.707686970546121</v>
      </c>
      <c r="AH62" s="6">
        <f t="shared" si="17"/>
        <v>48.898295897225907</v>
      </c>
      <c r="AI62" s="6">
        <f t="shared" si="18"/>
        <v>113.63461451285673</v>
      </c>
      <c r="AJ62" s="6">
        <f t="shared" si="19"/>
        <v>85.439559784102812</v>
      </c>
      <c r="AK62" s="6">
        <f t="shared" si="20"/>
        <v>13.532634256711974</v>
      </c>
      <c r="AL62" s="6">
        <f t="shared" si="21"/>
        <v>5.2564477544786161</v>
      </c>
      <c r="AM62" s="6">
        <f t="shared" si="22"/>
        <v>8.9582000000364417</v>
      </c>
      <c r="AN62" s="6">
        <f t="shared" si="23"/>
        <v>4.8100000000000005</v>
      </c>
      <c r="AO62" s="6">
        <f t="shared" si="24"/>
        <v>11.232185852801459</v>
      </c>
      <c r="AP62" s="6">
        <f t="shared" si="25"/>
        <v>4.3154596839907153</v>
      </c>
      <c r="AQ62" s="6">
        <f t="shared" si="26"/>
        <v>2.7300000000000004</v>
      </c>
      <c r="AR62" s="6">
        <f t="shared" si="27"/>
        <v>4.9643393591642875</v>
      </c>
      <c r="AS62" s="7"/>
      <c r="AT62" s="7">
        <f t="shared" si="0"/>
        <v>95.506953877729615</v>
      </c>
      <c r="AU62" s="7">
        <f t="shared" si="1"/>
        <v>104.6975628044094</v>
      </c>
      <c r="AV62" s="7">
        <f t="shared" si="2"/>
        <v>141.23882669128631</v>
      </c>
      <c r="AW62" s="7">
        <f t="shared" si="3"/>
        <v>169.43388142004022</v>
      </c>
      <c r="AX62" s="7"/>
      <c r="AY62" s="8">
        <v>1558</v>
      </c>
      <c r="AZ62" s="9">
        <f t="shared" si="4"/>
        <v>950.99173553719015</v>
      </c>
      <c r="BB62" s="9">
        <f t="shared" si="5"/>
        <v>401.12920628646441</v>
      </c>
      <c r="BC62" s="9">
        <f t="shared" si="6"/>
        <v>439.7297637785195</v>
      </c>
      <c r="BD62" s="9">
        <f t="shared" si="7"/>
        <v>711.62230196416897</v>
      </c>
      <c r="BE62" s="9">
        <f t="shared" si="8"/>
        <v>593.20307210340252</v>
      </c>
      <c r="BG62" s="10">
        <v>1558</v>
      </c>
      <c r="BH62" s="11">
        <f t="shared" si="9"/>
        <v>2.3707865710931162</v>
      </c>
      <c r="BI62" s="11">
        <f t="shared" si="10"/>
        <v>2.1626731094240417</v>
      </c>
      <c r="BJ62" s="11">
        <f t="shared" si="11"/>
        <v>1.3363714612545599</v>
      </c>
      <c r="BK62" s="11">
        <f t="shared" si="12"/>
        <v>1.6031470170326776</v>
      </c>
      <c r="BP62" s="3"/>
    </row>
    <row r="63" spans="2:68" x14ac:dyDescent="0.2">
      <c r="B63" s="16">
        <v>1559</v>
      </c>
      <c r="C63" s="4">
        <v>0.11427594160183012</v>
      </c>
      <c r="D63" s="4">
        <f t="shared" si="28"/>
        <v>0.24159818520471485</v>
      </c>
      <c r="E63" s="4">
        <v>0.2239133763489734</v>
      </c>
      <c r="F63" s="4">
        <f t="shared" si="14"/>
        <v>0.29855116846529789</v>
      </c>
      <c r="G63" s="4">
        <v>0.62897388106747265</v>
      </c>
      <c r="H63" s="4">
        <f t="shared" si="15"/>
        <v>0.4729126925319343</v>
      </c>
      <c r="I63" s="4">
        <v>0.20119312640983461</v>
      </c>
      <c r="J63" s="4">
        <v>1.0512895508957232</v>
      </c>
      <c r="K63" s="4">
        <v>2.9436107425080253</v>
      </c>
      <c r="L63" s="4">
        <v>3.7</v>
      </c>
      <c r="M63" s="4">
        <v>3.3280550674967286</v>
      </c>
      <c r="N63" s="4">
        <v>3.7126930479677207</v>
      </c>
      <c r="O63" s="4">
        <v>2.1</v>
      </c>
      <c r="P63" s="4">
        <v>2.7685738733800833</v>
      </c>
      <c r="R63" s="4">
        <v>5.9341884297520666</v>
      </c>
      <c r="S63" s="4">
        <v>4.2794628099173559</v>
      </c>
      <c r="T63" s="4">
        <v>4.2794628099173559</v>
      </c>
      <c r="U63" s="4">
        <v>3.3284710743801655</v>
      </c>
      <c r="V63" s="4"/>
      <c r="W63" s="52">
        <v>3.8039669421487607</v>
      </c>
      <c r="X63" s="52">
        <v>2.8529752066115703</v>
      </c>
      <c r="Y63" s="52">
        <v>3.8039669421487607</v>
      </c>
      <c r="Z63" s="52">
        <v>2.8529752066115703</v>
      </c>
      <c r="AA63" s="52">
        <v>4.7549586776859512</v>
      </c>
      <c r="AB63" s="52">
        <v>3.8039669421487607</v>
      </c>
      <c r="AC63" s="52">
        <v>4.7549586776859512</v>
      </c>
      <c r="AD63" s="52">
        <v>2.8529752066115703</v>
      </c>
      <c r="AE63" s="57"/>
      <c r="AF63" s="26">
        <v>1559</v>
      </c>
      <c r="AG63" s="6">
        <f t="shared" si="16"/>
        <v>41.071691484801526</v>
      </c>
      <c r="AH63" s="6">
        <f t="shared" si="17"/>
        <v>58.21747785073309</v>
      </c>
      <c r="AI63" s="6">
        <f t="shared" si="18"/>
        <v>170.45192176928509</v>
      </c>
      <c r="AJ63" s="6">
        <f t="shared" si="19"/>
        <v>128.15933967615419</v>
      </c>
      <c r="AK63" s="6">
        <f t="shared" si="20"/>
        <v>12.206386979284666</v>
      </c>
      <c r="AL63" s="6">
        <f t="shared" si="21"/>
        <v>5.2564477544786161</v>
      </c>
      <c r="AM63" s="6">
        <f t="shared" si="22"/>
        <v>8.8308322275240769</v>
      </c>
      <c r="AN63" s="6">
        <f t="shared" si="23"/>
        <v>4.8100000000000005</v>
      </c>
      <c r="AO63" s="6">
        <f t="shared" si="24"/>
        <v>9.9841652024901855</v>
      </c>
      <c r="AP63" s="6">
        <f t="shared" si="25"/>
        <v>4.8265009623580371</v>
      </c>
      <c r="AQ63" s="6">
        <f t="shared" si="26"/>
        <v>2.7300000000000004</v>
      </c>
      <c r="AR63" s="6">
        <f t="shared" si="27"/>
        <v>5.5371477467601666</v>
      </c>
      <c r="AS63" s="7"/>
      <c r="AT63" s="7">
        <f t="shared" si="0"/>
        <v>95.253172357697281</v>
      </c>
      <c r="AU63" s="7">
        <f t="shared" si="1"/>
        <v>112.39895872362885</v>
      </c>
      <c r="AV63" s="7">
        <f t="shared" si="2"/>
        <v>182.34082054904991</v>
      </c>
      <c r="AW63" s="7">
        <f t="shared" si="3"/>
        <v>224.63340264218087</v>
      </c>
      <c r="AX63" s="7"/>
      <c r="AY63" s="8">
        <v>1559</v>
      </c>
      <c r="AZ63" s="9">
        <f t="shared" si="4"/>
        <v>1069.865702479339</v>
      </c>
      <c r="BB63" s="9">
        <f t="shared" si="5"/>
        <v>400.06332390232859</v>
      </c>
      <c r="BC63" s="9">
        <f t="shared" si="6"/>
        <v>472.07562663924119</v>
      </c>
      <c r="BD63" s="9">
        <f t="shared" si="7"/>
        <v>943.46029109715971</v>
      </c>
      <c r="BE63" s="9">
        <f t="shared" si="8"/>
        <v>765.83144630600964</v>
      </c>
      <c r="BG63" s="10">
        <v>1559</v>
      </c>
      <c r="BH63" s="11">
        <f t="shared" si="9"/>
        <v>2.6742408977748129</v>
      </c>
      <c r="BI63" s="11">
        <f t="shared" si="10"/>
        <v>2.2663015036294749</v>
      </c>
      <c r="BJ63" s="11">
        <f t="shared" si="11"/>
        <v>1.1339806376325401</v>
      </c>
      <c r="BK63" s="11">
        <f t="shared" si="12"/>
        <v>1.3969989188088836</v>
      </c>
      <c r="BP63" s="3"/>
    </row>
    <row r="64" spans="2:68" x14ac:dyDescent="0.2">
      <c r="B64" s="16">
        <v>1560</v>
      </c>
      <c r="C64" s="4">
        <v>0.13266129604404339</v>
      </c>
      <c r="D64" s="4">
        <f t="shared" si="28"/>
        <v>0.28046785632990145</v>
      </c>
      <c r="E64" s="4">
        <v>0.29040918332718468</v>
      </c>
      <c r="F64" s="4">
        <f t="shared" si="14"/>
        <v>0.38721224443624624</v>
      </c>
      <c r="G64" s="4">
        <v>0.71349224633591424</v>
      </c>
      <c r="H64" s="4">
        <f t="shared" si="15"/>
        <v>0.53646033559091288</v>
      </c>
      <c r="I64" s="4">
        <v>0.19674690674839665</v>
      </c>
      <c r="J64" s="4">
        <v>1.3590388425040865</v>
      </c>
      <c r="K64" s="4">
        <v>3.9384945655768435</v>
      </c>
      <c r="L64" s="4">
        <v>3.7</v>
      </c>
      <c r="M64" s="4">
        <v>3.7</v>
      </c>
      <c r="N64" s="4">
        <v>3.7216107910731333</v>
      </c>
      <c r="O64" s="4">
        <v>2.1</v>
      </c>
      <c r="P64" s="4">
        <v>2.8879089541292249</v>
      </c>
      <c r="R64" s="4">
        <v>6.2521366666666669</v>
      </c>
      <c r="S64" s="4">
        <v>4.7945833333333336</v>
      </c>
      <c r="T64" s="4">
        <v>4.3151250000000001</v>
      </c>
      <c r="U64" s="4">
        <v>3.3562083333333335</v>
      </c>
      <c r="V64" s="4"/>
      <c r="W64" s="52">
        <v>4.7945833333333336</v>
      </c>
      <c r="X64" s="52">
        <v>3.835666666666667</v>
      </c>
      <c r="Y64" s="52">
        <v>3.835666666666667</v>
      </c>
      <c r="Z64" s="52">
        <v>3.835666666666667</v>
      </c>
      <c r="AA64" s="52">
        <v>4.7945833333333336</v>
      </c>
      <c r="AB64" s="52">
        <v>3.835666666666667</v>
      </c>
      <c r="AC64" s="52">
        <v>4.7945833333333336</v>
      </c>
      <c r="AD64" s="52">
        <v>2.8767500000000004</v>
      </c>
      <c r="AE64" s="57"/>
      <c r="AF64" s="26">
        <v>1560</v>
      </c>
      <c r="AG64" s="6">
        <f t="shared" si="16"/>
        <v>47.679535576083246</v>
      </c>
      <c r="AH64" s="6">
        <f t="shared" si="17"/>
        <v>75.506387665068019</v>
      </c>
      <c r="AI64" s="6">
        <f t="shared" si="18"/>
        <v>193.35639875703276</v>
      </c>
      <c r="AJ64" s="6">
        <f t="shared" si="19"/>
        <v>145.38075094513738</v>
      </c>
      <c r="AK64" s="6">
        <f t="shared" si="20"/>
        <v>11.936634832425225</v>
      </c>
      <c r="AL64" s="6">
        <f t="shared" si="21"/>
        <v>6.7951942125204319</v>
      </c>
      <c r="AM64" s="6">
        <f t="shared" si="22"/>
        <v>11.815483696730531</v>
      </c>
      <c r="AN64" s="6">
        <f t="shared" si="23"/>
        <v>4.8100000000000005</v>
      </c>
      <c r="AO64" s="6">
        <f t="shared" si="24"/>
        <v>11.100000000000001</v>
      </c>
      <c r="AP64" s="6">
        <f t="shared" si="25"/>
        <v>4.8380940283950737</v>
      </c>
      <c r="AQ64" s="6">
        <f t="shared" si="26"/>
        <v>2.7300000000000004</v>
      </c>
      <c r="AR64" s="6">
        <f t="shared" si="27"/>
        <v>5.7758179082584498</v>
      </c>
      <c r="AS64" s="7"/>
      <c r="AT64" s="7">
        <f t="shared" si="0"/>
        <v>107.48076025441296</v>
      </c>
      <c r="AU64" s="7">
        <f t="shared" si="1"/>
        <v>135.30761234339775</v>
      </c>
      <c r="AV64" s="7">
        <f t="shared" si="2"/>
        <v>205.18197562346708</v>
      </c>
      <c r="AW64" s="7">
        <f t="shared" si="3"/>
        <v>253.1576234353625</v>
      </c>
      <c r="AX64" s="7"/>
      <c r="AY64" s="8">
        <v>1560</v>
      </c>
      <c r="AZ64" s="9">
        <f t="shared" si="4"/>
        <v>1198.6458333333335</v>
      </c>
      <c r="BB64" s="9">
        <f t="shared" si="5"/>
        <v>451.41919306853441</v>
      </c>
      <c r="BC64" s="9">
        <f t="shared" si="6"/>
        <v>568.29197184227053</v>
      </c>
      <c r="BD64" s="9">
        <f t="shared" si="7"/>
        <v>1063.2620184285224</v>
      </c>
      <c r="BE64" s="9">
        <f t="shared" si="8"/>
        <v>861.76429761856173</v>
      </c>
      <c r="BG64" s="10">
        <v>1560</v>
      </c>
      <c r="BH64" s="11">
        <f t="shared" si="9"/>
        <v>2.6552832749212665</v>
      </c>
      <c r="BI64" s="11">
        <f t="shared" si="10"/>
        <v>2.1092077536263663</v>
      </c>
      <c r="BJ64" s="11">
        <f t="shared" si="11"/>
        <v>1.1273287417008513</v>
      </c>
      <c r="BK64" s="11">
        <f t="shared" si="12"/>
        <v>1.3909207385891076</v>
      </c>
      <c r="BP64" s="3"/>
    </row>
    <row r="65" spans="2:68" x14ac:dyDescent="0.2">
      <c r="B65" s="16">
        <v>1561</v>
      </c>
      <c r="C65" s="4">
        <v>0.1267085455805286</v>
      </c>
      <c r="D65" s="4">
        <f t="shared" si="28"/>
        <v>0.26788276021253404</v>
      </c>
      <c r="E65" s="4">
        <v>0.31974773918307892</v>
      </c>
      <c r="F65" s="4">
        <f t="shared" si="14"/>
        <v>0.42633031891077189</v>
      </c>
      <c r="G65" s="4">
        <v>0.58136405257000434</v>
      </c>
      <c r="H65" s="4">
        <f t="shared" si="15"/>
        <v>0.43711582900000323</v>
      </c>
      <c r="I65" s="4">
        <v>0.29695720883705096</v>
      </c>
      <c r="J65" s="4">
        <v>1.3590388425040865</v>
      </c>
      <c r="K65" s="4">
        <v>3.9384945655768435</v>
      </c>
      <c r="L65" s="4">
        <v>3.7</v>
      </c>
      <c r="M65" s="4">
        <v>4.1947360746573352</v>
      </c>
      <c r="N65" s="4">
        <v>3.1710766503818411</v>
      </c>
      <c r="O65" s="4">
        <v>1.5806318681318683</v>
      </c>
      <c r="P65" s="4">
        <v>2.6953816905206098</v>
      </c>
      <c r="R65" s="4">
        <v>6.4822766666666674</v>
      </c>
      <c r="S65" s="4">
        <v>4.7945833333333336</v>
      </c>
      <c r="T65" s="4">
        <v>4.3151250000000001</v>
      </c>
      <c r="U65" s="4">
        <v>3.3562083333333335</v>
      </c>
      <c r="V65" s="4"/>
      <c r="W65" s="52">
        <v>4.7945833333333336</v>
      </c>
      <c r="X65" s="52">
        <v>3.835666666666667</v>
      </c>
      <c r="Y65" s="52">
        <v>5.2740416666666672</v>
      </c>
      <c r="Z65" s="52">
        <v>3.835666666666667</v>
      </c>
      <c r="AA65" s="52">
        <v>4.7945833333333336</v>
      </c>
      <c r="AB65" s="52">
        <v>3.835666666666667</v>
      </c>
      <c r="AC65" s="52">
        <v>4.7945833333333336</v>
      </c>
      <c r="AD65" s="52">
        <v>2.8767500000000004</v>
      </c>
      <c r="AE65" s="57"/>
      <c r="AF65" s="26">
        <v>1561</v>
      </c>
      <c r="AG65" s="6">
        <f t="shared" si="16"/>
        <v>45.54006923613079</v>
      </c>
      <c r="AH65" s="6">
        <f t="shared" si="17"/>
        <v>83.134412187600518</v>
      </c>
      <c r="AI65" s="6">
        <f t="shared" si="18"/>
        <v>157.54965824647118</v>
      </c>
      <c r="AJ65" s="6">
        <f t="shared" si="19"/>
        <v>118.45838965900087</v>
      </c>
      <c r="AK65" s="6">
        <f t="shared" si="20"/>
        <v>18.016393860143882</v>
      </c>
      <c r="AL65" s="6">
        <f t="shared" si="21"/>
        <v>6.7951942125204319</v>
      </c>
      <c r="AM65" s="6">
        <f t="shared" si="22"/>
        <v>11.815483696730531</v>
      </c>
      <c r="AN65" s="6">
        <f t="shared" si="23"/>
        <v>4.8100000000000005</v>
      </c>
      <c r="AO65" s="6">
        <f t="shared" si="24"/>
        <v>12.584208223972006</v>
      </c>
      <c r="AP65" s="6">
        <f t="shared" si="25"/>
        <v>4.1223996454963938</v>
      </c>
      <c r="AQ65" s="6">
        <f t="shared" si="26"/>
        <v>2.054821428571429</v>
      </c>
      <c r="AR65" s="6">
        <f t="shared" si="27"/>
        <v>5.3907633810412197</v>
      </c>
      <c r="AS65" s="7"/>
      <c r="AT65" s="7">
        <f t="shared" si="0"/>
        <v>111.12933368460669</v>
      </c>
      <c r="AU65" s="7">
        <f t="shared" si="1"/>
        <v>148.72367663607642</v>
      </c>
      <c r="AV65" s="7">
        <f t="shared" si="2"/>
        <v>184.04765410747675</v>
      </c>
      <c r="AW65" s="7">
        <f t="shared" si="3"/>
        <v>223.13892269494698</v>
      </c>
      <c r="AX65" s="7"/>
      <c r="AY65" s="8">
        <v>1561</v>
      </c>
      <c r="AZ65" s="9">
        <f t="shared" si="4"/>
        <v>1198.6458333333335</v>
      </c>
      <c r="BB65" s="9">
        <f t="shared" si="5"/>
        <v>466.74320147534814</v>
      </c>
      <c r="BC65" s="9">
        <f t="shared" si="6"/>
        <v>624.63944187152094</v>
      </c>
      <c r="BD65" s="9">
        <f t="shared" si="7"/>
        <v>937.18347531877737</v>
      </c>
      <c r="BE65" s="9">
        <f t="shared" si="8"/>
        <v>773.00014725140238</v>
      </c>
      <c r="BG65" s="10">
        <v>1561</v>
      </c>
      <c r="BH65" s="11">
        <f t="shared" si="9"/>
        <v>2.5681056082755651</v>
      </c>
      <c r="BI65" s="11">
        <f t="shared" si="10"/>
        <v>1.9189403566031571</v>
      </c>
      <c r="BJ65" s="11">
        <f t="shared" si="11"/>
        <v>1.2789873753649159</v>
      </c>
      <c r="BK65" s="11">
        <f t="shared" si="12"/>
        <v>1.5506411448890689</v>
      </c>
      <c r="BP65" s="3"/>
    </row>
    <row r="66" spans="2:68" x14ac:dyDescent="0.2">
      <c r="B66" s="16">
        <v>1562</v>
      </c>
      <c r="C66" s="4">
        <v>0.13053531373564525</v>
      </c>
      <c r="D66" s="4">
        <f t="shared" si="28"/>
        <v>0.27597317914512742</v>
      </c>
      <c r="E66" s="4">
        <v>0.22322814238180375</v>
      </c>
      <c r="F66" s="4">
        <f t="shared" si="14"/>
        <v>0.29763752317573833</v>
      </c>
      <c r="G66" s="4">
        <v>1.0041742726209164</v>
      </c>
      <c r="H66" s="4">
        <f t="shared" si="15"/>
        <v>0.7550182500909145</v>
      </c>
      <c r="I66" s="4">
        <v>0.34614393552415013</v>
      </c>
      <c r="J66" s="4">
        <v>1.3590388425040865</v>
      </c>
      <c r="K66" s="4">
        <v>3.2535389889547832</v>
      </c>
      <c r="L66" s="4">
        <v>3.7</v>
      </c>
      <c r="M66" s="4">
        <v>4.4000000000000004</v>
      </c>
      <c r="N66" s="4">
        <v>3.1710766503818411</v>
      </c>
      <c r="O66" s="4">
        <v>1.6</v>
      </c>
      <c r="P66" s="4">
        <v>3.3692271131507621</v>
      </c>
      <c r="R66" s="4">
        <v>6.7124166666666669</v>
      </c>
      <c r="S66" s="4">
        <v>4.7945833333333336</v>
      </c>
      <c r="T66" s="4">
        <v>4.7945833333333336</v>
      </c>
      <c r="U66" s="4">
        <v>3.3562083333333335</v>
      </c>
      <c r="V66" s="4"/>
      <c r="W66" s="52">
        <v>4.7945833333333336</v>
      </c>
      <c r="X66" s="52">
        <v>3.835666666666667</v>
      </c>
      <c r="Y66" s="52">
        <v>5.2740416666666672</v>
      </c>
      <c r="Z66" s="52">
        <v>3.835666666666667</v>
      </c>
      <c r="AA66" s="52">
        <v>4.7945833333333336</v>
      </c>
      <c r="AB66" s="52">
        <v>3.835666666666667</v>
      </c>
      <c r="AC66" s="52">
        <v>4.7945833333333336</v>
      </c>
      <c r="AD66" s="52">
        <v>2.8767500000000004</v>
      </c>
      <c r="AE66" s="57"/>
      <c r="AF66" s="26">
        <v>1562</v>
      </c>
      <c r="AG66" s="6">
        <f t="shared" si="16"/>
        <v>46.915440454671661</v>
      </c>
      <c r="AH66" s="6">
        <f t="shared" si="17"/>
        <v>58.039317019268971</v>
      </c>
      <c r="AI66" s="6">
        <f t="shared" si="18"/>
        <v>272.13122788026834</v>
      </c>
      <c r="AJ66" s="6">
        <f t="shared" si="19"/>
        <v>204.60994577463782</v>
      </c>
      <c r="AK66" s="6">
        <f t="shared" si="20"/>
        <v>21.000552568250189</v>
      </c>
      <c r="AL66" s="6">
        <f t="shared" si="21"/>
        <v>6.7951942125204319</v>
      </c>
      <c r="AM66" s="6">
        <f t="shared" si="22"/>
        <v>9.7606169668643492</v>
      </c>
      <c r="AN66" s="6">
        <f t="shared" si="23"/>
        <v>4.8100000000000005</v>
      </c>
      <c r="AO66" s="6">
        <f t="shared" si="24"/>
        <v>13.200000000000001</v>
      </c>
      <c r="AP66" s="6">
        <f t="shared" si="25"/>
        <v>4.1223996454963938</v>
      </c>
      <c r="AQ66" s="6">
        <f t="shared" si="26"/>
        <v>2.08</v>
      </c>
      <c r="AR66" s="6">
        <f t="shared" si="27"/>
        <v>6.7384542263015241</v>
      </c>
      <c r="AS66" s="7"/>
      <c r="AT66" s="7">
        <f t="shared" si="0"/>
        <v>115.42265807410456</v>
      </c>
      <c r="AU66" s="7">
        <f t="shared" si="1"/>
        <v>126.54653463870187</v>
      </c>
      <c r="AV66" s="7">
        <f t="shared" si="2"/>
        <v>273.1171633940707</v>
      </c>
      <c r="AW66" s="7">
        <f t="shared" si="3"/>
        <v>340.63844549970133</v>
      </c>
      <c r="AX66" s="7"/>
      <c r="AY66" s="8">
        <v>1562</v>
      </c>
      <c r="AZ66" s="9">
        <f t="shared" si="4"/>
        <v>1198.6458333333335</v>
      </c>
      <c r="BB66" s="9">
        <f t="shared" si="5"/>
        <v>484.77516391123919</v>
      </c>
      <c r="BC66" s="9">
        <f t="shared" si="6"/>
        <v>531.49544548254789</v>
      </c>
      <c r="BD66" s="9">
        <f t="shared" si="7"/>
        <v>1430.6814710987458</v>
      </c>
      <c r="BE66" s="9">
        <f t="shared" si="8"/>
        <v>1147.092086255097</v>
      </c>
      <c r="BG66" s="10">
        <v>1562</v>
      </c>
      <c r="BH66" s="11">
        <f t="shared" si="9"/>
        <v>2.472580945901762</v>
      </c>
      <c r="BI66" s="11">
        <f t="shared" si="10"/>
        <v>2.2552325584748441</v>
      </c>
      <c r="BJ66" s="11">
        <f t="shared" si="11"/>
        <v>0.83781460621894277</v>
      </c>
      <c r="BK66" s="11">
        <f t="shared" si="12"/>
        <v>1.04494298905552</v>
      </c>
      <c r="BP66" s="3"/>
    </row>
    <row r="67" spans="2:68" x14ac:dyDescent="0.2">
      <c r="B67" s="16">
        <v>1563</v>
      </c>
      <c r="C67" s="4">
        <v>0.1428660111243544</v>
      </c>
      <c r="D67" s="4">
        <f t="shared" si="28"/>
        <v>0.30204230681681693</v>
      </c>
      <c r="E67" s="4">
        <v>0.40436183505732454</v>
      </c>
      <c r="F67" s="4">
        <f t="shared" si="14"/>
        <v>0.53914911340976601</v>
      </c>
      <c r="G67" s="4">
        <v>0.52851277506364025</v>
      </c>
      <c r="H67" s="4">
        <f t="shared" si="15"/>
        <v>0.39737802636363928</v>
      </c>
      <c r="I67" s="4">
        <v>0.3602264423349793</v>
      </c>
      <c r="J67" s="4">
        <v>1.3590388425040865</v>
      </c>
      <c r="K67" s="4">
        <v>3.5532070537269349</v>
      </c>
      <c r="L67" s="4">
        <v>3.7</v>
      </c>
      <c r="M67" s="4">
        <v>4.6142096821230689</v>
      </c>
      <c r="N67" s="4">
        <v>3.1930980160094933</v>
      </c>
      <c r="O67" s="4">
        <v>1.6</v>
      </c>
      <c r="P67" s="4">
        <v>2.5991180587163023</v>
      </c>
      <c r="R67" s="4">
        <v>6.7124166666666669</v>
      </c>
      <c r="S67" s="4">
        <v>4.7945833333333336</v>
      </c>
      <c r="T67" s="4">
        <v>4.7945833333333336</v>
      </c>
      <c r="U67" s="4">
        <v>3.3562083333333335</v>
      </c>
      <c r="V67" s="4"/>
      <c r="W67" s="52">
        <v>4.7945833333333336</v>
      </c>
      <c r="X67" s="52">
        <v>3.5959375000000002</v>
      </c>
      <c r="Y67" s="52">
        <v>5.2740416666666672</v>
      </c>
      <c r="Z67" s="52">
        <v>3.835666666666667</v>
      </c>
      <c r="AA67" s="52">
        <v>4.7945833333333336</v>
      </c>
      <c r="AB67" s="52">
        <v>3.835666666666667</v>
      </c>
      <c r="AC67" s="52">
        <v>4.7945833333333336</v>
      </c>
      <c r="AD67" s="52">
        <v>3.835666666666667</v>
      </c>
      <c r="AE67" s="57"/>
      <c r="AF67" s="26">
        <v>1563</v>
      </c>
      <c r="AG67" s="6">
        <f t="shared" si="16"/>
        <v>51.347192158858881</v>
      </c>
      <c r="AH67" s="6">
        <f t="shared" si="17"/>
        <v>105.13407711490437</v>
      </c>
      <c r="AI67" s="6">
        <f t="shared" si="18"/>
        <v>143.2269620422465</v>
      </c>
      <c r="AJ67" s="6">
        <f t="shared" si="19"/>
        <v>107.68944514454624</v>
      </c>
      <c r="AK67" s="6">
        <f t="shared" si="20"/>
        <v>21.854938256463196</v>
      </c>
      <c r="AL67" s="6">
        <f t="shared" si="21"/>
        <v>6.7951942125204319</v>
      </c>
      <c r="AM67" s="6">
        <f t="shared" si="22"/>
        <v>10.659621161180805</v>
      </c>
      <c r="AN67" s="6">
        <f t="shared" si="23"/>
        <v>4.8100000000000005</v>
      </c>
      <c r="AO67" s="6">
        <f t="shared" si="24"/>
        <v>13.842629046369208</v>
      </c>
      <c r="AP67" s="6">
        <f t="shared" si="25"/>
        <v>4.1510274208123414</v>
      </c>
      <c r="AQ67" s="6">
        <f t="shared" si="26"/>
        <v>2.08</v>
      </c>
      <c r="AR67" s="6">
        <f t="shared" si="27"/>
        <v>5.1982361174326046</v>
      </c>
      <c r="AS67" s="7"/>
      <c r="AT67" s="7">
        <f t="shared" si="0"/>
        <v>120.73883837363746</v>
      </c>
      <c r="AU67" s="7">
        <f t="shared" si="1"/>
        <v>174.52572332968296</v>
      </c>
      <c r="AV67" s="7">
        <f t="shared" si="2"/>
        <v>177.08109135932486</v>
      </c>
      <c r="AW67" s="7">
        <f t="shared" si="3"/>
        <v>212.61860825702502</v>
      </c>
      <c r="AX67" s="7"/>
      <c r="AY67" s="8">
        <v>1563</v>
      </c>
      <c r="AZ67" s="9">
        <f t="shared" si="4"/>
        <v>1198.6458333333335</v>
      </c>
      <c r="BB67" s="9">
        <f t="shared" si="5"/>
        <v>507.10312116927736</v>
      </c>
      <c r="BC67" s="9">
        <f t="shared" si="6"/>
        <v>733.00803798466848</v>
      </c>
      <c r="BD67" s="9">
        <f t="shared" si="7"/>
        <v>892.99815467950509</v>
      </c>
      <c r="BE67" s="9">
        <f t="shared" si="8"/>
        <v>743.74058370916441</v>
      </c>
      <c r="BG67" s="10">
        <v>1563</v>
      </c>
      <c r="BH67" s="11">
        <f t="shared" si="9"/>
        <v>2.3637121983581926</v>
      </c>
      <c r="BI67" s="11">
        <f t="shared" si="10"/>
        <v>1.6352424137515451</v>
      </c>
      <c r="BJ67" s="11">
        <f t="shared" si="11"/>
        <v>1.3422713440696019</v>
      </c>
      <c r="BK67" s="11">
        <f t="shared" si="12"/>
        <v>1.6116450541874117</v>
      </c>
      <c r="BP67" s="3"/>
    </row>
    <row r="68" spans="2:68" x14ac:dyDescent="0.2">
      <c r="B68" s="16">
        <v>1564</v>
      </c>
      <c r="C68" s="4">
        <v>0.1216061880403731</v>
      </c>
      <c r="D68" s="4">
        <f t="shared" si="28"/>
        <v>0.25709553496907633</v>
      </c>
      <c r="E68" s="4">
        <v>0.22195255299676486</v>
      </c>
      <c r="F68" s="4">
        <f t="shared" si="14"/>
        <v>0.29593673732901982</v>
      </c>
      <c r="G68" s="4">
        <v>0.5549384138168223</v>
      </c>
      <c r="H68" s="4">
        <f t="shared" si="15"/>
        <v>0.41724692768182126</v>
      </c>
      <c r="I68" s="4">
        <v>0.1853176258584483</v>
      </c>
      <c r="J68" s="4">
        <v>1.2774965119538415</v>
      </c>
      <c r="K68" s="4">
        <v>4.3237820774267517</v>
      </c>
      <c r="L68" s="4">
        <v>3.7</v>
      </c>
      <c r="M68" s="4">
        <v>4.6142096821230689</v>
      </c>
      <c r="N68" s="4">
        <v>3.2591621128924477</v>
      </c>
      <c r="O68" s="4">
        <v>1.6</v>
      </c>
      <c r="P68" s="4">
        <v>2.3103271633033802</v>
      </c>
      <c r="R68" s="4">
        <v>6.7124166666666669</v>
      </c>
      <c r="S68" s="4">
        <v>4.7945833333333336</v>
      </c>
      <c r="T68" s="4">
        <v>4.7945833333333336</v>
      </c>
      <c r="U68" s="4">
        <v>3.3562083333333335</v>
      </c>
      <c r="V68" s="4"/>
      <c r="W68" s="52">
        <v>4.7945833333333336</v>
      </c>
      <c r="X68" s="52">
        <v>3.3562083333333335</v>
      </c>
      <c r="Y68" s="52">
        <v>5.2740416666666672</v>
      </c>
      <c r="Z68" s="52">
        <v>3.835666666666667</v>
      </c>
      <c r="AA68" s="52">
        <v>4.7945833333333336</v>
      </c>
      <c r="AB68" s="52">
        <v>3.835666666666667</v>
      </c>
      <c r="AC68" s="52">
        <v>5.7535000000000007</v>
      </c>
      <c r="AD68" s="52">
        <v>3.835666666666667</v>
      </c>
      <c r="AE68" s="57"/>
      <c r="AF68" s="26">
        <v>1564</v>
      </c>
      <c r="AG68" s="6">
        <f t="shared" si="16"/>
        <v>43.70624094474298</v>
      </c>
      <c r="AH68" s="6">
        <f t="shared" si="17"/>
        <v>57.707663779158864</v>
      </c>
      <c r="AI68" s="6">
        <f t="shared" si="18"/>
        <v>150.38831014435885</v>
      </c>
      <c r="AJ68" s="6">
        <f t="shared" si="19"/>
        <v>113.07391740177356</v>
      </c>
      <c r="AK68" s="6">
        <f t="shared" si="20"/>
        <v>11.243220360832058</v>
      </c>
      <c r="AL68" s="6">
        <f t="shared" si="21"/>
        <v>6.3874825597692073</v>
      </c>
      <c r="AM68" s="6">
        <f t="shared" si="22"/>
        <v>12.971346232280254</v>
      </c>
      <c r="AN68" s="6">
        <f t="shared" si="23"/>
        <v>4.8100000000000005</v>
      </c>
      <c r="AO68" s="6">
        <f t="shared" si="24"/>
        <v>13.842629046369208</v>
      </c>
      <c r="AP68" s="6">
        <f t="shared" si="25"/>
        <v>4.2369107467601825</v>
      </c>
      <c r="AQ68" s="6">
        <f t="shared" si="26"/>
        <v>2.08</v>
      </c>
      <c r="AR68" s="6">
        <f t="shared" si="27"/>
        <v>4.6206543266067603</v>
      </c>
      <c r="AS68" s="7"/>
      <c r="AT68" s="7">
        <f t="shared" si="0"/>
        <v>103.89848421736065</v>
      </c>
      <c r="AU68" s="7">
        <f t="shared" si="1"/>
        <v>117.89990705177654</v>
      </c>
      <c r="AV68" s="7">
        <f t="shared" si="2"/>
        <v>173.26616067439124</v>
      </c>
      <c r="AW68" s="7">
        <f t="shared" si="3"/>
        <v>210.58055341697656</v>
      </c>
      <c r="AX68" s="7"/>
      <c r="AY68" s="8">
        <v>1564</v>
      </c>
      <c r="AZ68" s="9">
        <f t="shared" si="4"/>
        <v>1198.6458333333335</v>
      </c>
      <c r="BB68" s="9">
        <f t="shared" si="5"/>
        <v>436.37363371291474</v>
      </c>
      <c r="BC68" s="9">
        <f t="shared" si="6"/>
        <v>495.17960961746149</v>
      </c>
      <c r="BD68" s="9">
        <f t="shared" si="7"/>
        <v>884.43832435130162</v>
      </c>
      <c r="BE68" s="9">
        <f t="shared" si="8"/>
        <v>727.71787483244327</v>
      </c>
      <c r="BG68" s="10">
        <v>1564</v>
      </c>
      <c r="BH68" s="11">
        <f t="shared" si="9"/>
        <v>2.7468337698008329</v>
      </c>
      <c r="BI68" s="11">
        <f t="shared" si="10"/>
        <v>2.4206284145248165</v>
      </c>
      <c r="BJ68" s="11">
        <f t="shared" si="11"/>
        <v>1.3552622046455187</v>
      </c>
      <c r="BK68" s="11">
        <f t="shared" si="12"/>
        <v>1.6471298490631705</v>
      </c>
      <c r="BP68" s="3"/>
    </row>
    <row r="69" spans="2:68" x14ac:dyDescent="0.2">
      <c r="B69" s="16">
        <v>1565</v>
      </c>
      <c r="C69" s="4">
        <v>0.13861404650755813</v>
      </c>
      <c r="D69" s="4">
        <f t="shared" si="28"/>
        <v>0.29305295244726876</v>
      </c>
      <c r="E69" s="4">
        <v>0.2159998025332501</v>
      </c>
      <c r="F69" s="4">
        <f t="shared" si="14"/>
        <v>0.28799973671100015</v>
      </c>
      <c r="G69" s="4">
        <v>0.6870666075827323</v>
      </c>
      <c r="H69" s="4">
        <f t="shared" si="15"/>
        <v>0.51659143427273102</v>
      </c>
      <c r="I69" s="4">
        <v>0.25226055678528864</v>
      </c>
      <c r="J69" s="4">
        <v>1.3590388425040865</v>
      </c>
      <c r="K69" s="4">
        <v>3.9384945655768435</v>
      </c>
      <c r="L69" s="4">
        <v>3.7</v>
      </c>
      <c r="M69" s="4">
        <v>4.6142096821230689</v>
      </c>
      <c r="N69" s="4">
        <v>3.4353330379136611</v>
      </c>
      <c r="O69" s="4">
        <v>1.6</v>
      </c>
      <c r="P69" s="4">
        <v>2.5028544269119952</v>
      </c>
      <c r="R69" s="4">
        <v>6.7124166666666669</v>
      </c>
      <c r="S69" s="4">
        <v>4.7945833333333336</v>
      </c>
      <c r="T69" s="4">
        <v>4.7945833333333336</v>
      </c>
      <c r="U69" s="4">
        <v>3.3562083333333335</v>
      </c>
      <c r="V69" s="4"/>
      <c r="W69" s="52">
        <v>4.7945833333333336</v>
      </c>
      <c r="X69" s="52">
        <v>4.7945833333333336</v>
      </c>
      <c r="Y69" s="52">
        <v>5.2740416666666672</v>
      </c>
      <c r="Z69" s="52">
        <v>3.835666666666667</v>
      </c>
      <c r="AA69" s="52">
        <v>4.7945833333333336</v>
      </c>
      <c r="AB69" s="52">
        <v>3.835666666666667</v>
      </c>
      <c r="AC69" s="52">
        <v>5.7535000000000007</v>
      </c>
      <c r="AD69" s="52">
        <v>4.7945833333333336</v>
      </c>
      <c r="AE69" s="57"/>
      <c r="AF69" s="26">
        <v>1565</v>
      </c>
      <c r="AG69" s="6">
        <f t="shared" si="16"/>
        <v>49.819001916035688</v>
      </c>
      <c r="AH69" s="6">
        <f t="shared" si="17"/>
        <v>56.159948658645028</v>
      </c>
      <c r="AI69" s="6">
        <f t="shared" si="18"/>
        <v>186.19505065492046</v>
      </c>
      <c r="AJ69" s="6">
        <f t="shared" si="19"/>
        <v>139.99627868791012</v>
      </c>
      <c r="AK69" s="6">
        <f t="shared" si="20"/>
        <v>15.304647980163463</v>
      </c>
      <c r="AL69" s="6">
        <f t="shared" si="21"/>
        <v>6.7951942125204319</v>
      </c>
      <c r="AM69" s="6">
        <f t="shared" si="22"/>
        <v>11.815483696730531</v>
      </c>
      <c r="AN69" s="6">
        <f t="shared" si="23"/>
        <v>4.8100000000000005</v>
      </c>
      <c r="AO69" s="6">
        <f t="shared" si="24"/>
        <v>13.842629046369208</v>
      </c>
      <c r="AP69" s="6">
        <f t="shared" si="25"/>
        <v>4.46593294928776</v>
      </c>
      <c r="AQ69" s="6">
        <f t="shared" si="26"/>
        <v>2.08</v>
      </c>
      <c r="AR69" s="6">
        <f t="shared" si="27"/>
        <v>5.0057088538239904</v>
      </c>
      <c r="AS69" s="7"/>
      <c r="AT69" s="7">
        <f t="shared" ref="AT69:AT132" si="29">SUM(AK69:AR69)+AG69</f>
        <v>113.93859865493107</v>
      </c>
      <c r="AU69" s="7">
        <f t="shared" ref="AU69:AU132" si="30">SUM(AK69:AR69)+AH69</f>
        <v>120.2795453975404</v>
      </c>
      <c r="AV69" s="7">
        <f t="shared" ref="AV69:AV132" si="31">SUM(AJ69:AR69)</f>
        <v>204.1158754268055</v>
      </c>
      <c r="AW69" s="7">
        <f t="shared" ref="AW69:AW132" si="32">SUM(AI69:AR69)-AJ69</f>
        <v>250.31464739381587</v>
      </c>
      <c r="AX69" s="7"/>
      <c r="AY69" s="8">
        <v>1565</v>
      </c>
      <c r="AZ69" s="9">
        <f t="shared" ref="AZ69:AZ132" si="33">S69*250</f>
        <v>1198.6458333333335</v>
      </c>
      <c r="BB69" s="9">
        <f t="shared" ref="BB69:BB132" si="34">AT69*4.2</f>
        <v>478.54211435071051</v>
      </c>
      <c r="BC69" s="9">
        <f t="shared" ref="BC69:BC132" si="35">(SUM(AK69:AR69)+AH69)*4.2</f>
        <v>505.17409066966974</v>
      </c>
      <c r="BD69" s="9">
        <f t="shared" ref="BD69:BD132" si="36">AW69*4.2</f>
        <v>1051.3215190540268</v>
      </c>
      <c r="BE69" s="9">
        <f t="shared" ref="BE69:BE132" si="37">AV69*4.2</f>
        <v>857.28667679258319</v>
      </c>
      <c r="BG69" s="10">
        <v>1565</v>
      </c>
      <c r="BH69" s="11">
        <f t="shared" ref="BH69:BH132" si="38">AZ69/BB69</f>
        <v>2.5047865117569956</v>
      </c>
      <c r="BI69" s="11">
        <f t="shared" ref="BI69:BI132" si="39">AZ69/BC69</f>
        <v>2.3727381421014337</v>
      </c>
      <c r="BJ69" s="11">
        <f t="shared" ref="BJ69:BJ132" si="40">AZ69/BD69</f>
        <v>1.1401325014367329</v>
      </c>
      <c r="BK69" s="11">
        <f t="shared" ref="BK69:BK132" si="41">AZ69/(AV69*4.2)</f>
        <v>1.3981855379088559</v>
      </c>
      <c r="BP69" s="3"/>
    </row>
    <row r="70" spans="2:68" x14ac:dyDescent="0.2">
      <c r="B70" s="16">
        <v>1566</v>
      </c>
      <c r="C70" s="4">
        <v>0.13011011727396563</v>
      </c>
      <c r="D70" s="4">
        <f t="shared" si="28"/>
        <v>0.27507424370817257</v>
      </c>
      <c r="E70" s="4">
        <v>0.33548000826522506</v>
      </c>
      <c r="F70" s="4">
        <f t="shared" ref="F70:F133" si="42">E70/0.75</f>
        <v>0.44730667768696675</v>
      </c>
      <c r="G70" s="4">
        <v>0.52851277506364025</v>
      </c>
      <c r="H70" s="4">
        <f t="shared" ref="H70:H133" si="43">G70/1.33</f>
        <v>0.39737802636363928</v>
      </c>
      <c r="I70" s="4">
        <v>0.21266626227368185</v>
      </c>
      <c r="J70" s="4">
        <v>1.3590388425040865</v>
      </c>
      <c r="K70" s="4">
        <v>4.1382732754249432</v>
      </c>
      <c r="L70" s="4">
        <v>3.7</v>
      </c>
      <c r="M70" s="4">
        <v>5.0999999999999996</v>
      </c>
      <c r="N70" s="4">
        <v>3.3472475754030544</v>
      </c>
      <c r="O70" s="4">
        <v>1.6</v>
      </c>
      <c r="P70" s="4">
        <v>2.3103271633033802</v>
      </c>
      <c r="R70" s="4">
        <v>6.7124166666666669</v>
      </c>
      <c r="S70" s="4">
        <v>4.7945833333333336</v>
      </c>
      <c r="T70" s="4">
        <v>4.7945833333333336</v>
      </c>
      <c r="U70" s="4">
        <v>3.3562083333333335</v>
      </c>
      <c r="V70" s="4"/>
      <c r="W70" s="52">
        <v>4.7945833333333336</v>
      </c>
      <c r="X70" s="52">
        <v>4.7945833333333336</v>
      </c>
      <c r="Y70" s="52">
        <v>5.2740416666666672</v>
      </c>
      <c r="Z70" s="52">
        <v>3.835666666666667</v>
      </c>
      <c r="AA70" s="52">
        <v>4.7945833333333336</v>
      </c>
      <c r="AB70" s="52">
        <v>3.835666666666667</v>
      </c>
      <c r="AC70" s="52">
        <v>5.7535000000000007</v>
      </c>
      <c r="AD70" s="52">
        <v>4.7945833333333336</v>
      </c>
      <c r="AE70" s="57"/>
      <c r="AF70" s="26">
        <v>1566</v>
      </c>
      <c r="AG70" s="6">
        <f t="shared" ref="AG70:AG133" si="44">D70*170</f>
        <v>46.762621430389338</v>
      </c>
      <c r="AH70" s="6">
        <f t="shared" ref="AH70:AH133" si="45">F70*195</f>
        <v>87.224802148958517</v>
      </c>
      <c r="AI70" s="6">
        <f t="shared" ref="AI70:AI133" si="46">G70*271</f>
        <v>143.2269620422465</v>
      </c>
      <c r="AJ70" s="6">
        <f t="shared" ref="AJ70:AJ133" si="47">H70*271</f>
        <v>107.68944514454624</v>
      </c>
      <c r="AK70" s="6">
        <f t="shared" ref="AK70:AK133" si="48">I70*60.67</f>
        <v>12.902462132144278</v>
      </c>
      <c r="AL70" s="6">
        <f t="shared" ref="AL70:AL133" si="49">J70*5</f>
        <v>6.7951942125204319</v>
      </c>
      <c r="AM70" s="6">
        <f t="shared" ref="AM70:AM133" si="50">K70*3</f>
        <v>12.414819826274829</v>
      </c>
      <c r="AN70" s="6">
        <f t="shared" ref="AN70:AN133" si="51">L70*1.3</f>
        <v>4.8100000000000005</v>
      </c>
      <c r="AO70" s="6">
        <f t="shared" ref="AO70:AO133" si="52">M70*3</f>
        <v>15.299999999999999</v>
      </c>
      <c r="AP70" s="6">
        <f t="shared" ref="AP70:AP133" si="53">N70*1.3</f>
        <v>4.3514218480239713</v>
      </c>
      <c r="AQ70" s="6">
        <f t="shared" ref="AQ70:AQ133" si="54">O70*1.3</f>
        <v>2.08</v>
      </c>
      <c r="AR70" s="6">
        <f t="shared" ref="AR70:AR133" si="55">P70*2</f>
        <v>4.6206543266067603</v>
      </c>
      <c r="AS70" s="7"/>
      <c r="AT70" s="7">
        <f t="shared" si="29"/>
        <v>110.0371737759596</v>
      </c>
      <c r="AU70" s="7">
        <f t="shared" si="30"/>
        <v>150.49935449452877</v>
      </c>
      <c r="AV70" s="7">
        <f t="shared" si="31"/>
        <v>170.96399749011653</v>
      </c>
      <c r="AW70" s="7">
        <f t="shared" si="32"/>
        <v>206.50151438781671</v>
      </c>
      <c r="AX70" s="7"/>
      <c r="AY70" s="8">
        <v>1566</v>
      </c>
      <c r="AZ70" s="9">
        <f t="shared" si="33"/>
        <v>1198.6458333333335</v>
      </c>
      <c r="BB70" s="9">
        <f t="shared" si="34"/>
        <v>462.15612985903033</v>
      </c>
      <c r="BC70" s="9">
        <f t="shared" si="35"/>
        <v>632.0972888770209</v>
      </c>
      <c r="BD70" s="9">
        <f t="shared" si="36"/>
        <v>867.3063604288302</v>
      </c>
      <c r="BE70" s="9">
        <f t="shared" si="37"/>
        <v>718.04878945848941</v>
      </c>
      <c r="BG70" s="10">
        <v>1566</v>
      </c>
      <c r="BH70" s="11">
        <f t="shared" si="38"/>
        <v>2.5935950123585978</v>
      </c>
      <c r="BI70" s="11">
        <f t="shared" si="39"/>
        <v>1.896299595688566</v>
      </c>
      <c r="BJ70" s="11">
        <f t="shared" si="40"/>
        <v>1.3820327948946161</v>
      </c>
      <c r="BK70" s="11">
        <f t="shared" si="41"/>
        <v>1.6693097334476148</v>
      </c>
      <c r="BP70" s="3"/>
    </row>
    <row r="71" spans="2:68" x14ac:dyDescent="0.2">
      <c r="B71" s="16">
        <v>1567</v>
      </c>
      <c r="C71" s="4">
        <v>0.12033059865533421</v>
      </c>
      <c r="D71" s="4">
        <f t="shared" si="28"/>
        <v>0.25439872865821189</v>
      </c>
      <c r="E71" s="4">
        <v>0.22620451761356114</v>
      </c>
      <c r="F71" s="4">
        <f t="shared" si="42"/>
        <v>0.30160602348474819</v>
      </c>
      <c r="G71" s="4">
        <v>0.5020871363104582</v>
      </c>
      <c r="H71" s="4">
        <f t="shared" si="43"/>
        <v>0.37750912504545725</v>
      </c>
      <c r="I71" s="4">
        <v>0.32675497687155919</v>
      </c>
      <c r="J71" s="4">
        <v>1.3590388425040865</v>
      </c>
      <c r="K71" s="4">
        <v>4.1382732754249432</v>
      </c>
      <c r="L71" s="4">
        <v>3.7</v>
      </c>
      <c r="M71" s="4">
        <v>5.0999999999999996</v>
      </c>
      <c r="N71" s="4">
        <v>3.0829911878712344</v>
      </c>
      <c r="O71" s="4">
        <v>1.6</v>
      </c>
      <c r="P71" s="4">
        <v>2.5991180587163023</v>
      </c>
      <c r="R71" s="4">
        <v>6.7124166666666669</v>
      </c>
      <c r="S71" s="4">
        <v>4.7945833333333336</v>
      </c>
      <c r="T71" s="4">
        <v>4.7945833333333336</v>
      </c>
      <c r="U71" s="4">
        <v>3.3562083333333335</v>
      </c>
      <c r="V71" s="4"/>
      <c r="W71" s="52">
        <v>4.7945833333333336</v>
      </c>
      <c r="X71" s="52">
        <v>3.835666666666667</v>
      </c>
      <c r="Y71" s="52">
        <v>4.7945833333333336</v>
      </c>
      <c r="Z71" s="52">
        <v>3.835666666666667</v>
      </c>
      <c r="AA71" s="52">
        <v>4.7945833333333336</v>
      </c>
      <c r="AB71" s="52">
        <v>3.835666666666667</v>
      </c>
      <c r="AC71" s="52">
        <v>5.7535000000000007</v>
      </c>
      <c r="AD71" s="52">
        <v>4.7945833333333336</v>
      </c>
      <c r="AE71" s="57"/>
      <c r="AF71" s="26">
        <v>1567</v>
      </c>
      <c r="AG71" s="6">
        <f t="shared" si="44"/>
        <v>43.247783871896019</v>
      </c>
      <c r="AH71" s="6">
        <f t="shared" si="45"/>
        <v>58.813174579525899</v>
      </c>
      <c r="AI71" s="6">
        <f t="shared" si="46"/>
        <v>136.06561394013417</v>
      </c>
      <c r="AJ71" s="6">
        <f t="shared" si="47"/>
        <v>102.30497288731891</v>
      </c>
      <c r="AK71" s="6">
        <f t="shared" si="48"/>
        <v>19.824224446797498</v>
      </c>
      <c r="AL71" s="6">
        <f t="shared" si="49"/>
        <v>6.7951942125204319</v>
      </c>
      <c r="AM71" s="6">
        <f t="shared" si="50"/>
        <v>12.414819826274829</v>
      </c>
      <c r="AN71" s="6">
        <f t="shared" si="51"/>
        <v>4.8100000000000005</v>
      </c>
      <c r="AO71" s="6">
        <f t="shared" si="52"/>
        <v>15.299999999999999</v>
      </c>
      <c r="AP71" s="6">
        <f t="shared" si="53"/>
        <v>4.0078885442326051</v>
      </c>
      <c r="AQ71" s="6">
        <f t="shared" si="54"/>
        <v>2.08</v>
      </c>
      <c r="AR71" s="6">
        <f t="shared" si="55"/>
        <v>5.1982361174326046</v>
      </c>
      <c r="AS71" s="7"/>
      <c r="AT71" s="7">
        <f t="shared" si="29"/>
        <v>113.67814701915398</v>
      </c>
      <c r="AU71" s="7">
        <f t="shared" si="30"/>
        <v>129.24353772678387</v>
      </c>
      <c r="AV71" s="7">
        <f t="shared" si="31"/>
        <v>172.7353360345769</v>
      </c>
      <c r="AW71" s="7">
        <f t="shared" si="32"/>
        <v>206.49597708739213</v>
      </c>
      <c r="AX71" s="7"/>
      <c r="AY71" s="8">
        <v>1567</v>
      </c>
      <c r="AZ71" s="9">
        <f t="shared" si="33"/>
        <v>1198.6458333333335</v>
      </c>
      <c r="BB71" s="9">
        <f t="shared" si="34"/>
        <v>477.44821748044677</v>
      </c>
      <c r="BC71" s="9">
        <f t="shared" si="35"/>
        <v>542.82285845249226</v>
      </c>
      <c r="BD71" s="9">
        <f t="shared" si="36"/>
        <v>867.28310376704701</v>
      </c>
      <c r="BE71" s="9">
        <f t="shared" si="37"/>
        <v>725.48841134522297</v>
      </c>
      <c r="BG71" s="10">
        <v>1567</v>
      </c>
      <c r="BH71" s="11">
        <f t="shared" si="38"/>
        <v>2.5105253081867929</v>
      </c>
      <c r="BI71" s="11">
        <f t="shared" si="39"/>
        <v>2.208171256366203</v>
      </c>
      <c r="BJ71" s="11">
        <f t="shared" si="40"/>
        <v>1.3820698548455648</v>
      </c>
      <c r="BK71" s="11">
        <f t="shared" si="41"/>
        <v>1.6521915644534797</v>
      </c>
      <c r="BP71" s="3"/>
    </row>
    <row r="72" spans="2:68" x14ac:dyDescent="0.2">
      <c r="B72" s="16">
        <v>1568</v>
      </c>
      <c r="C72" s="4">
        <v>0.13308649250572302</v>
      </c>
      <c r="D72" s="4">
        <f t="shared" si="28"/>
        <v>0.28136679176685631</v>
      </c>
      <c r="E72" s="4">
        <v>0.23045648223035739</v>
      </c>
      <c r="F72" s="4">
        <f t="shared" si="42"/>
        <v>0.3072753096404765</v>
      </c>
      <c r="G72" s="4">
        <v>0.58136405257000434</v>
      </c>
      <c r="H72" s="4">
        <f t="shared" si="43"/>
        <v>0.43711582900000323</v>
      </c>
      <c r="I72" s="4">
        <v>0.23287159813269773</v>
      </c>
      <c r="J72" s="4">
        <v>1.8120517900054489</v>
      </c>
      <c r="K72" s="4">
        <v>4.1382732754249432</v>
      </c>
      <c r="L72" s="4">
        <v>3.7</v>
      </c>
      <c r="M72" s="4">
        <v>5.0999999999999996</v>
      </c>
      <c r="N72" s="4">
        <v>3.1050125534988862</v>
      </c>
      <c r="O72" s="4">
        <v>1.6</v>
      </c>
      <c r="P72" s="4">
        <v>2.6953816905206098</v>
      </c>
      <c r="R72" s="4">
        <v>6.7124166666666669</v>
      </c>
      <c r="S72" s="4">
        <v>4.7945833333333336</v>
      </c>
      <c r="T72" s="4">
        <v>4.7945833333333336</v>
      </c>
      <c r="U72" s="4">
        <v>3.3562083333333335</v>
      </c>
      <c r="V72" s="4"/>
      <c r="W72" s="52">
        <v>4.7945833333333336</v>
      </c>
      <c r="X72" s="52">
        <v>3.835666666666667</v>
      </c>
      <c r="Y72" s="52">
        <v>4.7945833333333336</v>
      </c>
      <c r="Z72" s="52">
        <v>3.835666666666667</v>
      </c>
      <c r="AA72" s="52">
        <v>4.7945833333333336</v>
      </c>
      <c r="AB72" s="52">
        <v>3.835666666666667</v>
      </c>
      <c r="AC72" s="52">
        <v>5.7535000000000007</v>
      </c>
      <c r="AD72" s="52">
        <v>3.835666666666667</v>
      </c>
      <c r="AE72" s="57"/>
      <c r="AF72" s="26">
        <v>1568</v>
      </c>
      <c r="AG72" s="6">
        <f t="shared" si="44"/>
        <v>47.832354600365569</v>
      </c>
      <c r="AH72" s="6">
        <f t="shared" si="45"/>
        <v>59.918685379892921</v>
      </c>
      <c r="AI72" s="6">
        <f t="shared" si="46"/>
        <v>157.54965824647118</v>
      </c>
      <c r="AJ72" s="6">
        <f t="shared" si="47"/>
        <v>118.45838965900087</v>
      </c>
      <c r="AK72" s="6">
        <f t="shared" si="48"/>
        <v>14.128319858710771</v>
      </c>
      <c r="AL72" s="6">
        <f t="shared" si="49"/>
        <v>9.0602589500272437</v>
      </c>
      <c r="AM72" s="6">
        <f t="shared" si="50"/>
        <v>12.414819826274829</v>
      </c>
      <c r="AN72" s="6">
        <f t="shared" si="51"/>
        <v>4.8100000000000005</v>
      </c>
      <c r="AO72" s="6">
        <f t="shared" si="52"/>
        <v>15.299999999999999</v>
      </c>
      <c r="AP72" s="6">
        <f t="shared" si="53"/>
        <v>4.0365163195485518</v>
      </c>
      <c r="AQ72" s="6">
        <f t="shared" si="54"/>
        <v>2.08</v>
      </c>
      <c r="AR72" s="6">
        <f t="shared" si="55"/>
        <v>5.3907633810412197</v>
      </c>
      <c r="AS72" s="7"/>
      <c r="AT72" s="7">
        <f t="shared" si="29"/>
        <v>115.05303293596819</v>
      </c>
      <c r="AU72" s="7">
        <f t="shared" si="30"/>
        <v>127.13936371549553</v>
      </c>
      <c r="AV72" s="7">
        <f t="shared" si="31"/>
        <v>185.67906799460351</v>
      </c>
      <c r="AW72" s="7">
        <f t="shared" si="32"/>
        <v>224.7703365820737</v>
      </c>
      <c r="AX72" s="7"/>
      <c r="AY72" s="8">
        <v>1568</v>
      </c>
      <c r="AZ72" s="9">
        <f t="shared" si="33"/>
        <v>1198.6458333333335</v>
      </c>
      <c r="BB72" s="9">
        <f t="shared" si="34"/>
        <v>483.22273833106641</v>
      </c>
      <c r="BC72" s="9">
        <f t="shared" si="35"/>
        <v>533.98532760508124</v>
      </c>
      <c r="BD72" s="9">
        <f t="shared" si="36"/>
        <v>944.03541364470959</v>
      </c>
      <c r="BE72" s="9">
        <f t="shared" si="37"/>
        <v>779.85208557733483</v>
      </c>
      <c r="BG72" s="10">
        <v>1568</v>
      </c>
      <c r="BH72" s="11">
        <f t="shared" si="38"/>
        <v>2.4805244833328088</v>
      </c>
      <c r="BI72" s="11">
        <f t="shared" si="39"/>
        <v>2.2447167953270326</v>
      </c>
      <c r="BJ72" s="11">
        <f t="shared" si="40"/>
        <v>1.2697043098262915</v>
      </c>
      <c r="BK72" s="11">
        <f t="shared" si="41"/>
        <v>1.5370168978210272</v>
      </c>
      <c r="BP72" s="3"/>
    </row>
    <row r="73" spans="2:68" x14ac:dyDescent="0.2">
      <c r="B73" s="16">
        <v>1569</v>
      </c>
      <c r="C73" s="4">
        <v>0.1267085455805286</v>
      </c>
      <c r="D73" s="4">
        <f t="shared" si="28"/>
        <v>0.26788276021253404</v>
      </c>
      <c r="E73" s="4">
        <v>0.24023600084898877</v>
      </c>
      <c r="F73" s="4">
        <f t="shared" si="42"/>
        <v>0.3203146677986517</v>
      </c>
      <c r="G73" s="4">
        <v>0.5020871363104582</v>
      </c>
      <c r="H73" s="4">
        <f t="shared" si="43"/>
        <v>0.37750912504545725</v>
      </c>
      <c r="I73" s="4">
        <v>0.24511725622907091</v>
      </c>
      <c r="J73" s="4">
        <v>1.3590388425040865</v>
      </c>
      <c r="K73" s="4">
        <v>4.4664811558896815</v>
      </c>
      <c r="L73" s="4">
        <v>3.7</v>
      </c>
      <c r="M73" s="4">
        <v>5.6628937007874018</v>
      </c>
      <c r="N73" s="4">
        <v>3.2371407472647964</v>
      </c>
      <c r="O73" s="4">
        <v>1.6</v>
      </c>
      <c r="P73" s="4">
        <v>2.3103271633033802</v>
      </c>
      <c r="R73" s="4">
        <v>6.7124166666666669</v>
      </c>
      <c r="S73" s="4">
        <v>4.7945833333333336</v>
      </c>
      <c r="T73" s="4">
        <v>4.7945833333333336</v>
      </c>
      <c r="U73" s="4">
        <v>3.3562083333333335</v>
      </c>
      <c r="V73" s="4"/>
      <c r="W73" s="52">
        <v>4.7945833333333336</v>
      </c>
      <c r="X73" s="52">
        <v>3.835666666666667</v>
      </c>
      <c r="Y73" s="52">
        <v>4.7945833333333336</v>
      </c>
      <c r="Z73" s="52">
        <v>3.835666666666667</v>
      </c>
      <c r="AA73" s="52">
        <v>4.7945833333333336</v>
      </c>
      <c r="AB73" s="52">
        <v>3.835666666666667</v>
      </c>
      <c r="AC73" s="52">
        <v>5.7535000000000007</v>
      </c>
      <c r="AD73" s="52">
        <v>3.835666666666667</v>
      </c>
      <c r="AE73" s="57"/>
      <c r="AF73" s="26">
        <v>1569</v>
      </c>
      <c r="AG73" s="6">
        <f t="shared" si="44"/>
        <v>45.54006923613079</v>
      </c>
      <c r="AH73" s="6">
        <f t="shared" si="45"/>
        <v>62.461360220737077</v>
      </c>
      <c r="AI73" s="6">
        <f t="shared" si="46"/>
        <v>136.06561394013417</v>
      </c>
      <c r="AJ73" s="6">
        <f t="shared" si="47"/>
        <v>102.30497288731891</v>
      </c>
      <c r="AK73" s="6">
        <f t="shared" si="48"/>
        <v>14.871263935417732</v>
      </c>
      <c r="AL73" s="6">
        <f t="shared" si="49"/>
        <v>6.7951942125204319</v>
      </c>
      <c r="AM73" s="6">
        <f t="shared" si="50"/>
        <v>13.399443467669045</v>
      </c>
      <c r="AN73" s="6">
        <f t="shared" si="51"/>
        <v>4.8100000000000005</v>
      </c>
      <c r="AO73" s="6">
        <f t="shared" si="52"/>
        <v>16.988681102362207</v>
      </c>
      <c r="AP73" s="6">
        <f t="shared" si="53"/>
        <v>4.2082829714442358</v>
      </c>
      <c r="AQ73" s="6">
        <f t="shared" si="54"/>
        <v>2.08</v>
      </c>
      <c r="AR73" s="6">
        <f t="shared" si="55"/>
        <v>4.6206543266067603</v>
      </c>
      <c r="AS73" s="7"/>
      <c r="AT73" s="7">
        <f t="shared" si="29"/>
        <v>113.3135892521512</v>
      </c>
      <c r="AU73" s="7">
        <f t="shared" si="30"/>
        <v>130.23488023675748</v>
      </c>
      <c r="AV73" s="7">
        <f t="shared" si="31"/>
        <v>170.07849290333937</v>
      </c>
      <c r="AW73" s="7">
        <f t="shared" si="32"/>
        <v>203.83913395615457</v>
      </c>
      <c r="AX73" s="7"/>
      <c r="AY73" s="8">
        <v>1569</v>
      </c>
      <c r="AZ73" s="9">
        <f t="shared" si="33"/>
        <v>1198.6458333333335</v>
      </c>
      <c r="BB73" s="9">
        <f t="shared" si="34"/>
        <v>475.9170748590351</v>
      </c>
      <c r="BC73" s="9">
        <f t="shared" si="35"/>
        <v>546.98649699438147</v>
      </c>
      <c r="BD73" s="9">
        <f t="shared" si="36"/>
        <v>856.12436261584924</v>
      </c>
      <c r="BE73" s="9">
        <f t="shared" si="37"/>
        <v>714.32967019402543</v>
      </c>
      <c r="BG73" s="10">
        <v>1569</v>
      </c>
      <c r="BH73" s="11">
        <f t="shared" si="38"/>
        <v>2.518602287359343</v>
      </c>
      <c r="BI73" s="11">
        <f t="shared" si="39"/>
        <v>2.1913627482940328</v>
      </c>
      <c r="BJ73" s="11">
        <f t="shared" si="40"/>
        <v>1.4000837795001246</v>
      </c>
      <c r="BK73" s="11">
        <f t="shared" si="41"/>
        <v>1.6780009053911462</v>
      </c>
      <c r="BP73" s="3"/>
    </row>
    <row r="74" spans="2:68" x14ac:dyDescent="0.2">
      <c r="B74" s="16">
        <v>1570</v>
      </c>
      <c r="C74" s="4">
        <v>0.1105510800367028</v>
      </c>
      <c r="D74" s="4">
        <f t="shared" si="28"/>
        <v>0.23372321360825118</v>
      </c>
      <c r="E74" s="4">
        <v>0.20069272991278356</v>
      </c>
      <c r="F74" s="4">
        <f t="shared" si="42"/>
        <v>0.26759030655037808</v>
      </c>
      <c r="G74" s="4">
        <v>0.52851277506364025</v>
      </c>
      <c r="H74" s="4">
        <f t="shared" si="43"/>
        <v>0.39737802636363928</v>
      </c>
      <c r="I74" s="4">
        <v>0.19327730362109091</v>
      </c>
      <c r="J74" s="4">
        <v>1.2774965119538415</v>
      </c>
      <c r="K74" s="4">
        <v>4.280972353887873</v>
      </c>
      <c r="L74" s="4">
        <v>3.7</v>
      </c>
      <c r="M74" s="4">
        <v>4.6142096821230689</v>
      </c>
      <c r="N74" s="4">
        <v>3.1930980160094933</v>
      </c>
      <c r="O74" s="4">
        <v>5.0580219780219791</v>
      </c>
      <c r="P74" s="4">
        <v>2.9841725859335329</v>
      </c>
      <c r="R74" s="4">
        <v>6.7124166666666669</v>
      </c>
      <c r="S74" s="4">
        <v>4.7945833333333336</v>
      </c>
      <c r="T74" s="4">
        <v>4.7945833333333336</v>
      </c>
      <c r="U74" s="4">
        <v>3.3562083333333335</v>
      </c>
      <c r="V74" s="4"/>
      <c r="W74" s="52">
        <v>4.7945833333333336</v>
      </c>
      <c r="X74" s="52">
        <v>3.835666666666667</v>
      </c>
      <c r="Y74" s="52">
        <v>5.2740416666666672</v>
      </c>
      <c r="Z74" s="52">
        <v>4.3151250000000001</v>
      </c>
      <c r="AA74" s="52">
        <v>4.7945833333333336</v>
      </c>
      <c r="AB74" s="52">
        <v>3.835666666666667</v>
      </c>
      <c r="AC74" s="52">
        <v>5.7535000000000007</v>
      </c>
      <c r="AD74" s="52">
        <v>3.835666666666667</v>
      </c>
      <c r="AE74" s="57"/>
      <c r="AF74" s="26">
        <v>1570</v>
      </c>
      <c r="AG74" s="6">
        <f t="shared" si="44"/>
        <v>39.732946313402699</v>
      </c>
      <c r="AH74" s="6">
        <f t="shared" si="45"/>
        <v>52.180109777323722</v>
      </c>
      <c r="AI74" s="6">
        <f t="shared" si="46"/>
        <v>143.2269620422465</v>
      </c>
      <c r="AJ74" s="6">
        <f t="shared" si="47"/>
        <v>107.68944514454624</v>
      </c>
      <c r="AK74" s="6">
        <f t="shared" si="48"/>
        <v>11.726134010691586</v>
      </c>
      <c r="AL74" s="6">
        <f t="shared" si="49"/>
        <v>6.3874825597692073</v>
      </c>
      <c r="AM74" s="6">
        <f t="shared" si="50"/>
        <v>12.84291706166362</v>
      </c>
      <c r="AN74" s="6">
        <f t="shared" si="51"/>
        <v>4.8100000000000005</v>
      </c>
      <c r="AO74" s="6">
        <f t="shared" si="52"/>
        <v>13.842629046369208</v>
      </c>
      <c r="AP74" s="6">
        <f t="shared" si="53"/>
        <v>4.1510274208123414</v>
      </c>
      <c r="AQ74" s="6">
        <f t="shared" si="54"/>
        <v>6.5754285714285734</v>
      </c>
      <c r="AR74" s="6">
        <f t="shared" si="55"/>
        <v>5.9683451718670657</v>
      </c>
      <c r="AS74" s="7"/>
      <c r="AT74" s="7">
        <f t="shared" si="29"/>
        <v>106.0369101560043</v>
      </c>
      <c r="AU74" s="7">
        <f t="shared" si="30"/>
        <v>118.48407361992533</v>
      </c>
      <c r="AV74" s="7">
        <f t="shared" si="31"/>
        <v>173.99340898714786</v>
      </c>
      <c r="AW74" s="7">
        <f t="shared" si="32"/>
        <v>209.53092588484805</v>
      </c>
      <c r="AX74" s="7"/>
      <c r="AY74" s="8">
        <v>1570</v>
      </c>
      <c r="AZ74" s="9">
        <f t="shared" si="33"/>
        <v>1198.6458333333335</v>
      </c>
      <c r="BB74" s="9">
        <f t="shared" si="34"/>
        <v>445.35502265521808</v>
      </c>
      <c r="BC74" s="9">
        <f t="shared" si="35"/>
        <v>497.63310920368639</v>
      </c>
      <c r="BD74" s="9">
        <f t="shared" si="36"/>
        <v>880.02988871636182</v>
      </c>
      <c r="BE74" s="9">
        <f t="shared" si="37"/>
        <v>730.77231774602103</v>
      </c>
      <c r="BG74" s="10">
        <v>1570</v>
      </c>
      <c r="BH74" s="11">
        <f t="shared" si="38"/>
        <v>2.6914389023547467</v>
      </c>
      <c r="BI74" s="11">
        <f t="shared" si="39"/>
        <v>2.4086938975009304</v>
      </c>
      <c r="BJ74" s="11">
        <f t="shared" si="40"/>
        <v>1.362051276555748</v>
      </c>
      <c r="BK74" s="11">
        <f t="shared" si="41"/>
        <v>1.6402452641205838</v>
      </c>
      <c r="BP74" s="3"/>
    </row>
    <row r="75" spans="2:68" x14ac:dyDescent="0.2">
      <c r="B75" s="16">
        <v>1571</v>
      </c>
      <c r="C75" s="4">
        <v>0.11395265173013983</v>
      </c>
      <c r="D75" s="4">
        <f t="shared" si="28"/>
        <v>0.24091469710388971</v>
      </c>
      <c r="E75" s="4">
        <v>0.25426748408441646</v>
      </c>
      <c r="F75" s="4">
        <f t="shared" si="42"/>
        <v>0.33902331211255526</v>
      </c>
      <c r="G75" s="4">
        <v>0.63421533007636821</v>
      </c>
      <c r="H75" s="4">
        <f t="shared" si="43"/>
        <v>0.47685363163636707</v>
      </c>
      <c r="I75" s="4">
        <v>0.19409368082751577</v>
      </c>
      <c r="J75" s="4">
        <v>1.2774965119538415</v>
      </c>
      <c r="K75" s="4">
        <v>3.9384945655768435</v>
      </c>
      <c r="L75" s="4">
        <v>3.7</v>
      </c>
      <c r="M75" s="4">
        <v>4.6142096821230689</v>
      </c>
      <c r="N75" s="4">
        <v>3.1050125534988862</v>
      </c>
      <c r="O75" s="4">
        <v>5.0580219780219791</v>
      </c>
      <c r="P75" s="4">
        <v>2.9841725859335329</v>
      </c>
      <c r="R75" s="4">
        <v>6.7124166666666669</v>
      </c>
      <c r="S75" s="4">
        <v>4.7945833333333336</v>
      </c>
      <c r="T75" s="4">
        <v>4.7945833333333336</v>
      </c>
      <c r="U75" s="4">
        <v>3.3562083333333335</v>
      </c>
      <c r="V75" s="4"/>
      <c r="W75" s="52">
        <v>5.7535000000000007</v>
      </c>
      <c r="X75" s="52">
        <v>3.3562083333333335</v>
      </c>
      <c r="Y75" s="52">
        <v>5.7535000000000007</v>
      </c>
      <c r="Z75" s="52">
        <v>3.835666666666667</v>
      </c>
      <c r="AA75" s="52">
        <v>4.7945833333333336</v>
      </c>
      <c r="AB75" s="52">
        <v>3.835666666666667</v>
      </c>
      <c r="AC75" s="52">
        <v>5.7535000000000007</v>
      </c>
      <c r="AD75" s="52">
        <v>3.835666666666667</v>
      </c>
      <c r="AE75" s="57"/>
      <c r="AF75" s="26">
        <v>1571</v>
      </c>
      <c r="AG75" s="6">
        <f t="shared" si="44"/>
        <v>40.955498507661254</v>
      </c>
      <c r="AH75" s="6">
        <f t="shared" si="45"/>
        <v>66.109545861948277</v>
      </c>
      <c r="AI75" s="6">
        <f t="shared" si="46"/>
        <v>171.87235445069578</v>
      </c>
      <c r="AJ75" s="6">
        <f t="shared" si="47"/>
        <v>129.22733417345549</v>
      </c>
      <c r="AK75" s="6">
        <f t="shared" si="48"/>
        <v>11.775663615805382</v>
      </c>
      <c r="AL75" s="6">
        <f t="shared" si="49"/>
        <v>6.3874825597692073</v>
      </c>
      <c r="AM75" s="6">
        <f t="shared" si="50"/>
        <v>11.815483696730531</v>
      </c>
      <c r="AN75" s="6">
        <f t="shared" si="51"/>
        <v>4.8100000000000005</v>
      </c>
      <c r="AO75" s="6">
        <f t="shared" si="52"/>
        <v>13.842629046369208</v>
      </c>
      <c r="AP75" s="6">
        <f t="shared" si="53"/>
        <v>4.0365163195485518</v>
      </c>
      <c r="AQ75" s="6">
        <f t="shared" si="54"/>
        <v>6.5754285714285734</v>
      </c>
      <c r="AR75" s="6">
        <f t="shared" si="55"/>
        <v>5.9683451718670657</v>
      </c>
      <c r="AS75" s="7"/>
      <c r="AT75" s="7">
        <f t="shared" si="29"/>
        <v>106.16704748917979</v>
      </c>
      <c r="AU75" s="7">
        <f t="shared" si="30"/>
        <v>131.32109484346682</v>
      </c>
      <c r="AV75" s="7">
        <f t="shared" si="31"/>
        <v>194.43888315497401</v>
      </c>
      <c r="AW75" s="7">
        <f t="shared" si="32"/>
        <v>237.08390343221427</v>
      </c>
      <c r="AX75" s="7"/>
      <c r="AY75" s="8">
        <v>1571</v>
      </c>
      <c r="AZ75" s="9">
        <f t="shared" si="33"/>
        <v>1198.6458333333335</v>
      </c>
      <c r="BB75" s="9">
        <f t="shared" si="34"/>
        <v>445.90159945455514</v>
      </c>
      <c r="BC75" s="9">
        <f t="shared" si="35"/>
        <v>551.54859834256069</v>
      </c>
      <c r="BD75" s="9">
        <f t="shared" si="36"/>
        <v>995.75239441529993</v>
      </c>
      <c r="BE75" s="9">
        <f t="shared" si="37"/>
        <v>816.64330925089087</v>
      </c>
      <c r="BG75" s="10">
        <v>1571</v>
      </c>
      <c r="BH75" s="11">
        <f t="shared" si="38"/>
        <v>2.688139793173125</v>
      </c>
      <c r="BI75" s="11">
        <f t="shared" si="39"/>
        <v>2.1732370219693098</v>
      </c>
      <c r="BJ75" s="11">
        <f t="shared" si="40"/>
        <v>1.2037589264720487</v>
      </c>
      <c r="BK75" s="11">
        <f t="shared" si="41"/>
        <v>1.4677715714500308</v>
      </c>
      <c r="BP75" s="3"/>
    </row>
    <row r="76" spans="2:68" x14ac:dyDescent="0.2">
      <c r="B76" s="16">
        <v>1572</v>
      </c>
      <c r="C76" s="4">
        <v>0.11097627649838245</v>
      </c>
      <c r="D76" s="4">
        <f t="shared" si="28"/>
        <v>0.23462214904520604</v>
      </c>
      <c r="E76" s="4">
        <v>0.27680289655343665</v>
      </c>
      <c r="F76" s="4">
        <f t="shared" si="42"/>
        <v>0.36907052873791552</v>
      </c>
      <c r="G76" s="4">
        <v>0.73991788508909628</v>
      </c>
      <c r="H76" s="4">
        <f t="shared" si="43"/>
        <v>0.55632923690909497</v>
      </c>
      <c r="I76" s="4">
        <v>0.21797271411544358</v>
      </c>
      <c r="J76" s="4">
        <v>1.2774965119538415</v>
      </c>
      <c r="K76" s="4">
        <v>4.0669237361934796</v>
      </c>
      <c r="L76" s="4">
        <v>3.7</v>
      </c>
      <c r="M76" s="4">
        <v>4.614209682123068</v>
      </c>
      <c r="N76" s="4">
        <v>2.8407561659670661</v>
      </c>
      <c r="O76" s="4">
        <v>4</v>
      </c>
      <c r="P76" s="4">
        <v>3.0804362177378399</v>
      </c>
      <c r="R76" s="4">
        <v>6.7124166666666669</v>
      </c>
      <c r="S76" s="4">
        <v>4.7945833333333336</v>
      </c>
      <c r="T76" s="4">
        <v>4.7945833333333336</v>
      </c>
      <c r="U76" s="4">
        <v>3.3562083333333335</v>
      </c>
      <c r="V76" s="4"/>
      <c r="W76" s="52">
        <v>5.7535000000000007</v>
      </c>
      <c r="X76" s="52">
        <v>3.835666666666667</v>
      </c>
      <c r="Y76" s="52">
        <v>5.7535000000000007</v>
      </c>
      <c r="Z76" s="52">
        <v>3.835666666666667</v>
      </c>
      <c r="AA76" s="52">
        <v>4.7945833333333336</v>
      </c>
      <c r="AB76" s="52">
        <v>3.835666666666667</v>
      </c>
      <c r="AC76" s="52">
        <v>5.7535000000000007</v>
      </c>
      <c r="AD76" s="52">
        <v>3.835666666666667</v>
      </c>
      <c r="AE76" s="57"/>
      <c r="AF76" s="26">
        <v>1572</v>
      </c>
      <c r="AG76" s="6">
        <f t="shared" si="44"/>
        <v>39.885765337685029</v>
      </c>
      <c r="AH76" s="6">
        <f t="shared" si="45"/>
        <v>71.968753103893519</v>
      </c>
      <c r="AI76" s="6">
        <f t="shared" si="46"/>
        <v>200.51774685914509</v>
      </c>
      <c r="AJ76" s="6">
        <f t="shared" si="47"/>
        <v>150.76522320236472</v>
      </c>
      <c r="AK76" s="6">
        <f t="shared" si="48"/>
        <v>13.224404565383962</v>
      </c>
      <c r="AL76" s="6">
        <f t="shared" si="49"/>
        <v>6.3874825597692073</v>
      </c>
      <c r="AM76" s="6">
        <f t="shared" si="50"/>
        <v>12.200771208580438</v>
      </c>
      <c r="AN76" s="6">
        <f t="shared" si="51"/>
        <v>4.8100000000000005</v>
      </c>
      <c r="AO76" s="6">
        <f t="shared" si="52"/>
        <v>13.842629046369204</v>
      </c>
      <c r="AP76" s="6">
        <f t="shared" si="53"/>
        <v>3.6929830157571861</v>
      </c>
      <c r="AQ76" s="6">
        <f t="shared" si="54"/>
        <v>5.2</v>
      </c>
      <c r="AR76" s="6">
        <f t="shared" si="55"/>
        <v>6.1608724354756799</v>
      </c>
      <c r="AS76" s="7"/>
      <c r="AT76" s="7">
        <f t="shared" si="29"/>
        <v>105.4049081690207</v>
      </c>
      <c r="AU76" s="7">
        <f t="shared" si="30"/>
        <v>137.48789593522918</v>
      </c>
      <c r="AV76" s="7">
        <f t="shared" si="31"/>
        <v>216.28436603370042</v>
      </c>
      <c r="AW76" s="7">
        <f t="shared" si="32"/>
        <v>266.03688969048068</v>
      </c>
      <c r="AX76" s="7"/>
      <c r="AY76" s="8">
        <v>1572</v>
      </c>
      <c r="AZ76" s="9">
        <f t="shared" si="33"/>
        <v>1198.6458333333335</v>
      </c>
      <c r="BB76" s="9">
        <f t="shared" si="34"/>
        <v>442.70061430988699</v>
      </c>
      <c r="BC76" s="9">
        <f t="shared" si="35"/>
        <v>577.44916292796256</v>
      </c>
      <c r="BD76" s="9">
        <f t="shared" si="36"/>
        <v>1117.3549367000189</v>
      </c>
      <c r="BE76" s="9">
        <f t="shared" si="37"/>
        <v>908.39433734154181</v>
      </c>
      <c r="BG76" s="10">
        <v>1572</v>
      </c>
      <c r="BH76" s="11">
        <f t="shared" si="38"/>
        <v>2.7075766208318175</v>
      </c>
      <c r="BI76" s="11">
        <f t="shared" si="39"/>
        <v>2.0757599288144886</v>
      </c>
      <c r="BJ76" s="11">
        <f t="shared" si="40"/>
        <v>1.0727529757673939</v>
      </c>
      <c r="BK76" s="11">
        <f t="shared" si="41"/>
        <v>1.3195214721848951</v>
      </c>
      <c r="BP76" s="3"/>
    </row>
    <row r="77" spans="2:68" x14ac:dyDescent="0.2">
      <c r="B77" s="16">
        <v>1573</v>
      </c>
      <c r="C77" s="4">
        <v>0.1428660111243544</v>
      </c>
      <c r="D77" s="4">
        <f t="shared" si="28"/>
        <v>0.30204230681681693</v>
      </c>
      <c r="E77" s="4">
        <v>0.5370231311013679</v>
      </c>
      <c r="F77" s="4">
        <f t="shared" si="42"/>
        <v>0.7160308414684905</v>
      </c>
      <c r="G77" s="4">
        <v>1.0041742726209164</v>
      </c>
      <c r="H77" s="4">
        <f t="shared" si="43"/>
        <v>0.7550182500909145</v>
      </c>
      <c r="I77" s="4">
        <v>0.43492495672285608</v>
      </c>
      <c r="J77" s="4">
        <v>1.5130632446545496</v>
      </c>
      <c r="K77" s="4">
        <v>4.1810829989638227</v>
      </c>
      <c r="L77" s="4">
        <v>3.7</v>
      </c>
      <c r="M77" s="4">
        <v>4.614209682123068</v>
      </c>
      <c r="N77" s="4">
        <v>3.1050125534988862</v>
      </c>
      <c r="O77" s="4">
        <v>4</v>
      </c>
      <c r="P77" s="4">
        <v>2.8879089541292249</v>
      </c>
      <c r="R77" s="4">
        <v>6.9425566666666674</v>
      </c>
      <c r="S77" s="4">
        <v>4.7945833333333336</v>
      </c>
      <c r="T77" s="4">
        <v>4.7945833333333336</v>
      </c>
      <c r="U77" s="4">
        <v>3.3562083333333335</v>
      </c>
      <c r="V77" s="4"/>
      <c r="W77" s="52">
        <v>5.7535000000000007</v>
      </c>
      <c r="X77" s="52">
        <v>3.835666666666667</v>
      </c>
      <c r="Y77" s="52">
        <v>5.7535000000000007</v>
      </c>
      <c r="Z77" s="52">
        <v>3.835666666666667</v>
      </c>
      <c r="AA77" s="52">
        <v>4.7945833333333336</v>
      </c>
      <c r="AB77" s="52">
        <v>3.835666666666667</v>
      </c>
      <c r="AC77" s="52">
        <v>5.7535000000000007</v>
      </c>
      <c r="AD77" s="52">
        <v>3.835666666666667</v>
      </c>
      <c r="AE77" s="57"/>
      <c r="AF77" s="26">
        <v>1573</v>
      </c>
      <c r="AG77" s="6">
        <f t="shared" si="44"/>
        <v>51.347192158858881</v>
      </c>
      <c r="AH77" s="6">
        <f t="shared" si="45"/>
        <v>139.62601408635564</v>
      </c>
      <c r="AI77" s="6">
        <f t="shared" si="46"/>
        <v>272.13122788026834</v>
      </c>
      <c r="AJ77" s="6">
        <f t="shared" si="47"/>
        <v>204.60994577463782</v>
      </c>
      <c r="AK77" s="6">
        <f t="shared" si="48"/>
        <v>26.386897124375679</v>
      </c>
      <c r="AL77" s="6">
        <f t="shared" si="49"/>
        <v>7.565316223272748</v>
      </c>
      <c r="AM77" s="6">
        <f t="shared" si="50"/>
        <v>12.543248996891467</v>
      </c>
      <c r="AN77" s="6">
        <f t="shared" si="51"/>
        <v>4.8100000000000005</v>
      </c>
      <c r="AO77" s="6">
        <f t="shared" si="52"/>
        <v>13.842629046369204</v>
      </c>
      <c r="AP77" s="6">
        <f t="shared" si="53"/>
        <v>4.0365163195485518</v>
      </c>
      <c r="AQ77" s="6">
        <f t="shared" si="54"/>
        <v>5.2</v>
      </c>
      <c r="AR77" s="6">
        <f t="shared" si="55"/>
        <v>5.7758179082584498</v>
      </c>
      <c r="AS77" s="7"/>
      <c r="AT77" s="7">
        <f t="shared" si="29"/>
        <v>131.50761777757498</v>
      </c>
      <c r="AU77" s="7">
        <f t="shared" si="30"/>
        <v>219.78643970507173</v>
      </c>
      <c r="AV77" s="7">
        <f t="shared" si="31"/>
        <v>284.77037139335386</v>
      </c>
      <c r="AW77" s="7">
        <f t="shared" si="32"/>
        <v>352.29165349898449</v>
      </c>
      <c r="AX77" s="7"/>
      <c r="AY77" s="8">
        <v>1573</v>
      </c>
      <c r="AZ77" s="9">
        <f t="shared" si="33"/>
        <v>1198.6458333333335</v>
      </c>
      <c r="BB77" s="9">
        <f t="shared" si="34"/>
        <v>552.33199466581493</v>
      </c>
      <c r="BC77" s="9">
        <f t="shared" si="35"/>
        <v>923.10304676130124</v>
      </c>
      <c r="BD77" s="9">
        <f t="shared" si="36"/>
        <v>1479.6249446957349</v>
      </c>
      <c r="BE77" s="9">
        <f t="shared" si="37"/>
        <v>1196.0355598520862</v>
      </c>
      <c r="BG77" s="10">
        <v>1573</v>
      </c>
      <c r="BH77" s="11">
        <f t="shared" si="38"/>
        <v>2.1701546260389399</v>
      </c>
      <c r="BI77" s="11">
        <f t="shared" si="39"/>
        <v>1.2984962378130716</v>
      </c>
      <c r="BJ77" s="11">
        <f t="shared" si="40"/>
        <v>0.81010112571454307</v>
      </c>
      <c r="BK77" s="11">
        <f t="shared" si="41"/>
        <v>1.002182438021801</v>
      </c>
      <c r="BP77" s="3"/>
    </row>
    <row r="78" spans="2:68" x14ac:dyDescent="0.2">
      <c r="B78" s="16">
        <v>1574</v>
      </c>
      <c r="C78" s="4">
        <v>0.11650383050021758</v>
      </c>
      <c r="D78" s="4">
        <f t="shared" si="28"/>
        <v>0.24630830972561857</v>
      </c>
      <c r="E78" s="4">
        <v>0.29040918332718468</v>
      </c>
      <c r="F78" s="4">
        <f t="shared" si="42"/>
        <v>0.38721224443624624</v>
      </c>
      <c r="G78" s="4">
        <v>0.6870666075827323</v>
      </c>
      <c r="H78" s="4">
        <f t="shared" si="43"/>
        <v>0.51659143427273102</v>
      </c>
      <c r="I78" s="4">
        <v>0.34798078423860612</v>
      </c>
      <c r="J78" s="4">
        <v>1.4315209141043046</v>
      </c>
      <c r="K78" s="4">
        <v>3.8528751184990857</v>
      </c>
      <c r="L78" s="4">
        <v>3.7</v>
      </c>
      <c r="M78" s="4">
        <v>4.614209682123068</v>
      </c>
      <c r="N78" s="4">
        <v>3.3032048441477513</v>
      </c>
      <c r="O78" s="4">
        <v>4</v>
      </c>
      <c r="P78" s="4">
        <v>2.9841725859335329</v>
      </c>
      <c r="R78" s="4">
        <v>7.211053333333334</v>
      </c>
      <c r="S78" s="4">
        <v>4.7945833333333336</v>
      </c>
      <c r="T78" s="4">
        <v>5.0343125000000004</v>
      </c>
      <c r="U78" s="4">
        <v>3.3562083333333335</v>
      </c>
      <c r="V78" s="4"/>
      <c r="W78" s="52">
        <v>5.7535000000000007</v>
      </c>
      <c r="X78" s="52">
        <v>3.835666666666667</v>
      </c>
      <c r="Y78" s="52">
        <v>5.7535000000000007</v>
      </c>
      <c r="Z78" s="52">
        <v>3.835666666666667</v>
      </c>
      <c r="AA78" s="52">
        <v>4.7945833333333336</v>
      </c>
      <c r="AB78" s="52">
        <v>3.835666666666667</v>
      </c>
      <c r="AC78" s="52">
        <v>7.671333333333334</v>
      </c>
      <c r="AD78" s="52">
        <v>3.835666666666667</v>
      </c>
      <c r="AE78" s="57"/>
      <c r="AF78" s="26">
        <v>1574</v>
      </c>
      <c r="AG78" s="6">
        <f t="shared" si="44"/>
        <v>41.872412653355155</v>
      </c>
      <c r="AH78" s="6">
        <f t="shared" si="45"/>
        <v>75.506387665068019</v>
      </c>
      <c r="AI78" s="6">
        <f t="shared" si="46"/>
        <v>186.19505065492046</v>
      </c>
      <c r="AJ78" s="6">
        <f t="shared" si="47"/>
        <v>139.99627868791012</v>
      </c>
      <c r="AK78" s="6">
        <f t="shared" si="48"/>
        <v>21.111994179756234</v>
      </c>
      <c r="AL78" s="6">
        <f t="shared" si="49"/>
        <v>7.1576045705215225</v>
      </c>
      <c r="AM78" s="6">
        <f t="shared" si="50"/>
        <v>11.558625355497258</v>
      </c>
      <c r="AN78" s="6">
        <f t="shared" si="51"/>
        <v>4.8100000000000005</v>
      </c>
      <c r="AO78" s="6">
        <f t="shared" si="52"/>
        <v>13.842629046369204</v>
      </c>
      <c r="AP78" s="6">
        <f t="shared" si="53"/>
        <v>4.2941662973920769</v>
      </c>
      <c r="AQ78" s="6">
        <f t="shared" si="54"/>
        <v>5.2</v>
      </c>
      <c r="AR78" s="6">
        <f t="shared" si="55"/>
        <v>5.9683451718670657</v>
      </c>
      <c r="AS78" s="7"/>
      <c r="AT78" s="7">
        <f t="shared" si="29"/>
        <v>115.81577727475852</v>
      </c>
      <c r="AU78" s="7">
        <f t="shared" si="30"/>
        <v>149.44975228647138</v>
      </c>
      <c r="AV78" s="7">
        <f t="shared" si="31"/>
        <v>213.93964330931351</v>
      </c>
      <c r="AW78" s="7">
        <f t="shared" si="32"/>
        <v>260.13841527632383</v>
      </c>
      <c r="AX78" s="7"/>
      <c r="AY78" s="8">
        <v>1574</v>
      </c>
      <c r="AZ78" s="9">
        <f t="shared" si="33"/>
        <v>1198.6458333333335</v>
      </c>
      <c r="BB78" s="9">
        <f t="shared" si="34"/>
        <v>486.42626455398579</v>
      </c>
      <c r="BC78" s="9">
        <f t="shared" si="35"/>
        <v>627.6889596031798</v>
      </c>
      <c r="BD78" s="9">
        <f t="shared" si="36"/>
        <v>1092.5813441605601</v>
      </c>
      <c r="BE78" s="9">
        <f t="shared" si="37"/>
        <v>898.54650189911683</v>
      </c>
      <c r="BG78" s="10">
        <v>1574</v>
      </c>
      <c r="BH78" s="11">
        <f t="shared" si="38"/>
        <v>2.4641881425387182</v>
      </c>
      <c r="BI78" s="11">
        <f t="shared" si="39"/>
        <v>1.9096175183503439</v>
      </c>
      <c r="BJ78" s="11">
        <f t="shared" si="40"/>
        <v>1.0970769725656113</v>
      </c>
      <c r="BK78" s="11">
        <f t="shared" si="41"/>
        <v>1.33398308356879</v>
      </c>
      <c r="BP78" s="3"/>
    </row>
    <row r="79" spans="2:68" x14ac:dyDescent="0.2">
      <c r="B79" s="16">
        <v>1575</v>
      </c>
      <c r="C79" s="4">
        <v>0.13096051019732488</v>
      </c>
      <c r="D79" s="4">
        <f t="shared" si="28"/>
        <v>0.27687211458208222</v>
      </c>
      <c r="E79" s="4">
        <v>0.32485009672323439</v>
      </c>
      <c r="F79" s="4">
        <f t="shared" si="42"/>
        <v>0.43313346229764588</v>
      </c>
      <c r="G79" s="4">
        <v>0.63421533007636821</v>
      </c>
      <c r="H79" s="4">
        <f t="shared" si="43"/>
        <v>0.47685363163636707</v>
      </c>
      <c r="I79" s="4">
        <v>0.18797085177932918</v>
      </c>
      <c r="J79" s="4">
        <v>1.5130632446545496</v>
      </c>
      <c r="K79" s="4">
        <v>3.6102866851121065</v>
      </c>
      <c r="L79" s="4">
        <v>3.7</v>
      </c>
      <c r="M79" s="4">
        <v>4.6142096821230689</v>
      </c>
      <c r="N79" s="4">
        <v>3.2371407472647964</v>
      </c>
      <c r="O79" s="4">
        <v>4</v>
      </c>
      <c r="P79" s="4">
        <v>3.3210952972486085</v>
      </c>
      <c r="R79" s="4">
        <v>7.4411933333333335</v>
      </c>
      <c r="S79" s="4">
        <v>4.7945833333333336</v>
      </c>
      <c r="T79" s="4">
        <v>5.0343125000000004</v>
      </c>
      <c r="U79" s="4">
        <v>3.3562083333333335</v>
      </c>
      <c r="V79" s="4"/>
      <c r="W79" s="52">
        <v>5.7535000000000007</v>
      </c>
      <c r="X79" s="52">
        <v>3.835666666666667</v>
      </c>
      <c r="Y79" s="52">
        <v>5.7535000000000007</v>
      </c>
      <c r="Z79" s="52">
        <v>3.835666666666667</v>
      </c>
      <c r="AA79" s="52">
        <v>4.7945833333333336</v>
      </c>
      <c r="AB79" s="52">
        <v>3.835666666666667</v>
      </c>
      <c r="AC79" s="52">
        <v>5.7535000000000007</v>
      </c>
      <c r="AD79" s="52">
        <v>3.835666666666667</v>
      </c>
      <c r="AE79" s="57"/>
      <c r="AF79" s="26">
        <v>1575</v>
      </c>
      <c r="AG79" s="6">
        <f t="shared" si="44"/>
        <v>47.068259478953976</v>
      </c>
      <c r="AH79" s="6">
        <f t="shared" si="45"/>
        <v>84.461025148040946</v>
      </c>
      <c r="AI79" s="6">
        <f t="shared" si="46"/>
        <v>171.87235445069578</v>
      </c>
      <c r="AJ79" s="6">
        <f t="shared" si="47"/>
        <v>129.22733417345549</v>
      </c>
      <c r="AK79" s="6">
        <f t="shared" si="48"/>
        <v>11.404191577451902</v>
      </c>
      <c r="AL79" s="6">
        <f t="shared" si="49"/>
        <v>7.565316223272748</v>
      </c>
      <c r="AM79" s="6">
        <f t="shared" si="50"/>
        <v>10.83086005533632</v>
      </c>
      <c r="AN79" s="6">
        <f t="shared" si="51"/>
        <v>4.8100000000000005</v>
      </c>
      <c r="AO79" s="6">
        <f t="shared" si="52"/>
        <v>13.842629046369208</v>
      </c>
      <c r="AP79" s="6">
        <f t="shared" si="53"/>
        <v>4.2082829714442358</v>
      </c>
      <c r="AQ79" s="6">
        <f t="shared" si="54"/>
        <v>5.2</v>
      </c>
      <c r="AR79" s="6">
        <f t="shared" si="55"/>
        <v>6.642190594497217</v>
      </c>
      <c r="AS79" s="7"/>
      <c r="AT79" s="7">
        <f t="shared" si="29"/>
        <v>111.57172994732561</v>
      </c>
      <c r="AU79" s="7">
        <f t="shared" si="30"/>
        <v>148.96449561641259</v>
      </c>
      <c r="AV79" s="7">
        <f t="shared" si="31"/>
        <v>193.73080464182715</v>
      </c>
      <c r="AW79" s="7">
        <f t="shared" si="32"/>
        <v>236.37582491906741</v>
      </c>
      <c r="AX79" s="7"/>
      <c r="AY79" s="8">
        <v>1575</v>
      </c>
      <c r="AZ79" s="9">
        <f t="shared" si="33"/>
        <v>1198.6458333333335</v>
      </c>
      <c r="BB79" s="9">
        <f t="shared" si="34"/>
        <v>468.60126577876758</v>
      </c>
      <c r="BC79" s="9">
        <f t="shared" si="35"/>
        <v>625.65088158893286</v>
      </c>
      <c r="BD79" s="9">
        <f t="shared" si="36"/>
        <v>992.77846466008316</v>
      </c>
      <c r="BE79" s="9">
        <f t="shared" si="37"/>
        <v>813.66937949567409</v>
      </c>
      <c r="BG79" s="10">
        <v>1575</v>
      </c>
      <c r="BH79" s="11">
        <f t="shared" si="38"/>
        <v>2.5579227391571515</v>
      </c>
      <c r="BI79" s="11">
        <f t="shared" si="39"/>
        <v>1.9158381592769362</v>
      </c>
      <c r="BJ79" s="11">
        <f t="shared" si="40"/>
        <v>1.2073648613477299</v>
      </c>
      <c r="BK79" s="11">
        <f t="shared" si="41"/>
        <v>1.4731362191315032</v>
      </c>
      <c r="BP79" s="3"/>
    </row>
    <row r="80" spans="2:68" x14ac:dyDescent="0.2">
      <c r="B80" s="16">
        <v>1576</v>
      </c>
      <c r="C80" s="4">
        <v>0.11267706234510094</v>
      </c>
      <c r="D80" s="4">
        <f t="shared" si="28"/>
        <v>0.23821789079302527</v>
      </c>
      <c r="E80" s="4">
        <v>0.45325942815048154</v>
      </c>
      <c r="F80" s="4">
        <f t="shared" si="42"/>
        <v>0.60434590420064205</v>
      </c>
      <c r="G80" s="4">
        <v>0.76634352384227833</v>
      </c>
      <c r="H80" s="4">
        <f t="shared" si="43"/>
        <v>0.57619813822727695</v>
      </c>
      <c r="I80" s="4">
        <v>0.28634430515352749</v>
      </c>
      <c r="J80" s="4">
        <v>1.5130632446545496</v>
      </c>
      <c r="K80" s="4">
        <v>4.1953529068101156</v>
      </c>
      <c r="L80" s="4">
        <v>3.7</v>
      </c>
      <c r="M80" s="4">
        <v>4.4000000000000004</v>
      </c>
      <c r="N80" s="4">
        <v>3.3032048441477513</v>
      </c>
      <c r="O80" s="4">
        <v>4</v>
      </c>
      <c r="P80" s="4">
        <v>3.0563731039166857</v>
      </c>
      <c r="R80" s="4">
        <v>7.671333333333334</v>
      </c>
      <c r="S80" s="4">
        <v>4.7945833333333336</v>
      </c>
      <c r="T80" s="4">
        <v>5.0343125000000004</v>
      </c>
      <c r="U80" s="4">
        <v>3.3562083333333335</v>
      </c>
      <c r="V80" s="4"/>
      <c r="W80" s="52">
        <v>5.7535000000000007</v>
      </c>
      <c r="X80" s="52">
        <v>3.835666666666667</v>
      </c>
      <c r="Y80" s="52">
        <v>5.7535000000000007</v>
      </c>
      <c r="Z80" s="52">
        <v>3.835666666666667</v>
      </c>
      <c r="AA80" s="52">
        <v>5.7535000000000007</v>
      </c>
      <c r="AB80" s="52">
        <v>3.835666666666667</v>
      </c>
      <c r="AC80" s="52">
        <v>5.7535000000000007</v>
      </c>
      <c r="AD80" s="52">
        <v>3.835666666666667</v>
      </c>
      <c r="AE80" s="57"/>
      <c r="AF80" s="26">
        <v>1576</v>
      </c>
      <c r="AG80" s="6">
        <f t="shared" si="44"/>
        <v>40.4970414348143</v>
      </c>
      <c r="AH80" s="6">
        <f t="shared" si="45"/>
        <v>117.8474513191252</v>
      </c>
      <c r="AI80" s="6">
        <f t="shared" si="46"/>
        <v>207.67909496125742</v>
      </c>
      <c r="AJ80" s="6">
        <f t="shared" si="47"/>
        <v>156.14969545959204</v>
      </c>
      <c r="AK80" s="6">
        <f t="shared" si="48"/>
        <v>17.372508993664514</v>
      </c>
      <c r="AL80" s="6">
        <f t="shared" si="49"/>
        <v>7.565316223272748</v>
      </c>
      <c r="AM80" s="6">
        <f t="shared" si="50"/>
        <v>12.586058720430348</v>
      </c>
      <c r="AN80" s="6">
        <f t="shared" si="51"/>
        <v>4.8100000000000005</v>
      </c>
      <c r="AO80" s="6">
        <f t="shared" si="52"/>
        <v>13.200000000000001</v>
      </c>
      <c r="AP80" s="6">
        <f t="shared" si="53"/>
        <v>4.2941662973920769</v>
      </c>
      <c r="AQ80" s="6">
        <f t="shared" si="54"/>
        <v>5.2</v>
      </c>
      <c r="AR80" s="6">
        <f t="shared" si="55"/>
        <v>6.1127462078333714</v>
      </c>
      <c r="AS80" s="7"/>
      <c r="AT80" s="7">
        <f t="shared" si="29"/>
        <v>111.63783787740735</v>
      </c>
      <c r="AU80" s="7">
        <f t="shared" si="30"/>
        <v>188.98824776171824</v>
      </c>
      <c r="AV80" s="7">
        <f t="shared" si="31"/>
        <v>227.2904919021851</v>
      </c>
      <c r="AW80" s="7">
        <f t="shared" si="32"/>
        <v>278.81989140385042</v>
      </c>
      <c r="AX80" s="7"/>
      <c r="AY80" s="8">
        <v>1576</v>
      </c>
      <c r="AZ80" s="9">
        <f t="shared" si="33"/>
        <v>1198.6458333333335</v>
      </c>
      <c r="BB80" s="9">
        <f t="shared" si="34"/>
        <v>468.87891908511091</v>
      </c>
      <c r="BC80" s="9">
        <f t="shared" si="35"/>
        <v>793.75064059921669</v>
      </c>
      <c r="BD80" s="9">
        <f t="shared" si="36"/>
        <v>1171.0435438961717</v>
      </c>
      <c r="BE80" s="9">
        <f t="shared" si="37"/>
        <v>954.62006598917742</v>
      </c>
      <c r="BG80" s="10">
        <v>1576</v>
      </c>
      <c r="BH80" s="11">
        <f t="shared" si="38"/>
        <v>2.5564080289046975</v>
      </c>
      <c r="BI80" s="11">
        <f t="shared" si="39"/>
        <v>1.510103768141156</v>
      </c>
      <c r="BJ80" s="11">
        <f t="shared" si="40"/>
        <v>1.0235706772656177</v>
      </c>
      <c r="BK80" s="11">
        <f t="shared" si="41"/>
        <v>1.2556260611296668</v>
      </c>
      <c r="BP80" s="3"/>
    </row>
    <row r="81" spans="2:68" x14ac:dyDescent="0.2">
      <c r="B81" s="16">
        <v>1577</v>
      </c>
      <c r="C81" s="4">
        <v>0.13606286773748039</v>
      </c>
      <c r="D81" s="4">
        <f t="shared" si="28"/>
        <v>0.28765933982553993</v>
      </c>
      <c r="E81" s="4">
        <v>0.41159017490587818</v>
      </c>
      <c r="F81" s="4">
        <f t="shared" si="42"/>
        <v>0.54878689987450424</v>
      </c>
      <c r="G81" s="4">
        <v>0.6870666075827323</v>
      </c>
      <c r="H81" s="4">
        <f t="shared" si="43"/>
        <v>0.51659143427273102</v>
      </c>
      <c r="I81" s="4">
        <v>0.26532259208808673</v>
      </c>
      <c r="J81" s="4">
        <v>1.5130632446545496</v>
      </c>
      <c r="K81" s="4">
        <v>3.8528751184990857</v>
      </c>
      <c r="L81" s="4">
        <v>3.7</v>
      </c>
      <c r="M81" s="4">
        <v>4.4000000000000004</v>
      </c>
      <c r="N81" s="4">
        <v>3.3252262097754031</v>
      </c>
      <c r="O81" s="4">
        <v>4</v>
      </c>
      <c r="P81" s="4">
        <v>3.0804362177378399</v>
      </c>
      <c r="R81" s="4">
        <v>7.671333333333334</v>
      </c>
      <c r="S81" s="4">
        <v>4.7945833333333336</v>
      </c>
      <c r="T81" s="4">
        <v>5.0343125000000004</v>
      </c>
      <c r="U81" s="4">
        <v>3.3562083333333335</v>
      </c>
      <c r="V81" s="4"/>
      <c r="W81" s="52">
        <v>5.7535000000000007</v>
      </c>
      <c r="X81" s="52">
        <v>3.835666666666667</v>
      </c>
      <c r="Y81" s="52">
        <v>5.7535000000000007</v>
      </c>
      <c r="Z81" s="52">
        <v>3.835666666666667</v>
      </c>
      <c r="AA81" s="52">
        <v>5.7535000000000007</v>
      </c>
      <c r="AB81" s="52">
        <v>3.835666666666667</v>
      </c>
      <c r="AC81" s="52">
        <v>5.7535000000000007</v>
      </c>
      <c r="AD81" s="52">
        <v>3.835666666666667</v>
      </c>
      <c r="AE81" s="57"/>
      <c r="AF81" s="26">
        <v>1577</v>
      </c>
      <c r="AG81" s="6">
        <f t="shared" si="44"/>
        <v>48.902087770341787</v>
      </c>
      <c r="AH81" s="6">
        <f t="shared" si="45"/>
        <v>107.01344547552833</v>
      </c>
      <c r="AI81" s="6">
        <f t="shared" si="46"/>
        <v>186.19505065492046</v>
      </c>
      <c r="AJ81" s="6">
        <f t="shared" si="47"/>
        <v>139.99627868791012</v>
      </c>
      <c r="AK81" s="6">
        <f t="shared" si="48"/>
        <v>16.097121661984222</v>
      </c>
      <c r="AL81" s="6">
        <f t="shared" si="49"/>
        <v>7.565316223272748</v>
      </c>
      <c r="AM81" s="6">
        <f t="shared" si="50"/>
        <v>11.558625355497258</v>
      </c>
      <c r="AN81" s="6">
        <f t="shared" si="51"/>
        <v>4.8100000000000005</v>
      </c>
      <c r="AO81" s="6">
        <f t="shared" si="52"/>
        <v>13.200000000000001</v>
      </c>
      <c r="AP81" s="6">
        <f t="shared" si="53"/>
        <v>4.3227940727080245</v>
      </c>
      <c r="AQ81" s="6">
        <f t="shared" si="54"/>
        <v>5.2</v>
      </c>
      <c r="AR81" s="6">
        <f t="shared" si="55"/>
        <v>6.1608724354756799</v>
      </c>
      <c r="AS81" s="7"/>
      <c r="AT81" s="7">
        <f t="shared" si="29"/>
        <v>117.81681751927974</v>
      </c>
      <c r="AU81" s="7">
        <f t="shared" si="30"/>
        <v>175.92817522446626</v>
      </c>
      <c r="AV81" s="7">
        <f t="shared" si="31"/>
        <v>208.91100843684808</v>
      </c>
      <c r="AW81" s="7">
        <f t="shared" si="32"/>
        <v>255.10978040385837</v>
      </c>
      <c r="AX81" s="7"/>
      <c r="AY81" s="8">
        <v>1577</v>
      </c>
      <c r="AZ81" s="9">
        <f t="shared" si="33"/>
        <v>1198.6458333333335</v>
      </c>
      <c r="BB81" s="9">
        <f t="shared" si="34"/>
        <v>494.8306335809749</v>
      </c>
      <c r="BC81" s="9">
        <f t="shared" si="35"/>
        <v>738.89833594275831</v>
      </c>
      <c r="BD81" s="9">
        <f t="shared" si="36"/>
        <v>1071.4610776962052</v>
      </c>
      <c r="BE81" s="9">
        <f t="shared" si="37"/>
        <v>877.42623543476202</v>
      </c>
      <c r="BG81" s="10">
        <v>1577</v>
      </c>
      <c r="BH81" s="11">
        <f t="shared" si="38"/>
        <v>2.4223355467284042</v>
      </c>
      <c r="BI81" s="11">
        <f t="shared" si="39"/>
        <v>1.6222067029072202</v>
      </c>
      <c r="BJ81" s="11">
        <f t="shared" si="40"/>
        <v>1.1187021706010953</v>
      </c>
      <c r="BK81" s="11">
        <f t="shared" si="41"/>
        <v>1.3660929944035787</v>
      </c>
      <c r="BP81" s="3"/>
    </row>
    <row r="82" spans="2:68" x14ac:dyDescent="0.2">
      <c r="B82" s="16">
        <v>1578</v>
      </c>
      <c r="C82" s="4">
        <v>8.7165274644323373E-2</v>
      </c>
      <c r="D82" s="4">
        <f t="shared" si="28"/>
        <v>0.18428176457573653</v>
      </c>
      <c r="E82" s="4">
        <v>0.35418865257912863</v>
      </c>
      <c r="F82" s="4">
        <f t="shared" si="42"/>
        <v>0.47225153677217152</v>
      </c>
      <c r="G82" s="4">
        <v>0.58136405257000434</v>
      </c>
      <c r="H82" s="4">
        <f t="shared" si="43"/>
        <v>0.43711582900000323</v>
      </c>
      <c r="I82" s="4">
        <v>0.19511415233554688</v>
      </c>
      <c r="J82" s="4">
        <v>1.5130632446545496</v>
      </c>
      <c r="K82" s="4">
        <v>4.1240033675786512</v>
      </c>
      <c r="L82" s="4">
        <v>3.7</v>
      </c>
      <c r="M82" s="4">
        <v>4.2702413240011676</v>
      </c>
      <c r="N82" s="4">
        <v>3.4133116722860097</v>
      </c>
      <c r="O82" s="4">
        <v>4</v>
      </c>
      <c r="P82" s="4">
        <v>3.1766998495421475</v>
      </c>
      <c r="R82" s="4">
        <v>7.671333333333334</v>
      </c>
      <c r="S82" s="4">
        <v>4.7945833333333336</v>
      </c>
      <c r="T82" s="4">
        <v>5.0343125000000004</v>
      </c>
      <c r="U82" s="4">
        <v>3.3562083333333335</v>
      </c>
      <c r="V82" s="4"/>
      <c r="W82" s="52">
        <v>5.7535000000000007</v>
      </c>
      <c r="X82" s="52">
        <v>3.835666666666667</v>
      </c>
      <c r="Y82" s="52">
        <v>5.7535000000000007</v>
      </c>
      <c r="Z82" s="52">
        <v>3.835666666666667</v>
      </c>
      <c r="AA82" s="52">
        <v>5.7535000000000007</v>
      </c>
      <c r="AB82" s="52">
        <v>3.835666666666667</v>
      </c>
      <c r="AC82" s="52">
        <v>5.7535000000000007</v>
      </c>
      <c r="AD82" s="52">
        <v>3.835666666666667</v>
      </c>
      <c r="AE82" s="57"/>
      <c r="AF82" s="26">
        <v>1578</v>
      </c>
      <c r="AG82" s="6">
        <f t="shared" si="44"/>
        <v>31.327899977875209</v>
      </c>
      <c r="AH82" s="6">
        <f t="shared" si="45"/>
        <v>92.089049670573445</v>
      </c>
      <c r="AI82" s="6">
        <f t="shared" si="46"/>
        <v>157.54965824647118</v>
      </c>
      <c r="AJ82" s="6">
        <f t="shared" si="47"/>
        <v>118.45838965900087</v>
      </c>
      <c r="AK82" s="6">
        <f t="shared" si="48"/>
        <v>11.83757562219763</v>
      </c>
      <c r="AL82" s="6">
        <f t="shared" si="49"/>
        <v>7.565316223272748</v>
      </c>
      <c r="AM82" s="6">
        <f t="shared" si="50"/>
        <v>12.372010102735953</v>
      </c>
      <c r="AN82" s="6">
        <f t="shared" si="51"/>
        <v>4.8100000000000005</v>
      </c>
      <c r="AO82" s="6">
        <f t="shared" si="52"/>
        <v>12.810723972003503</v>
      </c>
      <c r="AP82" s="6">
        <f t="shared" si="53"/>
        <v>4.4373051739718132</v>
      </c>
      <c r="AQ82" s="6">
        <f t="shared" si="54"/>
        <v>5.2</v>
      </c>
      <c r="AR82" s="6">
        <f t="shared" si="55"/>
        <v>6.3533996990842949</v>
      </c>
      <c r="AS82" s="7"/>
      <c r="AT82" s="7">
        <f t="shared" si="29"/>
        <v>96.714230771141146</v>
      </c>
      <c r="AU82" s="7">
        <f t="shared" si="30"/>
        <v>157.47538046383937</v>
      </c>
      <c r="AV82" s="7">
        <f t="shared" si="31"/>
        <v>183.84472045226681</v>
      </c>
      <c r="AW82" s="7">
        <f t="shared" si="32"/>
        <v>222.93598903973714</v>
      </c>
      <c r="AX82" s="7"/>
      <c r="AY82" s="8">
        <v>1578</v>
      </c>
      <c r="AZ82" s="9">
        <f t="shared" si="33"/>
        <v>1198.6458333333335</v>
      </c>
      <c r="BB82" s="9">
        <f t="shared" si="34"/>
        <v>406.19976923879284</v>
      </c>
      <c r="BC82" s="9">
        <f t="shared" si="35"/>
        <v>661.39659794812542</v>
      </c>
      <c r="BD82" s="9">
        <f t="shared" si="36"/>
        <v>936.33115396689607</v>
      </c>
      <c r="BE82" s="9">
        <f t="shared" si="37"/>
        <v>772.14782589952063</v>
      </c>
      <c r="BG82" s="10">
        <v>1578</v>
      </c>
      <c r="BH82" s="11">
        <f t="shared" si="38"/>
        <v>2.9508776816381821</v>
      </c>
      <c r="BI82" s="11">
        <f t="shared" si="39"/>
        <v>1.8122951298085532</v>
      </c>
      <c r="BJ82" s="11">
        <f t="shared" si="40"/>
        <v>1.280151609027538</v>
      </c>
      <c r="BK82" s="11">
        <f t="shared" si="41"/>
        <v>1.5523527919501168</v>
      </c>
      <c r="BP82" s="3"/>
    </row>
    <row r="83" spans="2:68" x14ac:dyDescent="0.2">
      <c r="B83" s="16">
        <v>1579</v>
      </c>
      <c r="C83" s="4">
        <v>0.13563767127580076</v>
      </c>
      <c r="D83" s="4">
        <f t="shared" si="28"/>
        <v>0.28676040438858513</v>
      </c>
      <c r="E83" s="4">
        <v>0.35759022427256565</v>
      </c>
      <c r="F83" s="4">
        <f t="shared" si="42"/>
        <v>0.47678696569675422</v>
      </c>
      <c r="G83" s="4">
        <v>0.58136405257000434</v>
      </c>
      <c r="H83" s="4">
        <f t="shared" si="43"/>
        <v>0.43711582900000323</v>
      </c>
      <c r="I83" s="4">
        <v>0.28205832481979687</v>
      </c>
      <c r="J83" s="4">
        <v>1.5130632446545496</v>
      </c>
      <c r="K83" s="4">
        <v>3.6102866851121065</v>
      </c>
      <c r="L83" s="4">
        <v>3.7</v>
      </c>
      <c r="M83" s="4">
        <v>4.3</v>
      </c>
      <c r="N83" s="4">
        <v>3.5674612316795713</v>
      </c>
      <c r="O83" s="4">
        <v>4</v>
      </c>
      <c r="P83" s="4">
        <v>2.9431741000679197</v>
      </c>
      <c r="R83" s="4">
        <v>7.671333333333334</v>
      </c>
      <c r="S83" s="4">
        <v>4.7945833333333336</v>
      </c>
      <c r="T83" s="4">
        <v>5.0343125000000004</v>
      </c>
      <c r="U83" s="4">
        <v>3.3562083333333335</v>
      </c>
      <c r="V83" s="4"/>
      <c r="W83" s="52">
        <v>5.7535000000000007</v>
      </c>
      <c r="X83" s="52">
        <v>3.835666666666667</v>
      </c>
      <c r="Y83" s="52">
        <v>5.7535000000000007</v>
      </c>
      <c r="Z83" s="52">
        <v>3.835666666666667</v>
      </c>
      <c r="AA83" s="52">
        <v>5.7535000000000007</v>
      </c>
      <c r="AB83" s="52">
        <v>3.835666666666667</v>
      </c>
      <c r="AC83" s="52">
        <v>5.7535000000000007</v>
      </c>
      <c r="AD83" s="52">
        <v>3.835666666666667</v>
      </c>
      <c r="AE83" s="57"/>
      <c r="AF83" s="26">
        <v>1579</v>
      </c>
      <c r="AG83" s="6">
        <f t="shared" si="44"/>
        <v>48.749268746059471</v>
      </c>
      <c r="AH83" s="6">
        <f t="shared" si="45"/>
        <v>92.973458310867073</v>
      </c>
      <c r="AI83" s="6">
        <f t="shared" si="46"/>
        <v>157.54965824647118</v>
      </c>
      <c r="AJ83" s="6">
        <f t="shared" si="47"/>
        <v>118.45838965900087</v>
      </c>
      <c r="AK83" s="6">
        <f t="shared" si="48"/>
        <v>17.112478566817078</v>
      </c>
      <c r="AL83" s="6">
        <f t="shared" si="49"/>
        <v>7.565316223272748</v>
      </c>
      <c r="AM83" s="6">
        <f t="shared" si="50"/>
        <v>10.83086005533632</v>
      </c>
      <c r="AN83" s="6">
        <f t="shared" si="51"/>
        <v>4.8100000000000005</v>
      </c>
      <c r="AO83" s="6">
        <f t="shared" si="52"/>
        <v>12.899999999999999</v>
      </c>
      <c r="AP83" s="6">
        <f t="shared" si="53"/>
        <v>4.637699601183443</v>
      </c>
      <c r="AQ83" s="6">
        <f t="shared" si="54"/>
        <v>5.2</v>
      </c>
      <c r="AR83" s="6">
        <f t="shared" si="55"/>
        <v>5.8863482001358394</v>
      </c>
      <c r="AS83" s="7"/>
      <c r="AT83" s="7">
        <f t="shared" si="29"/>
        <v>117.6919713928049</v>
      </c>
      <c r="AU83" s="7">
        <f t="shared" si="30"/>
        <v>161.9161609576125</v>
      </c>
      <c r="AV83" s="7">
        <f t="shared" si="31"/>
        <v>187.40109230574632</v>
      </c>
      <c r="AW83" s="7">
        <f t="shared" si="32"/>
        <v>226.49236089321653</v>
      </c>
      <c r="AX83" s="7"/>
      <c r="AY83" s="8">
        <v>1579</v>
      </c>
      <c r="AZ83" s="9">
        <f t="shared" si="33"/>
        <v>1198.6458333333335</v>
      </c>
      <c r="BB83" s="9">
        <f t="shared" si="34"/>
        <v>494.30627984978059</v>
      </c>
      <c r="BC83" s="9">
        <f t="shared" si="35"/>
        <v>680.04787602197257</v>
      </c>
      <c r="BD83" s="9">
        <f t="shared" si="36"/>
        <v>951.26791575150946</v>
      </c>
      <c r="BE83" s="9">
        <f t="shared" si="37"/>
        <v>787.08458768413459</v>
      </c>
      <c r="BG83" s="10">
        <v>1579</v>
      </c>
      <c r="BH83" s="11">
        <f t="shared" si="38"/>
        <v>2.4249051290580432</v>
      </c>
      <c r="BI83" s="11">
        <f t="shared" si="39"/>
        <v>1.762590363997556</v>
      </c>
      <c r="BJ83" s="11">
        <f t="shared" si="40"/>
        <v>1.2600507317503644</v>
      </c>
      <c r="BK83" s="11">
        <f t="shared" si="41"/>
        <v>1.5228932850281687</v>
      </c>
      <c r="BP83" s="3"/>
    </row>
    <row r="84" spans="2:68" x14ac:dyDescent="0.2">
      <c r="B84" s="16">
        <v>1580</v>
      </c>
      <c r="C84" s="4">
        <v>0.10204715080311029</v>
      </c>
      <c r="D84" s="4">
        <f t="shared" si="28"/>
        <v>0.21574450486915495</v>
      </c>
      <c r="E84" s="4">
        <v>0.40818860321244116</v>
      </c>
      <c r="F84" s="4">
        <f t="shared" si="42"/>
        <v>0.54425147094992155</v>
      </c>
      <c r="G84" s="4">
        <v>0.63421533007636821</v>
      </c>
      <c r="H84" s="4">
        <f t="shared" si="43"/>
        <v>0.47685363163636707</v>
      </c>
      <c r="I84" s="4">
        <v>0.27246589264430449</v>
      </c>
      <c r="J84" s="4">
        <v>1.5130632446545496</v>
      </c>
      <c r="K84" s="4">
        <v>3.9384945655768435</v>
      </c>
      <c r="L84" s="4">
        <v>3.7</v>
      </c>
      <c r="M84" s="4">
        <v>4.3</v>
      </c>
      <c r="N84" s="4">
        <v>3.3032048441477513</v>
      </c>
      <c r="O84" s="4">
        <v>3.3720146520146526</v>
      </c>
      <c r="P84" s="4">
        <v>2.8879089541292249</v>
      </c>
      <c r="R84" s="4">
        <v>7.671333333333334</v>
      </c>
      <c r="S84" s="4">
        <v>4.7945833333333336</v>
      </c>
      <c r="T84" s="4">
        <v>5.0343125000000004</v>
      </c>
      <c r="U84" s="4">
        <v>3.3562083333333335</v>
      </c>
      <c r="V84" s="4"/>
      <c r="W84" s="52">
        <v>5.7535000000000007</v>
      </c>
      <c r="X84" s="52">
        <v>3.835666666666667</v>
      </c>
      <c r="Y84" s="52">
        <v>5.7535000000000007</v>
      </c>
      <c r="Z84" s="52">
        <v>3.835666666666667</v>
      </c>
      <c r="AA84" s="52">
        <v>5.7535000000000007</v>
      </c>
      <c r="AB84" s="52">
        <v>3.835666666666667</v>
      </c>
      <c r="AC84" s="52">
        <v>5.7535000000000007</v>
      </c>
      <c r="AD84" s="52">
        <v>3.835666666666667</v>
      </c>
      <c r="AE84" s="57"/>
      <c r="AF84" s="26">
        <v>1580</v>
      </c>
      <c r="AG84" s="6">
        <f t="shared" si="44"/>
        <v>36.676565827756342</v>
      </c>
      <c r="AH84" s="6">
        <f t="shared" si="45"/>
        <v>106.1290368352347</v>
      </c>
      <c r="AI84" s="6">
        <f t="shared" si="46"/>
        <v>171.87235445069578</v>
      </c>
      <c r="AJ84" s="6">
        <f t="shared" si="47"/>
        <v>129.22733417345549</v>
      </c>
      <c r="AK84" s="6">
        <f t="shared" si="48"/>
        <v>16.530505706729954</v>
      </c>
      <c r="AL84" s="6">
        <f t="shared" si="49"/>
        <v>7.565316223272748</v>
      </c>
      <c r="AM84" s="6">
        <f t="shared" si="50"/>
        <v>11.815483696730531</v>
      </c>
      <c r="AN84" s="6">
        <f t="shared" si="51"/>
        <v>4.8100000000000005</v>
      </c>
      <c r="AO84" s="6">
        <f t="shared" si="52"/>
        <v>12.899999999999999</v>
      </c>
      <c r="AP84" s="6">
        <f t="shared" si="53"/>
        <v>4.2941662973920769</v>
      </c>
      <c r="AQ84" s="6">
        <f t="shared" si="54"/>
        <v>4.3836190476190486</v>
      </c>
      <c r="AR84" s="6">
        <f t="shared" si="55"/>
        <v>5.7758179082584498</v>
      </c>
      <c r="AS84" s="7"/>
      <c r="AT84" s="7">
        <f t="shared" si="29"/>
        <v>104.75147470775914</v>
      </c>
      <c r="AU84" s="7">
        <f t="shared" si="30"/>
        <v>174.20394571523752</v>
      </c>
      <c r="AV84" s="7">
        <f t="shared" si="31"/>
        <v>197.30224305345831</v>
      </c>
      <c r="AW84" s="7">
        <f t="shared" si="32"/>
        <v>239.94726333069858</v>
      </c>
      <c r="AX84" s="7"/>
      <c r="AY84" s="8">
        <v>1580</v>
      </c>
      <c r="AZ84" s="9">
        <f t="shared" si="33"/>
        <v>1198.6458333333335</v>
      </c>
      <c r="BB84" s="9">
        <f t="shared" si="34"/>
        <v>439.95619377258845</v>
      </c>
      <c r="BC84" s="9">
        <f t="shared" si="35"/>
        <v>731.65657200399767</v>
      </c>
      <c r="BD84" s="9">
        <f t="shared" si="36"/>
        <v>1007.7785059889341</v>
      </c>
      <c r="BE84" s="9">
        <f t="shared" si="37"/>
        <v>828.66942082452499</v>
      </c>
      <c r="BG84" s="10">
        <v>1580</v>
      </c>
      <c r="BH84" s="11">
        <f t="shared" si="38"/>
        <v>2.7244663225559873</v>
      </c>
      <c r="BI84" s="11">
        <f t="shared" si="39"/>
        <v>1.6382629217014457</v>
      </c>
      <c r="BJ84" s="11">
        <f t="shared" si="40"/>
        <v>1.1893941240164685</v>
      </c>
      <c r="BK84" s="11">
        <f t="shared" si="41"/>
        <v>1.446470453972686</v>
      </c>
      <c r="BP84" s="3"/>
    </row>
    <row r="85" spans="2:68" x14ac:dyDescent="0.2">
      <c r="B85" s="16">
        <v>1581</v>
      </c>
      <c r="C85" s="4">
        <v>0.129684920812286</v>
      </c>
      <c r="D85" s="4">
        <f t="shared" si="28"/>
        <v>0.27417530827121778</v>
      </c>
      <c r="E85" s="4">
        <v>0.43752715906833534</v>
      </c>
      <c r="F85" s="4">
        <f t="shared" si="42"/>
        <v>0.58336954542444708</v>
      </c>
      <c r="G85" s="4">
        <v>0.63421533007636821</v>
      </c>
      <c r="H85" s="4">
        <f t="shared" si="43"/>
        <v>0.47685363163636707</v>
      </c>
      <c r="I85" s="4">
        <v>0.28552792794710258</v>
      </c>
      <c r="J85" s="4">
        <v>1.4315209141043046</v>
      </c>
      <c r="K85" s="4">
        <v>3.9955741969620142</v>
      </c>
      <c r="L85" s="4">
        <v>3.7</v>
      </c>
      <c r="M85" s="4">
        <v>4.3</v>
      </c>
      <c r="N85" s="4">
        <v>3.1270339191265375</v>
      </c>
      <c r="O85" s="4">
        <v>3.4</v>
      </c>
      <c r="P85" s="4">
        <v>2.9431741000679197</v>
      </c>
      <c r="R85" s="4">
        <v>7.671333333333334</v>
      </c>
      <c r="S85" s="4">
        <v>4.7945833333333336</v>
      </c>
      <c r="T85" s="4">
        <v>5.7535000000000007</v>
      </c>
      <c r="U85" s="4">
        <v>3.835666666666667</v>
      </c>
      <c r="V85" s="4"/>
      <c r="W85" s="52">
        <v>5.7535000000000007</v>
      </c>
      <c r="X85" s="52">
        <v>3.835666666666667</v>
      </c>
      <c r="Y85" s="52">
        <v>5.7535000000000007</v>
      </c>
      <c r="Z85" s="52">
        <v>3.835666666666667</v>
      </c>
      <c r="AA85" s="52">
        <v>5.7535000000000007</v>
      </c>
      <c r="AB85" s="52">
        <v>3.835666666666667</v>
      </c>
      <c r="AC85" s="52">
        <v>5.7535000000000007</v>
      </c>
      <c r="AD85" s="52">
        <v>3.835666666666667</v>
      </c>
      <c r="AE85" s="57"/>
      <c r="AF85" s="26">
        <v>1581</v>
      </c>
      <c r="AG85" s="6">
        <f t="shared" si="44"/>
        <v>46.609802406107022</v>
      </c>
      <c r="AH85" s="6">
        <f t="shared" si="45"/>
        <v>113.75706135776718</v>
      </c>
      <c r="AI85" s="6">
        <f t="shared" si="46"/>
        <v>171.87235445069578</v>
      </c>
      <c r="AJ85" s="6">
        <f t="shared" si="47"/>
        <v>129.22733417345549</v>
      </c>
      <c r="AK85" s="6">
        <f t="shared" si="48"/>
        <v>17.322979388550714</v>
      </c>
      <c r="AL85" s="6">
        <f t="shared" si="49"/>
        <v>7.1576045705215225</v>
      </c>
      <c r="AM85" s="6">
        <f t="shared" si="50"/>
        <v>11.986722590886043</v>
      </c>
      <c r="AN85" s="6">
        <f t="shared" si="51"/>
        <v>4.8100000000000005</v>
      </c>
      <c r="AO85" s="6">
        <f t="shared" si="52"/>
        <v>12.899999999999999</v>
      </c>
      <c r="AP85" s="6">
        <f t="shared" si="53"/>
        <v>4.0651440948644986</v>
      </c>
      <c r="AQ85" s="6">
        <f t="shared" si="54"/>
        <v>4.42</v>
      </c>
      <c r="AR85" s="6">
        <f t="shared" si="55"/>
        <v>5.8863482001358394</v>
      </c>
      <c r="AS85" s="7"/>
      <c r="AT85" s="7">
        <f t="shared" si="29"/>
        <v>115.15860125106565</v>
      </c>
      <c r="AU85" s="7">
        <f t="shared" si="30"/>
        <v>182.3058602027258</v>
      </c>
      <c r="AV85" s="7">
        <f t="shared" si="31"/>
        <v>197.77613301841413</v>
      </c>
      <c r="AW85" s="7">
        <f t="shared" si="32"/>
        <v>240.42115329565436</v>
      </c>
      <c r="AX85" s="7"/>
      <c r="AY85" s="8">
        <v>1581</v>
      </c>
      <c r="AZ85" s="9">
        <f t="shared" si="33"/>
        <v>1198.6458333333335</v>
      </c>
      <c r="BB85" s="9">
        <f t="shared" si="34"/>
        <v>483.66612525447573</v>
      </c>
      <c r="BC85" s="9">
        <f t="shared" si="35"/>
        <v>765.68461285144838</v>
      </c>
      <c r="BD85" s="9">
        <f t="shared" si="36"/>
        <v>1009.7688438417483</v>
      </c>
      <c r="BE85" s="9">
        <f t="shared" si="37"/>
        <v>830.65975867733937</v>
      </c>
      <c r="BG85" s="10">
        <v>1581</v>
      </c>
      <c r="BH85" s="11">
        <f t="shared" si="38"/>
        <v>2.478250534297143</v>
      </c>
      <c r="BI85" s="11">
        <f t="shared" si="39"/>
        <v>1.5654563422262275</v>
      </c>
      <c r="BJ85" s="11">
        <f t="shared" si="40"/>
        <v>1.1870497298896519</v>
      </c>
      <c r="BK85" s="11">
        <f t="shared" si="41"/>
        <v>1.4430045765572403</v>
      </c>
      <c r="BP85" s="3"/>
    </row>
    <row r="86" spans="2:68" x14ac:dyDescent="0.2">
      <c r="B86" s="16">
        <v>1582</v>
      </c>
      <c r="C86" s="4">
        <v>0.129684920812286</v>
      </c>
      <c r="D86" s="4">
        <f t="shared" si="28"/>
        <v>0.27417530827121778</v>
      </c>
      <c r="E86" s="4">
        <v>0.39033035182189685</v>
      </c>
      <c r="F86" s="4">
        <f t="shared" si="42"/>
        <v>0.5204404690958625</v>
      </c>
      <c r="G86" s="4">
        <v>0.63421533007636821</v>
      </c>
      <c r="H86" s="4">
        <f t="shared" si="43"/>
        <v>0.47685363163636707</v>
      </c>
      <c r="I86" s="4">
        <v>0.27756825018445996</v>
      </c>
      <c r="J86" s="4">
        <v>1.4315209141043046</v>
      </c>
      <c r="K86" s="4">
        <v>4.1810829989638227</v>
      </c>
      <c r="L86" s="4">
        <v>3.7</v>
      </c>
      <c r="M86" s="4">
        <v>4.4590044473607477</v>
      </c>
      <c r="N86" s="4">
        <v>3.0829911878712344</v>
      </c>
      <c r="O86" s="4">
        <v>3.4</v>
      </c>
      <c r="P86" s="4">
        <v>3.0804362177378399</v>
      </c>
      <c r="R86" s="4">
        <v>7.671333333333334</v>
      </c>
      <c r="S86" s="4">
        <v>4.7945833333333336</v>
      </c>
      <c r="T86" s="4">
        <v>5.7535000000000007</v>
      </c>
      <c r="U86" s="4">
        <v>3.835666666666667</v>
      </c>
      <c r="V86" s="4"/>
      <c r="W86" s="52">
        <v>5.7535000000000007</v>
      </c>
      <c r="X86" s="52">
        <v>3.835666666666667</v>
      </c>
      <c r="Y86" s="52">
        <v>5.7535000000000007</v>
      </c>
      <c r="Z86" s="52">
        <v>3.835666666666667</v>
      </c>
      <c r="AA86" s="52">
        <v>5.7535000000000007</v>
      </c>
      <c r="AB86" s="52">
        <v>4.7945833333333336</v>
      </c>
      <c r="AC86" s="52">
        <v>6.7124166666666669</v>
      </c>
      <c r="AD86" s="52">
        <v>3.835666666666667</v>
      </c>
      <c r="AE86" s="57"/>
      <c r="AF86" s="26">
        <v>1582</v>
      </c>
      <c r="AG86" s="6">
        <f t="shared" si="44"/>
        <v>46.609802406107022</v>
      </c>
      <c r="AH86" s="6">
        <f t="shared" si="45"/>
        <v>101.48589147369319</v>
      </c>
      <c r="AI86" s="6">
        <f t="shared" si="46"/>
        <v>171.87235445069578</v>
      </c>
      <c r="AJ86" s="6">
        <f t="shared" si="47"/>
        <v>129.22733417345549</v>
      </c>
      <c r="AK86" s="6">
        <f t="shared" si="48"/>
        <v>16.840065738691187</v>
      </c>
      <c r="AL86" s="6">
        <f t="shared" si="49"/>
        <v>7.1576045705215225</v>
      </c>
      <c r="AM86" s="6">
        <f t="shared" si="50"/>
        <v>12.543248996891467</v>
      </c>
      <c r="AN86" s="6">
        <f t="shared" si="51"/>
        <v>4.8100000000000005</v>
      </c>
      <c r="AO86" s="6">
        <f t="shared" si="52"/>
        <v>13.377013342082243</v>
      </c>
      <c r="AP86" s="6">
        <f t="shared" si="53"/>
        <v>4.0078885442326051</v>
      </c>
      <c r="AQ86" s="6">
        <f t="shared" si="54"/>
        <v>4.42</v>
      </c>
      <c r="AR86" s="6">
        <f t="shared" si="55"/>
        <v>6.1608724354756799</v>
      </c>
      <c r="AS86" s="7"/>
      <c r="AT86" s="7">
        <f t="shared" si="29"/>
        <v>115.92649603400173</v>
      </c>
      <c r="AU86" s="7">
        <f t="shared" si="30"/>
        <v>170.80258510158791</v>
      </c>
      <c r="AV86" s="7">
        <f t="shared" si="31"/>
        <v>198.54402780135018</v>
      </c>
      <c r="AW86" s="7">
        <f t="shared" si="32"/>
        <v>241.1890480785905</v>
      </c>
      <c r="AX86" s="7"/>
      <c r="AY86" s="8">
        <v>1582</v>
      </c>
      <c r="AZ86" s="9">
        <f t="shared" si="33"/>
        <v>1198.6458333333335</v>
      </c>
      <c r="BB86" s="9">
        <f t="shared" si="34"/>
        <v>486.8912833428073</v>
      </c>
      <c r="BC86" s="9">
        <f t="shared" si="35"/>
        <v>717.3708574266692</v>
      </c>
      <c r="BD86" s="9">
        <f t="shared" si="36"/>
        <v>1012.9940019300801</v>
      </c>
      <c r="BE86" s="9">
        <f t="shared" si="37"/>
        <v>833.88491676567082</v>
      </c>
      <c r="BG86" s="10">
        <v>1582</v>
      </c>
      <c r="BH86" s="11">
        <f t="shared" si="38"/>
        <v>2.4618346524996189</v>
      </c>
      <c r="BI86" s="11">
        <f t="shared" si="39"/>
        <v>1.6708872697074413</v>
      </c>
      <c r="BJ86" s="11">
        <f t="shared" si="40"/>
        <v>1.1832704152734634</v>
      </c>
      <c r="BK86" s="11">
        <f t="shared" si="41"/>
        <v>1.4374235691687942</v>
      </c>
      <c r="BP86" s="3"/>
    </row>
    <row r="87" spans="2:68" x14ac:dyDescent="0.2">
      <c r="B87" s="16">
        <v>1583</v>
      </c>
      <c r="C87" s="4">
        <v>0.15051954743458767</v>
      </c>
      <c r="D87" s="4">
        <f t="shared" si="28"/>
        <v>0.31822314468200358</v>
      </c>
      <c r="E87" s="4">
        <v>0.40818860321244116</v>
      </c>
      <c r="F87" s="4">
        <f t="shared" si="42"/>
        <v>0.54425147094992155</v>
      </c>
      <c r="G87" s="4">
        <v>0.60778969132318617</v>
      </c>
      <c r="H87" s="4">
        <f t="shared" si="43"/>
        <v>0.45698473031818504</v>
      </c>
      <c r="I87" s="4">
        <v>0.30757011252057448</v>
      </c>
      <c r="J87" s="4">
        <v>1.5855453162547677</v>
      </c>
      <c r="K87" s="4">
        <v>3.4247778831102984</v>
      </c>
      <c r="L87" s="4">
        <v>3.7</v>
      </c>
      <c r="M87" s="4">
        <v>4.5999999999999996</v>
      </c>
      <c r="N87" s="4">
        <v>3.3252262097754031</v>
      </c>
      <c r="O87" s="4">
        <v>3.4</v>
      </c>
      <c r="P87" s="4">
        <v>3.0804362177378399</v>
      </c>
      <c r="R87" s="4">
        <v>7.671333333333334</v>
      </c>
      <c r="S87" s="4">
        <v>4.7945833333333336</v>
      </c>
      <c r="T87" s="4">
        <v>5.7535000000000007</v>
      </c>
      <c r="U87" s="4">
        <v>3.835666666666667</v>
      </c>
      <c r="V87" s="4"/>
      <c r="W87" s="52">
        <v>5.7535000000000007</v>
      </c>
      <c r="X87" s="52">
        <v>3.835666666666667</v>
      </c>
      <c r="Y87" s="52">
        <v>5.7535000000000007</v>
      </c>
      <c r="Z87" s="52">
        <v>3.835666666666667</v>
      </c>
      <c r="AA87" s="52">
        <v>5.7535000000000007</v>
      </c>
      <c r="AB87" s="52">
        <v>4.7945833333333336</v>
      </c>
      <c r="AC87" s="52">
        <v>6.7124166666666669</v>
      </c>
      <c r="AD87" s="52">
        <v>3.835666666666667</v>
      </c>
      <c r="AE87" s="57"/>
      <c r="AF87" s="26">
        <v>1583</v>
      </c>
      <c r="AG87" s="6">
        <f t="shared" si="44"/>
        <v>54.097934595940607</v>
      </c>
      <c r="AH87" s="6">
        <f t="shared" si="45"/>
        <v>106.1290368352347</v>
      </c>
      <c r="AI87" s="6">
        <f t="shared" si="46"/>
        <v>164.71100634858345</v>
      </c>
      <c r="AJ87" s="6">
        <f t="shared" si="47"/>
        <v>123.84286191622814</v>
      </c>
      <c r="AK87" s="6">
        <f t="shared" si="48"/>
        <v>18.660278726623254</v>
      </c>
      <c r="AL87" s="6">
        <f t="shared" si="49"/>
        <v>7.9277265812738387</v>
      </c>
      <c r="AM87" s="6">
        <f t="shared" si="50"/>
        <v>10.274333649330895</v>
      </c>
      <c r="AN87" s="6">
        <f t="shared" si="51"/>
        <v>4.8100000000000005</v>
      </c>
      <c r="AO87" s="6">
        <f t="shared" si="52"/>
        <v>13.799999999999999</v>
      </c>
      <c r="AP87" s="6">
        <f t="shared" si="53"/>
        <v>4.3227940727080245</v>
      </c>
      <c r="AQ87" s="6">
        <f t="shared" si="54"/>
        <v>4.42</v>
      </c>
      <c r="AR87" s="6">
        <f t="shared" si="55"/>
        <v>6.1608724354756799</v>
      </c>
      <c r="AS87" s="7"/>
      <c r="AT87" s="7">
        <f t="shared" si="29"/>
        <v>124.47394006135229</v>
      </c>
      <c r="AU87" s="7">
        <f t="shared" si="30"/>
        <v>176.50504230064638</v>
      </c>
      <c r="AV87" s="7">
        <f t="shared" si="31"/>
        <v>194.21886738163985</v>
      </c>
      <c r="AW87" s="7">
        <f t="shared" si="32"/>
        <v>235.08701181399513</v>
      </c>
      <c r="AX87" s="7"/>
      <c r="AY87" s="8">
        <v>1583</v>
      </c>
      <c r="AZ87" s="9">
        <f t="shared" si="33"/>
        <v>1198.6458333333335</v>
      </c>
      <c r="BB87" s="9">
        <f t="shared" si="34"/>
        <v>522.79054825767969</v>
      </c>
      <c r="BC87" s="9">
        <f t="shared" si="35"/>
        <v>741.32117766271483</v>
      </c>
      <c r="BD87" s="9">
        <f t="shared" si="36"/>
        <v>987.36544961877962</v>
      </c>
      <c r="BE87" s="9">
        <f t="shared" si="37"/>
        <v>815.71924300288742</v>
      </c>
      <c r="BG87" s="10">
        <v>1583</v>
      </c>
      <c r="BH87" s="11">
        <f t="shared" si="38"/>
        <v>2.2927840553508432</v>
      </c>
      <c r="BI87" s="11">
        <f t="shared" si="39"/>
        <v>1.6169048847525189</v>
      </c>
      <c r="BJ87" s="11">
        <f t="shared" si="40"/>
        <v>1.2139839750278165</v>
      </c>
      <c r="BK87" s="11">
        <f t="shared" si="41"/>
        <v>1.4694342981548256</v>
      </c>
      <c r="BP87" s="3"/>
    </row>
    <row r="88" spans="2:68" x14ac:dyDescent="0.2">
      <c r="B88" s="16">
        <v>1584</v>
      </c>
      <c r="C88" s="4">
        <v>0.13606286773748039</v>
      </c>
      <c r="D88" s="4">
        <f t="shared" si="28"/>
        <v>0.28765933982553993</v>
      </c>
      <c r="E88" s="4">
        <v>0.3835272084350228</v>
      </c>
      <c r="F88" s="4">
        <f t="shared" si="42"/>
        <v>0.51136961124669711</v>
      </c>
      <c r="G88" s="4">
        <v>0.60778969132318617</v>
      </c>
      <c r="H88" s="4">
        <f t="shared" si="43"/>
        <v>0.45698473031818504</v>
      </c>
      <c r="I88" s="4">
        <v>0.26981266672342363</v>
      </c>
      <c r="J88" s="4">
        <v>1.5130632446545496</v>
      </c>
      <c r="K88" s="4">
        <v>3.7672556714213288</v>
      </c>
      <c r="L88" s="4">
        <v>3.7</v>
      </c>
      <c r="M88" s="4">
        <v>4.8239464858559362</v>
      </c>
      <c r="N88" s="4">
        <v>3.5234185004242682</v>
      </c>
      <c r="O88" s="4">
        <v>3.5</v>
      </c>
      <c r="P88" s="4">
        <v>3.5617543767593771</v>
      </c>
      <c r="R88" s="4">
        <v>7.671333333333334</v>
      </c>
      <c r="S88" s="4">
        <v>4.7945833333333336</v>
      </c>
      <c r="T88" s="4">
        <v>5.7535000000000007</v>
      </c>
      <c r="U88" s="4">
        <v>3.835666666666667</v>
      </c>
      <c r="V88" s="4"/>
      <c r="W88" s="52">
        <v>5.7535000000000007</v>
      </c>
      <c r="X88" s="52">
        <v>3.835666666666667</v>
      </c>
      <c r="Y88" s="52">
        <v>5.7535000000000007</v>
      </c>
      <c r="Z88" s="52">
        <v>4.7945833333333336</v>
      </c>
      <c r="AA88" s="52">
        <v>5.7535000000000007</v>
      </c>
      <c r="AB88" s="52">
        <v>4.7945833333333336</v>
      </c>
      <c r="AC88" s="52">
        <v>6.7124166666666669</v>
      </c>
      <c r="AD88" s="52">
        <v>4.3151250000000001</v>
      </c>
      <c r="AE88" s="57"/>
      <c r="AF88" s="26">
        <v>1584</v>
      </c>
      <c r="AG88" s="6">
        <f t="shared" si="44"/>
        <v>48.902087770341787</v>
      </c>
      <c r="AH88" s="6">
        <f t="shared" si="45"/>
        <v>99.71707419310593</v>
      </c>
      <c r="AI88" s="6">
        <f t="shared" si="46"/>
        <v>164.71100634858345</v>
      </c>
      <c r="AJ88" s="6">
        <f t="shared" si="47"/>
        <v>123.84286191622814</v>
      </c>
      <c r="AK88" s="6">
        <f t="shared" si="48"/>
        <v>16.369534490110112</v>
      </c>
      <c r="AL88" s="6">
        <f t="shared" si="49"/>
        <v>7.565316223272748</v>
      </c>
      <c r="AM88" s="6">
        <f t="shared" si="50"/>
        <v>11.301767014263987</v>
      </c>
      <c r="AN88" s="6">
        <f t="shared" si="51"/>
        <v>4.8100000000000005</v>
      </c>
      <c r="AO88" s="6">
        <f t="shared" si="52"/>
        <v>14.471839457567809</v>
      </c>
      <c r="AP88" s="6">
        <f t="shared" si="53"/>
        <v>4.5804440505515487</v>
      </c>
      <c r="AQ88" s="6">
        <f t="shared" si="54"/>
        <v>4.55</v>
      </c>
      <c r="AR88" s="6">
        <f t="shared" si="55"/>
        <v>7.1235087535187542</v>
      </c>
      <c r="AS88" s="7"/>
      <c r="AT88" s="7">
        <f t="shared" si="29"/>
        <v>119.67449775962675</v>
      </c>
      <c r="AU88" s="7">
        <f t="shared" si="30"/>
        <v>170.48948418239087</v>
      </c>
      <c r="AV88" s="7">
        <f t="shared" si="31"/>
        <v>194.61527190551311</v>
      </c>
      <c r="AW88" s="7">
        <f t="shared" si="32"/>
        <v>235.48341633786848</v>
      </c>
      <c r="AX88" s="7"/>
      <c r="AY88" s="8">
        <v>1584</v>
      </c>
      <c r="AZ88" s="9">
        <f t="shared" si="33"/>
        <v>1198.6458333333335</v>
      </c>
      <c r="BB88" s="9">
        <f t="shared" si="34"/>
        <v>502.63289059043234</v>
      </c>
      <c r="BC88" s="9">
        <f t="shared" si="35"/>
        <v>716.05583356604166</v>
      </c>
      <c r="BD88" s="9">
        <f t="shared" si="36"/>
        <v>989.03034861904769</v>
      </c>
      <c r="BE88" s="9">
        <f t="shared" si="37"/>
        <v>817.38414200315515</v>
      </c>
      <c r="BG88" s="10">
        <v>1584</v>
      </c>
      <c r="BH88" s="11">
        <f t="shared" si="38"/>
        <v>2.384734178309162</v>
      </c>
      <c r="BI88" s="11">
        <f t="shared" si="39"/>
        <v>1.6739558245953214</v>
      </c>
      <c r="BJ88" s="11">
        <f t="shared" si="40"/>
        <v>1.2119403969827269</v>
      </c>
      <c r="BK88" s="11">
        <f t="shared" si="41"/>
        <v>1.4664412627284695</v>
      </c>
      <c r="BP88" s="3"/>
    </row>
    <row r="89" spans="2:68" x14ac:dyDescent="0.2">
      <c r="B89" s="16">
        <v>1585</v>
      </c>
      <c r="C89" s="4">
        <v>0.18028329975216154</v>
      </c>
      <c r="D89" s="4">
        <f t="shared" si="28"/>
        <v>0.38114862526884047</v>
      </c>
      <c r="E89" s="4">
        <v>0.63269233497928379</v>
      </c>
      <c r="F89" s="4">
        <f t="shared" si="42"/>
        <v>0.84358977997237838</v>
      </c>
      <c r="G89" s="4">
        <v>0.92489735636137027</v>
      </c>
      <c r="H89" s="4">
        <f t="shared" si="43"/>
        <v>0.69541154613636857</v>
      </c>
      <c r="I89" s="4">
        <v>0.42267929862648285</v>
      </c>
      <c r="J89" s="4">
        <v>1.5855453162547677</v>
      </c>
      <c r="K89" s="4">
        <v>4.0811936440397725</v>
      </c>
      <c r="L89" s="4">
        <v>3.7</v>
      </c>
      <c r="M89" s="4">
        <v>4.4000000000000004</v>
      </c>
      <c r="N89" s="4">
        <v>3.6115039629348749</v>
      </c>
      <c r="O89" s="4">
        <v>3.5</v>
      </c>
      <c r="P89" s="4">
        <v>3.3692271131507621</v>
      </c>
      <c r="R89" s="4">
        <v>7.671333333333334</v>
      </c>
      <c r="S89" s="4">
        <v>4.7945833333333336</v>
      </c>
      <c r="T89" s="4">
        <v>5.7535000000000007</v>
      </c>
      <c r="U89" s="4">
        <v>3.835666666666667</v>
      </c>
      <c r="V89" s="4"/>
      <c r="W89" s="52">
        <v>5.7535000000000007</v>
      </c>
      <c r="X89" s="52">
        <v>3.835666666666667</v>
      </c>
      <c r="Y89" s="52">
        <v>5.7535000000000007</v>
      </c>
      <c r="Z89" s="52">
        <v>3.835666666666667</v>
      </c>
      <c r="AA89" s="52">
        <v>5.7535000000000007</v>
      </c>
      <c r="AB89" s="52">
        <v>3.835666666666667</v>
      </c>
      <c r="AC89" s="52">
        <v>6.7124166666666669</v>
      </c>
      <c r="AD89" s="52">
        <v>4.3151250000000001</v>
      </c>
      <c r="AE89" s="57"/>
      <c r="AF89" s="26">
        <v>1585</v>
      </c>
      <c r="AG89" s="6">
        <f t="shared" si="44"/>
        <v>64.795266295702874</v>
      </c>
      <c r="AH89" s="6">
        <f t="shared" si="45"/>
        <v>164.50000709461378</v>
      </c>
      <c r="AI89" s="6">
        <f t="shared" si="46"/>
        <v>250.64718357393133</v>
      </c>
      <c r="AJ89" s="6">
        <f t="shared" si="47"/>
        <v>188.45652900295588</v>
      </c>
      <c r="AK89" s="6">
        <f t="shared" si="48"/>
        <v>25.643953047668717</v>
      </c>
      <c r="AL89" s="6">
        <f t="shared" si="49"/>
        <v>7.9277265812738387</v>
      </c>
      <c r="AM89" s="6">
        <f t="shared" si="50"/>
        <v>12.243580932119318</v>
      </c>
      <c r="AN89" s="6">
        <f t="shared" si="51"/>
        <v>4.8100000000000005</v>
      </c>
      <c r="AO89" s="6">
        <f t="shared" si="52"/>
        <v>13.200000000000001</v>
      </c>
      <c r="AP89" s="6">
        <f t="shared" si="53"/>
        <v>4.6949551518153374</v>
      </c>
      <c r="AQ89" s="6">
        <f t="shared" si="54"/>
        <v>4.55</v>
      </c>
      <c r="AR89" s="6">
        <f t="shared" si="55"/>
        <v>6.7384542263015241</v>
      </c>
      <c r="AS89" s="7"/>
      <c r="AT89" s="7">
        <f t="shared" si="29"/>
        <v>144.60393623488162</v>
      </c>
      <c r="AU89" s="7">
        <f t="shared" si="30"/>
        <v>244.30867703379252</v>
      </c>
      <c r="AV89" s="7">
        <f t="shared" si="31"/>
        <v>268.26519894213465</v>
      </c>
      <c r="AW89" s="7">
        <f t="shared" si="32"/>
        <v>330.45585351311001</v>
      </c>
      <c r="AX89" s="7"/>
      <c r="AY89" s="8">
        <v>1585</v>
      </c>
      <c r="AZ89" s="9">
        <f t="shared" si="33"/>
        <v>1198.6458333333335</v>
      </c>
      <c r="BB89" s="9">
        <f t="shared" si="34"/>
        <v>607.33653218650284</v>
      </c>
      <c r="BC89" s="9">
        <f t="shared" si="35"/>
        <v>1026.0964435419287</v>
      </c>
      <c r="BD89" s="9">
        <f t="shared" si="36"/>
        <v>1387.9145847550622</v>
      </c>
      <c r="BE89" s="9">
        <f t="shared" si="37"/>
        <v>1126.7138355569655</v>
      </c>
      <c r="BG89" s="10">
        <v>1585</v>
      </c>
      <c r="BH89" s="11">
        <f t="shared" si="38"/>
        <v>1.9736106257564126</v>
      </c>
      <c r="BI89" s="11">
        <f t="shared" si="39"/>
        <v>1.1681609861113937</v>
      </c>
      <c r="BJ89" s="11">
        <f t="shared" si="40"/>
        <v>0.86363083614750646</v>
      </c>
      <c r="BK89" s="11">
        <f t="shared" si="41"/>
        <v>1.0638422956267419</v>
      </c>
      <c r="BP89" s="3"/>
    </row>
    <row r="90" spans="2:68" x14ac:dyDescent="0.2">
      <c r="B90" s="16">
        <v>1586</v>
      </c>
      <c r="C90" s="4">
        <v>0.18368487144559853</v>
      </c>
      <c r="D90" s="4">
        <f t="shared" si="28"/>
        <v>0.38834010876447894</v>
      </c>
      <c r="E90" s="4">
        <v>0.93330623338677954</v>
      </c>
      <c r="F90" s="4">
        <f t="shared" si="42"/>
        <v>1.2444083111823727</v>
      </c>
      <c r="G90" s="4">
        <v>1.2684306601527364</v>
      </c>
      <c r="H90" s="4">
        <f t="shared" si="43"/>
        <v>0.95370726327273414</v>
      </c>
      <c r="I90" s="4">
        <v>0.52186912920710604</v>
      </c>
      <c r="J90" s="4">
        <v>1.7395697184052308</v>
      </c>
      <c r="K90" s="4">
        <v>4.7090695892766607</v>
      </c>
      <c r="L90" s="4">
        <v>3.7</v>
      </c>
      <c r="M90" s="4">
        <v>4.4000000000000004</v>
      </c>
      <c r="N90" s="4">
        <v>3.3692689410307066</v>
      </c>
      <c r="O90" s="4">
        <v>3.5</v>
      </c>
      <c r="P90" s="4">
        <v>3.4654907449550696</v>
      </c>
      <c r="R90" s="4">
        <v>7.671333333333334</v>
      </c>
      <c r="S90" s="4">
        <v>4.7945833333333336</v>
      </c>
      <c r="T90" s="4">
        <v>5.7535000000000007</v>
      </c>
      <c r="U90" s="4">
        <v>3.835666666666667</v>
      </c>
      <c r="V90" s="4"/>
      <c r="W90" s="52">
        <v>5.7535000000000007</v>
      </c>
      <c r="X90" s="52">
        <v>3.835666666666667</v>
      </c>
      <c r="Y90" s="52">
        <v>5.7535000000000007</v>
      </c>
      <c r="Z90" s="52">
        <v>3.835666666666667</v>
      </c>
      <c r="AA90" s="52">
        <v>5.7535000000000007</v>
      </c>
      <c r="AB90" s="52">
        <v>3.835666666666667</v>
      </c>
      <c r="AC90" s="52">
        <v>6.2329583333333343</v>
      </c>
      <c r="AD90" s="52">
        <v>4.3151250000000001</v>
      </c>
      <c r="AE90" s="57"/>
      <c r="AF90" s="26">
        <v>1586</v>
      </c>
      <c r="AG90" s="6">
        <f t="shared" si="44"/>
        <v>66.017818489961414</v>
      </c>
      <c r="AH90" s="6">
        <f t="shared" si="45"/>
        <v>242.65962068056268</v>
      </c>
      <c r="AI90" s="6">
        <f t="shared" si="46"/>
        <v>343.74470890139156</v>
      </c>
      <c r="AJ90" s="6">
        <f t="shared" si="47"/>
        <v>258.45466834691098</v>
      </c>
      <c r="AK90" s="6">
        <f t="shared" si="48"/>
        <v>31.661800068995124</v>
      </c>
      <c r="AL90" s="6">
        <f t="shared" si="49"/>
        <v>8.6978485920261548</v>
      </c>
      <c r="AM90" s="6">
        <f t="shared" si="50"/>
        <v>14.127208767829982</v>
      </c>
      <c r="AN90" s="6">
        <f t="shared" si="51"/>
        <v>4.8100000000000005</v>
      </c>
      <c r="AO90" s="6">
        <f t="shared" si="52"/>
        <v>13.200000000000001</v>
      </c>
      <c r="AP90" s="6">
        <f t="shared" si="53"/>
        <v>4.3800496233399189</v>
      </c>
      <c r="AQ90" s="6">
        <f t="shared" si="54"/>
        <v>4.55</v>
      </c>
      <c r="AR90" s="6">
        <f t="shared" si="55"/>
        <v>6.9309814899101392</v>
      </c>
      <c r="AS90" s="7"/>
      <c r="AT90" s="7">
        <f t="shared" si="29"/>
        <v>154.37570703206273</v>
      </c>
      <c r="AU90" s="7">
        <f t="shared" si="30"/>
        <v>331.01750922266399</v>
      </c>
      <c r="AV90" s="7">
        <f t="shared" si="31"/>
        <v>346.81255688901234</v>
      </c>
      <c r="AW90" s="7">
        <f t="shared" si="32"/>
        <v>432.10259744349281</v>
      </c>
      <c r="AX90" s="7"/>
      <c r="AY90" s="8">
        <v>1586</v>
      </c>
      <c r="AZ90" s="9">
        <f t="shared" si="33"/>
        <v>1198.6458333333335</v>
      </c>
      <c r="BB90" s="9">
        <f t="shared" si="34"/>
        <v>648.37796953466352</v>
      </c>
      <c r="BC90" s="9">
        <f t="shared" si="35"/>
        <v>1390.2735387351888</v>
      </c>
      <c r="BD90" s="9">
        <f t="shared" si="36"/>
        <v>1814.8309092626698</v>
      </c>
      <c r="BE90" s="9">
        <f t="shared" si="37"/>
        <v>1456.6127389338519</v>
      </c>
      <c r="BG90" s="10">
        <v>1586</v>
      </c>
      <c r="BH90" s="11">
        <f t="shared" si="38"/>
        <v>1.8486837765225019</v>
      </c>
      <c r="BI90" s="11">
        <f t="shared" si="39"/>
        <v>0.86216546595845445</v>
      </c>
      <c r="BJ90" s="11">
        <f t="shared" si="40"/>
        <v>0.66047245901290041</v>
      </c>
      <c r="BK90" s="11">
        <f t="shared" si="41"/>
        <v>0.82289945796483022</v>
      </c>
      <c r="BP90" s="3"/>
    </row>
    <row r="91" spans="2:68" x14ac:dyDescent="0.2">
      <c r="B91" s="16">
        <v>1587</v>
      </c>
      <c r="C91" s="4">
        <v>0.14754317220283028</v>
      </c>
      <c r="D91" s="4">
        <f t="shared" si="28"/>
        <v>0.31193059662331984</v>
      </c>
      <c r="E91" s="4">
        <v>0.32740127549331216</v>
      </c>
      <c r="F91" s="4">
        <f t="shared" si="42"/>
        <v>0.4365350339910829</v>
      </c>
      <c r="G91" s="4">
        <v>0.58136405257000434</v>
      </c>
      <c r="H91" s="4">
        <f t="shared" si="43"/>
        <v>0.43711582900000323</v>
      </c>
      <c r="I91" s="4">
        <v>0.28552792794710258</v>
      </c>
      <c r="J91" s="4">
        <v>1.6580273878549858</v>
      </c>
      <c r="K91" s="4">
        <v>4.6519899578914883</v>
      </c>
      <c r="L91" s="4">
        <v>3.7</v>
      </c>
      <c r="M91" s="4">
        <v>3.9849992709244688</v>
      </c>
      <c r="N91" s="4">
        <v>3.655546694190178</v>
      </c>
      <c r="O91" s="4">
        <v>3.6</v>
      </c>
      <c r="P91" s="4">
        <v>3.0804362177378399</v>
      </c>
      <c r="R91" s="4">
        <v>7.671333333333334</v>
      </c>
      <c r="S91" s="4">
        <v>4.7945833333333336</v>
      </c>
      <c r="T91" s="4">
        <v>5.7535000000000007</v>
      </c>
      <c r="U91" s="4">
        <v>3.835666666666667</v>
      </c>
      <c r="V91" s="4"/>
      <c r="W91" s="52">
        <v>5.7535000000000007</v>
      </c>
      <c r="X91" s="52">
        <v>3.835666666666667</v>
      </c>
      <c r="Y91" s="52">
        <v>5.7535000000000007</v>
      </c>
      <c r="Z91" s="52">
        <v>3.835666666666667</v>
      </c>
      <c r="AA91" s="52">
        <v>5.7535000000000007</v>
      </c>
      <c r="AB91" s="52">
        <v>3.835666666666667</v>
      </c>
      <c r="AC91" s="52">
        <v>5.7535000000000007</v>
      </c>
      <c r="AD91" s="52">
        <v>3.835666666666667</v>
      </c>
      <c r="AE91" s="57"/>
      <c r="AF91" s="26">
        <v>1587</v>
      </c>
      <c r="AG91" s="6">
        <f t="shared" si="44"/>
        <v>53.028201425964376</v>
      </c>
      <c r="AH91" s="6">
        <f t="shared" si="45"/>
        <v>85.12433162826116</v>
      </c>
      <c r="AI91" s="6">
        <f t="shared" si="46"/>
        <v>157.54965824647118</v>
      </c>
      <c r="AJ91" s="6">
        <f t="shared" si="47"/>
        <v>118.45838965900087</v>
      </c>
      <c r="AK91" s="6">
        <f t="shared" si="48"/>
        <v>17.322979388550714</v>
      </c>
      <c r="AL91" s="6">
        <f t="shared" si="49"/>
        <v>8.2901369392749285</v>
      </c>
      <c r="AM91" s="6">
        <f t="shared" si="50"/>
        <v>13.955969873674466</v>
      </c>
      <c r="AN91" s="6">
        <f t="shared" si="51"/>
        <v>4.8100000000000005</v>
      </c>
      <c r="AO91" s="6">
        <f t="shared" si="52"/>
        <v>11.954997812773406</v>
      </c>
      <c r="AP91" s="6">
        <f t="shared" si="53"/>
        <v>4.7522107024472318</v>
      </c>
      <c r="AQ91" s="6">
        <f t="shared" si="54"/>
        <v>4.6800000000000006</v>
      </c>
      <c r="AR91" s="6">
        <f t="shared" si="55"/>
        <v>6.1608724354756799</v>
      </c>
      <c r="AS91" s="7"/>
      <c r="AT91" s="7">
        <f t="shared" si="29"/>
        <v>124.9553685781608</v>
      </c>
      <c r="AU91" s="7">
        <f t="shared" si="30"/>
        <v>157.05149878045759</v>
      </c>
      <c r="AV91" s="7">
        <f t="shared" si="31"/>
        <v>190.38555681119729</v>
      </c>
      <c r="AW91" s="7">
        <f t="shared" si="32"/>
        <v>229.47682539866759</v>
      </c>
      <c r="AX91" s="7"/>
      <c r="AY91" s="8">
        <v>1587</v>
      </c>
      <c r="AZ91" s="9">
        <f t="shared" si="33"/>
        <v>1198.6458333333335</v>
      </c>
      <c r="BB91" s="9">
        <f t="shared" si="34"/>
        <v>524.81254802827539</v>
      </c>
      <c r="BC91" s="9">
        <f t="shared" si="35"/>
        <v>659.61629487792186</v>
      </c>
      <c r="BD91" s="9">
        <f t="shared" si="36"/>
        <v>963.80266667440389</v>
      </c>
      <c r="BE91" s="9">
        <f t="shared" si="37"/>
        <v>799.61933860702868</v>
      </c>
      <c r="BG91" s="10">
        <v>1587</v>
      </c>
      <c r="BH91" s="11">
        <f t="shared" si="38"/>
        <v>2.2839504082679705</v>
      </c>
      <c r="BI91" s="11">
        <f t="shared" si="39"/>
        <v>1.8171865107655842</v>
      </c>
      <c r="BJ91" s="11">
        <f t="shared" si="40"/>
        <v>1.2436631219015555</v>
      </c>
      <c r="BK91" s="11">
        <f t="shared" si="41"/>
        <v>1.4990205657374747</v>
      </c>
      <c r="BP91" s="3"/>
    </row>
    <row r="92" spans="2:68" x14ac:dyDescent="0.2">
      <c r="B92" s="16">
        <v>1588</v>
      </c>
      <c r="C92" s="4">
        <v>0.15477151205138395</v>
      </c>
      <c r="D92" s="4">
        <f t="shared" si="28"/>
        <v>0.3272124990515517</v>
      </c>
      <c r="E92" s="4">
        <v>0.30656664887101054</v>
      </c>
      <c r="F92" s="4">
        <f t="shared" si="42"/>
        <v>0.40875553182801405</v>
      </c>
      <c r="G92" s="4">
        <v>0.58136405257000434</v>
      </c>
      <c r="H92" s="4">
        <f t="shared" si="43"/>
        <v>0.43711582900000323</v>
      </c>
      <c r="I92" s="4">
        <v>0.27409864705715425</v>
      </c>
      <c r="J92" s="4">
        <v>1.6580273878549858</v>
      </c>
      <c r="K92" s="4">
        <v>4.4664811558896815</v>
      </c>
      <c r="L92" s="4">
        <v>3.7</v>
      </c>
      <c r="M92" s="4">
        <v>4.5722623213764955</v>
      </c>
      <c r="N92" s="4">
        <v>4.1840594692538184</v>
      </c>
      <c r="O92" s="4">
        <v>3.6</v>
      </c>
      <c r="P92" s="4">
        <v>3.272963481346455</v>
      </c>
      <c r="R92" s="4">
        <v>7.671333333333334</v>
      </c>
      <c r="S92" s="4">
        <v>4.7945833333333336</v>
      </c>
      <c r="T92" s="4">
        <v>5.7535000000000007</v>
      </c>
      <c r="U92" s="4">
        <v>3.835666666666667</v>
      </c>
      <c r="V92" s="4"/>
      <c r="W92" s="52">
        <v>5.7535000000000007</v>
      </c>
      <c r="X92" s="52">
        <v>3.835666666666667</v>
      </c>
      <c r="Y92" s="52">
        <v>5.7535000000000007</v>
      </c>
      <c r="Z92" s="52">
        <v>3.835666666666667</v>
      </c>
      <c r="AA92" s="52">
        <v>5.7535000000000007</v>
      </c>
      <c r="AB92" s="52">
        <v>3.835666666666667</v>
      </c>
      <c r="AC92" s="52">
        <v>6.7124166666666669</v>
      </c>
      <c r="AD92" s="52">
        <v>4.7945833333333336</v>
      </c>
      <c r="AE92" s="57"/>
      <c r="AF92" s="26">
        <v>1588</v>
      </c>
      <c r="AG92" s="6">
        <f t="shared" si="44"/>
        <v>55.626124838763786</v>
      </c>
      <c r="AH92" s="6">
        <f t="shared" si="45"/>
        <v>79.707328706462746</v>
      </c>
      <c r="AI92" s="6">
        <f t="shared" si="46"/>
        <v>157.54965824647118</v>
      </c>
      <c r="AJ92" s="6">
        <f t="shared" si="47"/>
        <v>118.45838965900087</v>
      </c>
      <c r="AK92" s="6">
        <f t="shared" si="48"/>
        <v>16.629564916957548</v>
      </c>
      <c r="AL92" s="6">
        <f t="shared" si="49"/>
        <v>8.2901369392749285</v>
      </c>
      <c r="AM92" s="6">
        <f t="shared" si="50"/>
        <v>13.399443467669045</v>
      </c>
      <c r="AN92" s="6">
        <f t="shared" si="51"/>
        <v>4.8100000000000005</v>
      </c>
      <c r="AO92" s="6">
        <f t="shared" si="52"/>
        <v>13.716786964129486</v>
      </c>
      <c r="AP92" s="6">
        <f t="shared" si="53"/>
        <v>5.4392773100299641</v>
      </c>
      <c r="AQ92" s="6">
        <f t="shared" si="54"/>
        <v>4.6800000000000006</v>
      </c>
      <c r="AR92" s="6">
        <f t="shared" si="55"/>
        <v>6.54592696269291</v>
      </c>
      <c r="AS92" s="7"/>
      <c r="AT92" s="7">
        <f t="shared" si="29"/>
        <v>129.13726139951768</v>
      </c>
      <c r="AU92" s="7">
        <f t="shared" si="30"/>
        <v>153.21846526721663</v>
      </c>
      <c r="AV92" s="7">
        <f t="shared" si="31"/>
        <v>191.96952621975473</v>
      </c>
      <c r="AW92" s="7">
        <f t="shared" si="32"/>
        <v>231.06079480722502</v>
      </c>
      <c r="AX92" s="7"/>
      <c r="AY92" s="8">
        <v>1588</v>
      </c>
      <c r="AZ92" s="9">
        <f t="shared" si="33"/>
        <v>1198.6458333333335</v>
      </c>
      <c r="BB92" s="9">
        <f t="shared" si="34"/>
        <v>542.37649787797432</v>
      </c>
      <c r="BC92" s="9">
        <f t="shared" si="35"/>
        <v>643.51755412230989</v>
      </c>
      <c r="BD92" s="9">
        <f t="shared" si="36"/>
        <v>970.45533819034517</v>
      </c>
      <c r="BE92" s="9">
        <f t="shared" si="37"/>
        <v>806.27201012296985</v>
      </c>
      <c r="BG92" s="10">
        <v>1588</v>
      </c>
      <c r="BH92" s="11">
        <f t="shared" si="38"/>
        <v>2.2099885190877293</v>
      </c>
      <c r="BI92" s="11">
        <f t="shared" si="39"/>
        <v>1.8626466763104232</v>
      </c>
      <c r="BJ92" s="11">
        <f t="shared" si="40"/>
        <v>1.2351375546745986</v>
      </c>
      <c r="BK92" s="11">
        <f t="shared" si="41"/>
        <v>1.4866519217881817</v>
      </c>
      <c r="BP92" s="3"/>
    </row>
    <row r="93" spans="2:68" x14ac:dyDescent="0.2">
      <c r="B93" s="16">
        <v>1589</v>
      </c>
      <c r="C93" s="4">
        <v>0.13946443943091741</v>
      </c>
      <c r="D93" s="4">
        <f t="shared" si="28"/>
        <v>0.29485082332117846</v>
      </c>
      <c r="E93" s="4">
        <v>0.55020422141343628</v>
      </c>
      <c r="F93" s="4">
        <f t="shared" si="42"/>
        <v>0.73360562855124833</v>
      </c>
      <c r="G93" s="4">
        <v>0.76634352384227833</v>
      </c>
      <c r="H93" s="4">
        <f t="shared" si="43"/>
        <v>0.57619813822727695</v>
      </c>
      <c r="I93" s="4">
        <v>0.30838648972699928</v>
      </c>
      <c r="J93" s="4">
        <v>1.6580273878549858</v>
      </c>
      <c r="K93" s="4">
        <v>4.5092908794285593</v>
      </c>
      <c r="L93" s="4">
        <v>3.7</v>
      </c>
      <c r="M93" s="4">
        <v>4.0999999999999996</v>
      </c>
      <c r="N93" s="4">
        <v>4.1179953723708627</v>
      </c>
      <c r="O93" s="4">
        <v>3.7</v>
      </c>
      <c r="P93" s="4">
        <v>3.272963481346455</v>
      </c>
      <c r="R93" s="4">
        <v>7.671333333333334</v>
      </c>
      <c r="S93" s="4">
        <v>4.7945833333333336</v>
      </c>
      <c r="T93" s="4">
        <v>5.7535000000000007</v>
      </c>
      <c r="U93" s="4">
        <v>3.835666666666667</v>
      </c>
      <c r="V93" s="4"/>
      <c r="W93" s="52">
        <v>5.7535000000000007</v>
      </c>
      <c r="X93" s="52">
        <v>3.835666666666667</v>
      </c>
      <c r="Y93" s="52">
        <v>5.7535000000000007</v>
      </c>
      <c r="Z93" s="52">
        <v>3.835666666666667</v>
      </c>
      <c r="AA93" s="52">
        <v>5.7535000000000007</v>
      </c>
      <c r="AB93" s="52">
        <v>4.7945833333333336</v>
      </c>
      <c r="AC93" s="52">
        <v>6.7124166666666669</v>
      </c>
      <c r="AD93" s="52">
        <v>4.7945833333333336</v>
      </c>
      <c r="AE93" s="57"/>
      <c r="AF93" s="26">
        <v>1589</v>
      </c>
      <c r="AG93" s="6">
        <f t="shared" si="44"/>
        <v>50.124639964600341</v>
      </c>
      <c r="AH93" s="6">
        <f t="shared" si="45"/>
        <v>143.05309756749344</v>
      </c>
      <c r="AI93" s="6">
        <f t="shared" si="46"/>
        <v>207.67909496125742</v>
      </c>
      <c r="AJ93" s="6">
        <f t="shared" si="47"/>
        <v>156.14969545959204</v>
      </c>
      <c r="AK93" s="6">
        <f t="shared" si="48"/>
        <v>18.709808331737047</v>
      </c>
      <c r="AL93" s="6">
        <f t="shared" si="49"/>
        <v>8.2901369392749285</v>
      </c>
      <c r="AM93" s="6">
        <f t="shared" si="50"/>
        <v>13.527872638285679</v>
      </c>
      <c r="AN93" s="6">
        <f t="shared" si="51"/>
        <v>4.8100000000000005</v>
      </c>
      <c r="AO93" s="6">
        <f t="shared" si="52"/>
        <v>12.299999999999999</v>
      </c>
      <c r="AP93" s="6">
        <f t="shared" si="53"/>
        <v>5.3533939840821221</v>
      </c>
      <c r="AQ93" s="6">
        <f t="shared" si="54"/>
        <v>4.8100000000000005</v>
      </c>
      <c r="AR93" s="6">
        <f t="shared" si="55"/>
        <v>6.54592696269291</v>
      </c>
      <c r="AS93" s="7"/>
      <c r="AT93" s="7">
        <f t="shared" si="29"/>
        <v>124.47177882067302</v>
      </c>
      <c r="AU93" s="7">
        <f t="shared" si="30"/>
        <v>217.40023642356613</v>
      </c>
      <c r="AV93" s="7">
        <f t="shared" si="31"/>
        <v>230.49683431566473</v>
      </c>
      <c r="AW93" s="7">
        <f t="shared" si="32"/>
        <v>282.02623381733019</v>
      </c>
      <c r="AX93" s="7"/>
      <c r="AY93" s="8">
        <v>1589</v>
      </c>
      <c r="AZ93" s="9">
        <f t="shared" si="33"/>
        <v>1198.6458333333335</v>
      </c>
      <c r="BB93" s="9">
        <f t="shared" si="34"/>
        <v>522.78147104682671</v>
      </c>
      <c r="BC93" s="9">
        <f t="shared" si="35"/>
        <v>913.08099297897775</v>
      </c>
      <c r="BD93" s="9">
        <f t="shared" si="36"/>
        <v>1184.5101820327868</v>
      </c>
      <c r="BE93" s="9">
        <f t="shared" si="37"/>
        <v>968.08670412579193</v>
      </c>
      <c r="BG93" s="10">
        <v>1589</v>
      </c>
      <c r="BH93" s="11">
        <f t="shared" si="38"/>
        <v>2.2928238656453224</v>
      </c>
      <c r="BI93" s="11">
        <f t="shared" si="39"/>
        <v>1.3127486417417193</v>
      </c>
      <c r="BJ93" s="11">
        <f t="shared" si="40"/>
        <v>1.0119337524615346</v>
      </c>
      <c r="BK93" s="11">
        <f t="shared" si="41"/>
        <v>1.2381595865586674</v>
      </c>
      <c r="BP93" s="3"/>
    </row>
    <row r="94" spans="2:68" x14ac:dyDescent="0.2">
      <c r="B94" s="16">
        <v>1590</v>
      </c>
      <c r="C94" s="4">
        <v>0.23470844684715367</v>
      </c>
      <c r="D94" s="4">
        <f t="shared" si="28"/>
        <v>0.49621236119905643</v>
      </c>
      <c r="E94" s="4">
        <v>0.51703889740242548</v>
      </c>
      <c r="F94" s="4">
        <f t="shared" si="42"/>
        <v>0.68938519653656727</v>
      </c>
      <c r="G94" s="4">
        <v>0.76634352384227833</v>
      </c>
      <c r="H94" s="4">
        <f t="shared" si="43"/>
        <v>0.57619813822727695</v>
      </c>
      <c r="I94" s="4">
        <v>0.47533562844088773</v>
      </c>
      <c r="J94" s="4">
        <v>1.8120517900054489</v>
      </c>
      <c r="K94" s="4">
        <v>4.6091802343526096</v>
      </c>
      <c r="L94" s="4">
        <v>3.7</v>
      </c>
      <c r="M94" s="4">
        <v>3.7333151064450285</v>
      </c>
      <c r="N94" s="4">
        <v>3.8317176192113918</v>
      </c>
      <c r="O94" s="4">
        <v>3.7</v>
      </c>
      <c r="P94" s="4">
        <v>3.1766998495421475</v>
      </c>
      <c r="R94" s="4">
        <v>7.671333333333334</v>
      </c>
      <c r="S94" s="4">
        <v>4.7945833333333336</v>
      </c>
      <c r="T94" s="4">
        <v>5.7535000000000007</v>
      </c>
      <c r="U94" s="4">
        <v>3.835666666666667</v>
      </c>
      <c r="V94" s="4"/>
      <c r="W94" s="52">
        <v>5.7535000000000007</v>
      </c>
      <c r="X94" s="52">
        <v>3.835666666666667</v>
      </c>
      <c r="Y94" s="52">
        <v>5.7535000000000007</v>
      </c>
      <c r="Z94" s="52">
        <v>3.835666666666667</v>
      </c>
      <c r="AA94" s="52">
        <v>5.7535000000000007</v>
      </c>
      <c r="AB94" s="52">
        <v>4.7945833333333336</v>
      </c>
      <c r="AC94" s="52">
        <v>6.7124166666666669</v>
      </c>
      <c r="AD94" s="52">
        <v>4.7945833333333336</v>
      </c>
      <c r="AE94" s="57"/>
      <c r="AF94" s="26">
        <v>1590</v>
      </c>
      <c r="AG94" s="6">
        <f t="shared" si="44"/>
        <v>84.356101403839588</v>
      </c>
      <c r="AH94" s="6">
        <f t="shared" si="45"/>
        <v>134.43011332463061</v>
      </c>
      <c r="AI94" s="6">
        <f t="shared" si="46"/>
        <v>207.67909496125742</v>
      </c>
      <c r="AJ94" s="6">
        <f t="shared" si="47"/>
        <v>156.14969545959204</v>
      </c>
      <c r="AK94" s="6">
        <f t="shared" si="48"/>
        <v>28.838612577508659</v>
      </c>
      <c r="AL94" s="6">
        <f t="shared" si="49"/>
        <v>9.0602589500272437</v>
      </c>
      <c r="AM94" s="6">
        <f t="shared" si="50"/>
        <v>13.827540703057828</v>
      </c>
      <c r="AN94" s="6">
        <f t="shared" si="51"/>
        <v>4.8100000000000005</v>
      </c>
      <c r="AO94" s="6">
        <f t="shared" si="52"/>
        <v>11.199945319335086</v>
      </c>
      <c r="AP94" s="6">
        <f t="shared" si="53"/>
        <v>4.9812329049748092</v>
      </c>
      <c r="AQ94" s="6">
        <f t="shared" si="54"/>
        <v>4.8100000000000005</v>
      </c>
      <c r="AR94" s="6">
        <f t="shared" si="55"/>
        <v>6.3533996990842949</v>
      </c>
      <c r="AS94" s="7"/>
      <c r="AT94" s="7">
        <f t="shared" si="29"/>
        <v>168.23709155782751</v>
      </c>
      <c r="AU94" s="7">
        <f t="shared" si="30"/>
        <v>218.31110347861852</v>
      </c>
      <c r="AV94" s="7">
        <f t="shared" si="31"/>
        <v>240.03068561357995</v>
      </c>
      <c r="AW94" s="7">
        <f t="shared" si="32"/>
        <v>291.56008511524544</v>
      </c>
      <c r="AX94" s="7"/>
      <c r="AY94" s="8">
        <v>1590</v>
      </c>
      <c r="AZ94" s="9">
        <f t="shared" si="33"/>
        <v>1198.6458333333335</v>
      </c>
      <c r="BB94" s="9">
        <f t="shared" si="34"/>
        <v>706.59578454287555</v>
      </c>
      <c r="BC94" s="9">
        <f t="shared" si="35"/>
        <v>916.90663461019778</v>
      </c>
      <c r="BD94" s="9">
        <f t="shared" si="36"/>
        <v>1224.5523574840308</v>
      </c>
      <c r="BE94" s="9">
        <f t="shared" si="37"/>
        <v>1008.1288795770358</v>
      </c>
      <c r="BG94" s="10">
        <v>1590</v>
      </c>
      <c r="BH94" s="11">
        <f t="shared" si="38"/>
        <v>1.6963670878800732</v>
      </c>
      <c r="BI94" s="11">
        <f t="shared" si="39"/>
        <v>1.3072714146548965</v>
      </c>
      <c r="BJ94" s="11">
        <f t="shared" si="40"/>
        <v>0.97884408617372232</v>
      </c>
      <c r="BK94" s="11">
        <f t="shared" si="41"/>
        <v>1.1889807519810658</v>
      </c>
      <c r="BP94" s="3"/>
    </row>
    <row r="95" spans="2:68" x14ac:dyDescent="0.2">
      <c r="B95" s="16">
        <v>1591</v>
      </c>
      <c r="C95" s="4">
        <v>0.16327544128497645</v>
      </c>
      <c r="D95" s="4">
        <f t="shared" si="28"/>
        <v>0.34519120779064794</v>
      </c>
      <c r="E95" s="4">
        <v>0.36949572519959517</v>
      </c>
      <c r="F95" s="4">
        <f t="shared" si="42"/>
        <v>0.49266096693279354</v>
      </c>
      <c r="G95" s="4">
        <v>0.58136405257000434</v>
      </c>
      <c r="H95" s="4">
        <f t="shared" si="43"/>
        <v>0.43711582900000323</v>
      </c>
      <c r="I95" s="4">
        <v>0.33655150334865769</v>
      </c>
      <c r="J95" s="4">
        <v>1.884533861605667</v>
      </c>
      <c r="K95" s="4">
        <v>4.280972353887873</v>
      </c>
      <c r="L95" s="4">
        <v>3.7</v>
      </c>
      <c r="M95" s="4">
        <v>3.9849992709244688</v>
      </c>
      <c r="N95" s="4">
        <v>4.0078885442326051</v>
      </c>
      <c r="O95" s="4">
        <v>3.7</v>
      </c>
      <c r="P95" s="4">
        <v>3.272963481346455</v>
      </c>
      <c r="R95" s="4">
        <v>7.671333333333334</v>
      </c>
      <c r="S95" s="4">
        <v>4.7945833333333336</v>
      </c>
      <c r="T95" s="4">
        <v>5.7535000000000007</v>
      </c>
      <c r="U95" s="4">
        <v>3.835666666666667</v>
      </c>
      <c r="V95" s="4"/>
      <c r="W95" s="52">
        <v>5.7535000000000007</v>
      </c>
      <c r="X95" s="52">
        <v>3.835666666666667</v>
      </c>
      <c r="Y95" s="52">
        <v>5.7535000000000007</v>
      </c>
      <c r="Z95" s="52">
        <v>3.835666666666667</v>
      </c>
      <c r="AA95" s="52">
        <v>5.7535000000000007</v>
      </c>
      <c r="AB95" s="52">
        <v>4.7945833333333336</v>
      </c>
      <c r="AC95" s="52">
        <v>6.7124166666666669</v>
      </c>
      <c r="AD95" s="52">
        <v>4.7945833333333336</v>
      </c>
      <c r="AE95" s="57"/>
      <c r="AF95" s="26">
        <v>1591</v>
      </c>
      <c r="AG95" s="6">
        <f t="shared" si="44"/>
        <v>58.682505324410151</v>
      </c>
      <c r="AH95" s="6">
        <f t="shared" si="45"/>
        <v>96.068888551894744</v>
      </c>
      <c r="AI95" s="6">
        <f t="shared" si="46"/>
        <v>157.54965824647118</v>
      </c>
      <c r="AJ95" s="6">
        <f t="shared" si="47"/>
        <v>118.45838965900087</v>
      </c>
      <c r="AK95" s="6">
        <f t="shared" si="48"/>
        <v>20.418579708163062</v>
      </c>
      <c r="AL95" s="6">
        <f t="shared" si="49"/>
        <v>9.4226693080283361</v>
      </c>
      <c r="AM95" s="6">
        <f t="shared" si="50"/>
        <v>12.84291706166362</v>
      </c>
      <c r="AN95" s="6">
        <f t="shared" si="51"/>
        <v>4.8100000000000005</v>
      </c>
      <c r="AO95" s="6">
        <f t="shared" si="52"/>
        <v>11.954997812773406</v>
      </c>
      <c r="AP95" s="6">
        <f t="shared" si="53"/>
        <v>5.2102551075023866</v>
      </c>
      <c r="AQ95" s="6">
        <f t="shared" si="54"/>
        <v>4.8100000000000005</v>
      </c>
      <c r="AR95" s="6">
        <f t="shared" si="55"/>
        <v>6.54592696269291</v>
      </c>
      <c r="AS95" s="7"/>
      <c r="AT95" s="7">
        <f t="shared" si="29"/>
        <v>134.6978512852339</v>
      </c>
      <c r="AU95" s="7">
        <f t="shared" si="30"/>
        <v>172.08423451271847</v>
      </c>
      <c r="AV95" s="7">
        <f t="shared" si="31"/>
        <v>194.47373561982457</v>
      </c>
      <c r="AW95" s="7">
        <f t="shared" si="32"/>
        <v>233.56500420729492</v>
      </c>
      <c r="AX95" s="7"/>
      <c r="AY95" s="8">
        <v>1591</v>
      </c>
      <c r="AZ95" s="9">
        <f t="shared" si="33"/>
        <v>1198.6458333333335</v>
      </c>
      <c r="BB95" s="9">
        <f t="shared" si="34"/>
        <v>565.73097539798243</v>
      </c>
      <c r="BC95" s="9">
        <f t="shared" si="35"/>
        <v>722.75378495341761</v>
      </c>
      <c r="BD95" s="9">
        <f t="shared" si="36"/>
        <v>980.97301767063868</v>
      </c>
      <c r="BE95" s="9">
        <f t="shared" si="37"/>
        <v>816.78968960326324</v>
      </c>
      <c r="BG95" s="10">
        <v>1591</v>
      </c>
      <c r="BH95" s="11">
        <f t="shared" si="38"/>
        <v>2.1187558847915406</v>
      </c>
      <c r="BI95" s="11">
        <f t="shared" si="39"/>
        <v>1.6584428311372839</v>
      </c>
      <c r="BJ95" s="11">
        <f t="shared" si="40"/>
        <v>1.2218948041808204</v>
      </c>
      <c r="BK95" s="11">
        <f t="shared" si="41"/>
        <v>1.4675085258673479</v>
      </c>
      <c r="BP95" s="3"/>
    </row>
    <row r="96" spans="2:68" x14ac:dyDescent="0.2">
      <c r="B96" s="16">
        <v>1592</v>
      </c>
      <c r="C96" s="4">
        <v>0.15859828020650057</v>
      </c>
      <c r="D96" s="4">
        <f t="shared" si="28"/>
        <v>0.33530291798414502</v>
      </c>
      <c r="E96" s="4">
        <v>0.42519646167962621</v>
      </c>
      <c r="F96" s="4">
        <f t="shared" si="42"/>
        <v>0.56692861557283492</v>
      </c>
      <c r="G96" s="4">
        <v>0.6870666075827323</v>
      </c>
      <c r="H96" s="4">
        <f t="shared" si="43"/>
        <v>0.51659143427273102</v>
      </c>
      <c r="I96" s="4">
        <v>0.2785887216924911</v>
      </c>
      <c r="J96" s="4">
        <v>1.8120517900054489</v>
      </c>
      <c r="K96" s="4">
        <v>4.2667024460415801</v>
      </c>
      <c r="L96" s="4">
        <v>3.7</v>
      </c>
      <c r="M96" s="4">
        <v>3.9849992709244688</v>
      </c>
      <c r="N96" s="4">
        <v>3.8096962535837395</v>
      </c>
      <c r="O96" s="4">
        <v>3.8</v>
      </c>
      <c r="P96" s="4">
        <v>3.272963481346455</v>
      </c>
      <c r="R96" s="4">
        <v>7.671333333333334</v>
      </c>
      <c r="S96" s="4">
        <v>4.7945833333333336</v>
      </c>
      <c r="T96" s="4">
        <v>5.7535000000000007</v>
      </c>
      <c r="U96" s="4">
        <v>3.835666666666667</v>
      </c>
      <c r="V96" s="4"/>
      <c r="W96" s="52">
        <v>5.7535000000000007</v>
      </c>
      <c r="X96" s="52">
        <v>3.835666666666667</v>
      </c>
      <c r="Y96" s="52">
        <v>5.7535000000000007</v>
      </c>
      <c r="Z96" s="52">
        <v>3.835666666666667</v>
      </c>
      <c r="AA96" s="52">
        <v>5.7535000000000007</v>
      </c>
      <c r="AB96" s="52">
        <v>4.7945833333333336</v>
      </c>
      <c r="AC96" s="52">
        <v>6.2329583333333343</v>
      </c>
      <c r="AD96" s="52">
        <v>3.835666666666667</v>
      </c>
      <c r="AE96" s="57"/>
      <c r="AF96" s="26">
        <v>1592</v>
      </c>
      <c r="AG96" s="6">
        <f t="shared" si="44"/>
        <v>57.001496057304657</v>
      </c>
      <c r="AH96" s="6">
        <f t="shared" si="45"/>
        <v>110.55108003670281</v>
      </c>
      <c r="AI96" s="6">
        <f t="shared" si="46"/>
        <v>186.19505065492046</v>
      </c>
      <c r="AJ96" s="6">
        <f t="shared" si="47"/>
        <v>139.99627868791012</v>
      </c>
      <c r="AK96" s="6">
        <f t="shared" si="48"/>
        <v>16.901977745083435</v>
      </c>
      <c r="AL96" s="6">
        <f t="shared" si="49"/>
        <v>9.0602589500272437</v>
      </c>
      <c r="AM96" s="6">
        <f t="shared" si="50"/>
        <v>12.800107338124739</v>
      </c>
      <c r="AN96" s="6">
        <f t="shared" si="51"/>
        <v>4.8100000000000005</v>
      </c>
      <c r="AO96" s="6">
        <f t="shared" si="52"/>
        <v>11.954997812773406</v>
      </c>
      <c r="AP96" s="6">
        <f t="shared" si="53"/>
        <v>4.9526051296588616</v>
      </c>
      <c r="AQ96" s="6">
        <f t="shared" si="54"/>
        <v>4.9399999999999995</v>
      </c>
      <c r="AR96" s="6">
        <f t="shared" si="55"/>
        <v>6.54592696269291</v>
      </c>
      <c r="AS96" s="7"/>
      <c r="AT96" s="7">
        <f t="shared" si="29"/>
        <v>128.96736999566525</v>
      </c>
      <c r="AU96" s="7">
        <f t="shared" si="30"/>
        <v>182.51695397506342</v>
      </c>
      <c r="AV96" s="7">
        <f t="shared" si="31"/>
        <v>211.96215262627069</v>
      </c>
      <c r="AW96" s="7">
        <f t="shared" si="32"/>
        <v>258.16092459328115</v>
      </c>
      <c r="AX96" s="7"/>
      <c r="AY96" s="8">
        <v>1592</v>
      </c>
      <c r="AZ96" s="9">
        <f t="shared" si="33"/>
        <v>1198.6458333333335</v>
      </c>
      <c r="BB96" s="9">
        <f t="shared" si="34"/>
        <v>541.66295398179409</v>
      </c>
      <c r="BC96" s="9">
        <f t="shared" si="35"/>
        <v>766.57120669526637</v>
      </c>
      <c r="BD96" s="9">
        <f t="shared" si="36"/>
        <v>1084.2758832917809</v>
      </c>
      <c r="BE96" s="9">
        <f t="shared" si="37"/>
        <v>890.24104103033699</v>
      </c>
      <c r="BG96" s="10">
        <v>1592</v>
      </c>
      <c r="BH96" s="11">
        <f t="shared" si="38"/>
        <v>2.212899783014552</v>
      </c>
      <c r="BI96" s="11">
        <f t="shared" si="39"/>
        <v>1.56364578119333</v>
      </c>
      <c r="BJ96" s="11">
        <f t="shared" si="40"/>
        <v>1.1054804886873753</v>
      </c>
      <c r="BK96" s="11">
        <f t="shared" si="41"/>
        <v>1.3464284144281402</v>
      </c>
      <c r="BP96" s="3"/>
    </row>
    <row r="97" spans="2:68" x14ac:dyDescent="0.2">
      <c r="B97" s="16">
        <v>1593</v>
      </c>
      <c r="C97" s="4">
        <v>0.12543295619548972</v>
      </c>
      <c r="D97" s="4">
        <f t="shared" si="28"/>
        <v>0.2651859539016696</v>
      </c>
      <c r="E97" s="4">
        <v>0.5047082000137163</v>
      </c>
      <c r="F97" s="4">
        <f t="shared" si="42"/>
        <v>0.67294426668495511</v>
      </c>
      <c r="G97" s="4">
        <v>0.76634352384227833</v>
      </c>
      <c r="H97" s="4">
        <f t="shared" si="43"/>
        <v>0.57619813822727695</v>
      </c>
      <c r="I97" s="4">
        <v>0.32593859966513433</v>
      </c>
      <c r="J97" s="4">
        <v>1.8120517900054489</v>
      </c>
      <c r="K97" s="4">
        <v>4.3380519852730446</v>
      </c>
      <c r="L97" s="4">
        <v>3.7</v>
      </c>
      <c r="M97" s="4">
        <v>4</v>
      </c>
      <c r="N97" s="4">
        <v>3.8977817160943462</v>
      </c>
      <c r="O97" s="4">
        <v>3.8</v>
      </c>
      <c r="P97" s="4">
        <v>3.272963481346455</v>
      </c>
      <c r="R97" s="4">
        <v>7.671333333333334</v>
      </c>
      <c r="S97" s="4">
        <v>5.0343125000000004</v>
      </c>
      <c r="T97" s="4">
        <v>5.7535000000000007</v>
      </c>
      <c r="U97" s="4">
        <v>3.835666666666667</v>
      </c>
      <c r="V97" s="4"/>
      <c r="W97" s="52">
        <v>5.7535000000000007</v>
      </c>
      <c r="X97" s="52">
        <v>3.835666666666667</v>
      </c>
      <c r="Y97" s="52">
        <v>5.7535000000000007</v>
      </c>
      <c r="Z97" s="52">
        <v>3.835666666666667</v>
      </c>
      <c r="AA97" s="52">
        <v>5.7535000000000007</v>
      </c>
      <c r="AB97" s="52">
        <v>4.7945833333333336</v>
      </c>
      <c r="AC97" s="52">
        <v>6.7124166666666669</v>
      </c>
      <c r="AD97" s="52">
        <v>3.835666666666667</v>
      </c>
      <c r="AE97" s="57"/>
      <c r="AF97" s="26">
        <v>1593</v>
      </c>
      <c r="AG97" s="6">
        <f t="shared" si="44"/>
        <v>45.081612163283829</v>
      </c>
      <c r="AH97" s="6">
        <f t="shared" si="45"/>
        <v>131.22413200356624</v>
      </c>
      <c r="AI97" s="6">
        <f t="shared" si="46"/>
        <v>207.67909496125742</v>
      </c>
      <c r="AJ97" s="6">
        <f t="shared" si="47"/>
        <v>156.14969545959204</v>
      </c>
      <c r="AK97" s="6">
        <f t="shared" si="48"/>
        <v>19.774694841683701</v>
      </c>
      <c r="AL97" s="6">
        <f t="shared" si="49"/>
        <v>9.0602589500272437</v>
      </c>
      <c r="AM97" s="6">
        <f t="shared" si="50"/>
        <v>13.014155955819135</v>
      </c>
      <c r="AN97" s="6">
        <f t="shared" si="51"/>
        <v>4.8100000000000005</v>
      </c>
      <c r="AO97" s="6">
        <f t="shared" si="52"/>
        <v>12</v>
      </c>
      <c r="AP97" s="6">
        <f t="shared" si="53"/>
        <v>5.0671162309226503</v>
      </c>
      <c r="AQ97" s="6">
        <f t="shared" si="54"/>
        <v>4.9399999999999995</v>
      </c>
      <c r="AR97" s="6">
        <f t="shared" si="55"/>
        <v>6.54592696269291</v>
      </c>
      <c r="AS97" s="7"/>
      <c r="AT97" s="7">
        <f t="shared" si="29"/>
        <v>120.29376510442947</v>
      </c>
      <c r="AU97" s="7">
        <f t="shared" si="30"/>
        <v>206.43628494471187</v>
      </c>
      <c r="AV97" s="7">
        <f t="shared" si="31"/>
        <v>231.36184840073767</v>
      </c>
      <c r="AW97" s="7">
        <f t="shared" si="32"/>
        <v>282.89124790240305</v>
      </c>
      <c r="AX97" s="7"/>
      <c r="AY97" s="8">
        <v>1593</v>
      </c>
      <c r="AZ97" s="9">
        <f t="shared" si="33"/>
        <v>1258.578125</v>
      </c>
      <c r="BB97" s="9">
        <f t="shared" si="34"/>
        <v>505.23381343860376</v>
      </c>
      <c r="BC97" s="9">
        <f t="shared" si="35"/>
        <v>867.03239676778992</v>
      </c>
      <c r="BD97" s="9">
        <f t="shared" si="36"/>
        <v>1188.1432411900928</v>
      </c>
      <c r="BE97" s="9">
        <f t="shared" si="37"/>
        <v>971.71976328309825</v>
      </c>
      <c r="BG97" s="10">
        <v>1593</v>
      </c>
      <c r="BH97" s="11">
        <f t="shared" si="38"/>
        <v>2.4910805482993332</v>
      </c>
      <c r="BI97" s="11">
        <f t="shared" si="39"/>
        <v>1.4515929620298542</v>
      </c>
      <c r="BJ97" s="11">
        <f t="shared" si="40"/>
        <v>1.0592814749670727</v>
      </c>
      <c r="BK97" s="11">
        <f t="shared" si="41"/>
        <v>1.2952068822267322</v>
      </c>
      <c r="BP97" s="3"/>
    </row>
    <row r="98" spans="2:68" x14ac:dyDescent="0.2">
      <c r="B98" s="16">
        <v>1594</v>
      </c>
      <c r="C98" s="4">
        <v>0.22960608930699816</v>
      </c>
      <c r="D98" s="4">
        <f t="shared" si="28"/>
        <v>0.48542513595559866</v>
      </c>
      <c r="E98" s="4">
        <v>0.76790480979340492</v>
      </c>
      <c r="F98" s="4">
        <f t="shared" si="42"/>
        <v>1.0238730797245399</v>
      </c>
      <c r="G98" s="4">
        <v>1.2420050213995544</v>
      </c>
      <c r="H98" s="4">
        <f t="shared" si="43"/>
        <v>0.93383836195455217</v>
      </c>
      <c r="I98" s="4">
        <v>0.3620632910494353</v>
      </c>
      <c r="J98" s="4">
        <v>1.8120517900054489</v>
      </c>
      <c r="K98" s="4">
        <v>5.0658172854339831</v>
      </c>
      <c r="L98" s="4">
        <v>3.7</v>
      </c>
      <c r="M98" s="4">
        <v>4.0521150481189858</v>
      </c>
      <c r="N98" s="4">
        <v>3.2371407472647964</v>
      </c>
      <c r="O98" s="4">
        <v>3.9</v>
      </c>
      <c r="P98" s="4">
        <v>3.6580180085636851</v>
      </c>
      <c r="R98" s="4">
        <v>7.671333333333334</v>
      </c>
      <c r="S98" s="4">
        <v>5.2740416666666672</v>
      </c>
      <c r="T98" s="4">
        <v>5.7535000000000007</v>
      </c>
      <c r="U98" s="4">
        <v>3.835666666666667</v>
      </c>
      <c r="V98" s="4"/>
      <c r="W98" s="52">
        <v>5.7535000000000007</v>
      </c>
      <c r="X98" s="52">
        <v>3.835666666666667</v>
      </c>
      <c r="Y98" s="52">
        <v>5.7535000000000007</v>
      </c>
      <c r="Z98" s="52">
        <v>3.835666666666667</v>
      </c>
      <c r="AA98" s="52">
        <v>5.7535000000000007</v>
      </c>
      <c r="AB98" s="52">
        <v>4.7945833333333336</v>
      </c>
      <c r="AC98" s="52">
        <v>6.7124166666666669</v>
      </c>
      <c r="AD98" s="52">
        <v>3.835666666666667</v>
      </c>
      <c r="AE98" s="57"/>
      <c r="AF98" s="26">
        <v>1594</v>
      </c>
      <c r="AG98" s="6">
        <f t="shared" si="44"/>
        <v>82.522273112451771</v>
      </c>
      <c r="AH98" s="6">
        <f t="shared" si="45"/>
        <v>199.65525054628529</v>
      </c>
      <c r="AI98" s="6">
        <f t="shared" si="46"/>
        <v>336.58336079927926</v>
      </c>
      <c r="AJ98" s="6">
        <f t="shared" si="47"/>
        <v>253.07019608968363</v>
      </c>
      <c r="AK98" s="6">
        <f t="shared" si="48"/>
        <v>21.966379867969241</v>
      </c>
      <c r="AL98" s="6">
        <f t="shared" si="49"/>
        <v>9.0602589500272437</v>
      </c>
      <c r="AM98" s="6">
        <f t="shared" si="50"/>
        <v>15.197451856301949</v>
      </c>
      <c r="AN98" s="6">
        <f t="shared" si="51"/>
        <v>4.8100000000000005</v>
      </c>
      <c r="AO98" s="6">
        <f t="shared" si="52"/>
        <v>12.156345144356958</v>
      </c>
      <c r="AP98" s="6">
        <f t="shared" si="53"/>
        <v>4.2082829714442358</v>
      </c>
      <c r="AQ98" s="6">
        <f t="shared" si="54"/>
        <v>5.07</v>
      </c>
      <c r="AR98" s="6">
        <f t="shared" si="55"/>
        <v>7.3160360171273702</v>
      </c>
      <c r="AS98" s="7"/>
      <c r="AT98" s="7">
        <f t="shared" si="29"/>
        <v>162.30702791967877</v>
      </c>
      <c r="AU98" s="7">
        <f t="shared" si="30"/>
        <v>279.44000535351233</v>
      </c>
      <c r="AV98" s="7">
        <f t="shared" si="31"/>
        <v>332.85495089691062</v>
      </c>
      <c r="AW98" s="7">
        <f t="shared" si="32"/>
        <v>416.36811560650614</v>
      </c>
      <c r="AX98" s="7"/>
      <c r="AY98" s="8">
        <v>1594</v>
      </c>
      <c r="AZ98" s="9">
        <f t="shared" si="33"/>
        <v>1318.5104166666667</v>
      </c>
      <c r="BB98" s="9">
        <f t="shared" si="34"/>
        <v>681.68951726265084</v>
      </c>
      <c r="BC98" s="9">
        <f t="shared" si="35"/>
        <v>1173.6480224847519</v>
      </c>
      <c r="BD98" s="9">
        <f t="shared" si="36"/>
        <v>1748.7460855473259</v>
      </c>
      <c r="BE98" s="9">
        <f t="shared" si="37"/>
        <v>1397.9907937670246</v>
      </c>
      <c r="BG98" s="10">
        <v>1594</v>
      </c>
      <c r="BH98" s="11">
        <f t="shared" si="38"/>
        <v>1.9341802730973383</v>
      </c>
      <c r="BI98" s="11">
        <f t="shared" si="39"/>
        <v>1.1234291639457834</v>
      </c>
      <c r="BJ98" s="11">
        <f t="shared" si="40"/>
        <v>0.75397476372563077</v>
      </c>
      <c r="BK98" s="11">
        <f t="shared" si="41"/>
        <v>0.94314670922389265</v>
      </c>
      <c r="BP98" s="3"/>
    </row>
    <row r="99" spans="2:68" x14ac:dyDescent="0.2">
      <c r="B99" s="16">
        <v>1595</v>
      </c>
      <c r="C99" s="4">
        <v>0.24278717961906654</v>
      </c>
      <c r="D99" s="4">
        <f t="shared" si="28"/>
        <v>0.51329213450119782</v>
      </c>
      <c r="E99" s="4">
        <v>0.83253467196870812</v>
      </c>
      <c r="F99" s="4">
        <f t="shared" si="42"/>
        <v>1.1100462292916109</v>
      </c>
      <c r="G99" s="4">
        <v>1.3212819376591005</v>
      </c>
      <c r="H99" s="4">
        <f t="shared" si="43"/>
        <v>0.99344506590909809</v>
      </c>
      <c r="I99" s="4">
        <v>0.42778165616663838</v>
      </c>
      <c r="J99" s="4">
        <v>1.966076192155912</v>
      </c>
      <c r="K99" s="4">
        <v>4.9801978383562249</v>
      </c>
      <c r="L99" s="4">
        <v>3.7</v>
      </c>
      <c r="M99" s="4">
        <v>3.8801308690580352</v>
      </c>
      <c r="N99" s="4">
        <v>3.9198030817219984</v>
      </c>
      <c r="O99" s="4">
        <v>3.9</v>
      </c>
      <c r="P99" s="4">
        <v>3.7061498244658382</v>
      </c>
      <c r="R99" s="4">
        <v>7.9014733333333345</v>
      </c>
      <c r="S99" s="4">
        <v>5.513770833333334</v>
      </c>
      <c r="T99" s="4">
        <v>5.7535000000000007</v>
      </c>
      <c r="U99" s="4">
        <v>3.835666666666667</v>
      </c>
      <c r="V99" s="4"/>
      <c r="W99" s="52">
        <v>5.7535000000000007</v>
      </c>
      <c r="X99" s="52">
        <v>3.835666666666667</v>
      </c>
      <c r="Y99" s="52">
        <v>5.7535000000000007</v>
      </c>
      <c r="Z99" s="52">
        <v>3.835666666666667</v>
      </c>
      <c r="AA99" s="52">
        <v>5.7535000000000007</v>
      </c>
      <c r="AB99" s="52">
        <v>4.7945833333333336</v>
      </c>
      <c r="AC99" s="52">
        <v>6.7124166666666669</v>
      </c>
      <c r="AD99" s="52">
        <v>3.835666666666667</v>
      </c>
      <c r="AE99" s="57"/>
      <c r="AF99" s="26">
        <v>1595</v>
      </c>
      <c r="AG99" s="6">
        <f t="shared" si="44"/>
        <v>87.259662865203623</v>
      </c>
      <c r="AH99" s="6">
        <f t="shared" si="45"/>
        <v>216.45901471186411</v>
      </c>
      <c r="AI99" s="6">
        <f t="shared" si="46"/>
        <v>358.06740510561622</v>
      </c>
      <c r="AJ99" s="6">
        <f t="shared" si="47"/>
        <v>269.22361286136561</v>
      </c>
      <c r="AK99" s="6">
        <f t="shared" si="48"/>
        <v>25.95351307962995</v>
      </c>
      <c r="AL99" s="6">
        <f t="shared" si="49"/>
        <v>9.8303809607795607</v>
      </c>
      <c r="AM99" s="6">
        <f t="shared" si="50"/>
        <v>14.940593515068674</v>
      </c>
      <c r="AN99" s="6">
        <f t="shared" si="51"/>
        <v>4.8100000000000005</v>
      </c>
      <c r="AO99" s="6">
        <f t="shared" si="52"/>
        <v>11.640392607174105</v>
      </c>
      <c r="AP99" s="6">
        <f t="shared" si="53"/>
        <v>5.0957440062385979</v>
      </c>
      <c r="AQ99" s="6">
        <f t="shared" si="54"/>
        <v>5.07</v>
      </c>
      <c r="AR99" s="6">
        <f t="shared" si="55"/>
        <v>7.4122996489316764</v>
      </c>
      <c r="AS99" s="7"/>
      <c r="AT99" s="7">
        <f t="shared" si="29"/>
        <v>172.0125866830262</v>
      </c>
      <c r="AU99" s="7">
        <f t="shared" si="30"/>
        <v>301.21193852968668</v>
      </c>
      <c r="AV99" s="7">
        <f t="shared" si="31"/>
        <v>353.97653667918809</v>
      </c>
      <c r="AW99" s="7">
        <f t="shared" si="32"/>
        <v>442.82032892343886</v>
      </c>
      <c r="AX99" s="7"/>
      <c r="AY99" s="8">
        <v>1595</v>
      </c>
      <c r="AZ99" s="9">
        <f t="shared" si="33"/>
        <v>1378.4427083333335</v>
      </c>
      <c r="BB99" s="9">
        <f t="shared" si="34"/>
        <v>722.45286406871003</v>
      </c>
      <c r="BC99" s="9">
        <f t="shared" si="35"/>
        <v>1265.090141824684</v>
      </c>
      <c r="BD99" s="9">
        <f t="shared" si="36"/>
        <v>1859.8453814784434</v>
      </c>
      <c r="BE99" s="9">
        <f t="shared" si="37"/>
        <v>1486.70145405259</v>
      </c>
      <c r="BG99" s="10">
        <v>1595</v>
      </c>
      <c r="BH99" s="11">
        <f t="shared" si="38"/>
        <v>1.9080036593255647</v>
      </c>
      <c r="BI99" s="11">
        <f t="shared" si="39"/>
        <v>1.0896003871670024</v>
      </c>
      <c r="BJ99" s="11">
        <f t="shared" si="40"/>
        <v>0.74115984159799919</v>
      </c>
      <c r="BK99" s="11">
        <f t="shared" si="41"/>
        <v>0.92718191979690701</v>
      </c>
      <c r="BP99" s="3"/>
    </row>
    <row r="100" spans="2:68" x14ac:dyDescent="0.2">
      <c r="B100" s="16">
        <v>1596</v>
      </c>
      <c r="C100" s="4">
        <v>0.36779493935287666</v>
      </c>
      <c r="D100" s="4">
        <f t="shared" ref="D100:D163" si="56">C100/0.473</f>
        <v>0.77757915296591262</v>
      </c>
      <c r="E100" s="4">
        <v>1.1535580005368258</v>
      </c>
      <c r="F100" s="4">
        <f t="shared" si="42"/>
        <v>1.538077334049101</v>
      </c>
      <c r="G100" s="4">
        <v>1.7176665189568308</v>
      </c>
      <c r="H100" s="4">
        <f t="shared" si="43"/>
        <v>1.2914785856818276</v>
      </c>
      <c r="I100" s="4">
        <v>0.71698328154265301</v>
      </c>
      <c r="J100" s="4">
        <v>1.966076192155912</v>
      </c>
      <c r="K100" s="4">
        <v>4.9088482991247604</v>
      </c>
      <c r="L100" s="4">
        <v>3.7</v>
      </c>
      <c r="M100" s="4">
        <v>3.3557888597258683</v>
      </c>
      <c r="N100" s="4">
        <v>3.8317176192113918</v>
      </c>
      <c r="O100" s="4">
        <v>4</v>
      </c>
      <c r="P100" s="4">
        <v>3.7061498244658382</v>
      </c>
      <c r="R100" s="4">
        <v>8.1699700000000011</v>
      </c>
      <c r="S100" s="4">
        <v>5.7535000000000007</v>
      </c>
      <c r="T100" s="4">
        <v>5.7535000000000007</v>
      </c>
      <c r="U100" s="4">
        <v>3.835666666666667</v>
      </c>
      <c r="V100" s="4"/>
      <c r="W100" s="52">
        <v>5.7535000000000007</v>
      </c>
      <c r="X100" s="52">
        <v>3.835666666666667</v>
      </c>
      <c r="Y100" s="52">
        <v>5.7535000000000007</v>
      </c>
      <c r="Z100" s="52">
        <v>3.835666666666667</v>
      </c>
      <c r="AA100" s="52">
        <v>5.7535000000000007</v>
      </c>
      <c r="AB100" s="52">
        <v>4.7945833333333336</v>
      </c>
      <c r="AC100" s="52">
        <v>6.7124166666666669</v>
      </c>
      <c r="AD100" s="52">
        <v>3.835666666666667</v>
      </c>
      <c r="AE100" s="57"/>
      <c r="AF100" s="26">
        <v>1596</v>
      </c>
      <c r="AG100" s="6">
        <f t="shared" si="44"/>
        <v>132.18845600420514</v>
      </c>
      <c r="AH100" s="6">
        <f t="shared" si="45"/>
        <v>299.92508013957467</v>
      </c>
      <c r="AI100" s="6">
        <f t="shared" si="46"/>
        <v>465.48762663730116</v>
      </c>
      <c r="AJ100" s="6">
        <f t="shared" si="47"/>
        <v>349.99069671977526</v>
      </c>
      <c r="AK100" s="6">
        <f t="shared" si="48"/>
        <v>43.49937569119276</v>
      </c>
      <c r="AL100" s="6">
        <f t="shared" si="49"/>
        <v>9.8303809607795607</v>
      </c>
      <c r="AM100" s="6">
        <f t="shared" si="50"/>
        <v>14.726544897374282</v>
      </c>
      <c r="AN100" s="6">
        <f t="shared" si="51"/>
        <v>4.8100000000000005</v>
      </c>
      <c r="AO100" s="6">
        <f t="shared" si="52"/>
        <v>10.067366579177605</v>
      </c>
      <c r="AP100" s="6">
        <f t="shared" si="53"/>
        <v>4.9812329049748092</v>
      </c>
      <c r="AQ100" s="6">
        <f t="shared" si="54"/>
        <v>5.2</v>
      </c>
      <c r="AR100" s="6">
        <f t="shared" si="55"/>
        <v>7.4122996489316764</v>
      </c>
      <c r="AS100" s="7"/>
      <c r="AT100" s="7">
        <f t="shared" si="29"/>
        <v>232.71565668663584</v>
      </c>
      <c r="AU100" s="7">
        <f t="shared" si="30"/>
        <v>400.45228082200538</v>
      </c>
      <c r="AV100" s="7">
        <f t="shared" si="31"/>
        <v>450.51789740220596</v>
      </c>
      <c r="AW100" s="7">
        <f t="shared" si="32"/>
        <v>566.01482731973192</v>
      </c>
      <c r="AX100" s="7"/>
      <c r="AY100" s="8">
        <v>1596</v>
      </c>
      <c r="AZ100" s="9">
        <f t="shared" si="33"/>
        <v>1438.3750000000002</v>
      </c>
      <c r="BB100" s="9">
        <f t="shared" si="34"/>
        <v>977.40575808387052</v>
      </c>
      <c r="BC100" s="9">
        <f t="shared" si="35"/>
        <v>1681.8995794524226</v>
      </c>
      <c r="BD100" s="9">
        <f t="shared" si="36"/>
        <v>2377.2622747428741</v>
      </c>
      <c r="BE100" s="9">
        <f t="shared" si="37"/>
        <v>1892.1751690892652</v>
      </c>
      <c r="BG100" s="10">
        <v>1596</v>
      </c>
      <c r="BH100" s="11">
        <f t="shared" si="38"/>
        <v>1.4716252570680828</v>
      </c>
      <c r="BI100" s="11">
        <f t="shared" si="39"/>
        <v>0.85520860910631369</v>
      </c>
      <c r="BJ100" s="11">
        <f t="shared" si="40"/>
        <v>0.60505524160373747</v>
      </c>
      <c r="BK100" s="11">
        <f t="shared" si="41"/>
        <v>0.7601701066039851</v>
      </c>
      <c r="BP100" s="3"/>
    </row>
    <row r="101" spans="2:68" x14ac:dyDescent="0.2">
      <c r="B101" s="16">
        <v>1597</v>
      </c>
      <c r="C101" s="4">
        <v>0.28870839748046617</v>
      </c>
      <c r="D101" s="4">
        <f t="shared" si="56"/>
        <v>0.61037716169231748</v>
      </c>
      <c r="E101" s="4">
        <v>1.0689439046625802</v>
      </c>
      <c r="F101" s="4">
        <f t="shared" si="42"/>
        <v>1.425258539550107</v>
      </c>
      <c r="G101" s="4">
        <v>1.4798357701781926</v>
      </c>
      <c r="H101" s="4">
        <f t="shared" si="43"/>
        <v>1.1126584738181899</v>
      </c>
      <c r="I101" s="4">
        <v>0.54044171065327207</v>
      </c>
      <c r="J101" s="4">
        <v>2.0385582637561299</v>
      </c>
      <c r="K101" s="4">
        <v>5.1086270089728618</v>
      </c>
      <c r="L101" s="4">
        <v>4.228102200509122</v>
      </c>
      <c r="M101" s="4">
        <v>3.5655256634587351</v>
      </c>
      <c r="N101" s="4">
        <v>4.2941662973920769</v>
      </c>
      <c r="O101" s="4">
        <v>4</v>
      </c>
      <c r="P101" s="4">
        <v>3.8024134562701462</v>
      </c>
      <c r="R101" s="4">
        <v>8.4001099999999997</v>
      </c>
      <c r="S101" s="4">
        <v>5.7535000000000007</v>
      </c>
      <c r="T101" s="4">
        <v>5.7535000000000007</v>
      </c>
      <c r="U101" s="4">
        <v>3.835666666666667</v>
      </c>
      <c r="V101" s="4"/>
      <c r="W101" s="52">
        <v>5.7535000000000007</v>
      </c>
      <c r="X101" s="52">
        <v>3.835666666666667</v>
      </c>
      <c r="Y101" s="52">
        <v>5.7535000000000007</v>
      </c>
      <c r="Z101" s="52">
        <v>3.835666666666667</v>
      </c>
      <c r="AA101" s="52">
        <v>5.7535000000000007</v>
      </c>
      <c r="AB101" s="52">
        <v>4.7945833333333336</v>
      </c>
      <c r="AC101" s="52">
        <v>7.1918750000000005</v>
      </c>
      <c r="AD101" s="52">
        <v>3.835666666666667</v>
      </c>
      <c r="AE101" s="57"/>
      <c r="AF101" s="26">
        <v>1597</v>
      </c>
      <c r="AG101" s="6">
        <f t="shared" si="44"/>
        <v>103.76411748769397</v>
      </c>
      <c r="AH101" s="6">
        <f t="shared" si="45"/>
        <v>277.92541521227088</v>
      </c>
      <c r="AI101" s="6">
        <f t="shared" si="46"/>
        <v>401.03549371829018</v>
      </c>
      <c r="AJ101" s="6">
        <f t="shared" si="47"/>
        <v>301.53044640472945</v>
      </c>
      <c r="AK101" s="6">
        <f t="shared" si="48"/>
        <v>32.788598585334015</v>
      </c>
      <c r="AL101" s="6">
        <f t="shared" si="49"/>
        <v>10.19279131878065</v>
      </c>
      <c r="AM101" s="6">
        <f t="shared" si="50"/>
        <v>15.325881026918585</v>
      </c>
      <c r="AN101" s="6">
        <f t="shared" si="51"/>
        <v>5.4965328606618584</v>
      </c>
      <c r="AO101" s="6">
        <f t="shared" si="52"/>
        <v>10.696576990376204</v>
      </c>
      <c r="AP101" s="6">
        <f t="shared" si="53"/>
        <v>5.5824161866097004</v>
      </c>
      <c r="AQ101" s="6">
        <f t="shared" si="54"/>
        <v>5.2</v>
      </c>
      <c r="AR101" s="6">
        <f t="shared" si="55"/>
        <v>7.6048269125402923</v>
      </c>
      <c r="AS101" s="7"/>
      <c r="AT101" s="7">
        <f t="shared" si="29"/>
        <v>196.65174136891528</v>
      </c>
      <c r="AU101" s="7">
        <f t="shared" si="30"/>
        <v>370.81303909349219</v>
      </c>
      <c r="AV101" s="7">
        <f t="shared" si="31"/>
        <v>394.41807028595071</v>
      </c>
      <c r="AW101" s="7">
        <f t="shared" si="32"/>
        <v>493.92311759951167</v>
      </c>
      <c r="AX101" s="7"/>
      <c r="AY101" s="8">
        <v>1597</v>
      </c>
      <c r="AZ101" s="9">
        <f t="shared" si="33"/>
        <v>1438.3750000000002</v>
      </c>
      <c r="BB101" s="9">
        <f t="shared" si="34"/>
        <v>825.93731374944423</v>
      </c>
      <c r="BC101" s="9">
        <f t="shared" si="35"/>
        <v>1557.4147641926672</v>
      </c>
      <c r="BD101" s="9">
        <f t="shared" si="36"/>
        <v>2074.4770939179489</v>
      </c>
      <c r="BE101" s="9">
        <f t="shared" si="37"/>
        <v>1656.5558952009931</v>
      </c>
      <c r="BG101" s="10">
        <v>1597</v>
      </c>
      <c r="BH101" s="11">
        <f t="shared" si="38"/>
        <v>1.7415062572610016</v>
      </c>
      <c r="BI101" s="11">
        <f t="shared" si="39"/>
        <v>0.92356579189463706</v>
      </c>
      <c r="BJ101" s="11">
        <f t="shared" si="40"/>
        <v>0.69336750172710837</v>
      </c>
      <c r="BK101" s="11">
        <f t="shared" si="41"/>
        <v>0.86829246400133053</v>
      </c>
      <c r="BP101" s="3"/>
    </row>
    <row r="102" spans="2:68" x14ac:dyDescent="0.2">
      <c r="B102" s="16">
        <v>1598</v>
      </c>
      <c r="C102" s="4">
        <v>0.2028187122211817</v>
      </c>
      <c r="D102" s="4">
        <f t="shared" si="56"/>
        <v>0.42879220342744545</v>
      </c>
      <c r="E102" s="4">
        <v>0.63524351374936161</v>
      </c>
      <c r="F102" s="4">
        <f t="shared" si="42"/>
        <v>0.84699135166581552</v>
      </c>
      <c r="G102" s="4">
        <v>0.97774863386773447</v>
      </c>
      <c r="H102" s="4">
        <f t="shared" si="43"/>
        <v>0.73514934877273264</v>
      </c>
      <c r="I102" s="4">
        <v>0.31287656436233618</v>
      </c>
      <c r="J102" s="4">
        <v>2.1925826659065932</v>
      </c>
      <c r="K102" s="4">
        <v>5.0943571011265698</v>
      </c>
      <c r="L102" s="4">
        <v>4.228102200509122</v>
      </c>
      <c r="M102" s="4">
        <v>3.775262467191602</v>
      </c>
      <c r="N102" s="4">
        <v>4.4703372224132902</v>
      </c>
      <c r="O102" s="4">
        <v>4.0999999999999996</v>
      </c>
      <c r="P102" s="4">
        <v>3.6580180085636851</v>
      </c>
      <c r="R102" s="4">
        <v>8.6302500000000002</v>
      </c>
      <c r="S102" s="4">
        <v>5.7535000000000007</v>
      </c>
      <c r="T102" s="4">
        <v>5.7535000000000007</v>
      </c>
      <c r="U102" s="4">
        <v>3.835666666666667</v>
      </c>
      <c r="V102" s="4"/>
      <c r="W102" s="52">
        <v>5.7535000000000007</v>
      </c>
      <c r="X102" s="52">
        <v>3.835666666666667</v>
      </c>
      <c r="Y102" s="52">
        <v>5.7535000000000007</v>
      </c>
      <c r="Z102" s="52">
        <v>3.835666666666667</v>
      </c>
      <c r="AA102" s="52">
        <v>5.7535000000000007</v>
      </c>
      <c r="AB102" s="52">
        <v>4.7945833333333336</v>
      </c>
      <c r="AC102" s="52">
        <v>7.1918750000000005</v>
      </c>
      <c r="AD102" s="52">
        <v>4.7945833333333336</v>
      </c>
      <c r="AE102" s="57"/>
      <c r="AF102" s="26">
        <v>1598</v>
      </c>
      <c r="AG102" s="6">
        <f t="shared" si="44"/>
        <v>72.894674582665729</v>
      </c>
      <c r="AH102" s="6">
        <f t="shared" si="45"/>
        <v>165.16331357483404</v>
      </c>
      <c r="AI102" s="6">
        <f t="shared" si="46"/>
        <v>264.96987977815604</v>
      </c>
      <c r="AJ102" s="6">
        <f t="shared" si="47"/>
        <v>199.22547351741053</v>
      </c>
      <c r="AK102" s="6">
        <f t="shared" si="48"/>
        <v>18.982221159862938</v>
      </c>
      <c r="AL102" s="6">
        <f t="shared" si="49"/>
        <v>10.962913329532967</v>
      </c>
      <c r="AM102" s="6">
        <f t="shared" si="50"/>
        <v>15.28307130337971</v>
      </c>
      <c r="AN102" s="6">
        <f t="shared" si="51"/>
        <v>5.4965328606618584</v>
      </c>
      <c r="AO102" s="6">
        <f t="shared" si="52"/>
        <v>11.325787401574805</v>
      </c>
      <c r="AP102" s="6">
        <f t="shared" si="53"/>
        <v>5.8114383891372778</v>
      </c>
      <c r="AQ102" s="6">
        <f t="shared" si="54"/>
        <v>5.33</v>
      </c>
      <c r="AR102" s="6">
        <f t="shared" si="55"/>
        <v>7.3160360171273702</v>
      </c>
      <c r="AS102" s="7"/>
      <c r="AT102" s="7">
        <f t="shared" si="29"/>
        <v>153.40267504394265</v>
      </c>
      <c r="AU102" s="7">
        <f t="shared" si="30"/>
        <v>245.67131403611097</v>
      </c>
      <c r="AV102" s="7">
        <f t="shared" si="31"/>
        <v>279.73347397868741</v>
      </c>
      <c r="AW102" s="7">
        <f t="shared" si="32"/>
        <v>345.47788023943286</v>
      </c>
      <c r="AX102" s="7"/>
      <c r="AY102" s="8">
        <v>1598</v>
      </c>
      <c r="AZ102" s="9">
        <f t="shared" si="33"/>
        <v>1438.3750000000002</v>
      </c>
      <c r="BB102" s="9">
        <f t="shared" si="34"/>
        <v>644.29123518455913</v>
      </c>
      <c r="BC102" s="9">
        <f t="shared" si="35"/>
        <v>1031.8195189516662</v>
      </c>
      <c r="BD102" s="9">
        <f t="shared" si="36"/>
        <v>1451.0070970056181</v>
      </c>
      <c r="BE102" s="9">
        <f t="shared" si="37"/>
        <v>1174.8805907104872</v>
      </c>
      <c r="BG102" s="10">
        <v>1598</v>
      </c>
      <c r="BH102" s="11">
        <f t="shared" si="38"/>
        <v>2.2324919562004806</v>
      </c>
      <c r="BI102" s="11">
        <f t="shared" si="39"/>
        <v>1.3940180172801893</v>
      </c>
      <c r="BJ102" s="11">
        <f t="shared" si="40"/>
        <v>0.99129425553349382</v>
      </c>
      <c r="BK102" s="11">
        <f t="shared" si="41"/>
        <v>1.2242733528606253</v>
      </c>
      <c r="BP102" s="3"/>
    </row>
    <row r="103" spans="2:68" x14ac:dyDescent="0.2">
      <c r="B103" s="16">
        <v>1599</v>
      </c>
      <c r="C103" s="4">
        <v>0.19006281837079292</v>
      </c>
      <c r="D103" s="4">
        <f t="shared" si="56"/>
        <v>0.40182414031880109</v>
      </c>
      <c r="E103" s="4">
        <v>0.60675535081682652</v>
      </c>
      <c r="F103" s="4">
        <f t="shared" si="42"/>
        <v>0.80900713442243533</v>
      </c>
      <c r="G103" s="4">
        <v>1.1363024663868264</v>
      </c>
      <c r="H103" s="4">
        <f t="shared" si="43"/>
        <v>0.85436275668182438</v>
      </c>
      <c r="I103" s="4">
        <v>0.30491688659969357</v>
      </c>
      <c r="J103" s="4">
        <v>2.1925826659065932</v>
      </c>
      <c r="K103" s="4">
        <v>5.0372774697413973</v>
      </c>
      <c r="L103" s="4">
        <v>4.228102200509122</v>
      </c>
      <c r="M103" s="4">
        <v>3.3557888597258683</v>
      </c>
      <c r="N103" s="4">
        <v>4.3161876630197282</v>
      </c>
      <c r="O103" s="4">
        <v>4.0999999999999996</v>
      </c>
      <c r="P103" s="4">
        <v>3.7061498244658382</v>
      </c>
      <c r="R103" s="4">
        <v>8.6302500000000002</v>
      </c>
      <c r="S103" s="4">
        <v>5.7535000000000007</v>
      </c>
      <c r="T103" s="4">
        <v>5.7535000000000007</v>
      </c>
      <c r="U103" s="4">
        <v>3.835666666666667</v>
      </c>
      <c r="V103" s="4"/>
      <c r="W103" s="52">
        <v>5.7535000000000007</v>
      </c>
      <c r="X103" s="52">
        <v>3.835666666666667</v>
      </c>
      <c r="Y103" s="52">
        <v>5.7535000000000007</v>
      </c>
      <c r="Z103" s="52">
        <v>3.835666666666667</v>
      </c>
      <c r="AA103" s="52">
        <v>5.7535000000000007</v>
      </c>
      <c r="AB103" s="52">
        <v>4.7945833333333336</v>
      </c>
      <c r="AC103" s="52">
        <v>7.1918750000000005</v>
      </c>
      <c r="AD103" s="52">
        <v>4.7945833333333336</v>
      </c>
      <c r="AE103" s="57"/>
      <c r="AF103" s="26">
        <v>1599</v>
      </c>
      <c r="AG103" s="6">
        <f t="shared" si="44"/>
        <v>68.310103854196186</v>
      </c>
      <c r="AH103" s="6">
        <f t="shared" si="45"/>
        <v>157.75639121237489</v>
      </c>
      <c r="AI103" s="6">
        <f t="shared" si="46"/>
        <v>307.93796839082995</v>
      </c>
      <c r="AJ103" s="6">
        <f t="shared" si="47"/>
        <v>231.5323070607744</v>
      </c>
      <c r="AK103" s="6">
        <f t="shared" si="48"/>
        <v>18.499307510003408</v>
      </c>
      <c r="AL103" s="6">
        <f t="shared" si="49"/>
        <v>10.962913329532967</v>
      </c>
      <c r="AM103" s="6">
        <f t="shared" si="50"/>
        <v>15.111832409224192</v>
      </c>
      <c r="AN103" s="6">
        <f t="shared" si="51"/>
        <v>5.4965328606618584</v>
      </c>
      <c r="AO103" s="6">
        <f t="shared" si="52"/>
        <v>10.067366579177605</v>
      </c>
      <c r="AP103" s="6">
        <f t="shared" si="53"/>
        <v>5.6110439619256471</v>
      </c>
      <c r="AQ103" s="6">
        <f t="shared" si="54"/>
        <v>5.33</v>
      </c>
      <c r="AR103" s="6">
        <f t="shared" si="55"/>
        <v>7.4122996489316764</v>
      </c>
      <c r="AS103" s="7"/>
      <c r="AT103" s="7">
        <f t="shared" si="29"/>
        <v>146.80140015365353</v>
      </c>
      <c r="AU103" s="7">
        <f t="shared" si="30"/>
        <v>236.24768751183223</v>
      </c>
      <c r="AV103" s="7">
        <f t="shared" si="31"/>
        <v>310.02360336023168</v>
      </c>
      <c r="AW103" s="7">
        <f t="shared" si="32"/>
        <v>386.42926469028748</v>
      </c>
      <c r="AX103" s="7"/>
      <c r="AY103" s="8">
        <v>1599</v>
      </c>
      <c r="AZ103" s="9">
        <f t="shared" si="33"/>
        <v>1438.3750000000002</v>
      </c>
      <c r="BB103" s="9">
        <f t="shared" si="34"/>
        <v>616.56588064534481</v>
      </c>
      <c r="BC103" s="9">
        <f t="shared" si="35"/>
        <v>992.24028754969538</v>
      </c>
      <c r="BD103" s="9">
        <f t="shared" si="36"/>
        <v>1623.0029116992075</v>
      </c>
      <c r="BE103" s="9">
        <f t="shared" si="37"/>
        <v>1302.0991341129732</v>
      </c>
      <c r="BG103" s="10">
        <v>1599</v>
      </c>
      <c r="BH103" s="11">
        <f t="shared" si="38"/>
        <v>2.3328812786307398</v>
      </c>
      <c r="BI103" s="11">
        <f t="shared" si="39"/>
        <v>1.4496236627843642</v>
      </c>
      <c r="BJ103" s="11">
        <f t="shared" si="40"/>
        <v>0.88624301880893697</v>
      </c>
      <c r="BK103" s="11">
        <f t="shared" si="41"/>
        <v>1.1046585949693162</v>
      </c>
      <c r="BP103" s="3"/>
    </row>
    <row r="104" spans="2:68" x14ac:dyDescent="0.2">
      <c r="B104" s="16">
        <v>1600</v>
      </c>
      <c r="C104" s="4">
        <v>0.30784223825604934</v>
      </c>
      <c r="D104" s="4">
        <f t="shared" si="56"/>
        <v>0.65082925635528399</v>
      </c>
      <c r="E104" s="4">
        <v>0.70922769808161656</v>
      </c>
      <c r="F104" s="4">
        <f t="shared" si="42"/>
        <v>0.94563693077548872</v>
      </c>
      <c r="G104" s="4">
        <v>1.0570255501272805</v>
      </c>
      <c r="H104" s="4">
        <f t="shared" si="43"/>
        <v>0.79475605272727856</v>
      </c>
      <c r="I104" s="4">
        <v>0.47186602531358202</v>
      </c>
      <c r="J104" s="4">
        <v>2.1925826659065932</v>
      </c>
      <c r="K104" s="4">
        <v>5.5652640600542336</v>
      </c>
      <c r="L104" s="4">
        <v>4.228102200509122</v>
      </c>
      <c r="M104" s="4">
        <v>3.4</v>
      </c>
      <c r="N104" s="4">
        <v>4.8887431693386718</v>
      </c>
      <c r="O104" s="4">
        <v>4.2</v>
      </c>
      <c r="P104" s="4">
        <v>3.7061498244658382</v>
      </c>
      <c r="R104" s="4">
        <v>8.6302500000000002</v>
      </c>
      <c r="S104" s="4">
        <v>5.7535000000000007</v>
      </c>
      <c r="T104" s="4">
        <v>5.7535000000000007</v>
      </c>
      <c r="U104" s="4">
        <v>3.835666666666667</v>
      </c>
      <c r="V104" s="4"/>
      <c r="W104" s="52">
        <v>5.7535000000000007</v>
      </c>
      <c r="X104" s="52">
        <v>3.835666666666667</v>
      </c>
      <c r="Y104" s="52">
        <v>5.7535000000000007</v>
      </c>
      <c r="Z104" s="52">
        <v>3.835666666666667</v>
      </c>
      <c r="AA104" s="52">
        <v>5.7535000000000007</v>
      </c>
      <c r="AB104" s="52">
        <v>5.7535000000000007</v>
      </c>
      <c r="AC104" s="52">
        <v>6.7124166666666669</v>
      </c>
      <c r="AD104" s="52">
        <v>4.7945833333333336</v>
      </c>
      <c r="AE104" s="57"/>
      <c r="AF104" s="26">
        <v>1600</v>
      </c>
      <c r="AG104" s="6">
        <f t="shared" si="44"/>
        <v>110.64097358039828</v>
      </c>
      <c r="AH104" s="6">
        <f t="shared" si="45"/>
        <v>184.39920150122029</v>
      </c>
      <c r="AI104" s="6">
        <f t="shared" si="46"/>
        <v>286.453924084493</v>
      </c>
      <c r="AJ104" s="6">
        <f t="shared" si="47"/>
        <v>215.37889028909248</v>
      </c>
      <c r="AK104" s="6">
        <f t="shared" si="48"/>
        <v>28.62811175577502</v>
      </c>
      <c r="AL104" s="6">
        <f t="shared" si="49"/>
        <v>10.962913329532967</v>
      </c>
      <c r="AM104" s="6">
        <f t="shared" si="50"/>
        <v>16.695792180162702</v>
      </c>
      <c r="AN104" s="6">
        <f t="shared" si="51"/>
        <v>5.4965328606618584</v>
      </c>
      <c r="AO104" s="6">
        <f t="shared" si="52"/>
        <v>10.199999999999999</v>
      </c>
      <c r="AP104" s="6">
        <f t="shared" si="53"/>
        <v>6.3553661201402738</v>
      </c>
      <c r="AQ104" s="6">
        <f t="shared" si="54"/>
        <v>5.4600000000000009</v>
      </c>
      <c r="AR104" s="6">
        <f t="shared" si="55"/>
        <v>7.4122996489316764</v>
      </c>
      <c r="AS104" s="7"/>
      <c r="AT104" s="7">
        <f t="shared" si="29"/>
        <v>201.85198947560278</v>
      </c>
      <c r="AU104" s="7">
        <f t="shared" si="30"/>
        <v>275.61021739642479</v>
      </c>
      <c r="AV104" s="7">
        <f t="shared" si="31"/>
        <v>306.58990618429692</v>
      </c>
      <c r="AW104" s="7">
        <f t="shared" si="32"/>
        <v>377.66493997969758</v>
      </c>
      <c r="AX104" s="7"/>
      <c r="AY104" s="8">
        <v>1600</v>
      </c>
      <c r="AZ104" s="9">
        <f t="shared" si="33"/>
        <v>1438.3750000000002</v>
      </c>
      <c r="BB104" s="9">
        <f t="shared" si="34"/>
        <v>847.77835579753173</v>
      </c>
      <c r="BC104" s="9">
        <f t="shared" si="35"/>
        <v>1157.5629130649841</v>
      </c>
      <c r="BD104" s="9">
        <f t="shared" si="36"/>
        <v>1586.1927479147298</v>
      </c>
      <c r="BE104" s="9">
        <f t="shared" si="37"/>
        <v>1287.6776059740471</v>
      </c>
      <c r="BG104" s="10">
        <v>1600</v>
      </c>
      <c r="BH104" s="11">
        <f t="shared" si="38"/>
        <v>1.6966403897477138</v>
      </c>
      <c r="BI104" s="11">
        <f t="shared" si="39"/>
        <v>1.2425890496020511</v>
      </c>
      <c r="BJ104" s="11">
        <f t="shared" si="40"/>
        <v>0.90680971898966467</v>
      </c>
      <c r="BK104" s="11">
        <f t="shared" si="41"/>
        <v>1.1170303757142379</v>
      </c>
      <c r="BP104" s="3"/>
    </row>
    <row r="105" spans="2:68" x14ac:dyDescent="0.2">
      <c r="B105" s="16">
        <v>1601</v>
      </c>
      <c r="C105" s="4">
        <v>0.19421877088333894</v>
      </c>
      <c r="D105" s="4">
        <f t="shared" si="56"/>
        <v>0.41061050926710135</v>
      </c>
      <c r="E105" s="4">
        <v>0.47731731827261259</v>
      </c>
      <c r="F105" s="4">
        <f t="shared" si="42"/>
        <v>0.63642309103015016</v>
      </c>
      <c r="G105" s="4">
        <v>0.84391556018226421</v>
      </c>
      <c r="H105" s="4">
        <f t="shared" si="43"/>
        <v>0.63452297758064979</v>
      </c>
      <c r="I105" s="4">
        <v>0.44637398867425016</v>
      </c>
      <c r="J105" s="4">
        <v>2.0429422600222722</v>
      </c>
      <c r="K105" s="4">
        <v>6.4214585308318091</v>
      </c>
      <c r="L105" s="4">
        <v>4.0999999999999996</v>
      </c>
      <c r="M105" s="4">
        <v>3.6534798069596146</v>
      </c>
      <c r="N105" s="4">
        <v>4.5179317868343434</v>
      </c>
      <c r="O105" s="4">
        <v>4.2</v>
      </c>
      <c r="P105" s="4">
        <v>3.540017427642276</v>
      </c>
      <c r="R105" s="4">
        <v>8.3518548387096789</v>
      </c>
      <c r="S105" s="4">
        <v>5.567903225806452</v>
      </c>
      <c r="T105" s="4">
        <v>5.567903225806452</v>
      </c>
      <c r="U105" s="4">
        <v>3.7119354838709682</v>
      </c>
      <c r="V105" s="4"/>
      <c r="W105" s="52">
        <v>5.567903225806452</v>
      </c>
      <c r="X105" s="52">
        <v>3.7119354838709682</v>
      </c>
      <c r="Y105" s="52">
        <v>5.567903225806452</v>
      </c>
      <c r="Z105" s="52">
        <v>3.7119354838709682</v>
      </c>
      <c r="AA105" s="52">
        <v>5.567903225806452</v>
      </c>
      <c r="AB105" s="52">
        <v>5.567903225806452</v>
      </c>
      <c r="AC105" s="52">
        <v>6.4958870967741946</v>
      </c>
      <c r="AD105" s="52">
        <v>4.6399193548387103</v>
      </c>
      <c r="AE105" s="57"/>
      <c r="AF105" s="26">
        <v>1601</v>
      </c>
      <c r="AG105" s="6">
        <f t="shared" si="44"/>
        <v>69.80378657540723</v>
      </c>
      <c r="AH105" s="6">
        <f t="shared" si="45"/>
        <v>124.10250275087928</v>
      </c>
      <c r="AI105" s="6">
        <f t="shared" si="46"/>
        <v>228.7011168093936</v>
      </c>
      <c r="AJ105" s="6">
        <f t="shared" si="47"/>
        <v>171.9557269243561</v>
      </c>
      <c r="AK105" s="6">
        <f t="shared" si="48"/>
        <v>27.081509892866759</v>
      </c>
      <c r="AL105" s="6">
        <f t="shared" si="49"/>
        <v>10.214711300111361</v>
      </c>
      <c r="AM105" s="6">
        <f t="shared" si="50"/>
        <v>19.264375592495426</v>
      </c>
      <c r="AN105" s="6">
        <f t="shared" si="51"/>
        <v>5.33</v>
      </c>
      <c r="AO105" s="6">
        <f t="shared" si="52"/>
        <v>10.960439420878844</v>
      </c>
      <c r="AP105" s="6">
        <f t="shared" si="53"/>
        <v>5.8733113228846463</v>
      </c>
      <c r="AQ105" s="6">
        <f t="shared" si="54"/>
        <v>5.4600000000000009</v>
      </c>
      <c r="AR105" s="6">
        <f t="shared" si="55"/>
        <v>7.080034855284552</v>
      </c>
      <c r="AS105" s="7"/>
      <c r="AT105" s="7">
        <f t="shared" si="29"/>
        <v>161.06816895992881</v>
      </c>
      <c r="AU105" s="7">
        <f t="shared" si="30"/>
        <v>215.36688513540088</v>
      </c>
      <c r="AV105" s="7">
        <f t="shared" si="31"/>
        <v>263.22010930887768</v>
      </c>
      <c r="AW105" s="7">
        <f t="shared" si="32"/>
        <v>319.96549919391521</v>
      </c>
      <c r="AX105" s="7"/>
      <c r="AY105" s="8">
        <v>1601</v>
      </c>
      <c r="AZ105" s="9">
        <f t="shared" si="33"/>
        <v>1391.9758064516129</v>
      </c>
      <c r="BB105" s="9">
        <f t="shared" si="34"/>
        <v>676.48630963170103</v>
      </c>
      <c r="BC105" s="9">
        <f t="shared" si="35"/>
        <v>904.54091756868377</v>
      </c>
      <c r="BD105" s="9">
        <f t="shared" si="36"/>
        <v>1343.8550966144439</v>
      </c>
      <c r="BE105" s="9">
        <f t="shared" si="37"/>
        <v>1105.5244590972864</v>
      </c>
      <c r="BG105" s="10">
        <v>1601</v>
      </c>
      <c r="BH105" s="11">
        <f t="shared" si="38"/>
        <v>2.0576555454750376</v>
      </c>
      <c r="BI105" s="11">
        <f t="shared" si="39"/>
        <v>1.5388754443448571</v>
      </c>
      <c r="BJ105" s="11">
        <f t="shared" si="40"/>
        <v>1.0358079602171386</v>
      </c>
      <c r="BK105" s="11">
        <f t="shared" si="41"/>
        <v>1.2591090093006425</v>
      </c>
      <c r="BP105" s="3"/>
    </row>
    <row r="106" spans="2:68" x14ac:dyDescent="0.2">
      <c r="B106" s="16">
        <v>1602</v>
      </c>
      <c r="C106" s="4">
        <v>0.15841997201289298</v>
      </c>
      <c r="D106" s="4">
        <f t="shared" si="56"/>
        <v>0.33492594505897039</v>
      </c>
      <c r="E106" s="4">
        <v>0.52834089367416781</v>
      </c>
      <c r="F106" s="4">
        <f t="shared" si="42"/>
        <v>0.70445452489889038</v>
      </c>
      <c r="G106" s="4">
        <v>0.86948875897566613</v>
      </c>
      <c r="H106" s="4">
        <f t="shared" si="43"/>
        <v>0.65375094659824518</v>
      </c>
      <c r="I106" s="4">
        <v>0.28658790157802522</v>
      </c>
      <c r="J106" s="4">
        <v>1.9026543795057211</v>
      </c>
      <c r="K106" s="4">
        <v>4.2395435891728299</v>
      </c>
      <c r="L106" s="4">
        <v>4.0917118069443115</v>
      </c>
      <c r="M106" s="4">
        <v>3.6534798069596142</v>
      </c>
      <c r="N106" s="4">
        <v>3.6654918270542787</v>
      </c>
      <c r="O106" s="4">
        <v>4.2</v>
      </c>
      <c r="P106" s="4">
        <v>3.5865966043217798</v>
      </c>
      <c r="R106" s="4">
        <v>8.3518548387096789</v>
      </c>
      <c r="S106" s="4">
        <v>5.567903225806452</v>
      </c>
      <c r="T106" s="4">
        <v>5.567903225806452</v>
      </c>
      <c r="U106" s="4">
        <v>3.7119354838709682</v>
      </c>
      <c r="V106" s="4"/>
      <c r="W106" s="52">
        <v>5.567903225806452</v>
      </c>
      <c r="X106" s="52">
        <v>3.7119354838709682</v>
      </c>
      <c r="Y106" s="52">
        <v>5.567903225806452</v>
      </c>
      <c r="Z106" s="52">
        <v>3.7119354838709682</v>
      </c>
      <c r="AA106" s="52">
        <v>5.567903225806452</v>
      </c>
      <c r="AB106" s="52">
        <v>5.567903225806452</v>
      </c>
      <c r="AC106" s="52">
        <v>6.4958870967741946</v>
      </c>
      <c r="AD106" s="52">
        <v>4.6399193548387103</v>
      </c>
      <c r="AE106" s="57"/>
      <c r="AF106" s="26">
        <v>1602</v>
      </c>
      <c r="AG106" s="6">
        <f t="shared" si="44"/>
        <v>56.937410660024966</v>
      </c>
      <c r="AH106" s="6">
        <f t="shared" si="45"/>
        <v>137.36863235528364</v>
      </c>
      <c r="AI106" s="6">
        <f t="shared" si="46"/>
        <v>235.63145368240552</v>
      </c>
      <c r="AJ106" s="6">
        <f t="shared" si="47"/>
        <v>177.16650652812444</v>
      </c>
      <c r="AK106" s="6">
        <f t="shared" si="48"/>
        <v>17.387287988738791</v>
      </c>
      <c r="AL106" s="6">
        <f t="shared" si="49"/>
        <v>9.5132718975286057</v>
      </c>
      <c r="AM106" s="6">
        <f t="shared" si="50"/>
        <v>12.718630767518491</v>
      </c>
      <c r="AN106" s="6">
        <f t="shared" si="51"/>
        <v>5.3192253490276054</v>
      </c>
      <c r="AO106" s="6">
        <f t="shared" si="52"/>
        <v>10.960439420878842</v>
      </c>
      <c r="AP106" s="6">
        <f t="shared" si="53"/>
        <v>4.7651393751705626</v>
      </c>
      <c r="AQ106" s="6">
        <f t="shared" si="54"/>
        <v>5.4600000000000009</v>
      </c>
      <c r="AR106" s="6">
        <f t="shared" si="55"/>
        <v>7.1731932086435597</v>
      </c>
      <c r="AS106" s="7"/>
      <c r="AT106" s="7">
        <f t="shared" si="29"/>
        <v>130.23459866753143</v>
      </c>
      <c r="AU106" s="7">
        <f t="shared" si="30"/>
        <v>210.6658203627901</v>
      </c>
      <c r="AV106" s="7">
        <f t="shared" si="31"/>
        <v>250.46369453563094</v>
      </c>
      <c r="AW106" s="7">
        <f t="shared" si="32"/>
        <v>308.92864168991196</v>
      </c>
      <c r="AX106" s="7"/>
      <c r="AY106" s="8">
        <v>1602</v>
      </c>
      <c r="AZ106" s="9">
        <f t="shared" si="33"/>
        <v>1391.9758064516129</v>
      </c>
      <c r="BB106" s="9">
        <f t="shared" si="34"/>
        <v>546.98531440363206</v>
      </c>
      <c r="BC106" s="9">
        <f t="shared" si="35"/>
        <v>884.79644552371849</v>
      </c>
      <c r="BD106" s="9">
        <f t="shared" si="36"/>
        <v>1297.5002950976302</v>
      </c>
      <c r="BE106" s="9">
        <f t="shared" si="37"/>
        <v>1051.9475170496501</v>
      </c>
      <c r="BG106" s="10">
        <v>1602</v>
      </c>
      <c r="BH106" s="11">
        <f t="shared" si="38"/>
        <v>2.544813854772789</v>
      </c>
      <c r="BI106" s="11">
        <f t="shared" si="39"/>
        <v>1.5732158661958577</v>
      </c>
      <c r="BJ106" s="11">
        <f t="shared" si="40"/>
        <v>1.0728134796662023</v>
      </c>
      <c r="BK106" s="11">
        <f t="shared" si="41"/>
        <v>1.3232369332983693</v>
      </c>
      <c r="BP106" s="3"/>
    </row>
    <row r="107" spans="2:68" x14ac:dyDescent="0.2">
      <c r="B107" s="16">
        <v>1603</v>
      </c>
      <c r="C107" s="4">
        <v>0.17899399435222973</v>
      </c>
      <c r="D107" s="4">
        <f t="shared" si="56"/>
        <v>0.37842282104065483</v>
      </c>
      <c r="E107" s="4">
        <v>0.52546053054666064</v>
      </c>
      <c r="F107" s="4">
        <f t="shared" si="42"/>
        <v>0.70061404072888089</v>
      </c>
      <c r="G107" s="4">
        <v>0.92063515656247008</v>
      </c>
      <c r="H107" s="4">
        <f t="shared" si="43"/>
        <v>0.69220688463343616</v>
      </c>
      <c r="I107" s="4">
        <v>0.31621449374667016</v>
      </c>
      <c r="J107" s="4">
        <v>1.8237424467151613</v>
      </c>
      <c r="K107" s="4">
        <v>4.253353177411177</v>
      </c>
      <c r="L107" s="4">
        <v>4.0917118069443115</v>
      </c>
      <c r="M107" s="4">
        <v>3.6534798069596146</v>
      </c>
      <c r="N107" s="4">
        <v>3.3671378411312558</v>
      </c>
      <c r="O107" s="4">
        <v>4.2</v>
      </c>
      <c r="P107" s="4">
        <v>3.540017427642276</v>
      </c>
      <c r="R107" s="4">
        <v>8.3518548387096789</v>
      </c>
      <c r="S107" s="4">
        <v>5.567903225806452</v>
      </c>
      <c r="T107" s="4">
        <v>5.567903225806452</v>
      </c>
      <c r="U107" s="4">
        <v>3.7119354838709682</v>
      </c>
      <c r="V107" s="4"/>
      <c r="W107" s="52">
        <v>5.567903225806452</v>
      </c>
      <c r="X107" s="52">
        <v>3.7119354838709682</v>
      </c>
      <c r="Y107" s="52">
        <v>5.567903225806452</v>
      </c>
      <c r="Z107" s="52">
        <v>3.7119354838709682</v>
      </c>
      <c r="AA107" s="52">
        <v>5.567903225806452</v>
      </c>
      <c r="AB107" s="52">
        <v>5.567903225806452</v>
      </c>
      <c r="AC107" s="52">
        <v>6.4958870967741946</v>
      </c>
      <c r="AD107" s="52">
        <v>4.6399193548387103</v>
      </c>
      <c r="AE107" s="57"/>
      <c r="AF107" s="26">
        <v>1603</v>
      </c>
      <c r="AG107" s="6">
        <f t="shared" si="44"/>
        <v>64.331879576911319</v>
      </c>
      <c r="AH107" s="6">
        <f t="shared" si="45"/>
        <v>136.61973794213176</v>
      </c>
      <c r="AI107" s="6">
        <f t="shared" si="46"/>
        <v>249.4921274284294</v>
      </c>
      <c r="AJ107" s="6">
        <f t="shared" si="47"/>
        <v>187.58806573566119</v>
      </c>
      <c r="AK107" s="6">
        <f t="shared" si="48"/>
        <v>19.184733335610478</v>
      </c>
      <c r="AL107" s="6">
        <f t="shared" si="49"/>
        <v>9.1187122335758062</v>
      </c>
      <c r="AM107" s="6">
        <f t="shared" si="50"/>
        <v>12.76005953223353</v>
      </c>
      <c r="AN107" s="6">
        <f t="shared" si="51"/>
        <v>5.3192253490276054</v>
      </c>
      <c r="AO107" s="6">
        <f t="shared" si="52"/>
        <v>10.960439420878844</v>
      </c>
      <c r="AP107" s="6">
        <f t="shared" si="53"/>
        <v>4.377279193470633</v>
      </c>
      <c r="AQ107" s="6">
        <f t="shared" si="54"/>
        <v>5.4600000000000009</v>
      </c>
      <c r="AR107" s="6">
        <f t="shared" si="55"/>
        <v>7.080034855284552</v>
      </c>
      <c r="AS107" s="7"/>
      <c r="AT107" s="7">
        <f t="shared" si="29"/>
        <v>138.59236349699279</v>
      </c>
      <c r="AU107" s="7">
        <f t="shared" si="30"/>
        <v>210.8802218622132</v>
      </c>
      <c r="AV107" s="7">
        <f t="shared" si="31"/>
        <v>261.84854965574266</v>
      </c>
      <c r="AW107" s="7">
        <f t="shared" si="32"/>
        <v>323.75261134851087</v>
      </c>
      <c r="AX107" s="7"/>
      <c r="AY107" s="8">
        <v>1603</v>
      </c>
      <c r="AZ107" s="9">
        <f t="shared" si="33"/>
        <v>1391.9758064516129</v>
      </c>
      <c r="BB107" s="9">
        <f t="shared" si="34"/>
        <v>582.08792668736976</v>
      </c>
      <c r="BC107" s="9">
        <f t="shared" si="35"/>
        <v>885.69693182129549</v>
      </c>
      <c r="BD107" s="9">
        <f t="shared" si="36"/>
        <v>1359.7609676637458</v>
      </c>
      <c r="BE107" s="9">
        <f t="shared" si="37"/>
        <v>1099.7639085541193</v>
      </c>
      <c r="BG107" s="10">
        <v>1603</v>
      </c>
      <c r="BH107" s="11">
        <f t="shared" si="38"/>
        <v>2.3913497302259308</v>
      </c>
      <c r="BI107" s="11">
        <f t="shared" si="39"/>
        <v>1.5716163807739914</v>
      </c>
      <c r="BJ107" s="11">
        <f t="shared" si="40"/>
        <v>1.0236915454656834</v>
      </c>
      <c r="BK107" s="11">
        <f t="shared" si="41"/>
        <v>1.2657042076254985</v>
      </c>
      <c r="BP107" s="3"/>
    </row>
    <row r="108" spans="2:68" x14ac:dyDescent="0.2">
      <c r="B108" s="16">
        <v>1604</v>
      </c>
      <c r="C108" s="4">
        <v>0.22837164796663795</v>
      </c>
      <c r="D108" s="4">
        <f t="shared" si="56"/>
        <v>0.48281532339669758</v>
      </c>
      <c r="E108" s="4">
        <v>0.58430223443716378</v>
      </c>
      <c r="F108" s="4">
        <f t="shared" si="42"/>
        <v>0.77906964591621841</v>
      </c>
      <c r="G108" s="4">
        <v>0.99735475294267584</v>
      </c>
      <c r="H108" s="4">
        <f t="shared" si="43"/>
        <v>0.74989079168622241</v>
      </c>
      <c r="I108" s="4">
        <v>0.38257806020443474</v>
      </c>
      <c r="J108" s="4">
        <v>2.0429422600222722</v>
      </c>
      <c r="K108" s="4">
        <v>4.5019257657014409</v>
      </c>
      <c r="L108" s="4">
        <v>4.0917118069443115</v>
      </c>
      <c r="M108" s="4">
        <v>3.5</v>
      </c>
      <c r="N108" s="4">
        <v>4.4753097888453404</v>
      </c>
      <c r="O108" s="4">
        <v>4.2</v>
      </c>
      <c r="P108" s="4">
        <v>3.5865966043217798</v>
      </c>
      <c r="R108" s="4">
        <v>8.3518548387096789</v>
      </c>
      <c r="S108" s="4">
        <v>5.567903225806452</v>
      </c>
      <c r="T108" s="4">
        <v>5.567903225806452</v>
      </c>
      <c r="U108" s="4">
        <v>3.7119354838709682</v>
      </c>
      <c r="V108" s="4"/>
      <c r="W108" s="52">
        <v>5.567903225806452</v>
      </c>
      <c r="X108" s="52">
        <v>3.7119354838709682</v>
      </c>
      <c r="Y108" s="52">
        <v>5.567903225806452</v>
      </c>
      <c r="Z108" s="52">
        <v>3.7119354838709682</v>
      </c>
      <c r="AA108" s="52">
        <v>5.567903225806452</v>
      </c>
      <c r="AB108" s="52">
        <v>5.567903225806452</v>
      </c>
      <c r="AC108" s="52">
        <v>6.4958870967741946</v>
      </c>
      <c r="AD108" s="52">
        <v>4.6399193548387103</v>
      </c>
      <c r="AE108" s="57"/>
      <c r="AF108" s="26">
        <v>1604</v>
      </c>
      <c r="AG108" s="6">
        <f t="shared" si="44"/>
        <v>82.078604977438587</v>
      </c>
      <c r="AH108" s="6">
        <f t="shared" si="45"/>
        <v>151.9185809536626</v>
      </c>
      <c r="AI108" s="6">
        <f t="shared" si="46"/>
        <v>270.28313804746517</v>
      </c>
      <c r="AJ108" s="6">
        <f t="shared" si="47"/>
        <v>203.22040454696628</v>
      </c>
      <c r="AK108" s="6">
        <f t="shared" si="48"/>
        <v>23.211010912603058</v>
      </c>
      <c r="AL108" s="6">
        <f t="shared" si="49"/>
        <v>10.214711300111361</v>
      </c>
      <c r="AM108" s="6">
        <f t="shared" si="50"/>
        <v>13.505777297104324</v>
      </c>
      <c r="AN108" s="6">
        <f t="shared" si="51"/>
        <v>5.3192253490276054</v>
      </c>
      <c r="AO108" s="6">
        <f t="shared" si="52"/>
        <v>10.5</v>
      </c>
      <c r="AP108" s="6">
        <f t="shared" si="53"/>
        <v>5.8179027254989428</v>
      </c>
      <c r="AQ108" s="6">
        <f t="shared" si="54"/>
        <v>5.4600000000000009</v>
      </c>
      <c r="AR108" s="6">
        <f t="shared" si="55"/>
        <v>7.1731932086435597</v>
      </c>
      <c r="AS108" s="7"/>
      <c r="AT108" s="7">
        <f t="shared" si="29"/>
        <v>163.28042577042743</v>
      </c>
      <c r="AU108" s="7">
        <f t="shared" si="30"/>
        <v>233.12040174665145</v>
      </c>
      <c r="AV108" s="7">
        <f t="shared" si="31"/>
        <v>284.42222533995511</v>
      </c>
      <c r="AW108" s="7">
        <f t="shared" si="32"/>
        <v>351.48495884045406</v>
      </c>
      <c r="AX108" s="7"/>
      <c r="AY108" s="8">
        <v>1604</v>
      </c>
      <c r="AZ108" s="9">
        <f t="shared" si="33"/>
        <v>1391.9758064516129</v>
      </c>
      <c r="BB108" s="9">
        <f t="shared" si="34"/>
        <v>685.77778823579524</v>
      </c>
      <c r="BC108" s="9">
        <f t="shared" si="35"/>
        <v>979.10568733593618</v>
      </c>
      <c r="BD108" s="9">
        <f t="shared" si="36"/>
        <v>1476.2368271299072</v>
      </c>
      <c r="BE108" s="9">
        <f t="shared" si="37"/>
        <v>1194.5733464278114</v>
      </c>
      <c r="BG108" s="10">
        <v>1604</v>
      </c>
      <c r="BH108" s="11">
        <f t="shared" si="38"/>
        <v>2.0297767444940944</v>
      </c>
      <c r="BI108" s="11">
        <f t="shared" si="39"/>
        <v>1.4216808506536831</v>
      </c>
      <c r="BJ108" s="11">
        <f t="shared" si="40"/>
        <v>0.9429217459354986</v>
      </c>
      <c r="BK108" s="11">
        <f t="shared" si="41"/>
        <v>1.1652493424653274</v>
      </c>
      <c r="BP108" s="3"/>
    </row>
    <row r="109" spans="2:68" x14ac:dyDescent="0.2">
      <c r="B109" s="16">
        <v>1605</v>
      </c>
      <c r="C109" s="4">
        <v>0.22055351947768997</v>
      </c>
      <c r="D109" s="4">
        <f t="shared" si="56"/>
        <v>0.46628651052365749</v>
      </c>
      <c r="E109" s="4">
        <v>0.54726899422635766</v>
      </c>
      <c r="F109" s="4">
        <f t="shared" si="42"/>
        <v>0.72969199230181025</v>
      </c>
      <c r="G109" s="4">
        <v>0.86948875897566613</v>
      </c>
      <c r="H109" s="4">
        <f t="shared" si="43"/>
        <v>0.65375094659824518</v>
      </c>
      <c r="I109" s="4">
        <v>0.37744278422853628</v>
      </c>
      <c r="J109" s="4">
        <v>2.1218541928128318</v>
      </c>
      <c r="K109" s="4">
        <v>5.6066928247692784</v>
      </c>
      <c r="L109" s="4">
        <v>4.0917118069443115</v>
      </c>
      <c r="M109" s="4">
        <v>3.5</v>
      </c>
      <c r="N109" s="4">
        <v>3.9851568119718035</v>
      </c>
      <c r="O109" s="4">
        <v>4.2</v>
      </c>
      <c r="P109" s="4">
        <v>3.4934382509627722</v>
      </c>
      <c r="R109" s="4">
        <v>8.3518548387096789</v>
      </c>
      <c r="S109" s="4">
        <v>5.567903225806452</v>
      </c>
      <c r="T109" s="4">
        <v>5.567903225806452</v>
      </c>
      <c r="U109" s="4">
        <v>3.7119354838709682</v>
      </c>
      <c r="V109" s="4"/>
      <c r="W109" s="52">
        <v>5.567903225806452</v>
      </c>
      <c r="X109" s="52">
        <v>3.7119354838709682</v>
      </c>
      <c r="Y109" s="52">
        <v>5.567903225806452</v>
      </c>
      <c r="Z109" s="52">
        <v>3.7119354838709682</v>
      </c>
      <c r="AA109" s="52">
        <v>5.567903225806452</v>
      </c>
      <c r="AB109" s="52">
        <v>5.567903225806452</v>
      </c>
      <c r="AC109" s="52">
        <v>6.4958870967741946</v>
      </c>
      <c r="AD109" s="52">
        <v>4.6399193548387103</v>
      </c>
      <c r="AE109" s="57"/>
      <c r="AF109" s="26">
        <v>1605</v>
      </c>
      <c r="AG109" s="6">
        <f t="shared" si="44"/>
        <v>79.268706789021778</v>
      </c>
      <c r="AH109" s="6">
        <f t="shared" si="45"/>
        <v>142.28993849885299</v>
      </c>
      <c r="AI109" s="6">
        <f t="shared" si="46"/>
        <v>235.63145368240552</v>
      </c>
      <c r="AJ109" s="6">
        <f t="shared" si="47"/>
        <v>177.16650652812444</v>
      </c>
      <c r="AK109" s="6">
        <f t="shared" si="48"/>
        <v>22.899453719145296</v>
      </c>
      <c r="AL109" s="6">
        <f t="shared" si="49"/>
        <v>10.609270964064159</v>
      </c>
      <c r="AM109" s="6">
        <f t="shared" si="50"/>
        <v>16.820078474307834</v>
      </c>
      <c r="AN109" s="6">
        <f t="shared" si="51"/>
        <v>5.3192253490276054</v>
      </c>
      <c r="AO109" s="6">
        <f t="shared" si="52"/>
        <v>10.5</v>
      </c>
      <c r="AP109" s="6">
        <f t="shared" si="53"/>
        <v>5.1807038555633449</v>
      </c>
      <c r="AQ109" s="6">
        <f t="shared" si="54"/>
        <v>5.4600000000000009</v>
      </c>
      <c r="AR109" s="6">
        <f t="shared" si="55"/>
        <v>6.9868765019255443</v>
      </c>
      <c r="AS109" s="7"/>
      <c r="AT109" s="7">
        <f t="shared" si="29"/>
        <v>163.04431565305558</v>
      </c>
      <c r="AU109" s="7">
        <f t="shared" si="30"/>
        <v>226.06554736288678</v>
      </c>
      <c r="AV109" s="7">
        <f t="shared" si="31"/>
        <v>260.94211539215826</v>
      </c>
      <c r="AW109" s="7">
        <f t="shared" si="32"/>
        <v>319.40706254643925</v>
      </c>
      <c r="AX109" s="7"/>
      <c r="AY109" s="8">
        <v>1605</v>
      </c>
      <c r="AZ109" s="9">
        <f t="shared" si="33"/>
        <v>1391.9758064516129</v>
      </c>
      <c r="BB109" s="9">
        <f t="shared" si="34"/>
        <v>684.78612574283341</v>
      </c>
      <c r="BC109" s="9">
        <f t="shared" si="35"/>
        <v>949.47529892412444</v>
      </c>
      <c r="BD109" s="9">
        <f t="shared" si="36"/>
        <v>1341.5096626950449</v>
      </c>
      <c r="BE109" s="9">
        <f t="shared" si="37"/>
        <v>1095.9568846470647</v>
      </c>
      <c r="BG109" s="10">
        <v>1605</v>
      </c>
      <c r="BH109" s="11">
        <f t="shared" si="38"/>
        <v>2.0327161344597098</v>
      </c>
      <c r="BI109" s="11">
        <f t="shared" si="39"/>
        <v>1.4660474137967543</v>
      </c>
      <c r="BJ109" s="11">
        <f t="shared" si="40"/>
        <v>1.0376189193115339</v>
      </c>
      <c r="BK109" s="11">
        <f t="shared" si="41"/>
        <v>1.2701008825724711</v>
      </c>
      <c r="BP109" s="3"/>
    </row>
    <row r="110" spans="2:68" x14ac:dyDescent="0.2">
      <c r="B110" s="16">
        <v>1606</v>
      </c>
      <c r="C110" s="4">
        <v>0.18640064239439097</v>
      </c>
      <c r="D110" s="4">
        <f t="shared" si="56"/>
        <v>0.39408169639406126</v>
      </c>
      <c r="E110" s="4">
        <v>0.62791916179655771</v>
      </c>
      <c r="F110" s="4">
        <f t="shared" si="42"/>
        <v>0.83722554906207691</v>
      </c>
      <c r="G110" s="4">
        <v>0.99735475294267584</v>
      </c>
      <c r="H110" s="4">
        <f t="shared" si="43"/>
        <v>0.74989079168622241</v>
      </c>
      <c r="I110" s="4">
        <v>0.29409330492741531</v>
      </c>
      <c r="J110" s="4">
        <v>2.0429422600222722</v>
      </c>
      <c r="K110" s="4">
        <v>5.1509764129037956</v>
      </c>
      <c r="L110" s="4">
        <v>4.0917118069443115</v>
      </c>
      <c r="M110" s="4">
        <v>3.4505087065729692</v>
      </c>
      <c r="N110" s="4">
        <v>3.8786018169992951</v>
      </c>
      <c r="O110" s="4">
        <v>4.2</v>
      </c>
      <c r="P110" s="4">
        <v>3.7263341343602905</v>
      </c>
      <c r="R110" s="4">
        <v>8.3518548387096789</v>
      </c>
      <c r="S110" s="4">
        <v>5.567903225806452</v>
      </c>
      <c r="T110" s="4">
        <v>5.567903225806452</v>
      </c>
      <c r="U110" s="4">
        <v>3.7119354838709682</v>
      </c>
      <c r="V110" s="4"/>
      <c r="W110" s="52">
        <v>5.567903225806452</v>
      </c>
      <c r="X110" s="52">
        <v>3.7119354838709682</v>
      </c>
      <c r="Y110" s="52">
        <v>5.567903225806452</v>
      </c>
      <c r="Z110" s="52">
        <v>3.7119354838709682</v>
      </c>
      <c r="AA110" s="52">
        <v>5.567903225806452</v>
      </c>
      <c r="AB110" s="52">
        <v>5.567903225806452</v>
      </c>
      <c r="AC110" s="52">
        <v>6.4958870967741946</v>
      </c>
      <c r="AD110" s="52">
        <v>4.6399193548387103</v>
      </c>
      <c r="AE110" s="57"/>
      <c r="AF110" s="26">
        <v>1606</v>
      </c>
      <c r="AG110" s="6">
        <f t="shared" si="44"/>
        <v>66.99388838699042</v>
      </c>
      <c r="AH110" s="6">
        <f t="shared" si="45"/>
        <v>163.25898206710499</v>
      </c>
      <c r="AI110" s="6">
        <f t="shared" si="46"/>
        <v>270.28313804746517</v>
      </c>
      <c r="AJ110" s="6">
        <f t="shared" si="47"/>
        <v>203.22040454696628</v>
      </c>
      <c r="AK110" s="6">
        <f t="shared" si="48"/>
        <v>17.842640809946289</v>
      </c>
      <c r="AL110" s="6">
        <f t="shared" si="49"/>
        <v>10.214711300111361</v>
      </c>
      <c r="AM110" s="6">
        <f t="shared" si="50"/>
        <v>15.452929238711388</v>
      </c>
      <c r="AN110" s="6">
        <f t="shared" si="51"/>
        <v>5.3192253490276054</v>
      </c>
      <c r="AO110" s="6">
        <f t="shared" si="52"/>
        <v>10.351526119718908</v>
      </c>
      <c r="AP110" s="6">
        <f t="shared" si="53"/>
        <v>5.0421823620990835</v>
      </c>
      <c r="AQ110" s="6">
        <f t="shared" si="54"/>
        <v>5.4600000000000009</v>
      </c>
      <c r="AR110" s="6">
        <f t="shared" si="55"/>
        <v>7.452668268720581</v>
      </c>
      <c r="AS110" s="7"/>
      <c r="AT110" s="7">
        <f t="shared" si="29"/>
        <v>144.12977183532564</v>
      </c>
      <c r="AU110" s="7">
        <f t="shared" si="30"/>
        <v>240.39486551544024</v>
      </c>
      <c r="AV110" s="7">
        <f t="shared" si="31"/>
        <v>280.3562879953015</v>
      </c>
      <c r="AW110" s="7">
        <f t="shared" si="32"/>
        <v>347.41902149580039</v>
      </c>
      <c r="AX110" s="7"/>
      <c r="AY110" s="8">
        <v>1606</v>
      </c>
      <c r="AZ110" s="9">
        <f t="shared" si="33"/>
        <v>1391.9758064516129</v>
      </c>
      <c r="BB110" s="9">
        <f t="shared" si="34"/>
        <v>605.34504170836772</v>
      </c>
      <c r="BC110" s="9">
        <f t="shared" si="35"/>
        <v>1009.658435164849</v>
      </c>
      <c r="BD110" s="9">
        <f t="shared" si="36"/>
        <v>1459.1598902823616</v>
      </c>
      <c r="BE110" s="9">
        <f t="shared" si="37"/>
        <v>1177.4964095802663</v>
      </c>
      <c r="BG110" s="10">
        <v>1606</v>
      </c>
      <c r="BH110" s="11">
        <f t="shared" si="38"/>
        <v>2.2994750275367979</v>
      </c>
      <c r="BI110" s="11">
        <f t="shared" si="39"/>
        <v>1.3786601071919358</v>
      </c>
      <c r="BJ110" s="11">
        <f t="shared" si="40"/>
        <v>0.95395701027818969</v>
      </c>
      <c r="BK110" s="11">
        <f t="shared" si="41"/>
        <v>1.1821486631520179</v>
      </c>
      <c r="BP110" s="3"/>
    </row>
    <row r="111" spans="2:68" x14ac:dyDescent="0.2">
      <c r="B111" s="16">
        <v>1607</v>
      </c>
      <c r="C111" s="4">
        <v>0.19421877088333894</v>
      </c>
      <c r="D111" s="4">
        <f t="shared" si="56"/>
        <v>0.41061050926710135</v>
      </c>
      <c r="E111" s="4">
        <v>0.74107628466290987</v>
      </c>
      <c r="F111" s="4">
        <f t="shared" si="42"/>
        <v>0.98810171288387982</v>
      </c>
      <c r="G111" s="4">
        <v>1.3809527348437054</v>
      </c>
      <c r="H111" s="4">
        <f t="shared" si="43"/>
        <v>1.0383103269501543</v>
      </c>
      <c r="I111" s="4">
        <v>0.40726688701163888</v>
      </c>
      <c r="J111" s="4">
        <v>2.1218541928128318</v>
      </c>
      <c r="K111" s="4">
        <v>5.4409777659091034</v>
      </c>
      <c r="L111" s="4">
        <v>4.0917118069443115</v>
      </c>
      <c r="M111" s="4">
        <v>3.5</v>
      </c>
      <c r="N111" s="4">
        <v>4.0277788099608065</v>
      </c>
      <c r="O111" s="4">
        <v>4.2</v>
      </c>
      <c r="P111" s="4">
        <v>4.1455467244758228</v>
      </c>
      <c r="R111" s="4">
        <v>8.8344064516129031</v>
      </c>
      <c r="S111" s="4">
        <v>6.0318951612903229</v>
      </c>
      <c r="T111" s="4">
        <v>5.567903225806452</v>
      </c>
      <c r="U111" s="4">
        <v>3.7119354838709682</v>
      </c>
      <c r="V111" s="4"/>
      <c r="W111" s="52">
        <v>5.567903225806452</v>
      </c>
      <c r="X111" s="52">
        <v>3.7119354838709682</v>
      </c>
      <c r="Y111" s="52">
        <v>5.567903225806452</v>
      </c>
      <c r="Z111" s="52">
        <v>3.7119354838709682</v>
      </c>
      <c r="AA111" s="52">
        <v>5.567903225806452</v>
      </c>
      <c r="AB111" s="52">
        <v>5.567903225806452</v>
      </c>
      <c r="AC111" s="52">
        <v>6.4958870967741946</v>
      </c>
      <c r="AD111" s="52">
        <v>4.6399193548387103</v>
      </c>
      <c r="AE111" s="57"/>
      <c r="AF111" s="26">
        <v>1607</v>
      </c>
      <c r="AG111" s="6">
        <f t="shared" si="44"/>
        <v>69.80378657540723</v>
      </c>
      <c r="AH111" s="6">
        <f t="shared" si="45"/>
        <v>192.67983401235657</v>
      </c>
      <c r="AI111" s="6">
        <f t="shared" si="46"/>
        <v>374.23819114264415</v>
      </c>
      <c r="AJ111" s="6">
        <f t="shared" si="47"/>
        <v>281.38209860349184</v>
      </c>
      <c r="AK111" s="6">
        <f t="shared" si="48"/>
        <v>24.708882034996133</v>
      </c>
      <c r="AL111" s="6">
        <f t="shared" si="49"/>
        <v>10.609270964064159</v>
      </c>
      <c r="AM111" s="6">
        <f t="shared" si="50"/>
        <v>16.32293329772731</v>
      </c>
      <c r="AN111" s="6">
        <f t="shared" si="51"/>
        <v>5.3192253490276054</v>
      </c>
      <c r="AO111" s="6">
        <f t="shared" si="52"/>
        <v>10.5</v>
      </c>
      <c r="AP111" s="6">
        <f t="shared" si="53"/>
        <v>5.2361124529490484</v>
      </c>
      <c r="AQ111" s="6">
        <f t="shared" si="54"/>
        <v>5.4600000000000009</v>
      </c>
      <c r="AR111" s="6">
        <f t="shared" si="55"/>
        <v>8.2910934489516457</v>
      </c>
      <c r="AS111" s="7"/>
      <c r="AT111" s="7">
        <f t="shared" si="29"/>
        <v>156.25130412312313</v>
      </c>
      <c r="AU111" s="7">
        <f t="shared" si="30"/>
        <v>279.1273515600725</v>
      </c>
      <c r="AV111" s="7">
        <f t="shared" si="31"/>
        <v>367.82961615120769</v>
      </c>
      <c r="AW111" s="7">
        <f t="shared" si="32"/>
        <v>460.68570869036023</v>
      </c>
      <c r="AX111" s="7"/>
      <c r="AY111" s="8">
        <v>1607</v>
      </c>
      <c r="AZ111" s="9">
        <f t="shared" si="33"/>
        <v>1507.9737903225807</v>
      </c>
      <c r="BB111" s="9">
        <f t="shared" si="34"/>
        <v>656.2554773171172</v>
      </c>
      <c r="BC111" s="9">
        <f t="shared" si="35"/>
        <v>1172.3348765523046</v>
      </c>
      <c r="BD111" s="9">
        <f t="shared" si="36"/>
        <v>1934.8799764995131</v>
      </c>
      <c r="BE111" s="9">
        <f t="shared" si="37"/>
        <v>1544.8843878350724</v>
      </c>
      <c r="BG111" s="10">
        <v>1607</v>
      </c>
      <c r="BH111" s="11">
        <f t="shared" si="38"/>
        <v>2.2978456446374076</v>
      </c>
      <c r="BI111" s="11">
        <f t="shared" si="39"/>
        <v>1.2862995211379786</v>
      </c>
      <c r="BJ111" s="11">
        <f t="shared" si="40"/>
        <v>0.77936296237388869</v>
      </c>
      <c r="BK111" s="11">
        <f t="shared" si="41"/>
        <v>0.97610785777684217</v>
      </c>
      <c r="BP111" s="3"/>
    </row>
    <row r="112" spans="2:68" x14ac:dyDescent="0.2">
      <c r="B112" s="16">
        <v>1608</v>
      </c>
      <c r="C112" s="4">
        <v>0.26046712281600326</v>
      </c>
      <c r="D112" s="4">
        <f t="shared" si="56"/>
        <v>0.55067044992812531</v>
      </c>
      <c r="E112" s="4">
        <v>1.0476292175190276</v>
      </c>
      <c r="F112" s="4">
        <f t="shared" si="42"/>
        <v>1.3968389566920367</v>
      </c>
      <c r="G112" s="4">
        <v>1.3042331384634991</v>
      </c>
      <c r="H112" s="4">
        <f t="shared" si="43"/>
        <v>0.98062641989736765</v>
      </c>
      <c r="I112" s="4">
        <v>0.51095995960189611</v>
      </c>
      <c r="J112" s="4">
        <v>2.1218541928128318</v>
      </c>
      <c r="K112" s="4">
        <v>5.7033599424377153</v>
      </c>
      <c r="L112" s="4">
        <v>4.0917118069443115</v>
      </c>
      <c r="M112" s="4">
        <v>3.6534798069596146</v>
      </c>
      <c r="N112" s="4">
        <v>4.1130228059388134</v>
      </c>
      <c r="O112" s="4">
        <v>4.2</v>
      </c>
      <c r="P112" s="4">
        <v>3.7263341343602905</v>
      </c>
      <c r="R112" s="4">
        <v>9.2798387096774206</v>
      </c>
      <c r="S112" s="4">
        <v>6.4958870967741946</v>
      </c>
      <c r="T112" s="4">
        <v>5.567903225806452</v>
      </c>
      <c r="U112" s="4">
        <v>3.7119354838709682</v>
      </c>
      <c r="V112" s="4"/>
      <c r="W112" s="52">
        <v>5.567903225806452</v>
      </c>
      <c r="X112" s="52">
        <v>3.7119354838709682</v>
      </c>
      <c r="Y112" s="52">
        <v>5.567903225806452</v>
      </c>
      <c r="Z112" s="52">
        <v>3.7119354838709682</v>
      </c>
      <c r="AA112" s="52">
        <v>5.567903225806452</v>
      </c>
      <c r="AB112" s="52">
        <v>5.567903225806452</v>
      </c>
      <c r="AC112" s="52">
        <v>7.4238709677419363</v>
      </c>
      <c r="AD112" s="52">
        <v>4.6399193548387103</v>
      </c>
      <c r="AE112" s="57"/>
      <c r="AF112" s="26">
        <v>1608</v>
      </c>
      <c r="AG112" s="6">
        <f t="shared" si="44"/>
        <v>93.613976487781301</v>
      </c>
      <c r="AH112" s="6">
        <f t="shared" si="45"/>
        <v>272.38359655494719</v>
      </c>
      <c r="AI112" s="6">
        <f t="shared" si="46"/>
        <v>353.44718052360827</v>
      </c>
      <c r="AJ112" s="6">
        <f t="shared" si="47"/>
        <v>265.74975979218664</v>
      </c>
      <c r="AK112" s="6">
        <f t="shared" si="48"/>
        <v>30.999940749047038</v>
      </c>
      <c r="AL112" s="6">
        <f t="shared" si="49"/>
        <v>10.609270964064159</v>
      </c>
      <c r="AM112" s="6">
        <f t="shared" si="50"/>
        <v>17.110079827313147</v>
      </c>
      <c r="AN112" s="6">
        <f t="shared" si="51"/>
        <v>5.3192253490276054</v>
      </c>
      <c r="AO112" s="6">
        <f t="shared" si="52"/>
        <v>10.960439420878844</v>
      </c>
      <c r="AP112" s="6">
        <f t="shared" si="53"/>
        <v>5.346929647720458</v>
      </c>
      <c r="AQ112" s="6">
        <f t="shared" si="54"/>
        <v>5.4600000000000009</v>
      </c>
      <c r="AR112" s="6">
        <f t="shared" si="55"/>
        <v>7.452668268720581</v>
      </c>
      <c r="AS112" s="7"/>
      <c r="AT112" s="7">
        <f t="shared" si="29"/>
        <v>186.87253071455314</v>
      </c>
      <c r="AU112" s="7">
        <f t="shared" si="30"/>
        <v>365.64215078171901</v>
      </c>
      <c r="AV112" s="7">
        <f t="shared" si="31"/>
        <v>359.0083140189584</v>
      </c>
      <c r="AW112" s="7">
        <f t="shared" si="32"/>
        <v>446.7057347503802</v>
      </c>
      <c r="AX112" s="7"/>
      <c r="AY112" s="8">
        <v>1608</v>
      </c>
      <c r="AZ112" s="9">
        <f t="shared" si="33"/>
        <v>1623.9717741935488</v>
      </c>
      <c r="BB112" s="9">
        <f t="shared" si="34"/>
        <v>784.86462900112315</v>
      </c>
      <c r="BC112" s="9">
        <f t="shared" si="35"/>
        <v>1535.69703328322</v>
      </c>
      <c r="BD112" s="9">
        <f t="shared" si="36"/>
        <v>1876.1640859515969</v>
      </c>
      <c r="BE112" s="9">
        <f t="shared" si="37"/>
        <v>1507.8349188796253</v>
      </c>
      <c r="BG112" s="10">
        <v>1608</v>
      </c>
      <c r="BH112" s="11">
        <f t="shared" si="38"/>
        <v>2.0691106646764492</v>
      </c>
      <c r="BI112" s="11">
        <f t="shared" si="39"/>
        <v>1.0574818723987525</v>
      </c>
      <c r="BJ112" s="11">
        <f t="shared" si="40"/>
        <v>0.8655808872761066</v>
      </c>
      <c r="BK112" s="11">
        <f t="shared" si="41"/>
        <v>1.0770222614291338</v>
      </c>
      <c r="BP112" s="3"/>
    </row>
    <row r="113" spans="2:68" x14ac:dyDescent="0.2">
      <c r="B113" s="16">
        <v>1609</v>
      </c>
      <c r="C113" s="4">
        <v>0.24400790494453387</v>
      </c>
      <c r="D113" s="4">
        <f t="shared" si="56"/>
        <v>0.5158729491427777</v>
      </c>
      <c r="E113" s="4">
        <v>0.69499047462279551</v>
      </c>
      <c r="F113" s="4">
        <f t="shared" si="42"/>
        <v>0.92665396616372731</v>
      </c>
      <c r="G113" s="4">
        <v>1.0229279517360779</v>
      </c>
      <c r="H113" s="4">
        <f t="shared" si="43"/>
        <v>0.76911876070381791</v>
      </c>
      <c r="I113" s="4">
        <v>0.3748751462405871</v>
      </c>
      <c r="J113" s="4">
        <v>2.341054006119943</v>
      </c>
      <c r="K113" s="4">
        <v>5.3995490011940594</v>
      </c>
      <c r="L113" s="4">
        <v>3.7</v>
      </c>
      <c r="M113" s="4">
        <v>3.6534798069596146</v>
      </c>
      <c r="N113" s="4">
        <v>4.3048217968893274</v>
      </c>
      <c r="O113" s="4">
        <v>4.2</v>
      </c>
      <c r="P113" s="4">
        <v>4.8908135513478808</v>
      </c>
      <c r="R113" s="4">
        <v>9.2798387096774206</v>
      </c>
      <c r="S113" s="4">
        <v>6.4958870967741946</v>
      </c>
      <c r="T113" s="4">
        <v>5.567903225806452</v>
      </c>
      <c r="U113" s="4">
        <v>3.7119354838709682</v>
      </c>
      <c r="V113" s="4"/>
      <c r="W113" s="52">
        <v>5.567903225806452</v>
      </c>
      <c r="X113" s="52">
        <v>3.7119354838709682</v>
      </c>
      <c r="Y113" s="52">
        <v>6.4958870967741946</v>
      </c>
      <c r="Z113" s="52">
        <v>3.7119354838709682</v>
      </c>
      <c r="AA113" s="52">
        <v>5.567903225806452</v>
      </c>
      <c r="AB113" s="52">
        <v>5.567903225806452</v>
      </c>
      <c r="AC113" s="52">
        <v>7.4238709677419363</v>
      </c>
      <c r="AD113" s="52">
        <v>4.6399193548387103</v>
      </c>
      <c r="AE113" s="57"/>
      <c r="AF113" s="26">
        <v>1609</v>
      </c>
      <c r="AG113" s="6">
        <f t="shared" si="44"/>
        <v>87.698401354272207</v>
      </c>
      <c r="AH113" s="6">
        <f t="shared" si="45"/>
        <v>180.69752340192682</v>
      </c>
      <c r="AI113" s="6">
        <f t="shared" si="46"/>
        <v>277.2134749204771</v>
      </c>
      <c r="AJ113" s="6">
        <f t="shared" si="47"/>
        <v>208.43118415073465</v>
      </c>
      <c r="AK113" s="6">
        <f t="shared" si="48"/>
        <v>22.74367512241642</v>
      </c>
      <c r="AL113" s="6">
        <f t="shared" si="49"/>
        <v>11.705270030599715</v>
      </c>
      <c r="AM113" s="6">
        <f t="shared" si="50"/>
        <v>16.198647003582177</v>
      </c>
      <c r="AN113" s="6">
        <f t="shared" si="51"/>
        <v>4.8100000000000005</v>
      </c>
      <c r="AO113" s="6">
        <f t="shared" si="52"/>
        <v>10.960439420878844</v>
      </c>
      <c r="AP113" s="6">
        <f t="shared" si="53"/>
        <v>5.5962683359561263</v>
      </c>
      <c r="AQ113" s="6">
        <f t="shared" si="54"/>
        <v>5.4600000000000009</v>
      </c>
      <c r="AR113" s="6">
        <f t="shared" si="55"/>
        <v>9.7816271026957615</v>
      </c>
      <c r="AS113" s="7"/>
      <c r="AT113" s="7">
        <f t="shared" si="29"/>
        <v>174.95432837040124</v>
      </c>
      <c r="AU113" s="7">
        <f t="shared" si="30"/>
        <v>267.95345041805587</v>
      </c>
      <c r="AV113" s="7">
        <f t="shared" si="31"/>
        <v>295.6871111668637</v>
      </c>
      <c r="AW113" s="7">
        <f t="shared" si="32"/>
        <v>364.46940193660623</v>
      </c>
      <c r="AX113" s="7"/>
      <c r="AY113" s="8">
        <v>1609</v>
      </c>
      <c r="AZ113" s="9">
        <f t="shared" si="33"/>
        <v>1623.9717741935488</v>
      </c>
      <c r="BB113" s="9">
        <f t="shared" si="34"/>
        <v>734.80817915568525</v>
      </c>
      <c r="BC113" s="9">
        <f t="shared" si="35"/>
        <v>1125.4044917558347</v>
      </c>
      <c r="BD113" s="9">
        <f t="shared" si="36"/>
        <v>1530.7714881337463</v>
      </c>
      <c r="BE113" s="9">
        <f t="shared" si="37"/>
        <v>1241.8858669008275</v>
      </c>
      <c r="BG113" s="10">
        <v>1609</v>
      </c>
      <c r="BH113" s="11">
        <f t="shared" si="38"/>
        <v>2.2100621907332836</v>
      </c>
      <c r="BI113" s="11">
        <f t="shared" si="39"/>
        <v>1.4430116336748033</v>
      </c>
      <c r="BJ113" s="11">
        <f t="shared" si="40"/>
        <v>1.0608845191998111</v>
      </c>
      <c r="BK113" s="11">
        <f t="shared" si="41"/>
        <v>1.3076658793502747</v>
      </c>
      <c r="BP113" s="3"/>
    </row>
    <row r="114" spans="2:68" x14ac:dyDescent="0.2">
      <c r="B114" s="16">
        <v>1610</v>
      </c>
      <c r="C114" s="4">
        <v>0.22384536305198388</v>
      </c>
      <c r="D114" s="4">
        <f t="shared" si="56"/>
        <v>0.47324601068072703</v>
      </c>
      <c r="E114" s="4">
        <v>0.64355541877445355</v>
      </c>
      <c r="F114" s="4">
        <f t="shared" si="42"/>
        <v>0.8580738916992714</v>
      </c>
      <c r="G114" s="4">
        <v>1.0740743493228819</v>
      </c>
      <c r="H114" s="4">
        <f t="shared" si="43"/>
        <v>0.80757469873900889</v>
      </c>
      <c r="I114" s="4">
        <v>0.37408510378275661</v>
      </c>
      <c r="J114" s="4">
        <v>2.341054006119943</v>
      </c>
      <c r="K114" s="4">
        <v>5.3305010600023195</v>
      </c>
      <c r="L114" s="4">
        <v>3.5802478310762722</v>
      </c>
      <c r="M114" s="4">
        <v>3.6534798069596142</v>
      </c>
      <c r="N114" s="4">
        <v>4.9441517667243762</v>
      </c>
      <c r="O114" s="4">
        <v>4.2</v>
      </c>
      <c r="P114" s="4">
        <v>4.8908135513478808</v>
      </c>
      <c r="R114" s="4">
        <v>9.2798387096774206</v>
      </c>
      <c r="S114" s="4">
        <v>6.4958870967741946</v>
      </c>
      <c r="T114" s="4">
        <v>5.567903225806452</v>
      </c>
      <c r="U114" s="4">
        <v>3.7119354838709682</v>
      </c>
      <c r="V114" s="4"/>
      <c r="W114" s="52">
        <v>5.567903225806452</v>
      </c>
      <c r="X114" s="52">
        <v>3.7119354838709682</v>
      </c>
      <c r="Y114" s="52">
        <v>6.4958870967741946</v>
      </c>
      <c r="Z114" s="52">
        <v>3.7119354838709682</v>
      </c>
      <c r="AA114" s="52">
        <v>5.567903225806452</v>
      </c>
      <c r="AB114" s="52">
        <v>5.567903225806452</v>
      </c>
      <c r="AC114" s="52">
        <v>8.3518548387096789</v>
      </c>
      <c r="AD114" s="52">
        <v>4.6399193548387103</v>
      </c>
      <c r="AE114" s="57"/>
      <c r="AF114" s="26">
        <v>1610</v>
      </c>
      <c r="AG114" s="6">
        <f t="shared" si="44"/>
        <v>80.451821815723591</v>
      </c>
      <c r="AH114" s="6">
        <f t="shared" si="45"/>
        <v>167.32440888135793</v>
      </c>
      <c r="AI114" s="6">
        <f t="shared" si="46"/>
        <v>291.074148666501</v>
      </c>
      <c r="AJ114" s="6">
        <f t="shared" si="47"/>
        <v>218.8527433582714</v>
      </c>
      <c r="AK114" s="6">
        <f t="shared" si="48"/>
        <v>22.695743246499845</v>
      </c>
      <c r="AL114" s="6">
        <f t="shared" si="49"/>
        <v>11.705270030599715</v>
      </c>
      <c r="AM114" s="6">
        <f t="shared" si="50"/>
        <v>15.991503180006958</v>
      </c>
      <c r="AN114" s="6">
        <f t="shared" si="51"/>
        <v>4.6543221803991539</v>
      </c>
      <c r="AO114" s="6">
        <f t="shared" si="52"/>
        <v>10.960439420878842</v>
      </c>
      <c r="AP114" s="6">
        <f t="shared" si="53"/>
        <v>6.427397296741689</v>
      </c>
      <c r="AQ114" s="6">
        <f t="shared" si="54"/>
        <v>5.4600000000000009</v>
      </c>
      <c r="AR114" s="6">
        <f t="shared" si="55"/>
        <v>9.7816271026957615</v>
      </c>
      <c r="AS114" s="7"/>
      <c r="AT114" s="7">
        <f t="shared" si="29"/>
        <v>168.12812427354555</v>
      </c>
      <c r="AU114" s="7">
        <f t="shared" si="30"/>
        <v>255.00071133917987</v>
      </c>
      <c r="AV114" s="7">
        <f t="shared" si="31"/>
        <v>306.5290458160934</v>
      </c>
      <c r="AW114" s="7">
        <f t="shared" si="32"/>
        <v>378.75045112432315</v>
      </c>
      <c r="AX114" s="7"/>
      <c r="AY114" s="8">
        <v>1610</v>
      </c>
      <c r="AZ114" s="9">
        <f t="shared" si="33"/>
        <v>1623.9717741935488</v>
      </c>
      <c r="BB114" s="9">
        <f t="shared" si="34"/>
        <v>706.13812194889135</v>
      </c>
      <c r="BC114" s="9">
        <f t="shared" si="35"/>
        <v>1071.0029876245555</v>
      </c>
      <c r="BD114" s="9">
        <f t="shared" si="36"/>
        <v>1590.7518947221572</v>
      </c>
      <c r="BE114" s="9">
        <f t="shared" si="37"/>
        <v>1287.4219924275924</v>
      </c>
      <c r="BG114" s="10">
        <v>1610</v>
      </c>
      <c r="BH114" s="11">
        <f t="shared" si="38"/>
        <v>2.299793374292697</v>
      </c>
      <c r="BI114" s="11">
        <f t="shared" si="39"/>
        <v>1.5163092848092397</v>
      </c>
      <c r="BJ114" s="11">
        <f t="shared" si="40"/>
        <v>1.0208831305382124</v>
      </c>
      <c r="BK114" s="11">
        <f t="shared" si="41"/>
        <v>1.261413727391242</v>
      </c>
      <c r="BP114" s="3"/>
    </row>
    <row r="115" spans="2:68" x14ac:dyDescent="0.2">
      <c r="B115" s="16">
        <v>1611</v>
      </c>
      <c r="C115" s="4">
        <v>0.32342363117437373</v>
      </c>
      <c r="D115" s="4">
        <f t="shared" si="56"/>
        <v>0.68377089043207984</v>
      </c>
      <c r="E115" s="4">
        <v>0.73366963662074858</v>
      </c>
      <c r="F115" s="4">
        <f t="shared" si="42"/>
        <v>0.9782261821609981</v>
      </c>
      <c r="G115" s="4">
        <v>1.3553795360503031</v>
      </c>
      <c r="H115" s="4">
        <f t="shared" si="43"/>
        <v>1.0190823579325587</v>
      </c>
      <c r="I115" s="4">
        <v>0.5263657875295914</v>
      </c>
      <c r="J115" s="4">
        <v>2.341054006119943</v>
      </c>
      <c r="K115" s="4">
        <v>5.5928832365309304</v>
      </c>
      <c r="L115" s="4">
        <v>4.0917118069443115</v>
      </c>
      <c r="M115" s="4">
        <v>3.6534798069596142</v>
      </c>
      <c r="N115" s="4">
        <v>4.1769558029223175</v>
      </c>
      <c r="O115" s="4">
        <v>4.2</v>
      </c>
      <c r="P115" s="4">
        <v>4.8442343746683765</v>
      </c>
      <c r="R115" s="4">
        <v>9.2798387096774206</v>
      </c>
      <c r="S115" s="4">
        <v>6.4958870967741946</v>
      </c>
      <c r="T115" s="4">
        <v>5.567903225806452</v>
      </c>
      <c r="U115" s="4">
        <v>3.7119354838709682</v>
      </c>
      <c r="V115" s="4"/>
      <c r="W115" s="52">
        <v>5.567903225806452</v>
      </c>
      <c r="X115" s="52">
        <v>3.7119354838709682</v>
      </c>
      <c r="Y115" s="52">
        <v>6.4958870967741946</v>
      </c>
      <c r="Z115" s="52">
        <v>4.6399193548387103</v>
      </c>
      <c r="AA115" s="52">
        <v>9.2798387096774206</v>
      </c>
      <c r="AB115" s="52">
        <v>5.567903225806452</v>
      </c>
      <c r="AC115" s="52">
        <v>8.3518548387096789</v>
      </c>
      <c r="AD115" s="52">
        <v>5.567903225806452</v>
      </c>
      <c r="AE115" s="57"/>
      <c r="AF115" s="26">
        <v>1611</v>
      </c>
      <c r="AG115" s="6">
        <f t="shared" si="44"/>
        <v>116.24105137345357</v>
      </c>
      <c r="AH115" s="6">
        <f t="shared" si="45"/>
        <v>190.75410552139462</v>
      </c>
      <c r="AI115" s="6">
        <f t="shared" si="46"/>
        <v>367.30785426963217</v>
      </c>
      <c r="AJ115" s="6">
        <f t="shared" si="47"/>
        <v>276.17131899972344</v>
      </c>
      <c r="AK115" s="6">
        <f t="shared" si="48"/>
        <v>31.934612329420311</v>
      </c>
      <c r="AL115" s="6">
        <f t="shared" si="49"/>
        <v>11.705270030599715</v>
      </c>
      <c r="AM115" s="6">
        <f t="shared" si="50"/>
        <v>16.778649709592791</v>
      </c>
      <c r="AN115" s="6">
        <f t="shared" si="51"/>
        <v>5.3192253490276054</v>
      </c>
      <c r="AO115" s="6">
        <f t="shared" si="52"/>
        <v>10.960439420878842</v>
      </c>
      <c r="AP115" s="6">
        <f t="shared" si="53"/>
        <v>5.4300425437990132</v>
      </c>
      <c r="AQ115" s="6">
        <f t="shared" si="54"/>
        <v>5.4600000000000009</v>
      </c>
      <c r="AR115" s="6">
        <f t="shared" si="55"/>
        <v>9.6884687493367529</v>
      </c>
      <c r="AS115" s="7"/>
      <c r="AT115" s="7">
        <f t="shared" si="29"/>
        <v>213.51775950610863</v>
      </c>
      <c r="AU115" s="7">
        <f t="shared" si="30"/>
        <v>288.03081365404967</v>
      </c>
      <c r="AV115" s="7">
        <f t="shared" si="31"/>
        <v>373.44802713237846</v>
      </c>
      <c r="AW115" s="7">
        <f t="shared" si="32"/>
        <v>464.58456240228736</v>
      </c>
      <c r="AX115" s="7"/>
      <c r="AY115" s="8">
        <v>1611</v>
      </c>
      <c r="AZ115" s="9">
        <f t="shared" si="33"/>
        <v>1623.9717741935488</v>
      </c>
      <c r="BB115" s="9">
        <f t="shared" si="34"/>
        <v>896.7745899256563</v>
      </c>
      <c r="BC115" s="9">
        <f t="shared" si="35"/>
        <v>1209.7294173470086</v>
      </c>
      <c r="BD115" s="9">
        <f t="shared" si="36"/>
        <v>1951.255162089607</v>
      </c>
      <c r="BE115" s="9">
        <f t="shared" si="37"/>
        <v>1568.4817139559896</v>
      </c>
      <c r="BG115" s="10">
        <v>1611</v>
      </c>
      <c r="BH115" s="11">
        <f t="shared" si="38"/>
        <v>1.8109029765530913</v>
      </c>
      <c r="BI115" s="11">
        <f t="shared" si="39"/>
        <v>1.3424256291584546</v>
      </c>
      <c r="BJ115" s="11">
        <f t="shared" si="40"/>
        <v>0.83227032822013436</v>
      </c>
      <c r="BK115" s="11">
        <f t="shared" si="41"/>
        <v>1.0353782002963894</v>
      </c>
      <c r="BP115" s="3"/>
    </row>
    <row r="116" spans="2:68" x14ac:dyDescent="0.2">
      <c r="B116" s="16">
        <v>1612</v>
      </c>
      <c r="C116" s="4">
        <v>0.29009371498464825</v>
      </c>
      <c r="D116" s="4">
        <f t="shared" si="56"/>
        <v>0.61330595134175114</v>
      </c>
      <c r="E116" s="4">
        <v>0.82625273714776404</v>
      </c>
      <c r="F116" s="4">
        <f t="shared" si="42"/>
        <v>1.1016703161970187</v>
      </c>
      <c r="G116" s="4">
        <v>1.2275135420832934</v>
      </c>
      <c r="H116" s="4">
        <f t="shared" si="43"/>
        <v>0.92294251284458151</v>
      </c>
      <c r="I116" s="4">
        <v>0.70649546791495255</v>
      </c>
      <c r="J116" s="4">
        <v>2.341054006119943</v>
      </c>
      <c r="K116" s="4">
        <v>5.3995490011940594</v>
      </c>
      <c r="L116" s="4">
        <v>4.0712532479095902</v>
      </c>
      <c r="M116" s="4">
        <v>3.6534798069596142</v>
      </c>
      <c r="N116" s="4">
        <v>4.3474437948783313</v>
      </c>
      <c r="O116" s="4">
        <v>4.2</v>
      </c>
      <c r="P116" s="4">
        <v>5.310026141463414</v>
      </c>
      <c r="R116" s="4">
        <v>9.2798387096774206</v>
      </c>
      <c r="S116" s="4">
        <v>6.4958870967741946</v>
      </c>
      <c r="T116" s="4">
        <v>5.567903225806452</v>
      </c>
      <c r="U116" s="4">
        <v>3.7119354838709682</v>
      </c>
      <c r="V116" s="4"/>
      <c r="W116" s="52">
        <v>5.567903225806452</v>
      </c>
      <c r="X116" s="52">
        <v>3.7119354838709682</v>
      </c>
      <c r="Y116" s="52">
        <v>6.4958870967741946</v>
      </c>
      <c r="Z116" s="52">
        <v>4.6399193548387103</v>
      </c>
      <c r="AA116" s="52">
        <v>9.2798387096774206</v>
      </c>
      <c r="AB116" s="52">
        <v>5.567903225806452</v>
      </c>
      <c r="AC116" s="52">
        <v>8.3518548387096789</v>
      </c>
      <c r="AD116" s="52">
        <v>5.567903225806452</v>
      </c>
      <c r="AE116" s="57"/>
      <c r="AF116" s="26">
        <v>1612</v>
      </c>
      <c r="AG116" s="6">
        <f t="shared" si="44"/>
        <v>104.26201172809769</v>
      </c>
      <c r="AH116" s="6">
        <f t="shared" si="45"/>
        <v>214.82571165841864</v>
      </c>
      <c r="AI116" s="6">
        <f t="shared" si="46"/>
        <v>332.65616990457255</v>
      </c>
      <c r="AJ116" s="6">
        <f t="shared" si="47"/>
        <v>250.11742098088158</v>
      </c>
      <c r="AK116" s="6">
        <f t="shared" si="48"/>
        <v>42.86308003840017</v>
      </c>
      <c r="AL116" s="6">
        <f t="shared" si="49"/>
        <v>11.705270030599715</v>
      </c>
      <c r="AM116" s="6">
        <f t="shared" si="50"/>
        <v>16.198647003582177</v>
      </c>
      <c r="AN116" s="6">
        <f t="shared" si="51"/>
        <v>5.2926292222824678</v>
      </c>
      <c r="AO116" s="6">
        <f t="shared" si="52"/>
        <v>10.960439420878842</v>
      </c>
      <c r="AP116" s="6">
        <f t="shared" si="53"/>
        <v>5.6516769333418306</v>
      </c>
      <c r="AQ116" s="6">
        <f t="shared" si="54"/>
        <v>5.4600000000000009</v>
      </c>
      <c r="AR116" s="6">
        <f t="shared" si="55"/>
        <v>10.620052282926828</v>
      </c>
      <c r="AS116" s="7"/>
      <c r="AT116" s="7">
        <f t="shared" si="29"/>
        <v>213.01380666010971</v>
      </c>
      <c r="AU116" s="7">
        <f t="shared" si="30"/>
        <v>323.57750659043063</v>
      </c>
      <c r="AV116" s="7">
        <f t="shared" si="31"/>
        <v>358.86921591289359</v>
      </c>
      <c r="AW116" s="7">
        <f t="shared" si="32"/>
        <v>441.40796483658482</v>
      </c>
      <c r="AX116" s="7"/>
      <c r="AY116" s="8">
        <v>1612</v>
      </c>
      <c r="AZ116" s="9">
        <f t="shared" si="33"/>
        <v>1623.9717741935488</v>
      </c>
      <c r="BB116" s="9">
        <f t="shared" si="34"/>
        <v>894.65798797246077</v>
      </c>
      <c r="BC116" s="9">
        <f t="shared" si="35"/>
        <v>1359.0255276798086</v>
      </c>
      <c r="BD116" s="9">
        <f t="shared" si="36"/>
        <v>1853.9134523136563</v>
      </c>
      <c r="BE116" s="9">
        <f t="shared" si="37"/>
        <v>1507.2507068341531</v>
      </c>
      <c r="BG116" s="10">
        <v>1612</v>
      </c>
      <c r="BH116" s="11">
        <f t="shared" si="38"/>
        <v>1.8151872514701535</v>
      </c>
      <c r="BI116" s="11">
        <f t="shared" si="39"/>
        <v>1.1949531050870461</v>
      </c>
      <c r="BJ116" s="11">
        <f t="shared" si="40"/>
        <v>0.8759695724559613</v>
      </c>
      <c r="BK116" s="11">
        <f t="shared" si="41"/>
        <v>1.0774397164520546</v>
      </c>
      <c r="BP116" s="3"/>
    </row>
    <row r="117" spans="2:68" x14ac:dyDescent="0.2">
      <c r="B117" s="16">
        <v>1613</v>
      </c>
      <c r="C117" s="4">
        <v>0.28268706694248696</v>
      </c>
      <c r="D117" s="4">
        <f t="shared" si="56"/>
        <v>0.59764707598834454</v>
      </c>
      <c r="E117" s="4">
        <v>0.88262555835754664</v>
      </c>
      <c r="F117" s="4">
        <f t="shared" si="42"/>
        <v>1.1768340778100621</v>
      </c>
      <c r="G117" s="4">
        <v>1.3553795360503031</v>
      </c>
      <c r="H117" s="4">
        <f t="shared" si="43"/>
        <v>1.0190823579325587</v>
      </c>
      <c r="I117" s="4">
        <v>0.48034581436096302</v>
      </c>
      <c r="J117" s="4">
        <v>2.341054006119943</v>
      </c>
      <c r="K117" s="4">
        <v>5.7724078836294552</v>
      </c>
      <c r="L117" s="4">
        <v>4.0917118069443115</v>
      </c>
      <c r="M117" s="4">
        <v>3.6534798069596142</v>
      </c>
      <c r="N117" s="4">
        <v>4.2621997989003244</v>
      </c>
      <c r="O117" s="4">
        <v>4.2</v>
      </c>
      <c r="P117" s="4">
        <v>4.1921259011553271</v>
      </c>
      <c r="R117" s="4">
        <v>9.2798387096774206</v>
      </c>
      <c r="S117" s="4">
        <v>6.4958870967741946</v>
      </c>
      <c r="T117" s="4">
        <v>5.567903225806452</v>
      </c>
      <c r="U117" s="4">
        <v>3.7119354838709682</v>
      </c>
      <c r="V117" s="4"/>
      <c r="W117" s="52">
        <v>5.567903225806452</v>
      </c>
      <c r="X117" s="52">
        <v>3.7119354838709682</v>
      </c>
      <c r="Y117" s="52">
        <v>6.4958870967741946</v>
      </c>
      <c r="Z117" s="52">
        <v>4.6399193548387103</v>
      </c>
      <c r="AA117" s="52">
        <v>9.2798387096774206</v>
      </c>
      <c r="AB117" s="52">
        <v>5.567903225806452</v>
      </c>
      <c r="AC117" s="52">
        <v>8.3518548387096789</v>
      </c>
      <c r="AD117" s="52">
        <v>4.6399193548387103</v>
      </c>
      <c r="AE117" s="57"/>
      <c r="AF117" s="26">
        <v>1613</v>
      </c>
      <c r="AG117" s="6">
        <f t="shared" si="44"/>
        <v>101.60000291801857</v>
      </c>
      <c r="AH117" s="6">
        <f t="shared" si="45"/>
        <v>229.48264517296212</v>
      </c>
      <c r="AI117" s="6">
        <f t="shared" si="46"/>
        <v>367.30785426963217</v>
      </c>
      <c r="AJ117" s="6">
        <f t="shared" si="47"/>
        <v>276.17131899972344</v>
      </c>
      <c r="AK117" s="6">
        <f t="shared" si="48"/>
        <v>29.142580557279626</v>
      </c>
      <c r="AL117" s="6">
        <f t="shared" si="49"/>
        <v>11.705270030599715</v>
      </c>
      <c r="AM117" s="6">
        <f t="shared" si="50"/>
        <v>17.317223650888366</v>
      </c>
      <c r="AN117" s="6">
        <f t="shared" si="51"/>
        <v>5.3192253490276054</v>
      </c>
      <c r="AO117" s="6">
        <f t="shared" si="52"/>
        <v>10.960439420878842</v>
      </c>
      <c r="AP117" s="6">
        <f t="shared" si="53"/>
        <v>5.5408597385704219</v>
      </c>
      <c r="AQ117" s="6">
        <f t="shared" si="54"/>
        <v>5.4600000000000009</v>
      </c>
      <c r="AR117" s="6">
        <f t="shared" si="55"/>
        <v>8.3842518023106543</v>
      </c>
      <c r="AS117" s="7"/>
      <c r="AT117" s="7">
        <f t="shared" si="29"/>
        <v>195.42985346757382</v>
      </c>
      <c r="AU117" s="7">
        <f t="shared" si="30"/>
        <v>323.31249572251738</v>
      </c>
      <c r="AV117" s="7">
        <f t="shared" si="31"/>
        <v>370.00116954927864</v>
      </c>
      <c r="AW117" s="7">
        <f t="shared" si="32"/>
        <v>461.13770481918777</v>
      </c>
      <c r="AX117" s="7"/>
      <c r="AY117" s="8">
        <v>1613</v>
      </c>
      <c r="AZ117" s="9">
        <f t="shared" si="33"/>
        <v>1623.9717741935488</v>
      </c>
      <c r="BB117" s="9">
        <f t="shared" si="34"/>
        <v>820.80538456381009</v>
      </c>
      <c r="BC117" s="9">
        <f t="shared" si="35"/>
        <v>1357.912482034573</v>
      </c>
      <c r="BD117" s="9">
        <f t="shared" si="36"/>
        <v>1936.7783602405887</v>
      </c>
      <c r="BE117" s="9">
        <f t="shared" si="37"/>
        <v>1554.0049121069703</v>
      </c>
      <c r="BG117" s="10">
        <v>1613</v>
      </c>
      <c r="BH117" s="11">
        <f t="shared" si="38"/>
        <v>1.9785101374018823</v>
      </c>
      <c r="BI117" s="11">
        <f t="shared" si="39"/>
        <v>1.1959325771572087</v>
      </c>
      <c r="BJ117" s="11">
        <f t="shared" si="40"/>
        <v>0.83849128404750317</v>
      </c>
      <c r="BK117" s="11">
        <f t="shared" si="41"/>
        <v>1.045023578459424</v>
      </c>
      <c r="BP117" s="3"/>
    </row>
    <row r="118" spans="2:68" x14ac:dyDescent="0.2">
      <c r="B118" s="16">
        <v>1614</v>
      </c>
      <c r="C118" s="4">
        <v>0.27651486024068594</v>
      </c>
      <c r="D118" s="4">
        <f t="shared" si="56"/>
        <v>0.58459801319383919</v>
      </c>
      <c r="E118" s="4">
        <v>0.69375603328243529</v>
      </c>
      <c r="F118" s="4">
        <f t="shared" si="42"/>
        <v>0.92500804437658035</v>
      </c>
      <c r="G118" s="4">
        <v>1.1507939457030876</v>
      </c>
      <c r="H118" s="4">
        <f t="shared" si="43"/>
        <v>0.86525860579179514</v>
      </c>
      <c r="I118" s="4">
        <v>0.45921217861399632</v>
      </c>
      <c r="J118" s="4">
        <v>2.341054006119943</v>
      </c>
      <c r="K118" s="4">
        <v>5.5238352953391914</v>
      </c>
      <c r="L118" s="4">
        <v>4.3474437948783304</v>
      </c>
      <c r="M118" s="4">
        <v>3.6534798069596142</v>
      </c>
      <c r="N118" s="4">
        <v>4.7736637747683632</v>
      </c>
      <c r="O118" s="4">
        <v>4.2</v>
      </c>
      <c r="P118" s="4">
        <v>6.2881888517329907</v>
      </c>
      <c r="R118" s="4">
        <v>9.2798387096774206</v>
      </c>
      <c r="S118" s="4">
        <v>6.4958870967741946</v>
      </c>
      <c r="T118" s="4">
        <v>5.567903225806452</v>
      </c>
      <c r="U118" s="4">
        <v>3.7119354838709682</v>
      </c>
      <c r="V118" s="4"/>
      <c r="W118" s="52">
        <v>5.567903225806452</v>
      </c>
      <c r="X118" s="52">
        <v>3.7119354838709682</v>
      </c>
      <c r="Y118" s="52">
        <v>6.4958870967741946</v>
      </c>
      <c r="Z118" s="52">
        <v>4.6399193548387103</v>
      </c>
      <c r="AA118" s="52">
        <v>9.2798387096774206</v>
      </c>
      <c r="AB118" s="52">
        <v>5.567903225806452</v>
      </c>
      <c r="AC118" s="52">
        <v>8.3518548387096789</v>
      </c>
      <c r="AD118" s="52">
        <v>4.6399193548387103</v>
      </c>
      <c r="AE118" s="57"/>
      <c r="AF118" s="26">
        <v>1614</v>
      </c>
      <c r="AG118" s="6">
        <f t="shared" si="44"/>
        <v>99.381662242952657</v>
      </c>
      <c r="AH118" s="6">
        <f t="shared" si="45"/>
        <v>180.37656865343317</v>
      </c>
      <c r="AI118" s="6">
        <f t="shared" si="46"/>
        <v>311.86515928553672</v>
      </c>
      <c r="AJ118" s="6">
        <f t="shared" si="47"/>
        <v>234.48508216957649</v>
      </c>
      <c r="AK118" s="6">
        <f t="shared" si="48"/>
        <v>27.860402876511159</v>
      </c>
      <c r="AL118" s="6">
        <f t="shared" si="49"/>
        <v>11.705270030599715</v>
      </c>
      <c r="AM118" s="6">
        <f t="shared" si="50"/>
        <v>16.571505886017576</v>
      </c>
      <c r="AN118" s="6">
        <f t="shared" si="51"/>
        <v>5.6516769333418297</v>
      </c>
      <c r="AO118" s="6">
        <f t="shared" si="52"/>
        <v>10.960439420878842</v>
      </c>
      <c r="AP118" s="6">
        <f t="shared" si="53"/>
        <v>6.2057629071988725</v>
      </c>
      <c r="AQ118" s="6">
        <f t="shared" si="54"/>
        <v>5.4600000000000009</v>
      </c>
      <c r="AR118" s="6">
        <f t="shared" si="55"/>
        <v>12.576377703465981</v>
      </c>
      <c r="AS118" s="7"/>
      <c r="AT118" s="7">
        <f t="shared" si="29"/>
        <v>196.37309800096665</v>
      </c>
      <c r="AU118" s="7">
        <f t="shared" si="30"/>
        <v>277.36800441144715</v>
      </c>
      <c r="AV118" s="7">
        <f t="shared" si="31"/>
        <v>331.47651792759046</v>
      </c>
      <c r="AW118" s="7">
        <f t="shared" si="32"/>
        <v>408.85659504355067</v>
      </c>
      <c r="AX118" s="7"/>
      <c r="AY118" s="8">
        <v>1614</v>
      </c>
      <c r="AZ118" s="9">
        <f t="shared" si="33"/>
        <v>1623.9717741935488</v>
      </c>
      <c r="BB118" s="9">
        <f t="shared" si="34"/>
        <v>824.76701160405992</v>
      </c>
      <c r="BC118" s="9">
        <f t="shared" si="35"/>
        <v>1164.9456185280781</v>
      </c>
      <c r="BD118" s="9">
        <f t="shared" si="36"/>
        <v>1717.1976991829129</v>
      </c>
      <c r="BE118" s="9">
        <f t="shared" si="37"/>
        <v>1392.2013752958801</v>
      </c>
      <c r="BG118" s="10">
        <v>1614</v>
      </c>
      <c r="BH118" s="11">
        <f t="shared" si="38"/>
        <v>1.9690067029174021</v>
      </c>
      <c r="BI118" s="11">
        <f t="shared" si="39"/>
        <v>1.3940322607036846</v>
      </c>
      <c r="BJ118" s="11">
        <f t="shared" si="40"/>
        <v>0.94571042982778075</v>
      </c>
      <c r="BK118" s="11">
        <f t="shared" si="41"/>
        <v>1.1664776396650314</v>
      </c>
      <c r="BP118" s="3"/>
    </row>
    <row r="119" spans="2:68" x14ac:dyDescent="0.2">
      <c r="B119" s="16">
        <v>1615</v>
      </c>
      <c r="C119" s="4">
        <v>0.35263874289623193</v>
      </c>
      <c r="D119" s="4">
        <f t="shared" si="56"/>
        <v>0.74553645432607174</v>
      </c>
      <c r="E119" s="4">
        <v>0.67606237407060576</v>
      </c>
      <c r="F119" s="4">
        <f t="shared" si="42"/>
        <v>0.90141649876080765</v>
      </c>
      <c r="G119" s="4">
        <v>1.2275135420832934</v>
      </c>
      <c r="H119" s="4">
        <f t="shared" si="43"/>
        <v>0.92294251284458151</v>
      </c>
      <c r="I119" s="4">
        <v>0.65376013385476472</v>
      </c>
      <c r="J119" s="4">
        <v>2.341054006119943</v>
      </c>
      <c r="K119" s="4">
        <v>5.4685969423857985</v>
      </c>
      <c r="L119" s="4">
        <v>4.0917118069443115</v>
      </c>
      <c r="M119" s="4">
        <v>3.6534798069596142</v>
      </c>
      <c r="N119" s="4">
        <v>5.0293957627023831</v>
      </c>
      <c r="O119" s="4">
        <v>4.2</v>
      </c>
      <c r="P119" s="4">
        <v>6.5655422232284355</v>
      </c>
      <c r="R119" s="4">
        <v>9.2798387096774206</v>
      </c>
      <c r="S119" s="4">
        <v>6.4958870967741946</v>
      </c>
      <c r="T119" s="4">
        <v>5.567903225806452</v>
      </c>
      <c r="U119" s="4">
        <v>3.7119354838709682</v>
      </c>
      <c r="V119" s="4"/>
      <c r="W119" s="52">
        <v>5.567903225806452</v>
      </c>
      <c r="X119" s="52">
        <v>3.7119354838709682</v>
      </c>
      <c r="Y119" s="52">
        <v>6.4958870967741946</v>
      </c>
      <c r="Z119" s="52">
        <v>4.6399193548387103</v>
      </c>
      <c r="AA119" s="52">
        <v>9.2798387096774206</v>
      </c>
      <c r="AB119" s="52">
        <v>5.567903225806452</v>
      </c>
      <c r="AC119" s="52">
        <v>8.3518548387096789</v>
      </c>
      <c r="AD119" s="52">
        <v>5.567903225806452</v>
      </c>
      <c r="AE119" s="57"/>
      <c r="AF119" s="26">
        <v>1615</v>
      </c>
      <c r="AG119" s="6">
        <f t="shared" si="44"/>
        <v>126.7411972354322</v>
      </c>
      <c r="AH119" s="6">
        <f t="shared" si="45"/>
        <v>175.77621725835749</v>
      </c>
      <c r="AI119" s="6">
        <f t="shared" si="46"/>
        <v>332.65616990457255</v>
      </c>
      <c r="AJ119" s="6">
        <f t="shared" si="47"/>
        <v>250.11742098088158</v>
      </c>
      <c r="AK119" s="6">
        <f t="shared" si="48"/>
        <v>39.66362732096858</v>
      </c>
      <c r="AL119" s="6">
        <f t="shared" si="49"/>
        <v>11.705270030599715</v>
      </c>
      <c r="AM119" s="6">
        <f t="shared" si="50"/>
        <v>16.405790827157396</v>
      </c>
      <c r="AN119" s="6">
        <f t="shared" si="51"/>
        <v>5.3192253490276054</v>
      </c>
      <c r="AO119" s="6">
        <f t="shared" si="52"/>
        <v>10.960439420878842</v>
      </c>
      <c r="AP119" s="6">
        <f t="shared" si="53"/>
        <v>6.5382144915130986</v>
      </c>
      <c r="AQ119" s="6">
        <f t="shared" si="54"/>
        <v>5.4600000000000009</v>
      </c>
      <c r="AR119" s="6">
        <f t="shared" si="55"/>
        <v>13.131084446456871</v>
      </c>
      <c r="AS119" s="7"/>
      <c r="AT119" s="7">
        <f t="shared" si="29"/>
        <v>235.92484912203429</v>
      </c>
      <c r="AU119" s="7">
        <f t="shared" si="30"/>
        <v>284.95986914495961</v>
      </c>
      <c r="AV119" s="7">
        <f t="shared" si="31"/>
        <v>359.30107286748364</v>
      </c>
      <c r="AW119" s="7">
        <f t="shared" si="32"/>
        <v>441.83982179117481</v>
      </c>
      <c r="AX119" s="7"/>
      <c r="AY119" s="8">
        <v>1615</v>
      </c>
      <c r="AZ119" s="9">
        <f t="shared" si="33"/>
        <v>1623.9717741935488</v>
      </c>
      <c r="BB119" s="9">
        <f t="shared" si="34"/>
        <v>990.8843663125441</v>
      </c>
      <c r="BC119" s="9">
        <f t="shared" si="35"/>
        <v>1196.8314504088305</v>
      </c>
      <c r="BD119" s="9">
        <f t="shared" si="36"/>
        <v>1855.7272515229342</v>
      </c>
      <c r="BE119" s="9">
        <f t="shared" si="37"/>
        <v>1509.0645060434313</v>
      </c>
      <c r="BG119" s="10">
        <v>1615</v>
      </c>
      <c r="BH119" s="11">
        <f t="shared" si="38"/>
        <v>1.6389114909915903</v>
      </c>
      <c r="BI119" s="11">
        <f t="shared" si="39"/>
        <v>1.356892629817515</v>
      </c>
      <c r="BJ119" s="11">
        <f t="shared" si="40"/>
        <v>0.87511339441763791</v>
      </c>
      <c r="BK119" s="11">
        <f t="shared" si="41"/>
        <v>1.0761447026882829</v>
      </c>
      <c r="BP119" s="3"/>
    </row>
    <row r="120" spans="2:68" x14ac:dyDescent="0.2">
      <c r="B120" s="16">
        <v>1616</v>
      </c>
      <c r="C120" s="4">
        <v>0.27445745800675225</v>
      </c>
      <c r="D120" s="4">
        <f t="shared" si="56"/>
        <v>0.58024832559567074</v>
      </c>
      <c r="E120" s="4">
        <v>0.8410660332320864</v>
      </c>
      <c r="F120" s="4">
        <f t="shared" si="42"/>
        <v>1.1214213776427819</v>
      </c>
      <c r="G120" s="4">
        <v>1.3298063372569013</v>
      </c>
      <c r="H120" s="4">
        <f t="shared" si="43"/>
        <v>0.99985438891496337</v>
      </c>
      <c r="I120" s="4">
        <v>0.39877393058996069</v>
      </c>
      <c r="J120" s="4">
        <v>2.341054006119943</v>
      </c>
      <c r="K120" s="4">
        <v>5.3719298247173644</v>
      </c>
      <c r="L120" s="4">
        <v>4.0917118069443115</v>
      </c>
      <c r="M120" s="4">
        <v>3.6534798069596142</v>
      </c>
      <c r="N120" s="4">
        <v>4.7097307777848592</v>
      </c>
      <c r="O120" s="4">
        <v>4.2</v>
      </c>
      <c r="P120" s="4">
        <v>6.5655422232284355</v>
      </c>
      <c r="R120" s="4">
        <v>9.2798387096774206</v>
      </c>
      <c r="S120" s="4">
        <v>6.4958870967741946</v>
      </c>
      <c r="T120" s="4">
        <v>5.567903225806452</v>
      </c>
      <c r="U120" s="4">
        <v>3.7119354838709682</v>
      </c>
      <c r="V120" s="4"/>
      <c r="W120" s="52">
        <v>5.567903225806452</v>
      </c>
      <c r="X120" s="52">
        <v>3.7119354838709682</v>
      </c>
      <c r="Y120" s="52">
        <v>6.4958870967741946</v>
      </c>
      <c r="Z120" s="52">
        <v>4.6399193548387103</v>
      </c>
      <c r="AA120" s="52">
        <v>9.2798387096774206</v>
      </c>
      <c r="AB120" s="52">
        <v>5.567903225806452</v>
      </c>
      <c r="AC120" s="52">
        <v>8.3518548387096789</v>
      </c>
      <c r="AD120" s="52">
        <v>5.567903225806452</v>
      </c>
      <c r="AE120" s="57"/>
      <c r="AF120" s="26">
        <v>1616</v>
      </c>
      <c r="AG120" s="6">
        <f t="shared" si="44"/>
        <v>98.642215351264028</v>
      </c>
      <c r="AH120" s="6">
        <f t="shared" si="45"/>
        <v>218.67716864034247</v>
      </c>
      <c r="AI120" s="6">
        <f t="shared" si="46"/>
        <v>360.37751739662025</v>
      </c>
      <c r="AJ120" s="6">
        <f t="shared" si="47"/>
        <v>270.9605393959551</v>
      </c>
      <c r="AK120" s="6">
        <f t="shared" si="48"/>
        <v>24.193614368892916</v>
      </c>
      <c r="AL120" s="6">
        <f t="shared" si="49"/>
        <v>11.705270030599715</v>
      </c>
      <c r="AM120" s="6">
        <f t="shared" si="50"/>
        <v>16.115789474152095</v>
      </c>
      <c r="AN120" s="6">
        <f t="shared" si="51"/>
        <v>5.3192253490276054</v>
      </c>
      <c r="AO120" s="6">
        <f t="shared" si="52"/>
        <v>10.960439420878842</v>
      </c>
      <c r="AP120" s="6">
        <f t="shared" si="53"/>
        <v>6.1226500111203173</v>
      </c>
      <c r="AQ120" s="6">
        <f t="shared" si="54"/>
        <v>5.4600000000000009</v>
      </c>
      <c r="AR120" s="6">
        <f t="shared" si="55"/>
        <v>13.131084446456871</v>
      </c>
      <c r="AS120" s="7"/>
      <c r="AT120" s="7">
        <f t="shared" si="29"/>
        <v>191.65028845239237</v>
      </c>
      <c r="AU120" s="7">
        <f t="shared" si="30"/>
        <v>311.6852417414708</v>
      </c>
      <c r="AV120" s="7">
        <f t="shared" si="31"/>
        <v>363.96861249708343</v>
      </c>
      <c r="AW120" s="7">
        <f t="shared" si="32"/>
        <v>453.38559049774864</v>
      </c>
      <c r="AX120" s="7"/>
      <c r="AY120" s="8">
        <v>1616</v>
      </c>
      <c r="AZ120" s="9">
        <f t="shared" si="33"/>
        <v>1623.9717741935488</v>
      </c>
      <c r="BB120" s="9">
        <f t="shared" si="34"/>
        <v>804.93121150004799</v>
      </c>
      <c r="BC120" s="9">
        <f t="shared" si="35"/>
        <v>1309.0780153141775</v>
      </c>
      <c r="BD120" s="9">
        <f t="shared" si="36"/>
        <v>1904.2194800905443</v>
      </c>
      <c r="BE120" s="9">
        <f t="shared" si="37"/>
        <v>1528.6681724877506</v>
      </c>
      <c r="BG120" s="10">
        <v>1616</v>
      </c>
      <c r="BH120" s="11">
        <f t="shared" si="38"/>
        <v>2.0175286421893852</v>
      </c>
      <c r="BI120" s="11">
        <f t="shared" si="39"/>
        <v>1.2405462128273517</v>
      </c>
      <c r="BJ120" s="11">
        <f t="shared" si="40"/>
        <v>0.85282804381159361</v>
      </c>
      <c r="BK120" s="11">
        <f t="shared" si="41"/>
        <v>1.0623442048582077</v>
      </c>
      <c r="BP120" s="3"/>
    </row>
    <row r="121" spans="2:68" x14ac:dyDescent="0.2">
      <c r="B121" s="16">
        <v>1617</v>
      </c>
      <c r="C121" s="4">
        <v>0.23577829600879918</v>
      </c>
      <c r="D121" s="4">
        <f t="shared" si="56"/>
        <v>0.49847419875010401</v>
      </c>
      <c r="E121" s="4">
        <v>0.89044368684649466</v>
      </c>
      <c r="F121" s="4">
        <f t="shared" si="42"/>
        <v>1.1872582491286596</v>
      </c>
      <c r="G121" s="4">
        <v>1.3553795360503031</v>
      </c>
      <c r="H121" s="4">
        <f t="shared" si="43"/>
        <v>1.0190823579325587</v>
      </c>
      <c r="I121" s="4">
        <v>0.35630914848156958</v>
      </c>
      <c r="J121" s="4">
        <v>2.341054006119943</v>
      </c>
      <c r="K121" s="4">
        <v>5.7447887071527592</v>
      </c>
      <c r="L121" s="4">
        <v>4.0917118069443115</v>
      </c>
      <c r="M121" s="4">
        <v>3.6534798069596146</v>
      </c>
      <c r="N121" s="4">
        <v>4.4539987898508393</v>
      </c>
      <c r="O121" s="4">
        <v>4.2</v>
      </c>
      <c r="P121" s="4">
        <v>6.707401441848523</v>
      </c>
      <c r="R121" s="4">
        <v>9.2798387096774206</v>
      </c>
      <c r="S121" s="4">
        <v>6.4958870967741946</v>
      </c>
      <c r="T121" s="4">
        <v>5.567903225806452</v>
      </c>
      <c r="U121" s="4">
        <v>3.7119354838709682</v>
      </c>
      <c r="V121" s="4"/>
      <c r="W121" s="52">
        <v>5.567903225806452</v>
      </c>
      <c r="X121" s="52">
        <v>3.7119354838709682</v>
      </c>
      <c r="Y121" s="52">
        <v>6.4958870967741946</v>
      </c>
      <c r="Z121" s="52">
        <v>4.6399193548387103</v>
      </c>
      <c r="AA121" s="52">
        <v>9.2798387096774206</v>
      </c>
      <c r="AB121" s="52">
        <v>5.567903225806452</v>
      </c>
      <c r="AC121" s="52">
        <v>8.3518548387096789</v>
      </c>
      <c r="AD121" s="52">
        <v>5.567903225806452</v>
      </c>
      <c r="AE121" s="57"/>
      <c r="AF121" s="26">
        <v>1617</v>
      </c>
      <c r="AG121" s="6">
        <f t="shared" si="44"/>
        <v>84.740613787517688</v>
      </c>
      <c r="AH121" s="6">
        <f t="shared" si="45"/>
        <v>231.51535858008862</v>
      </c>
      <c r="AI121" s="6">
        <f t="shared" si="46"/>
        <v>367.30785426963217</v>
      </c>
      <c r="AJ121" s="6">
        <f t="shared" si="47"/>
        <v>276.17131899972344</v>
      </c>
      <c r="AK121" s="6">
        <f t="shared" si="48"/>
        <v>21.617276038376826</v>
      </c>
      <c r="AL121" s="6">
        <f t="shared" si="49"/>
        <v>11.705270030599715</v>
      </c>
      <c r="AM121" s="6">
        <f t="shared" si="50"/>
        <v>17.23436612145828</v>
      </c>
      <c r="AN121" s="6">
        <f t="shared" si="51"/>
        <v>5.3192253490276054</v>
      </c>
      <c r="AO121" s="6">
        <f t="shared" si="52"/>
        <v>10.960439420878844</v>
      </c>
      <c r="AP121" s="6">
        <f t="shared" si="53"/>
        <v>5.7901984268060911</v>
      </c>
      <c r="AQ121" s="6">
        <f t="shared" si="54"/>
        <v>5.4600000000000009</v>
      </c>
      <c r="AR121" s="6">
        <f t="shared" si="55"/>
        <v>13.414802883697046</v>
      </c>
      <c r="AS121" s="7"/>
      <c r="AT121" s="7">
        <f t="shared" si="29"/>
        <v>176.24219205836209</v>
      </c>
      <c r="AU121" s="7">
        <f t="shared" si="30"/>
        <v>323.01693685093301</v>
      </c>
      <c r="AV121" s="7">
        <f t="shared" si="31"/>
        <v>367.67289727056783</v>
      </c>
      <c r="AW121" s="7">
        <f t="shared" si="32"/>
        <v>458.80943254047679</v>
      </c>
      <c r="AX121" s="7"/>
      <c r="AY121" s="8">
        <v>1617</v>
      </c>
      <c r="AZ121" s="9">
        <f t="shared" si="33"/>
        <v>1623.9717741935488</v>
      </c>
      <c r="BB121" s="9">
        <f t="shared" si="34"/>
        <v>740.21720664512077</v>
      </c>
      <c r="BC121" s="9">
        <f t="shared" si="35"/>
        <v>1356.6711347739188</v>
      </c>
      <c r="BD121" s="9">
        <f t="shared" si="36"/>
        <v>1926.9996166700025</v>
      </c>
      <c r="BE121" s="9">
        <f t="shared" si="37"/>
        <v>1544.2261685363849</v>
      </c>
      <c r="BG121" s="10">
        <v>1617</v>
      </c>
      <c r="BH121" s="11">
        <f t="shared" si="38"/>
        <v>2.1939124889488317</v>
      </c>
      <c r="BI121" s="11">
        <f t="shared" si="39"/>
        <v>1.1970268494465861</v>
      </c>
      <c r="BJ121" s="11">
        <f t="shared" si="40"/>
        <v>0.84274628813880714</v>
      </c>
      <c r="BK121" s="11">
        <f t="shared" si="41"/>
        <v>1.0516411438181665</v>
      </c>
      <c r="BP121" s="3"/>
    </row>
    <row r="122" spans="2:68" x14ac:dyDescent="0.2">
      <c r="B122" s="16">
        <v>1618</v>
      </c>
      <c r="C122" s="4">
        <v>0.26499340773065738</v>
      </c>
      <c r="D122" s="4">
        <f t="shared" si="56"/>
        <v>0.56023976264409603</v>
      </c>
      <c r="E122" s="4">
        <v>0.64437837966802702</v>
      </c>
      <c r="F122" s="4">
        <f t="shared" si="42"/>
        <v>0.85917117289070266</v>
      </c>
      <c r="G122" s="4">
        <v>1.0229279517360779</v>
      </c>
      <c r="H122" s="4">
        <f t="shared" si="43"/>
        <v>0.76911876070381791</v>
      </c>
      <c r="I122" s="4">
        <v>0.33083027921653496</v>
      </c>
      <c r="J122" s="4">
        <v>2.341054006119943</v>
      </c>
      <c r="K122" s="4">
        <v>5.1371668246654476</v>
      </c>
      <c r="L122" s="4">
        <v>4.8</v>
      </c>
      <c r="M122" s="4">
        <v>3.7</v>
      </c>
      <c r="N122" s="4">
        <v>4.6031757828123503</v>
      </c>
      <c r="O122" s="4">
        <v>4.2</v>
      </c>
      <c r="P122" s="4">
        <v>7.1315372424722669</v>
      </c>
      <c r="R122" s="4">
        <v>9.2798387096774206</v>
      </c>
      <c r="S122" s="4">
        <v>6.4958870967741946</v>
      </c>
      <c r="T122" s="4">
        <v>5.567903225806452</v>
      </c>
      <c r="U122" s="4">
        <v>3.7119354838709682</v>
      </c>
      <c r="V122" s="4"/>
      <c r="W122" s="52">
        <v>5.567903225806452</v>
      </c>
      <c r="X122" s="52">
        <v>4.6399193548387103</v>
      </c>
      <c r="Y122" s="52">
        <v>6.4958870967741946</v>
      </c>
      <c r="Z122" s="52">
        <v>4.6399193548387103</v>
      </c>
      <c r="AA122" s="52">
        <v>9.2798387096774206</v>
      </c>
      <c r="AB122" s="52">
        <v>5.567903225806452</v>
      </c>
      <c r="AC122" s="52">
        <v>8.3518548387096789</v>
      </c>
      <c r="AD122" s="52">
        <v>5.567903225806452</v>
      </c>
      <c r="AE122" s="57"/>
      <c r="AF122" s="26">
        <v>1618</v>
      </c>
      <c r="AG122" s="6">
        <f t="shared" si="44"/>
        <v>95.240759649496326</v>
      </c>
      <c r="AH122" s="6">
        <f t="shared" si="45"/>
        <v>167.53837871368702</v>
      </c>
      <c r="AI122" s="6">
        <f t="shared" si="46"/>
        <v>277.2134749204771</v>
      </c>
      <c r="AJ122" s="6">
        <f t="shared" si="47"/>
        <v>208.43118415073465</v>
      </c>
      <c r="AK122" s="6">
        <f t="shared" si="48"/>
        <v>20.071473040067175</v>
      </c>
      <c r="AL122" s="6">
        <f t="shared" si="49"/>
        <v>11.705270030599715</v>
      </c>
      <c r="AM122" s="6">
        <f t="shared" si="50"/>
        <v>15.411500473996343</v>
      </c>
      <c r="AN122" s="6">
        <f t="shared" si="51"/>
        <v>6.24</v>
      </c>
      <c r="AO122" s="6">
        <f t="shared" si="52"/>
        <v>11.100000000000001</v>
      </c>
      <c r="AP122" s="6">
        <f t="shared" si="53"/>
        <v>5.9841285176560559</v>
      </c>
      <c r="AQ122" s="6">
        <f t="shared" si="54"/>
        <v>5.4600000000000009</v>
      </c>
      <c r="AR122" s="6">
        <f t="shared" si="55"/>
        <v>14.263074484944534</v>
      </c>
      <c r="AS122" s="7"/>
      <c r="AT122" s="7">
        <f t="shared" si="29"/>
        <v>185.47620619676016</v>
      </c>
      <c r="AU122" s="7">
        <f t="shared" si="30"/>
        <v>257.77382526095084</v>
      </c>
      <c r="AV122" s="7">
        <f t="shared" si="31"/>
        <v>298.66663069799847</v>
      </c>
      <c r="AW122" s="7">
        <f t="shared" si="32"/>
        <v>367.44892146774112</v>
      </c>
      <c r="AX122" s="7"/>
      <c r="AY122" s="8">
        <v>1618</v>
      </c>
      <c r="AZ122" s="9">
        <f t="shared" si="33"/>
        <v>1623.9717741935488</v>
      </c>
      <c r="BB122" s="9">
        <f t="shared" si="34"/>
        <v>779.00006602639269</v>
      </c>
      <c r="BC122" s="9">
        <f t="shared" si="35"/>
        <v>1082.6500660959937</v>
      </c>
      <c r="BD122" s="9">
        <f t="shared" si="36"/>
        <v>1543.2854701645128</v>
      </c>
      <c r="BE122" s="9">
        <f t="shared" si="37"/>
        <v>1254.3998489315936</v>
      </c>
      <c r="BG122" s="10">
        <v>1618</v>
      </c>
      <c r="BH122" s="11">
        <f t="shared" si="38"/>
        <v>2.0846875950566712</v>
      </c>
      <c r="BI122" s="11">
        <f t="shared" si="39"/>
        <v>1.4999969288779949</v>
      </c>
      <c r="BJ122" s="11">
        <f t="shared" si="40"/>
        <v>1.052282163986443</v>
      </c>
      <c r="BK122" s="11">
        <f t="shared" si="41"/>
        <v>1.2946205116149603</v>
      </c>
      <c r="BP122" s="3"/>
    </row>
    <row r="123" spans="2:68" x14ac:dyDescent="0.2">
      <c r="B123" s="16">
        <v>1619</v>
      </c>
      <c r="C123" s="4">
        <v>0.24853418985918799</v>
      </c>
      <c r="D123" s="4">
        <f t="shared" si="56"/>
        <v>0.52544226185874843</v>
      </c>
      <c r="E123" s="4">
        <v>0.51105871490912491</v>
      </c>
      <c r="F123" s="4">
        <f t="shared" si="42"/>
        <v>0.68141161987883325</v>
      </c>
      <c r="G123" s="4">
        <v>0.89506195776906816</v>
      </c>
      <c r="H123" s="4">
        <f t="shared" si="43"/>
        <v>0.67297891561584067</v>
      </c>
      <c r="I123" s="4">
        <v>0.39205856969840114</v>
      </c>
      <c r="J123" s="4">
        <v>2.341054006119943</v>
      </c>
      <c r="K123" s="4">
        <v>5.6895503541993673</v>
      </c>
      <c r="L123" s="4">
        <v>4.8</v>
      </c>
      <c r="M123" s="4">
        <v>3.7549653571529369</v>
      </c>
      <c r="N123" s="4">
        <v>4.6031757828123503</v>
      </c>
      <c r="O123" s="4">
        <v>4.2</v>
      </c>
      <c r="P123" s="4">
        <v>7.452668268720581</v>
      </c>
      <c r="R123" s="4">
        <v>9.2798387096774206</v>
      </c>
      <c r="S123" s="4">
        <v>6.4958870967741946</v>
      </c>
      <c r="T123" s="4">
        <v>5.567903225806452</v>
      </c>
      <c r="U123" s="4">
        <v>3.7119354838709682</v>
      </c>
      <c r="V123" s="4"/>
      <c r="W123" s="52">
        <v>5.567903225806452</v>
      </c>
      <c r="X123" s="52">
        <v>4.6399193548387103</v>
      </c>
      <c r="Y123" s="52">
        <v>6.4958870967741946</v>
      </c>
      <c r="Z123" s="52">
        <v>4.6399193548387103</v>
      </c>
      <c r="AA123" s="52">
        <v>9.2798387096774206</v>
      </c>
      <c r="AB123" s="52">
        <v>5.567903225806452</v>
      </c>
      <c r="AC123" s="52">
        <v>8.3518548387096789</v>
      </c>
      <c r="AD123" s="52">
        <v>5.567903225806452</v>
      </c>
      <c r="AE123" s="57"/>
      <c r="AF123" s="26">
        <v>1619</v>
      </c>
      <c r="AG123" s="6">
        <f t="shared" si="44"/>
        <v>89.325184515987232</v>
      </c>
      <c r="AH123" s="6">
        <f t="shared" si="45"/>
        <v>132.87526587637248</v>
      </c>
      <c r="AI123" s="6">
        <f t="shared" si="46"/>
        <v>242.56179055541747</v>
      </c>
      <c r="AJ123" s="6">
        <f t="shared" si="47"/>
        <v>182.37728613189282</v>
      </c>
      <c r="AK123" s="6">
        <f t="shared" si="48"/>
        <v>23.786193423601997</v>
      </c>
      <c r="AL123" s="6">
        <f t="shared" si="49"/>
        <v>11.705270030599715</v>
      </c>
      <c r="AM123" s="6">
        <f t="shared" si="50"/>
        <v>17.0686510625981</v>
      </c>
      <c r="AN123" s="6">
        <f t="shared" si="51"/>
        <v>6.24</v>
      </c>
      <c r="AO123" s="6">
        <f t="shared" si="52"/>
        <v>11.264896071458811</v>
      </c>
      <c r="AP123" s="6">
        <f t="shared" si="53"/>
        <v>5.9841285176560559</v>
      </c>
      <c r="AQ123" s="6">
        <f t="shared" si="54"/>
        <v>5.4600000000000009</v>
      </c>
      <c r="AR123" s="6">
        <f t="shared" si="55"/>
        <v>14.905336537441162</v>
      </c>
      <c r="AS123" s="7"/>
      <c r="AT123" s="7">
        <f t="shared" si="29"/>
        <v>185.73966015934309</v>
      </c>
      <c r="AU123" s="7">
        <f t="shared" si="30"/>
        <v>229.28974151972835</v>
      </c>
      <c r="AV123" s="7">
        <f t="shared" si="31"/>
        <v>278.79176177524863</v>
      </c>
      <c r="AW123" s="7">
        <f t="shared" si="32"/>
        <v>338.97626619877337</v>
      </c>
      <c r="AX123" s="7"/>
      <c r="AY123" s="8">
        <v>1619</v>
      </c>
      <c r="AZ123" s="9">
        <f t="shared" si="33"/>
        <v>1623.9717741935488</v>
      </c>
      <c r="BB123" s="9">
        <f t="shared" si="34"/>
        <v>780.10657266924102</v>
      </c>
      <c r="BC123" s="9">
        <f t="shared" si="35"/>
        <v>963.01691438285911</v>
      </c>
      <c r="BD123" s="9">
        <f t="shared" si="36"/>
        <v>1423.7003180348481</v>
      </c>
      <c r="BE123" s="9">
        <f t="shared" si="37"/>
        <v>1170.9253994560443</v>
      </c>
      <c r="BG123" s="10">
        <v>1619</v>
      </c>
      <c r="BH123" s="11">
        <f t="shared" si="38"/>
        <v>2.081730664871734</v>
      </c>
      <c r="BI123" s="11">
        <f t="shared" si="39"/>
        <v>1.6863377474883261</v>
      </c>
      <c r="BJ123" s="11">
        <f t="shared" si="40"/>
        <v>1.1406696715746596</v>
      </c>
      <c r="BK123" s="11">
        <f t="shared" si="41"/>
        <v>1.3869130987746683</v>
      </c>
      <c r="BP123" s="3"/>
    </row>
    <row r="124" spans="2:68" x14ac:dyDescent="0.2">
      <c r="B124" s="16">
        <v>1620</v>
      </c>
      <c r="C124" s="4">
        <v>0.19997949713835325</v>
      </c>
      <c r="D124" s="4">
        <f t="shared" si="56"/>
        <v>0.42278963454197305</v>
      </c>
      <c r="E124" s="4">
        <v>0.50200614507981678</v>
      </c>
      <c r="F124" s="4">
        <f t="shared" si="42"/>
        <v>0.669341526773089</v>
      </c>
      <c r="G124" s="4">
        <v>0.99735475294267584</v>
      </c>
      <c r="H124" s="4">
        <f t="shared" si="43"/>
        <v>0.74989079168622241</v>
      </c>
      <c r="I124" s="4">
        <v>0.39205856969840114</v>
      </c>
      <c r="J124" s="4">
        <v>2.341054006119943</v>
      </c>
      <c r="K124" s="4">
        <v>5.2752627070489275</v>
      </c>
      <c r="L124" s="4">
        <v>4.8</v>
      </c>
      <c r="M124" s="4">
        <v>3.7549653571529369</v>
      </c>
      <c r="N124" s="4">
        <v>4.9228407677298751</v>
      </c>
      <c r="O124" s="4">
        <v>4.2</v>
      </c>
      <c r="P124" s="4">
        <v>7.0183382386235005</v>
      </c>
      <c r="R124" s="4">
        <v>11.135806451612904</v>
      </c>
      <c r="S124" s="4">
        <v>7.4238709677419363</v>
      </c>
      <c r="T124" s="4">
        <v>5.567903225806452</v>
      </c>
      <c r="U124" s="4">
        <v>3.7119354838709682</v>
      </c>
      <c r="V124" s="4"/>
      <c r="W124" s="52">
        <v>5.567903225806452</v>
      </c>
      <c r="X124" s="52">
        <v>4.6399193548387103</v>
      </c>
      <c r="Y124" s="52">
        <v>6.4958870967741946</v>
      </c>
      <c r="Z124" s="52">
        <v>4.6399193548387103</v>
      </c>
      <c r="AA124" s="52">
        <v>9.2798387096774206</v>
      </c>
      <c r="AB124" s="52">
        <v>5.567903225806452</v>
      </c>
      <c r="AC124" s="52">
        <v>9.2798387096774206</v>
      </c>
      <c r="AD124" s="52">
        <v>5.567903225806452</v>
      </c>
      <c r="AE124" s="57"/>
      <c r="AF124" s="26">
        <v>1620</v>
      </c>
      <c r="AG124" s="6">
        <f t="shared" si="44"/>
        <v>71.874237872135424</v>
      </c>
      <c r="AH124" s="6">
        <f t="shared" si="45"/>
        <v>130.52159772075237</v>
      </c>
      <c r="AI124" s="6">
        <f t="shared" si="46"/>
        <v>270.28313804746517</v>
      </c>
      <c r="AJ124" s="6">
        <f t="shared" si="47"/>
        <v>203.22040454696628</v>
      </c>
      <c r="AK124" s="6">
        <f t="shared" si="48"/>
        <v>23.786193423601997</v>
      </c>
      <c r="AL124" s="6">
        <f t="shared" si="49"/>
        <v>11.705270030599715</v>
      </c>
      <c r="AM124" s="6">
        <f t="shared" si="50"/>
        <v>15.825788121146783</v>
      </c>
      <c r="AN124" s="6">
        <f t="shared" si="51"/>
        <v>6.24</v>
      </c>
      <c r="AO124" s="6">
        <f t="shared" si="52"/>
        <v>11.264896071458811</v>
      </c>
      <c r="AP124" s="6">
        <f t="shared" si="53"/>
        <v>6.3996929980488382</v>
      </c>
      <c r="AQ124" s="6">
        <f t="shared" si="54"/>
        <v>5.4600000000000009</v>
      </c>
      <c r="AR124" s="6">
        <f t="shared" si="55"/>
        <v>14.036676477247001</v>
      </c>
      <c r="AS124" s="7"/>
      <c r="AT124" s="7">
        <f t="shared" si="29"/>
        <v>166.59275499423859</v>
      </c>
      <c r="AU124" s="7">
        <f t="shared" si="30"/>
        <v>225.24011484285552</v>
      </c>
      <c r="AV124" s="7">
        <f t="shared" si="31"/>
        <v>297.93892166906937</v>
      </c>
      <c r="AW124" s="7">
        <f t="shared" si="32"/>
        <v>365.00165516956838</v>
      </c>
      <c r="AX124" s="7"/>
      <c r="AY124" s="8">
        <v>1620</v>
      </c>
      <c r="AZ124" s="9">
        <f t="shared" si="33"/>
        <v>1855.9677419354841</v>
      </c>
      <c r="BB124" s="9">
        <f t="shared" si="34"/>
        <v>699.6895709758021</v>
      </c>
      <c r="BC124" s="9">
        <f t="shared" si="35"/>
        <v>946.00848233999318</v>
      </c>
      <c r="BD124" s="9">
        <f t="shared" si="36"/>
        <v>1533.0069517121872</v>
      </c>
      <c r="BE124" s="9">
        <f t="shared" si="37"/>
        <v>1251.3434710100914</v>
      </c>
      <c r="BG124" s="10">
        <v>1620</v>
      </c>
      <c r="BH124" s="11">
        <f t="shared" si="38"/>
        <v>2.6525588188303444</v>
      </c>
      <c r="BI124" s="11">
        <f t="shared" si="39"/>
        <v>1.9618933408976071</v>
      </c>
      <c r="BJ124" s="11">
        <f t="shared" si="40"/>
        <v>1.2106714453333614</v>
      </c>
      <c r="BK124" s="11">
        <f t="shared" si="41"/>
        <v>1.4831801059682972</v>
      </c>
      <c r="BP124" s="3"/>
    </row>
    <row r="125" spans="2:68" x14ac:dyDescent="0.2">
      <c r="B125" s="16">
        <v>1621</v>
      </c>
      <c r="C125" s="4">
        <v>0.28556743006999413</v>
      </c>
      <c r="D125" s="4">
        <f t="shared" si="56"/>
        <v>0.60373663862578042</v>
      </c>
      <c r="E125" s="4">
        <v>0.80485575391485376</v>
      </c>
      <c r="F125" s="4">
        <f t="shared" si="42"/>
        <v>1.0731410052198049</v>
      </c>
      <c r="G125" s="4">
        <v>1.3553795360503031</v>
      </c>
      <c r="H125" s="4">
        <f t="shared" si="43"/>
        <v>1.0190823579325587</v>
      </c>
      <c r="I125" s="4">
        <v>0.43531339426462268</v>
      </c>
      <c r="J125" s="4">
        <v>2.341054006119943</v>
      </c>
      <c r="K125" s="4">
        <v>5.3857394129557106</v>
      </c>
      <c r="L125" s="4">
        <v>4.8</v>
      </c>
      <c r="M125" s="4">
        <v>3.6534798069596146</v>
      </c>
      <c r="N125" s="4">
        <v>4.6457977808013533</v>
      </c>
      <c r="O125" s="4">
        <v>4.2</v>
      </c>
      <c r="P125" s="4">
        <v>6.707401441848523</v>
      </c>
      <c r="R125" s="4">
        <v>11.135806451612904</v>
      </c>
      <c r="S125" s="4">
        <v>7.4238709677419363</v>
      </c>
      <c r="T125" s="4">
        <v>5.567903225806452</v>
      </c>
      <c r="U125" s="4">
        <v>3.7119354838709682</v>
      </c>
      <c r="V125" s="4"/>
      <c r="W125" s="52">
        <v>5.567903225806452</v>
      </c>
      <c r="X125" s="52">
        <v>3.7119354838709682</v>
      </c>
      <c r="Y125" s="52">
        <v>6.4958870967741946</v>
      </c>
      <c r="Z125" s="52">
        <v>4.1759274193548395</v>
      </c>
      <c r="AA125" s="52">
        <v>9.2798387096774206</v>
      </c>
      <c r="AB125" s="52">
        <v>5.567903225806452</v>
      </c>
      <c r="AC125" s="52">
        <v>9.2798387096774206</v>
      </c>
      <c r="AD125" s="52">
        <v>5.567903225806452</v>
      </c>
      <c r="AE125" s="57"/>
      <c r="AF125" s="26">
        <v>1621</v>
      </c>
      <c r="AG125" s="6">
        <f t="shared" si="44"/>
        <v>102.63522856638266</v>
      </c>
      <c r="AH125" s="6">
        <f t="shared" si="45"/>
        <v>209.26249601786196</v>
      </c>
      <c r="AI125" s="6">
        <f t="shared" si="46"/>
        <v>367.30785426963217</v>
      </c>
      <c r="AJ125" s="6">
        <f t="shared" si="47"/>
        <v>276.17131899972344</v>
      </c>
      <c r="AK125" s="6">
        <f t="shared" si="48"/>
        <v>26.410463630034659</v>
      </c>
      <c r="AL125" s="6">
        <f t="shared" si="49"/>
        <v>11.705270030599715</v>
      </c>
      <c r="AM125" s="6">
        <f t="shared" si="50"/>
        <v>16.157218238867131</v>
      </c>
      <c r="AN125" s="6">
        <f t="shared" si="51"/>
        <v>6.24</v>
      </c>
      <c r="AO125" s="6">
        <f t="shared" si="52"/>
        <v>10.960439420878844</v>
      </c>
      <c r="AP125" s="6">
        <f t="shared" si="53"/>
        <v>6.0395371150417594</v>
      </c>
      <c r="AQ125" s="6">
        <f t="shared" si="54"/>
        <v>5.4600000000000009</v>
      </c>
      <c r="AR125" s="6">
        <f t="shared" si="55"/>
        <v>13.414802883697046</v>
      </c>
      <c r="AS125" s="7"/>
      <c r="AT125" s="7">
        <f t="shared" si="29"/>
        <v>199.02295988550185</v>
      </c>
      <c r="AU125" s="7">
        <f t="shared" si="30"/>
        <v>305.65022733698112</v>
      </c>
      <c r="AV125" s="7">
        <f t="shared" si="31"/>
        <v>372.55905031884259</v>
      </c>
      <c r="AW125" s="7">
        <f t="shared" si="32"/>
        <v>463.69558558875144</v>
      </c>
      <c r="AX125" s="7"/>
      <c r="AY125" s="8">
        <v>1621</v>
      </c>
      <c r="AZ125" s="9">
        <f t="shared" si="33"/>
        <v>1855.9677419354841</v>
      </c>
      <c r="BB125" s="9">
        <f t="shared" si="34"/>
        <v>835.89643151910775</v>
      </c>
      <c r="BC125" s="9">
        <f t="shared" si="35"/>
        <v>1283.7309548153207</v>
      </c>
      <c r="BD125" s="9">
        <f t="shared" si="36"/>
        <v>1947.5214594727561</v>
      </c>
      <c r="BE125" s="9">
        <f t="shared" si="37"/>
        <v>1564.7480113391389</v>
      </c>
      <c r="BG125" s="10">
        <v>1621</v>
      </c>
      <c r="BH125" s="11">
        <f t="shared" si="38"/>
        <v>2.2203321750788674</v>
      </c>
      <c r="BI125" s="11">
        <f t="shared" si="39"/>
        <v>1.4457606829325746</v>
      </c>
      <c r="BJ125" s="11">
        <f t="shared" si="40"/>
        <v>0.95298962325064296</v>
      </c>
      <c r="BK125" s="11">
        <f t="shared" si="41"/>
        <v>1.1861128619343086</v>
      </c>
      <c r="BP125" s="3"/>
    </row>
    <row r="126" spans="2:68" x14ac:dyDescent="0.2">
      <c r="B126" s="16">
        <v>1622</v>
      </c>
      <c r="C126" s="4">
        <v>0.23289793288129201</v>
      </c>
      <c r="D126" s="4">
        <f t="shared" si="56"/>
        <v>0.49238463611266814</v>
      </c>
      <c r="E126" s="4">
        <v>1.0089500555210744</v>
      </c>
      <c r="F126" s="4">
        <f t="shared" si="42"/>
        <v>1.3452667406947658</v>
      </c>
      <c r="G126" s="4">
        <v>1.4832455300173129</v>
      </c>
      <c r="H126" s="4">
        <f t="shared" si="43"/>
        <v>1.1152222030205359</v>
      </c>
      <c r="I126" s="4">
        <v>0.44894162666219939</v>
      </c>
      <c r="J126" s="4">
        <v>2.2621420733293829</v>
      </c>
      <c r="K126" s="4">
        <v>4.7504983539917038</v>
      </c>
      <c r="L126" s="4">
        <v>4.8</v>
      </c>
      <c r="M126" s="4">
        <v>3.6534798069596142</v>
      </c>
      <c r="N126" s="4">
        <v>4.2408887999058225</v>
      </c>
      <c r="O126" s="4">
        <v>4.2</v>
      </c>
      <c r="P126" s="4">
        <v>6.707401441848523</v>
      </c>
      <c r="R126" s="4">
        <v>11.135806451612904</v>
      </c>
      <c r="S126" s="4">
        <v>7.4238709677419363</v>
      </c>
      <c r="T126" s="4">
        <v>5.567903225806452</v>
      </c>
      <c r="U126" s="4">
        <v>3.7119354838709682</v>
      </c>
      <c r="V126" s="4"/>
      <c r="W126" s="52">
        <v>5.567903225806452</v>
      </c>
      <c r="X126" s="52">
        <v>4.6399193548387103</v>
      </c>
      <c r="Y126" s="52">
        <v>6.4958870967741946</v>
      </c>
      <c r="Z126" s="52">
        <v>3.7119354838709682</v>
      </c>
      <c r="AA126" s="52">
        <v>9.2798387096774206</v>
      </c>
      <c r="AB126" s="52">
        <v>5.567903225806452</v>
      </c>
      <c r="AC126" s="52">
        <v>9.2798387096774206</v>
      </c>
      <c r="AD126" s="52">
        <v>5.567903225806452</v>
      </c>
      <c r="AE126" s="57"/>
      <c r="AF126" s="26">
        <v>1622</v>
      </c>
      <c r="AG126" s="6">
        <f t="shared" si="44"/>
        <v>83.705388139153584</v>
      </c>
      <c r="AH126" s="6">
        <f t="shared" si="45"/>
        <v>262.32701443547933</v>
      </c>
      <c r="AI126" s="6">
        <f t="shared" si="46"/>
        <v>401.9595386346918</v>
      </c>
      <c r="AJ126" s="6">
        <f t="shared" si="47"/>
        <v>302.22521701856522</v>
      </c>
      <c r="AK126" s="6">
        <f t="shared" si="48"/>
        <v>27.237288489595638</v>
      </c>
      <c r="AL126" s="6">
        <f t="shared" si="49"/>
        <v>11.310710366646914</v>
      </c>
      <c r="AM126" s="6">
        <f t="shared" si="50"/>
        <v>14.251495061975112</v>
      </c>
      <c r="AN126" s="6">
        <f t="shared" si="51"/>
        <v>6.24</v>
      </c>
      <c r="AO126" s="6">
        <f t="shared" si="52"/>
        <v>10.960439420878842</v>
      </c>
      <c r="AP126" s="6">
        <f t="shared" si="53"/>
        <v>5.5131554398775693</v>
      </c>
      <c r="AQ126" s="6">
        <f t="shared" si="54"/>
        <v>5.4600000000000009</v>
      </c>
      <c r="AR126" s="6">
        <f t="shared" si="55"/>
        <v>13.414802883697046</v>
      </c>
      <c r="AS126" s="7"/>
      <c r="AT126" s="7">
        <f t="shared" si="29"/>
        <v>178.09327980182471</v>
      </c>
      <c r="AU126" s="7">
        <f t="shared" si="30"/>
        <v>356.71490609815044</v>
      </c>
      <c r="AV126" s="7">
        <f t="shared" si="31"/>
        <v>396.61310868123633</v>
      </c>
      <c r="AW126" s="7">
        <f t="shared" si="32"/>
        <v>496.34743029736296</v>
      </c>
      <c r="AX126" s="7"/>
      <c r="AY126" s="8">
        <v>1622</v>
      </c>
      <c r="AZ126" s="9">
        <f t="shared" si="33"/>
        <v>1855.9677419354841</v>
      </c>
      <c r="BB126" s="9">
        <f t="shared" si="34"/>
        <v>747.99177516766383</v>
      </c>
      <c r="BC126" s="9">
        <f t="shared" si="35"/>
        <v>1498.202605612232</v>
      </c>
      <c r="BD126" s="9">
        <f t="shared" si="36"/>
        <v>2084.6592072489243</v>
      </c>
      <c r="BE126" s="9">
        <f t="shared" si="37"/>
        <v>1665.7750564611927</v>
      </c>
      <c r="BG126" s="10">
        <v>1622</v>
      </c>
      <c r="BH126" s="11">
        <f t="shared" si="38"/>
        <v>2.4812675801407913</v>
      </c>
      <c r="BI126" s="11">
        <f t="shared" si="39"/>
        <v>1.2387962315531105</v>
      </c>
      <c r="BJ126" s="11">
        <f t="shared" si="40"/>
        <v>0.89029791319453178</v>
      </c>
      <c r="BK126" s="11">
        <f t="shared" si="41"/>
        <v>1.1141766919468352</v>
      </c>
      <c r="BP126" s="3"/>
    </row>
    <row r="127" spans="2:68" x14ac:dyDescent="0.2">
      <c r="B127" s="16">
        <v>1623</v>
      </c>
      <c r="C127" s="4">
        <v>0.25018011164633491</v>
      </c>
      <c r="D127" s="4">
        <f t="shared" si="56"/>
        <v>0.52892201193728317</v>
      </c>
      <c r="E127" s="4">
        <v>0.74395664779041693</v>
      </c>
      <c r="F127" s="4">
        <f t="shared" si="42"/>
        <v>0.9919421970538892</v>
      </c>
      <c r="G127" s="4">
        <v>1.3809527348437054</v>
      </c>
      <c r="H127" s="4">
        <f t="shared" si="43"/>
        <v>1.0383103269501543</v>
      </c>
      <c r="I127" s="4">
        <v>0.45743458308387758</v>
      </c>
      <c r="J127" s="4">
        <v>2.1919981330711078</v>
      </c>
      <c r="K127" s="4">
        <v>5.0957380599504045</v>
      </c>
      <c r="L127" s="4">
        <v>4.8</v>
      </c>
      <c r="M127" s="4">
        <v>3.6534798069596146</v>
      </c>
      <c r="N127" s="4">
        <v>4.2621997989003244</v>
      </c>
      <c r="O127" s="4">
        <v>4.2</v>
      </c>
      <c r="P127" s="4">
        <v>6.707401441848523</v>
      </c>
      <c r="R127" s="4">
        <v>11.135806451612904</v>
      </c>
      <c r="S127" s="4">
        <v>7.4238709677419363</v>
      </c>
      <c r="T127" s="4">
        <v>5.567903225806452</v>
      </c>
      <c r="U127" s="4">
        <v>3.7119354838709682</v>
      </c>
      <c r="V127" s="4"/>
      <c r="W127" s="52">
        <v>5.567903225806452</v>
      </c>
      <c r="X127" s="52">
        <v>3.7119354838709682</v>
      </c>
      <c r="Y127" s="52">
        <v>6.4958870967741946</v>
      </c>
      <c r="Z127" s="52">
        <v>3.7119354838709682</v>
      </c>
      <c r="AA127" s="52">
        <v>9.2798387096774206</v>
      </c>
      <c r="AB127" s="52">
        <v>5.567903225806452</v>
      </c>
      <c r="AC127" s="52">
        <v>9.2798387096774206</v>
      </c>
      <c r="AD127" s="52">
        <v>5.567903225806452</v>
      </c>
      <c r="AE127" s="57"/>
      <c r="AF127" s="26">
        <v>1623</v>
      </c>
      <c r="AG127" s="6">
        <f t="shared" si="44"/>
        <v>89.916742029338138</v>
      </c>
      <c r="AH127" s="6">
        <f t="shared" si="45"/>
        <v>193.42872842550838</v>
      </c>
      <c r="AI127" s="6">
        <f t="shared" si="46"/>
        <v>374.23819114264415</v>
      </c>
      <c r="AJ127" s="6">
        <f t="shared" si="47"/>
        <v>281.38209860349184</v>
      </c>
      <c r="AK127" s="6">
        <f t="shared" si="48"/>
        <v>27.752556155698855</v>
      </c>
      <c r="AL127" s="6">
        <f t="shared" si="49"/>
        <v>10.959990665355539</v>
      </c>
      <c r="AM127" s="6">
        <f t="shared" si="50"/>
        <v>15.287214179851214</v>
      </c>
      <c r="AN127" s="6">
        <f t="shared" si="51"/>
        <v>6.24</v>
      </c>
      <c r="AO127" s="6">
        <f t="shared" si="52"/>
        <v>10.960439420878844</v>
      </c>
      <c r="AP127" s="6">
        <f t="shared" si="53"/>
        <v>5.5408597385704219</v>
      </c>
      <c r="AQ127" s="6">
        <f t="shared" si="54"/>
        <v>5.4600000000000009</v>
      </c>
      <c r="AR127" s="6">
        <f t="shared" si="55"/>
        <v>13.414802883697046</v>
      </c>
      <c r="AS127" s="7"/>
      <c r="AT127" s="7">
        <f t="shared" si="29"/>
        <v>185.53260507339007</v>
      </c>
      <c r="AU127" s="7">
        <f t="shared" si="30"/>
        <v>289.04459146956032</v>
      </c>
      <c r="AV127" s="7">
        <f t="shared" si="31"/>
        <v>376.99796164754378</v>
      </c>
      <c r="AW127" s="7">
        <f t="shared" si="32"/>
        <v>469.85405418669609</v>
      </c>
      <c r="AX127" s="7"/>
      <c r="AY127" s="8">
        <v>1623</v>
      </c>
      <c r="AZ127" s="9">
        <f t="shared" si="33"/>
        <v>1855.9677419354841</v>
      </c>
      <c r="BB127" s="9">
        <f t="shared" si="34"/>
        <v>779.23694130823833</v>
      </c>
      <c r="BC127" s="9">
        <f t="shared" si="35"/>
        <v>1213.9872841721533</v>
      </c>
      <c r="BD127" s="9">
        <f t="shared" si="36"/>
        <v>1973.3870275841236</v>
      </c>
      <c r="BE127" s="9">
        <f t="shared" si="37"/>
        <v>1583.3914389196839</v>
      </c>
      <c r="BG127" s="10">
        <v>1623</v>
      </c>
      <c r="BH127" s="11">
        <f t="shared" si="38"/>
        <v>2.3817758675808589</v>
      </c>
      <c r="BI127" s="11">
        <f t="shared" si="39"/>
        <v>1.5288197546493352</v>
      </c>
      <c r="BJ127" s="11">
        <f t="shared" si="40"/>
        <v>0.94049860265252294</v>
      </c>
      <c r="BK127" s="11">
        <f t="shared" si="41"/>
        <v>1.17214713703503</v>
      </c>
      <c r="BP127" s="3"/>
    </row>
    <row r="128" spans="2:68" x14ac:dyDescent="0.2">
      <c r="B128" s="16">
        <v>1624</v>
      </c>
      <c r="C128" s="4">
        <v>0.28968223453786146</v>
      </c>
      <c r="D128" s="4">
        <f t="shared" si="56"/>
        <v>0.61243601382211732</v>
      </c>
      <c r="E128" s="4">
        <v>0.85011860306139453</v>
      </c>
      <c r="F128" s="4">
        <f t="shared" si="42"/>
        <v>1.133491470748526</v>
      </c>
      <c r="G128" s="4">
        <v>1.5343919276041167</v>
      </c>
      <c r="H128" s="4">
        <f t="shared" si="43"/>
        <v>1.1536781410557269</v>
      </c>
      <c r="I128" s="4">
        <v>0.4692852199513356</v>
      </c>
      <c r="J128" s="4">
        <v>2.341054006119943</v>
      </c>
      <c r="K128" s="4">
        <v>5.2338339423338835</v>
      </c>
      <c r="L128" s="4">
        <v>5.7693136477914786</v>
      </c>
      <c r="M128" s="4">
        <v>3.6534798069596146</v>
      </c>
      <c r="N128" s="4">
        <v>5.1572617566693921</v>
      </c>
      <c r="O128" s="4">
        <v>4.2</v>
      </c>
      <c r="P128" s="4">
        <v>5.8863482001358394</v>
      </c>
      <c r="R128" s="4">
        <v>11.135806451612904</v>
      </c>
      <c r="S128" s="4">
        <v>7.4238709677419363</v>
      </c>
      <c r="T128" s="4">
        <v>5.567903225806452</v>
      </c>
      <c r="U128" s="4">
        <v>3.7119354838709682</v>
      </c>
      <c r="V128" s="4"/>
      <c r="W128" s="52">
        <v>5.567903225806452</v>
      </c>
      <c r="X128" s="52">
        <v>3.7119354838709682</v>
      </c>
      <c r="Y128" s="52">
        <v>6.4958870967741946</v>
      </c>
      <c r="Z128" s="52">
        <v>3.7119354838709682</v>
      </c>
      <c r="AA128" s="52">
        <v>9.2798387096774206</v>
      </c>
      <c r="AB128" s="52">
        <v>5.567903225806452</v>
      </c>
      <c r="AC128" s="52">
        <v>8.3518548387096789</v>
      </c>
      <c r="AD128" s="52">
        <v>5.567903225806452</v>
      </c>
      <c r="AE128" s="57"/>
      <c r="AF128" s="26">
        <v>1624</v>
      </c>
      <c r="AG128" s="6">
        <f t="shared" si="44"/>
        <v>104.11412234975994</v>
      </c>
      <c r="AH128" s="6">
        <f t="shared" si="45"/>
        <v>221.03083679596256</v>
      </c>
      <c r="AI128" s="6">
        <f t="shared" si="46"/>
        <v>415.82021238071565</v>
      </c>
      <c r="AJ128" s="6">
        <f t="shared" si="47"/>
        <v>312.64677622610196</v>
      </c>
      <c r="AK128" s="6">
        <f t="shared" si="48"/>
        <v>28.471534294447533</v>
      </c>
      <c r="AL128" s="6">
        <f t="shared" si="49"/>
        <v>11.705270030599715</v>
      </c>
      <c r="AM128" s="6">
        <f t="shared" si="50"/>
        <v>15.70150182700165</v>
      </c>
      <c r="AN128" s="6">
        <f t="shared" si="51"/>
        <v>7.5001077421289226</v>
      </c>
      <c r="AO128" s="6">
        <f t="shared" si="52"/>
        <v>10.960439420878844</v>
      </c>
      <c r="AP128" s="6">
        <f t="shared" si="53"/>
        <v>6.7044402836702099</v>
      </c>
      <c r="AQ128" s="6">
        <f t="shared" si="54"/>
        <v>5.4600000000000009</v>
      </c>
      <c r="AR128" s="6">
        <f t="shared" si="55"/>
        <v>11.772696400271679</v>
      </c>
      <c r="AS128" s="7"/>
      <c r="AT128" s="7">
        <f t="shared" si="29"/>
        <v>202.39011234875852</v>
      </c>
      <c r="AU128" s="7">
        <f t="shared" si="30"/>
        <v>319.30682679496113</v>
      </c>
      <c r="AV128" s="7">
        <f t="shared" si="31"/>
        <v>410.92276622510053</v>
      </c>
      <c r="AW128" s="7">
        <f t="shared" si="32"/>
        <v>514.09620237971421</v>
      </c>
      <c r="AX128" s="7"/>
      <c r="AY128" s="8">
        <v>1624</v>
      </c>
      <c r="AZ128" s="9">
        <f t="shared" si="33"/>
        <v>1855.9677419354841</v>
      </c>
      <c r="BB128" s="9">
        <f t="shared" si="34"/>
        <v>850.03847186478583</v>
      </c>
      <c r="BC128" s="9">
        <f t="shared" si="35"/>
        <v>1341.0886725388368</v>
      </c>
      <c r="BD128" s="9">
        <f t="shared" si="36"/>
        <v>2159.2040499947998</v>
      </c>
      <c r="BE128" s="9">
        <f t="shared" si="37"/>
        <v>1725.8756181454223</v>
      </c>
      <c r="BG128" s="10">
        <v>1624</v>
      </c>
      <c r="BH128" s="11">
        <f t="shared" si="38"/>
        <v>2.1833926385283768</v>
      </c>
      <c r="BI128" s="11">
        <f t="shared" si="39"/>
        <v>1.383926193651253</v>
      </c>
      <c r="BJ128" s="11">
        <f t="shared" si="40"/>
        <v>0.85956106924676901</v>
      </c>
      <c r="BK128" s="11">
        <f t="shared" si="41"/>
        <v>1.0753774619806351</v>
      </c>
      <c r="BP128" s="3"/>
    </row>
    <row r="129" spans="2:68" x14ac:dyDescent="0.2">
      <c r="B129" s="16">
        <v>1625</v>
      </c>
      <c r="C129" s="4">
        <v>0.31642846357899929</v>
      </c>
      <c r="D129" s="4">
        <f t="shared" si="56"/>
        <v>0.66898195259830717</v>
      </c>
      <c r="E129" s="4">
        <v>0.95422315609843855</v>
      </c>
      <c r="F129" s="4">
        <f t="shared" si="42"/>
        <v>1.2722975414645847</v>
      </c>
      <c r="G129" s="4">
        <v>1.3553795360503031</v>
      </c>
      <c r="H129" s="4">
        <f t="shared" si="43"/>
        <v>1.0190823579325587</v>
      </c>
      <c r="I129" s="4">
        <v>0.63855181654152693</v>
      </c>
      <c r="J129" s="4">
        <v>2.341054006119943</v>
      </c>
      <c r="K129" s="4">
        <v>4.8195462951834438</v>
      </c>
      <c r="L129" s="4">
        <v>5.1146397586803891</v>
      </c>
      <c r="M129" s="4">
        <v>3.6534798069596146</v>
      </c>
      <c r="N129" s="4">
        <v>4.1343338049333145</v>
      </c>
      <c r="O129" s="4">
        <v>4.2</v>
      </c>
      <c r="P129" s="4">
        <v>5.8863482001358394</v>
      </c>
      <c r="R129" s="4">
        <v>11.135806451612904</v>
      </c>
      <c r="S129" s="4">
        <v>7.4238709677419363</v>
      </c>
      <c r="T129" s="4">
        <v>5.567903225806452</v>
      </c>
      <c r="U129" s="4">
        <v>3.7119354838709682</v>
      </c>
      <c r="V129" s="4"/>
      <c r="W129" s="52">
        <v>5.567903225806452</v>
      </c>
      <c r="X129" s="52">
        <v>3.7119354838709682</v>
      </c>
      <c r="Y129" s="52">
        <v>6.4958870967741946</v>
      </c>
      <c r="Z129" s="52">
        <v>3.7119354838709682</v>
      </c>
      <c r="AA129" s="52">
        <v>9.2798387096774206</v>
      </c>
      <c r="AB129" s="52">
        <v>5.567903225806452</v>
      </c>
      <c r="AC129" s="52">
        <v>8.3518548387096789</v>
      </c>
      <c r="AD129" s="52">
        <v>5.567903225806452</v>
      </c>
      <c r="AE129" s="57"/>
      <c r="AF129" s="26">
        <v>1625</v>
      </c>
      <c r="AG129" s="6">
        <f t="shared" si="44"/>
        <v>113.72693194171222</v>
      </c>
      <c r="AH129" s="6">
        <f t="shared" si="45"/>
        <v>248.09802058559401</v>
      </c>
      <c r="AI129" s="6">
        <f t="shared" si="46"/>
        <v>367.30785426963217</v>
      </c>
      <c r="AJ129" s="6">
        <f t="shared" si="47"/>
        <v>276.17131899972344</v>
      </c>
      <c r="AK129" s="6">
        <f t="shared" si="48"/>
        <v>38.740938709574436</v>
      </c>
      <c r="AL129" s="6">
        <f t="shared" si="49"/>
        <v>11.705270030599715</v>
      </c>
      <c r="AM129" s="6">
        <f t="shared" si="50"/>
        <v>14.458638885550332</v>
      </c>
      <c r="AN129" s="6">
        <f t="shared" si="51"/>
        <v>6.6490316862845065</v>
      </c>
      <c r="AO129" s="6">
        <f t="shared" si="52"/>
        <v>10.960439420878844</v>
      </c>
      <c r="AP129" s="6">
        <f t="shared" si="53"/>
        <v>5.3746339464133088</v>
      </c>
      <c r="AQ129" s="6">
        <f t="shared" si="54"/>
        <v>5.4600000000000009</v>
      </c>
      <c r="AR129" s="6">
        <f t="shared" si="55"/>
        <v>11.772696400271679</v>
      </c>
      <c r="AS129" s="7"/>
      <c r="AT129" s="7">
        <f t="shared" si="29"/>
        <v>218.84858102128504</v>
      </c>
      <c r="AU129" s="7">
        <f t="shared" si="30"/>
        <v>353.21966966516686</v>
      </c>
      <c r="AV129" s="7">
        <f t="shared" si="31"/>
        <v>381.29296807929626</v>
      </c>
      <c r="AW129" s="7">
        <f t="shared" si="32"/>
        <v>472.42950334920522</v>
      </c>
      <c r="AX129" s="7"/>
      <c r="AY129" s="8">
        <v>1625</v>
      </c>
      <c r="AZ129" s="9">
        <f t="shared" si="33"/>
        <v>1855.9677419354841</v>
      </c>
      <c r="BB129" s="9">
        <f t="shared" si="34"/>
        <v>919.16404028939724</v>
      </c>
      <c r="BC129" s="9">
        <f t="shared" si="35"/>
        <v>1483.5226125937008</v>
      </c>
      <c r="BD129" s="9">
        <f t="shared" si="36"/>
        <v>1984.203914066662</v>
      </c>
      <c r="BE129" s="9">
        <f t="shared" si="37"/>
        <v>1601.4304659330444</v>
      </c>
      <c r="BG129" s="10">
        <v>1625</v>
      </c>
      <c r="BH129" s="11">
        <f t="shared" si="38"/>
        <v>2.0191909828751959</v>
      </c>
      <c r="BI129" s="11">
        <f t="shared" si="39"/>
        <v>1.2510545684845495</v>
      </c>
      <c r="BJ129" s="11">
        <f t="shared" si="40"/>
        <v>0.93537147506762264</v>
      </c>
      <c r="BK129" s="11">
        <f t="shared" si="41"/>
        <v>1.1589436952881611</v>
      </c>
      <c r="BP129" s="3"/>
    </row>
    <row r="130" spans="2:68" x14ac:dyDescent="0.2">
      <c r="B130" s="16">
        <v>1626</v>
      </c>
      <c r="C130" s="4">
        <v>0.19792209490441956</v>
      </c>
      <c r="D130" s="4">
        <f t="shared" si="56"/>
        <v>0.4184399469438046</v>
      </c>
      <c r="E130" s="4">
        <v>0.65178502771018831</v>
      </c>
      <c r="F130" s="4">
        <f t="shared" si="42"/>
        <v>0.86904670361358438</v>
      </c>
      <c r="G130" s="4">
        <v>1.0740743493228819</v>
      </c>
      <c r="H130" s="4">
        <f t="shared" si="43"/>
        <v>0.80757469873900889</v>
      </c>
      <c r="I130" s="4">
        <v>0.40134156857790987</v>
      </c>
      <c r="J130" s="4">
        <v>2.341054006119943</v>
      </c>
      <c r="K130" s="4">
        <v>5.3028818835256244</v>
      </c>
      <c r="L130" s="4">
        <v>4.7</v>
      </c>
      <c r="M130" s="4">
        <v>3.8564509073462596</v>
      </c>
      <c r="N130" s="4">
        <v>4.4966207878398423</v>
      </c>
      <c r="O130" s="4">
        <v>4.2</v>
      </c>
      <c r="P130" s="4">
        <v>5.8863482001358394</v>
      </c>
      <c r="R130" s="4">
        <v>11.135806451612904</v>
      </c>
      <c r="S130" s="4">
        <v>7.4238709677419363</v>
      </c>
      <c r="T130" s="4">
        <v>5.567903225806452</v>
      </c>
      <c r="U130" s="4">
        <v>3.7119354838709682</v>
      </c>
      <c r="V130" s="4"/>
      <c r="W130" s="52">
        <v>5.567903225806452</v>
      </c>
      <c r="X130" s="52">
        <v>3.7119354838709682</v>
      </c>
      <c r="Y130" s="52">
        <v>6.4958870967741946</v>
      </c>
      <c r="Z130" s="52">
        <v>3.7119354838709682</v>
      </c>
      <c r="AA130" s="52">
        <v>9.2798387096774206</v>
      </c>
      <c r="AB130" s="52">
        <v>5.567903225806452</v>
      </c>
      <c r="AC130" s="52">
        <v>8.3518548387096789</v>
      </c>
      <c r="AD130" s="52">
        <v>5.567903225806452</v>
      </c>
      <c r="AE130" s="57"/>
      <c r="AF130" s="26">
        <v>1626</v>
      </c>
      <c r="AG130" s="6">
        <f t="shared" si="44"/>
        <v>71.13479098044678</v>
      </c>
      <c r="AH130" s="6">
        <f t="shared" si="45"/>
        <v>169.46410720464897</v>
      </c>
      <c r="AI130" s="6">
        <f t="shared" si="46"/>
        <v>291.074148666501</v>
      </c>
      <c r="AJ130" s="6">
        <f t="shared" si="47"/>
        <v>218.8527433582714</v>
      </c>
      <c r="AK130" s="6">
        <f t="shared" si="48"/>
        <v>24.349392965621792</v>
      </c>
      <c r="AL130" s="6">
        <f t="shared" si="49"/>
        <v>11.705270030599715</v>
      </c>
      <c r="AM130" s="6">
        <f t="shared" si="50"/>
        <v>15.908645650576872</v>
      </c>
      <c r="AN130" s="6">
        <f t="shared" si="51"/>
        <v>6.11</v>
      </c>
      <c r="AO130" s="6">
        <f t="shared" si="52"/>
        <v>11.569352722038779</v>
      </c>
      <c r="AP130" s="6">
        <f t="shared" si="53"/>
        <v>5.8456070241917955</v>
      </c>
      <c r="AQ130" s="6">
        <f t="shared" si="54"/>
        <v>5.4600000000000009</v>
      </c>
      <c r="AR130" s="6">
        <f t="shared" si="55"/>
        <v>11.772696400271679</v>
      </c>
      <c r="AS130" s="7"/>
      <c r="AT130" s="7">
        <f t="shared" si="29"/>
        <v>163.85575577374743</v>
      </c>
      <c r="AU130" s="7">
        <f t="shared" si="30"/>
        <v>262.18507199794965</v>
      </c>
      <c r="AV130" s="7">
        <f t="shared" si="31"/>
        <v>311.57370815157202</v>
      </c>
      <c r="AW130" s="7">
        <f t="shared" si="32"/>
        <v>383.79511345980177</v>
      </c>
      <c r="AX130" s="7"/>
      <c r="AY130" s="8">
        <v>1626</v>
      </c>
      <c r="AZ130" s="9">
        <f t="shared" si="33"/>
        <v>1855.9677419354841</v>
      </c>
      <c r="BB130" s="9">
        <f t="shared" si="34"/>
        <v>688.19417424973926</v>
      </c>
      <c r="BC130" s="9">
        <f t="shared" si="35"/>
        <v>1101.1773023913886</v>
      </c>
      <c r="BD130" s="9">
        <f t="shared" si="36"/>
        <v>1611.9394765311674</v>
      </c>
      <c r="BE130" s="9">
        <f t="shared" si="37"/>
        <v>1308.6095742366026</v>
      </c>
      <c r="BG130" s="10">
        <v>1626</v>
      </c>
      <c r="BH130" s="11">
        <f t="shared" si="38"/>
        <v>2.6968663952420653</v>
      </c>
      <c r="BI130" s="11">
        <f t="shared" si="39"/>
        <v>1.6854395181456641</v>
      </c>
      <c r="BJ130" s="11">
        <f t="shared" si="40"/>
        <v>1.1513879825869493</v>
      </c>
      <c r="BK130" s="11">
        <f t="shared" si="41"/>
        <v>1.4182746164135251</v>
      </c>
      <c r="BP130" s="3"/>
    </row>
    <row r="131" spans="2:68" x14ac:dyDescent="0.2">
      <c r="B131" s="16">
        <v>1627</v>
      </c>
      <c r="C131" s="4">
        <v>0.20121393847871344</v>
      </c>
      <c r="D131" s="4">
        <f t="shared" si="56"/>
        <v>0.42539944710087407</v>
      </c>
      <c r="E131" s="4">
        <v>0.52134572607879337</v>
      </c>
      <c r="F131" s="4">
        <f t="shared" si="42"/>
        <v>0.69512763477172446</v>
      </c>
      <c r="G131" s="4">
        <v>0.92063515656247008</v>
      </c>
      <c r="H131" s="4">
        <f t="shared" si="43"/>
        <v>0.69220688463343616</v>
      </c>
      <c r="I131" s="4">
        <v>0.40647684455380828</v>
      </c>
      <c r="J131" s="4">
        <v>2.341054006119943</v>
      </c>
      <c r="K131" s="4">
        <v>5.3719298247173644</v>
      </c>
      <c r="L131" s="4">
        <v>4.7</v>
      </c>
      <c r="M131" s="4">
        <v>4.0594220077329055</v>
      </c>
      <c r="N131" s="4">
        <v>4.7310417767793602</v>
      </c>
      <c r="O131" s="4">
        <v>4.2</v>
      </c>
      <c r="P131" s="4">
        <v>5.8863482001358394</v>
      </c>
      <c r="R131" s="4">
        <v>11.135806451612904</v>
      </c>
      <c r="S131" s="4">
        <v>7.4238709677419363</v>
      </c>
      <c r="T131" s="4">
        <v>5.567903225806452</v>
      </c>
      <c r="U131" s="4">
        <v>4.1759274193548395</v>
      </c>
      <c r="V131" s="4"/>
      <c r="W131" s="52">
        <v>5.567903225806452</v>
      </c>
      <c r="X131" s="52">
        <v>3.7119354838709682</v>
      </c>
      <c r="Y131" s="52">
        <v>6.4958870967741946</v>
      </c>
      <c r="Z131" s="52">
        <v>3.7119354838709682</v>
      </c>
      <c r="AA131" s="52">
        <v>9.2798387096774206</v>
      </c>
      <c r="AB131" s="52">
        <v>5.567903225806452</v>
      </c>
      <c r="AC131" s="52">
        <v>8.3518548387096789</v>
      </c>
      <c r="AD131" s="52">
        <v>5.567903225806452</v>
      </c>
      <c r="AE131" s="57"/>
      <c r="AF131" s="26">
        <v>1627</v>
      </c>
      <c r="AG131" s="6">
        <f t="shared" si="44"/>
        <v>72.317906007148594</v>
      </c>
      <c r="AH131" s="6">
        <f t="shared" si="45"/>
        <v>135.54988878048627</v>
      </c>
      <c r="AI131" s="6">
        <f t="shared" si="46"/>
        <v>249.4921274284294</v>
      </c>
      <c r="AJ131" s="6">
        <f t="shared" si="47"/>
        <v>187.58806573566119</v>
      </c>
      <c r="AK131" s="6">
        <f t="shared" si="48"/>
        <v>24.660950159079547</v>
      </c>
      <c r="AL131" s="6">
        <f t="shared" si="49"/>
        <v>11.705270030599715</v>
      </c>
      <c r="AM131" s="6">
        <f t="shared" si="50"/>
        <v>16.115789474152095</v>
      </c>
      <c r="AN131" s="6">
        <f t="shared" si="51"/>
        <v>6.11</v>
      </c>
      <c r="AO131" s="6">
        <f t="shared" si="52"/>
        <v>12.178266023198717</v>
      </c>
      <c r="AP131" s="6">
        <f t="shared" si="53"/>
        <v>6.1503543098131681</v>
      </c>
      <c r="AQ131" s="6">
        <f t="shared" si="54"/>
        <v>5.4600000000000009</v>
      </c>
      <c r="AR131" s="6">
        <f t="shared" si="55"/>
        <v>11.772696400271679</v>
      </c>
      <c r="AS131" s="7"/>
      <c r="AT131" s="7">
        <f t="shared" si="29"/>
        <v>166.47123240426353</v>
      </c>
      <c r="AU131" s="7">
        <f t="shared" si="30"/>
        <v>229.70321517760121</v>
      </c>
      <c r="AV131" s="7">
        <f t="shared" si="31"/>
        <v>281.74139213277613</v>
      </c>
      <c r="AW131" s="7">
        <f t="shared" si="32"/>
        <v>343.64545382554445</v>
      </c>
      <c r="AX131" s="7"/>
      <c r="AY131" s="8">
        <v>1627</v>
      </c>
      <c r="AZ131" s="9">
        <f t="shared" si="33"/>
        <v>1855.9677419354841</v>
      </c>
      <c r="BB131" s="9">
        <f t="shared" si="34"/>
        <v>699.17917609790686</v>
      </c>
      <c r="BC131" s="9">
        <f t="shared" si="35"/>
        <v>964.75350374592517</v>
      </c>
      <c r="BD131" s="9">
        <f t="shared" si="36"/>
        <v>1443.3109060672869</v>
      </c>
      <c r="BE131" s="9">
        <f t="shared" si="37"/>
        <v>1183.3138469576597</v>
      </c>
      <c r="BG131" s="10">
        <v>1627</v>
      </c>
      <c r="BH131" s="11">
        <f t="shared" si="38"/>
        <v>2.654495164306196</v>
      </c>
      <c r="BI131" s="11">
        <f t="shared" si="39"/>
        <v>1.9237740362996045</v>
      </c>
      <c r="BJ131" s="11">
        <f t="shared" si="40"/>
        <v>1.2859098716246791</v>
      </c>
      <c r="BK131" s="11">
        <f t="shared" si="41"/>
        <v>1.5684492721075145</v>
      </c>
      <c r="BP131" s="3"/>
    </row>
    <row r="132" spans="2:68" x14ac:dyDescent="0.2">
      <c r="B132" s="16">
        <v>1628</v>
      </c>
      <c r="C132" s="4">
        <v>0.2394816200298798</v>
      </c>
      <c r="D132" s="4">
        <f t="shared" si="56"/>
        <v>0.5063036364268072</v>
      </c>
      <c r="E132" s="4">
        <v>0.6505505863698281</v>
      </c>
      <c r="F132" s="4">
        <f t="shared" si="42"/>
        <v>0.86740078182643743</v>
      </c>
      <c r="G132" s="4">
        <v>1.1507939457030876</v>
      </c>
      <c r="H132" s="4">
        <f t="shared" si="43"/>
        <v>0.86525860579179514</v>
      </c>
      <c r="I132" s="4">
        <v>0.60971526683071253</v>
      </c>
      <c r="J132" s="4">
        <v>2.341054006119943</v>
      </c>
      <c r="K132" s="4">
        <v>4.7366887657533567</v>
      </c>
      <c r="L132" s="4">
        <v>4.0917118069443115</v>
      </c>
      <c r="M132" s="4">
        <v>4.0594220077329055</v>
      </c>
      <c r="N132" s="4">
        <v>4.6244867818068522</v>
      </c>
      <c r="O132" s="4">
        <v>4.2</v>
      </c>
      <c r="P132" s="4">
        <v>5.8863482001358394</v>
      </c>
      <c r="R132" s="4">
        <v>11.135806451612904</v>
      </c>
      <c r="S132" s="4">
        <v>7.4238709677419363</v>
      </c>
      <c r="T132" s="4">
        <v>5.567903225806452</v>
      </c>
      <c r="U132" s="4">
        <v>4.1759274193548395</v>
      </c>
      <c r="V132" s="4"/>
      <c r="W132" s="52">
        <v>5.567903225806452</v>
      </c>
      <c r="X132" s="52">
        <v>3.7119354838709682</v>
      </c>
      <c r="Y132" s="52">
        <v>7.4238709677419363</v>
      </c>
      <c r="Z132" s="52">
        <v>3.7119354838709682</v>
      </c>
      <c r="AA132" s="52">
        <v>9.2798387096774206</v>
      </c>
      <c r="AB132" s="52">
        <v>5.567903225806452</v>
      </c>
      <c r="AC132" s="52">
        <v>8.3518548387096789</v>
      </c>
      <c r="AD132" s="52">
        <v>5.567903225806452</v>
      </c>
      <c r="AE132" s="57"/>
      <c r="AF132" s="26">
        <v>1628</v>
      </c>
      <c r="AG132" s="6">
        <f t="shared" si="44"/>
        <v>86.071618192557224</v>
      </c>
      <c r="AH132" s="6">
        <f t="shared" si="45"/>
        <v>169.14315245615529</v>
      </c>
      <c r="AI132" s="6">
        <f t="shared" si="46"/>
        <v>311.86515928553672</v>
      </c>
      <c r="AJ132" s="6">
        <f t="shared" si="47"/>
        <v>234.48508216957649</v>
      </c>
      <c r="AK132" s="6">
        <f t="shared" si="48"/>
        <v>36.991425238619328</v>
      </c>
      <c r="AL132" s="6">
        <f t="shared" si="49"/>
        <v>11.705270030599715</v>
      </c>
      <c r="AM132" s="6">
        <f t="shared" si="50"/>
        <v>14.21006629726007</v>
      </c>
      <c r="AN132" s="6">
        <f t="shared" si="51"/>
        <v>5.3192253490276054</v>
      </c>
      <c r="AO132" s="6">
        <f t="shared" si="52"/>
        <v>12.178266023198717</v>
      </c>
      <c r="AP132" s="6">
        <f t="shared" si="53"/>
        <v>6.0118328163489085</v>
      </c>
      <c r="AQ132" s="6">
        <f t="shared" si="54"/>
        <v>5.4600000000000009</v>
      </c>
      <c r="AR132" s="6">
        <f t="shared" si="55"/>
        <v>11.772696400271679</v>
      </c>
      <c r="AS132" s="7"/>
      <c r="AT132" s="7">
        <f t="shared" si="29"/>
        <v>189.72040034788327</v>
      </c>
      <c r="AU132" s="7">
        <f t="shared" si="30"/>
        <v>272.79193461148134</v>
      </c>
      <c r="AV132" s="7">
        <f t="shared" si="31"/>
        <v>338.13386432490245</v>
      </c>
      <c r="AW132" s="7">
        <f t="shared" si="32"/>
        <v>415.51394144086282</v>
      </c>
      <c r="AX132" s="7"/>
      <c r="AY132" s="8">
        <v>1628</v>
      </c>
      <c r="AZ132" s="9">
        <f t="shared" si="33"/>
        <v>1855.9677419354841</v>
      </c>
      <c r="BB132" s="9">
        <f t="shared" si="34"/>
        <v>796.82568146110975</v>
      </c>
      <c r="BC132" s="9">
        <f t="shared" si="35"/>
        <v>1145.7261253682216</v>
      </c>
      <c r="BD132" s="9">
        <f t="shared" si="36"/>
        <v>1745.1585540516239</v>
      </c>
      <c r="BE132" s="9">
        <f t="shared" si="37"/>
        <v>1420.1622301645903</v>
      </c>
      <c r="BG132" s="10">
        <v>1628</v>
      </c>
      <c r="BH132" s="11">
        <f t="shared" si="38"/>
        <v>2.329201712640919</v>
      </c>
      <c r="BI132" s="11">
        <f t="shared" si="39"/>
        <v>1.6199052293924083</v>
      </c>
      <c r="BJ132" s="11">
        <f t="shared" si="40"/>
        <v>1.0634951979730447</v>
      </c>
      <c r="BK132" s="11">
        <f t="shared" si="41"/>
        <v>1.3068702311005596</v>
      </c>
      <c r="BP132" s="3"/>
    </row>
    <row r="133" spans="2:68" x14ac:dyDescent="0.2">
      <c r="B133" s="16">
        <v>1629</v>
      </c>
      <c r="C133" s="4">
        <v>0.29338555855894211</v>
      </c>
      <c r="D133" s="4">
        <f t="shared" si="56"/>
        <v>0.62026545149882051</v>
      </c>
      <c r="E133" s="4">
        <v>0.832424943849565</v>
      </c>
      <c r="F133" s="4">
        <f t="shared" si="42"/>
        <v>1.1098999251327533</v>
      </c>
      <c r="G133" s="4">
        <v>1.5343919276041167</v>
      </c>
      <c r="H133" s="4">
        <f t="shared" si="43"/>
        <v>1.1536781410557269</v>
      </c>
      <c r="I133" s="4">
        <v>0.53742638193921888</v>
      </c>
      <c r="J133" s="4">
        <v>2.341054006119943</v>
      </c>
      <c r="K133" s="4">
        <v>6.559554413215289</v>
      </c>
      <c r="L133" s="4">
        <v>4.0917118069443115</v>
      </c>
      <c r="M133" s="4">
        <v>4.0594220077329055</v>
      </c>
      <c r="N133" s="4">
        <v>4.5179317868343434</v>
      </c>
      <c r="O133" s="4">
        <v>4.2</v>
      </c>
      <c r="P133" s="4">
        <v>5.8863482001358394</v>
      </c>
      <c r="R133" s="4">
        <v>11.135806451612904</v>
      </c>
      <c r="S133" s="4">
        <v>7.4238709677419363</v>
      </c>
      <c r="T133" s="4">
        <v>5.567903225806452</v>
      </c>
      <c r="U133" s="4">
        <v>4.1759274193548395</v>
      </c>
      <c r="V133" s="4"/>
      <c r="W133" s="52">
        <v>5.567903225806452</v>
      </c>
      <c r="X133" s="52">
        <v>3.7119354838709682</v>
      </c>
      <c r="Y133" s="52">
        <v>7.4238709677419363</v>
      </c>
      <c r="Z133" s="52">
        <v>3.7119354838709682</v>
      </c>
      <c r="AA133" s="52">
        <v>9.2798387096774206</v>
      </c>
      <c r="AB133" s="52">
        <v>5.567903225806452</v>
      </c>
      <c r="AC133" s="52">
        <v>8.3518548387096789</v>
      </c>
      <c r="AD133" s="52">
        <v>5.567903225806452</v>
      </c>
      <c r="AE133" s="57"/>
      <c r="AF133" s="26">
        <v>1629</v>
      </c>
      <c r="AG133" s="6">
        <f t="shared" si="44"/>
        <v>105.44512675479949</v>
      </c>
      <c r="AH133" s="6">
        <f t="shared" si="45"/>
        <v>216.43048540088688</v>
      </c>
      <c r="AI133" s="6">
        <f t="shared" si="46"/>
        <v>415.82021238071565</v>
      </c>
      <c r="AJ133" s="6">
        <f t="shared" si="47"/>
        <v>312.64677622610196</v>
      </c>
      <c r="AK133" s="6">
        <f t="shared" si="48"/>
        <v>32.605658592252411</v>
      </c>
      <c r="AL133" s="6">
        <f t="shared" si="49"/>
        <v>11.705270030599715</v>
      </c>
      <c r="AM133" s="6">
        <f t="shared" si="50"/>
        <v>19.678663239645868</v>
      </c>
      <c r="AN133" s="6">
        <f t="shared" si="51"/>
        <v>5.3192253490276054</v>
      </c>
      <c r="AO133" s="6">
        <f t="shared" si="52"/>
        <v>12.178266023198717</v>
      </c>
      <c r="AP133" s="6">
        <f t="shared" si="53"/>
        <v>5.8733113228846463</v>
      </c>
      <c r="AQ133" s="6">
        <f t="shared" si="54"/>
        <v>5.4600000000000009</v>
      </c>
      <c r="AR133" s="6">
        <f t="shared" si="55"/>
        <v>11.772696400271679</v>
      </c>
      <c r="AS133" s="7"/>
      <c r="AT133" s="7">
        <f t="shared" ref="AT133:AT196" si="57">SUM(AK133:AR133)+AG133</f>
        <v>210.03821771268014</v>
      </c>
      <c r="AU133" s="7">
        <f t="shared" ref="AU133:AU196" si="58">SUM(AK133:AR133)+AH133</f>
        <v>321.02357635876751</v>
      </c>
      <c r="AV133" s="7">
        <f t="shared" ref="AV133:AV196" si="59">SUM(AJ133:AR133)</f>
        <v>417.23986718398254</v>
      </c>
      <c r="AW133" s="7">
        <f t="shared" ref="AW133:AW196" si="60">SUM(AI133:AR133)-AJ133</f>
        <v>520.41330333859651</v>
      </c>
      <c r="AX133" s="7"/>
      <c r="AY133" s="8">
        <v>1629</v>
      </c>
      <c r="AZ133" s="9">
        <f t="shared" ref="AZ133:AZ196" si="61">S133*250</f>
        <v>1855.9677419354841</v>
      </c>
      <c r="BB133" s="9">
        <f t="shared" ref="BB133:BB196" si="62">AT133*4.2</f>
        <v>882.16051439325656</v>
      </c>
      <c r="BC133" s="9">
        <f t="shared" ref="BC133:BC196" si="63">(SUM(AK133:AR133)+AH133)*4.2</f>
        <v>1348.2990207068235</v>
      </c>
      <c r="BD133" s="9">
        <f t="shared" ref="BD133:BD196" si="64">AW133*4.2</f>
        <v>2185.7358740221052</v>
      </c>
      <c r="BE133" s="9">
        <f t="shared" ref="BE133:BE196" si="65">AV133*4.2</f>
        <v>1752.4074421727266</v>
      </c>
      <c r="BG133" s="10">
        <v>1629</v>
      </c>
      <c r="BH133" s="11">
        <f t="shared" ref="BH133:BH196" si="66">AZ133/BB133</f>
        <v>2.1038889313834286</v>
      </c>
      <c r="BI133" s="11">
        <f t="shared" ref="BI133:BI196" si="67">AZ133/BC133</f>
        <v>1.3765253207426671</v>
      </c>
      <c r="BJ133" s="11">
        <f t="shared" ref="BJ133:BJ196" si="68">AZ133/BD133</f>
        <v>0.8491271813735688</v>
      </c>
      <c r="BK133" s="11">
        <f t="shared" ref="BK133:BK196" si="69">AZ133/(AV133*4.2)</f>
        <v>1.0590960168682906</v>
      </c>
      <c r="BP133" s="3"/>
    </row>
    <row r="134" spans="2:68" x14ac:dyDescent="0.2">
      <c r="B134" s="16">
        <v>1630</v>
      </c>
      <c r="C134" s="4">
        <v>0.43328891046643203</v>
      </c>
      <c r="D134" s="4">
        <f t="shared" si="56"/>
        <v>0.9160442081742749</v>
      </c>
      <c r="E134" s="4">
        <v>1.2739434632517317</v>
      </c>
      <c r="F134" s="4">
        <f t="shared" ref="F134:F197" si="70">E134/0.75</f>
        <v>1.6985912843356423</v>
      </c>
      <c r="G134" s="4">
        <v>1.7901239155381363</v>
      </c>
      <c r="H134" s="4">
        <f t="shared" ref="H134:H197" si="71">G134/1.33</f>
        <v>1.3459578312316813</v>
      </c>
      <c r="I134" s="4">
        <v>0.7422448891317841</v>
      </c>
      <c r="J134" s="4">
        <v>2.341054006119943</v>
      </c>
      <c r="K134" s="4">
        <v>4.267162765649525</v>
      </c>
      <c r="L134" s="4">
        <v>4.0917118069443115</v>
      </c>
      <c r="M134" s="4">
        <v>4.0594220077329055</v>
      </c>
      <c r="N134" s="4">
        <v>4.4113767918618363</v>
      </c>
      <c r="O134" s="4">
        <v>4.2</v>
      </c>
      <c r="P134" s="4">
        <v>5.8863482001358394</v>
      </c>
      <c r="R134" s="4">
        <v>13.455766129032259</v>
      </c>
      <c r="S134" s="4">
        <v>7.4238709677419363</v>
      </c>
      <c r="T134" s="4">
        <v>6.4958870967741946</v>
      </c>
      <c r="U134" s="4">
        <v>4.1759274193548395</v>
      </c>
      <c r="V134" s="4"/>
      <c r="W134" s="52">
        <v>5.567903225806452</v>
      </c>
      <c r="X134" s="52">
        <v>3.7119354838709682</v>
      </c>
      <c r="Y134" s="52">
        <v>7.4238709677419363</v>
      </c>
      <c r="Z134" s="52">
        <v>4.1759274193548395</v>
      </c>
      <c r="AA134" s="52">
        <v>9.2798387096774206</v>
      </c>
      <c r="AB134" s="52">
        <v>5.567903225806452</v>
      </c>
      <c r="AC134" s="52">
        <v>8.3518548387096789</v>
      </c>
      <c r="AD134" s="52">
        <v>5.567903225806452</v>
      </c>
      <c r="AE134" s="57"/>
      <c r="AF134" s="26">
        <v>1630</v>
      </c>
      <c r="AG134" s="6">
        <f t="shared" ref="AG134:AG197" si="72">D134*170</f>
        <v>155.72751538962675</v>
      </c>
      <c r="AH134" s="6">
        <f t="shared" ref="AH134:AH197" si="73">F134*195</f>
        <v>331.22530044545027</v>
      </c>
      <c r="AI134" s="6">
        <f t="shared" ref="AI134:AI197" si="74">G134*271</f>
        <v>485.12358111083495</v>
      </c>
      <c r="AJ134" s="6">
        <f t="shared" ref="AJ134:AJ197" si="75">H134*271</f>
        <v>364.75457226378563</v>
      </c>
      <c r="AK134" s="6">
        <f t="shared" ref="AK134:AK197" si="76">I134*60.67</f>
        <v>45.031997423625342</v>
      </c>
      <c r="AL134" s="6">
        <f t="shared" ref="AL134:AL197" si="77">J134*5</f>
        <v>11.705270030599715</v>
      </c>
      <c r="AM134" s="6">
        <f t="shared" ref="AM134:AM197" si="78">K134*3</f>
        <v>12.801488296948575</v>
      </c>
      <c r="AN134" s="6">
        <f t="shared" ref="AN134:AN197" si="79">L134*1.3</f>
        <v>5.3192253490276054</v>
      </c>
      <c r="AO134" s="6">
        <f t="shared" ref="AO134:AO197" si="80">M134*3</f>
        <v>12.178266023198717</v>
      </c>
      <c r="AP134" s="6">
        <f t="shared" ref="AP134:AP197" si="81">N134*1.3</f>
        <v>5.7347898294203876</v>
      </c>
      <c r="AQ134" s="6">
        <f t="shared" ref="AQ134:AQ197" si="82">O134*1.3</f>
        <v>5.4600000000000009</v>
      </c>
      <c r="AR134" s="6">
        <f t="shared" ref="AR134:AR197" si="83">P134*2</f>
        <v>11.772696400271679</v>
      </c>
      <c r="AS134" s="7"/>
      <c r="AT134" s="7">
        <f t="shared" si="57"/>
        <v>265.73124874271878</v>
      </c>
      <c r="AU134" s="7">
        <f t="shared" si="58"/>
        <v>441.22903379854233</v>
      </c>
      <c r="AV134" s="7">
        <f t="shared" si="59"/>
        <v>474.75830561687758</v>
      </c>
      <c r="AW134" s="7">
        <f t="shared" si="60"/>
        <v>595.12731446392718</v>
      </c>
      <c r="AX134" s="7"/>
      <c r="AY134" s="8">
        <v>1630</v>
      </c>
      <c r="AZ134" s="9">
        <f t="shared" si="61"/>
        <v>1855.9677419354841</v>
      </c>
      <c r="BB134" s="9">
        <f t="shared" si="62"/>
        <v>1116.0712447194189</v>
      </c>
      <c r="BC134" s="9">
        <f t="shared" si="63"/>
        <v>1853.1619419538779</v>
      </c>
      <c r="BD134" s="9">
        <f t="shared" si="64"/>
        <v>2499.5347207484942</v>
      </c>
      <c r="BE134" s="9">
        <f t="shared" si="65"/>
        <v>1993.9848835908858</v>
      </c>
      <c r="BG134" s="10">
        <v>1630</v>
      </c>
      <c r="BH134" s="11">
        <f t="shared" si="66"/>
        <v>1.6629473707138434</v>
      </c>
      <c r="BI134" s="11">
        <f t="shared" si="67"/>
        <v>1.0015140608697413</v>
      </c>
      <c r="BJ134" s="11">
        <f t="shared" si="68"/>
        <v>0.74252528941854756</v>
      </c>
      <c r="BK134" s="11">
        <f t="shared" si="69"/>
        <v>0.9307832557853436</v>
      </c>
      <c r="BP134" s="3"/>
    </row>
    <row r="135" spans="2:68" x14ac:dyDescent="0.2">
      <c r="B135" s="16">
        <v>1631</v>
      </c>
      <c r="C135" s="4">
        <v>0.23207497198771854</v>
      </c>
      <c r="D135" s="4">
        <f t="shared" si="56"/>
        <v>0.49064476107340071</v>
      </c>
      <c r="E135" s="4">
        <v>0.8085590779359344</v>
      </c>
      <c r="F135" s="4">
        <f t="shared" si="70"/>
        <v>1.0780787705812458</v>
      </c>
      <c r="G135" s="4">
        <v>1.406525933637107</v>
      </c>
      <c r="H135" s="4">
        <f t="shared" si="71"/>
        <v>1.0575382959677495</v>
      </c>
      <c r="I135" s="4">
        <v>0.69721246903544376</v>
      </c>
      <c r="J135" s="4">
        <v>2.341054006119943</v>
      </c>
      <c r="K135" s="4">
        <v>5.4271681776707554</v>
      </c>
      <c r="L135" s="4">
        <v>4.0917118069443115</v>
      </c>
      <c r="M135" s="4">
        <v>4.0594220077329055</v>
      </c>
      <c r="N135" s="4">
        <v>4.3261327958838294</v>
      </c>
      <c r="O135" s="4">
        <v>4.2</v>
      </c>
      <c r="P135" s="4">
        <v>5.8863482001358394</v>
      </c>
      <c r="R135" s="4">
        <v>13.455766129032259</v>
      </c>
      <c r="S135" s="4">
        <v>7.4238709677419363</v>
      </c>
      <c r="T135" s="4">
        <v>6.4958870967741946</v>
      </c>
      <c r="U135" s="4">
        <v>4.1759274193548395</v>
      </c>
      <c r="V135" s="4"/>
      <c r="W135" s="52">
        <v>5.567903225806452</v>
      </c>
      <c r="X135" s="52">
        <v>3.7119354838709682</v>
      </c>
      <c r="Y135" s="52">
        <v>7.4238709677419363</v>
      </c>
      <c r="Z135" s="52">
        <v>4.1759274193548395</v>
      </c>
      <c r="AA135" s="52">
        <v>9.2798387096774206</v>
      </c>
      <c r="AB135" s="52">
        <v>5.567903225806452</v>
      </c>
      <c r="AC135" s="52">
        <v>8.3518548387096789</v>
      </c>
      <c r="AD135" s="52">
        <v>5.567903225806452</v>
      </c>
      <c r="AE135" s="57"/>
      <c r="AF135" s="26">
        <v>1631</v>
      </c>
      <c r="AG135" s="6">
        <f t="shared" si="72"/>
        <v>83.409609382478124</v>
      </c>
      <c r="AH135" s="6">
        <f t="shared" si="73"/>
        <v>210.22536026334294</v>
      </c>
      <c r="AI135" s="6">
        <f t="shared" si="74"/>
        <v>381.16852801565597</v>
      </c>
      <c r="AJ135" s="6">
        <f t="shared" si="75"/>
        <v>286.59287820726013</v>
      </c>
      <c r="AK135" s="6">
        <f t="shared" si="76"/>
        <v>42.299880496380375</v>
      </c>
      <c r="AL135" s="6">
        <f t="shared" si="77"/>
        <v>11.705270030599715</v>
      </c>
      <c r="AM135" s="6">
        <f t="shared" si="78"/>
        <v>16.281504533012267</v>
      </c>
      <c r="AN135" s="6">
        <f t="shared" si="79"/>
        <v>5.3192253490276054</v>
      </c>
      <c r="AO135" s="6">
        <f t="shared" si="80"/>
        <v>12.178266023198717</v>
      </c>
      <c r="AP135" s="6">
        <f t="shared" si="81"/>
        <v>5.623972634648978</v>
      </c>
      <c r="AQ135" s="6">
        <f t="shared" si="82"/>
        <v>5.4600000000000009</v>
      </c>
      <c r="AR135" s="6">
        <f t="shared" si="83"/>
        <v>11.772696400271679</v>
      </c>
      <c r="AS135" s="7"/>
      <c r="AT135" s="7">
        <f t="shared" si="57"/>
        <v>194.05042484961746</v>
      </c>
      <c r="AU135" s="7">
        <f t="shared" si="58"/>
        <v>320.86617573048227</v>
      </c>
      <c r="AV135" s="7">
        <f t="shared" si="59"/>
        <v>397.23369367439938</v>
      </c>
      <c r="AW135" s="7">
        <f t="shared" si="60"/>
        <v>491.8093434827955</v>
      </c>
      <c r="AX135" s="7"/>
      <c r="AY135" s="8">
        <v>1631</v>
      </c>
      <c r="AZ135" s="9">
        <f t="shared" si="61"/>
        <v>1855.9677419354841</v>
      </c>
      <c r="BB135" s="9">
        <f t="shared" si="62"/>
        <v>815.01178436839336</v>
      </c>
      <c r="BC135" s="9">
        <f t="shared" si="63"/>
        <v>1347.6379380680255</v>
      </c>
      <c r="BD135" s="9">
        <f t="shared" si="64"/>
        <v>2065.5992426277412</v>
      </c>
      <c r="BE135" s="9">
        <f t="shared" si="65"/>
        <v>1668.3815134324775</v>
      </c>
      <c r="BG135" s="10">
        <v>1631</v>
      </c>
      <c r="BH135" s="11">
        <f t="shared" si="66"/>
        <v>2.2772281058166497</v>
      </c>
      <c r="BI135" s="11">
        <f t="shared" si="67"/>
        <v>1.3772005740623483</v>
      </c>
      <c r="BJ135" s="11">
        <f t="shared" si="68"/>
        <v>0.8985129853041699</v>
      </c>
      <c r="BK135" s="11">
        <f t="shared" si="69"/>
        <v>1.1124360507430175</v>
      </c>
      <c r="BP135" s="3"/>
    </row>
    <row r="136" spans="2:68" x14ac:dyDescent="0.2">
      <c r="B136" s="16">
        <v>1632</v>
      </c>
      <c r="C136" s="4">
        <v>0.25347195522062882</v>
      </c>
      <c r="D136" s="4">
        <f t="shared" si="56"/>
        <v>0.53588151209435275</v>
      </c>
      <c r="E136" s="4">
        <v>0.93364913375910186</v>
      </c>
      <c r="F136" s="4">
        <f t="shared" si="70"/>
        <v>1.2448655116788025</v>
      </c>
      <c r="G136" s="4">
        <v>1.5599651263975187</v>
      </c>
      <c r="H136" s="4">
        <f t="shared" si="71"/>
        <v>1.1729061100733222</v>
      </c>
      <c r="I136" s="4">
        <v>0.65376013385476472</v>
      </c>
      <c r="J136" s="4">
        <v>2.341054006119943</v>
      </c>
      <c r="K136" s="4">
        <v>5.5238352953391914</v>
      </c>
      <c r="L136" s="4">
        <v>4.0917118069443115</v>
      </c>
      <c r="M136" s="4">
        <v>4.0594220077329055</v>
      </c>
      <c r="N136" s="4">
        <v>4.3687547938728324</v>
      </c>
      <c r="O136" s="4">
        <v>4.2</v>
      </c>
      <c r="P136" s="4">
        <v>5.8863482001358394</v>
      </c>
      <c r="R136" s="4">
        <v>13.455766129032259</v>
      </c>
      <c r="S136" s="4">
        <v>7.4238709677419363</v>
      </c>
      <c r="T136" s="4">
        <v>6.4958870967741946</v>
      </c>
      <c r="U136" s="4">
        <v>4.1759274193548395</v>
      </c>
      <c r="V136" s="4"/>
      <c r="W136" s="52">
        <v>5.567903225806452</v>
      </c>
      <c r="X136" s="52">
        <v>3.7119354838709682</v>
      </c>
      <c r="Y136" s="52">
        <v>7.4238709677419363</v>
      </c>
      <c r="Z136" s="52">
        <v>3.7119354838709682</v>
      </c>
      <c r="AA136" s="52">
        <v>9.2798387096774206</v>
      </c>
      <c r="AB136" s="52">
        <v>5.567903225806452</v>
      </c>
      <c r="AC136" s="52">
        <v>8.3518548387096789</v>
      </c>
      <c r="AD136" s="52">
        <v>5.567903225806452</v>
      </c>
      <c r="AE136" s="57"/>
      <c r="AF136" s="26">
        <v>1632</v>
      </c>
      <c r="AG136" s="6">
        <f t="shared" si="72"/>
        <v>91.099857056039966</v>
      </c>
      <c r="AH136" s="6">
        <f t="shared" si="73"/>
        <v>242.74877477736649</v>
      </c>
      <c r="AI136" s="6">
        <f t="shared" si="74"/>
        <v>422.75054925372757</v>
      </c>
      <c r="AJ136" s="6">
        <f t="shared" si="75"/>
        <v>317.85755582987031</v>
      </c>
      <c r="AK136" s="6">
        <f t="shared" si="76"/>
        <v>39.66362732096858</v>
      </c>
      <c r="AL136" s="6">
        <f t="shared" si="77"/>
        <v>11.705270030599715</v>
      </c>
      <c r="AM136" s="6">
        <f t="shared" si="78"/>
        <v>16.571505886017576</v>
      </c>
      <c r="AN136" s="6">
        <f t="shared" si="79"/>
        <v>5.3192253490276054</v>
      </c>
      <c r="AO136" s="6">
        <f t="shared" si="80"/>
        <v>12.178266023198717</v>
      </c>
      <c r="AP136" s="6">
        <f t="shared" si="81"/>
        <v>5.6793812320346824</v>
      </c>
      <c r="AQ136" s="6">
        <f t="shared" si="82"/>
        <v>5.4600000000000009</v>
      </c>
      <c r="AR136" s="6">
        <f t="shared" si="83"/>
        <v>11.772696400271679</v>
      </c>
      <c r="AS136" s="7"/>
      <c r="AT136" s="7">
        <f t="shared" si="57"/>
        <v>199.44982929815853</v>
      </c>
      <c r="AU136" s="7">
        <f t="shared" si="58"/>
        <v>351.09874701948502</v>
      </c>
      <c r="AV136" s="7">
        <f t="shared" si="59"/>
        <v>426.20752807198886</v>
      </c>
      <c r="AW136" s="7">
        <f t="shared" si="60"/>
        <v>531.10052149584612</v>
      </c>
      <c r="AX136" s="7"/>
      <c r="AY136" s="8">
        <v>1632</v>
      </c>
      <c r="AZ136" s="9">
        <f t="shared" si="61"/>
        <v>1855.9677419354841</v>
      </c>
      <c r="BB136" s="9">
        <f t="shared" si="62"/>
        <v>837.68928305226586</v>
      </c>
      <c r="BC136" s="9">
        <f t="shared" si="63"/>
        <v>1474.6147374818372</v>
      </c>
      <c r="BD136" s="9">
        <f t="shared" si="64"/>
        <v>2230.6221902825537</v>
      </c>
      <c r="BE136" s="9">
        <f t="shared" si="65"/>
        <v>1790.0716179023532</v>
      </c>
      <c r="BG136" s="10">
        <v>1632</v>
      </c>
      <c r="BH136" s="11">
        <f t="shared" si="66"/>
        <v>2.2155801434786708</v>
      </c>
      <c r="BI136" s="11">
        <f t="shared" si="67"/>
        <v>1.2586119579307027</v>
      </c>
      <c r="BJ136" s="11">
        <f t="shared" si="68"/>
        <v>0.83204038318133478</v>
      </c>
      <c r="BK136" s="11">
        <f t="shared" si="69"/>
        <v>1.0368120042651419</v>
      </c>
      <c r="BP136" s="3"/>
    </row>
    <row r="137" spans="2:68" x14ac:dyDescent="0.2">
      <c r="B137" s="16">
        <v>1633</v>
      </c>
      <c r="C137" s="4">
        <v>0.26993117309209819</v>
      </c>
      <c r="D137" s="4">
        <f t="shared" si="56"/>
        <v>0.57067901287970024</v>
      </c>
      <c r="E137" s="4">
        <v>0.86493189914571711</v>
      </c>
      <c r="F137" s="4">
        <f t="shared" si="70"/>
        <v>1.1532425321942894</v>
      </c>
      <c r="G137" s="4">
        <v>1.4832455300173129</v>
      </c>
      <c r="H137" s="4">
        <f t="shared" si="71"/>
        <v>1.1152222030205359</v>
      </c>
      <c r="I137" s="4">
        <v>0.48804872832481072</v>
      </c>
      <c r="J137" s="4">
        <v>2.341054006119943</v>
      </c>
      <c r="K137" s="4">
        <v>5.6066928247692784</v>
      </c>
      <c r="L137" s="4">
        <v>4.0917118069443115</v>
      </c>
      <c r="M137" s="4">
        <v>4.0594220077329055</v>
      </c>
      <c r="N137" s="4">
        <v>4.7097307777848592</v>
      </c>
      <c r="O137" s="4">
        <v>4.2</v>
      </c>
      <c r="P137" s="4">
        <v>5.8863482001358394</v>
      </c>
      <c r="R137" s="4">
        <v>13.455766129032259</v>
      </c>
      <c r="S137" s="4">
        <v>7.4238709677419363</v>
      </c>
      <c r="T137" s="4">
        <v>6.4958870967741946</v>
      </c>
      <c r="U137" s="4">
        <v>4.1759274193548395</v>
      </c>
      <c r="V137" s="4"/>
      <c r="W137" s="52">
        <v>5.567903225806452</v>
      </c>
      <c r="X137" s="52">
        <v>3.7119354838709682</v>
      </c>
      <c r="Y137" s="52">
        <v>7.4238709677419363</v>
      </c>
      <c r="Z137" s="52">
        <v>3.7119354838709682</v>
      </c>
      <c r="AA137" s="52">
        <v>9.2798387096774206</v>
      </c>
      <c r="AB137" s="52">
        <v>5.567903225806452</v>
      </c>
      <c r="AC137" s="52">
        <v>8.3518548387096789</v>
      </c>
      <c r="AD137" s="52">
        <v>5.567903225806452</v>
      </c>
      <c r="AE137" s="57"/>
      <c r="AF137" s="26">
        <v>1633</v>
      </c>
      <c r="AG137" s="6">
        <f t="shared" si="72"/>
        <v>97.015432189549045</v>
      </c>
      <c r="AH137" s="6">
        <f t="shared" si="73"/>
        <v>224.88229377788645</v>
      </c>
      <c r="AI137" s="6">
        <f t="shared" si="74"/>
        <v>401.9595386346918</v>
      </c>
      <c r="AJ137" s="6">
        <f t="shared" si="75"/>
        <v>302.22521701856522</v>
      </c>
      <c r="AK137" s="6">
        <f t="shared" si="76"/>
        <v>29.609916347466267</v>
      </c>
      <c r="AL137" s="6">
        <f t="shared" si="77"/>
        <v>11.705270030599715</v>
      </c>
      <c r="AM137" s="6">
        <f t="shared" si="78"/>
        <v>16.820078474307834</v>
      </c>
      <c r="AN137" s="6">
        <f t="shared" si="79"/>
        <v>5.3192253490276054</v>
      </c>
      <c r="AO137" s="6">
        <f t="shared" si="80"/>
        <v>12.178266023198717</v>
      </c>
      <c r="AP137" s="6">
        <f t="shared" si="81"/>
        <v>6.1226500111203173</v>
      </c>
      <c r="AQ137" s="6">
        <f t="shared" si="82"/>
        <v>5.4600000000000009</v>
      </c>
      <c r="AR137" s="6">
        <f t="shared" si="83"/>
        <v>11.772696400271679</v>
      </c>
      <c r="AS137" s="7"/>
      <c r="AT137" s="7">
        <f t="shared" si="57"/>
        <v>196.00353482554118</v>
      </c>
      <c r="AU137" s="7">
        <f t="shared" si="58"/>
        <v>323.87039641387855</v>
      </c>
      <c r="AV137" s="7">
        <f t="shared" si="59"/>
        <v>401.21331965455727</v>
      </c>
      <c r="AW137" s="7">
        <f t="shared" si="60"/>
        <v>500.94764127068413</v>
      </c>
      <c r="AX137" s="7"/>
      <c r="AY137" s="8">
        <v>1633</v>
      </c>
      <c r="AZ137" s="9">
        <f t="shared" si="61"/>
        <v>1855.9677419354841</v>
      </c>
      <c r="BB137" s="9">
        <f t="shared" si="62"/>
        <v>823.21484626727295</v>
      </c>
      <c r="BC137" s="9">
        <f t="shared" si="63"/>
        <v>1360.25566493829</v>
      </c>
      <c r="BD137" s="9">
        <f t="shared" si="64"/>
        <v>2103.9800933368733</v>
      </c>
      <c r="BE137" s="9">
        <f t="shared" si="65"/>
        <v>1685.0959425491405</v>
      </c>
      <c r="BG137" s="10">
        <v>1633</v>
      </c>
      <c r="BH137" s="11">
        <f t="shared" si="66"/>
        <v>2.2545362858202238</v>
      </c>
      <c r="BI137" s="11">
        <f t="shared" si="67"/>
        <v>1.3644256662733198</v>
      </c>
      <c r="BJ137" s="11">
        <f t="shared" si="68"/>
        <v>0.88212229184733104</v>
      </c>
      <c r="BK137" s="11">
        <f t="shared" si="69"/>
        <v>1.101401822336511</v>
      </c>
      <c r="BP137" s="3"/>
    </row>
    <row r="138" spans="2:68" x14ac:dyDescent="0.2">
      <c r="B138" s="16">
        <v>1634</v>
      </c>
      <c r="C138" s="4">
        <v>0.26458192728387059</v>
      </c>
      <c r="D138" s="4">
        <f t="shared" si="56"/>
        <v>0.55936982512446221</v>
      </c>
      <c r="E138" s="4">
        <v>0.82254941312668328</v>
      </c>
      <c r="F138" s="4">
        <f t="shared" si="70"/>
        <v>1.0967325508355776</v>
      </c>
      <c r="G138" s="4">
        <v>1.4832455300173129</v>
      </c>
      <c r="H138" s="4">
        <f t="shared" si="71"/>
        <v>1.1152222030205359</v>
      </c>
      <c r="I138" s="4">
        <v>0.47876572944530194</v>
      </c>
      <c r="J138" s="4">
        <v>2.481341886636494</v>
      </c>
      <c r="K138" s="4">
        <v>5.9657421189663271</v>
      </c>
      <c r="L138" s="4">
        <v>3.5</v>
      </c>
      <c r="M138" s="4">
        <v>4.0594220077329055</v>
      </c>
      <c r="N138" s="4">
        <v>5.242505752647399</v>
      </c>
      <c r="O138" s="4">
        <v>4.2</v>
      </c>
      <c r="P138" s="4">
        <v>5.8863482001358394</v>
      </c>
      <c r="R138" s="4">
        <v>13.455766129032259</v>
      </c>
      <c r="S138" s="4">
        <v>7.4238709677419363</v>
      </c>
      <c r="T138" s="4">
        <v>6.4958870967741946</v>
      </c>
      <c r="U138" s="4">
        <v>4.1759274193548395</v>
      </c>
      <c r="V138" s="4"/>
      <c r="W138" s="52">
        <v>5.567903225806452</v>
      </c>
      <c r="X138" s="52">
        <v>3.7119354838709682</v>
      </c>
      <c r="Y138" s="52">
        <v>7.4238709677419363</v>
      </c>
      <c r="Z138" s="52">
        <v>4.1759274193548395</v>
      </c>
      <c r="AA138" s="52">
        <v>9.2798387096774206</v>
      </c>
      <c r="AB138" s="52">
        <v>5.567903225806452</v>
      </c>
      <c r="AC138" s="52">
        <v>8.3518548387096789</v>
      </c>
      <c r="AD138" s="52">
        <v>5.567903225806452</v>
      </c>
      <c r="AE138" s="57"/>
      <c r="AF138" s="26">
        <v>1634</v>
      </c>
      <c r="AG138" s="6">
        <f t="shared" si="72"/>
        <v>95.092870271158574</v>
      </c>
      <c r="AH138" s="6">
        <f t="shared" si="73"/>
        <v>213.86284741293764</v>
      </c>
      <c r="AI138" s="6">
        <f t="shared" si="74"/>
        <v>401.9595386346918</v>
      </c>
      <c r="AJ138" s="6">
        <f t="shared" si="75"/>
        <v>302.22521701856522</v>
      </c>
      <c r="AK138" s="6">
        <f t="shared" si="76"/>
        <v>29.046716805446469</v>
      </c>
      <c r="AL138" s="6">
        <f t="shared" si="77"/>
        <v>12.406709433182471</v>
      </c>
      <c r="AM138" s="6">
        <f t="shared" si="78"/>
        <v>17.897226356898983</v>
      </c>
      <c r="AN138" s="6">
        <f t="shared" si="79"/>
        <v>4.55</v>
      </c>
      <c r="AO138" s="6">
        <f t="shared" si="80"/>
        <v>12.178266023198717</v>
      </c>
      <c r="AP138" s="6">
        <f t="shared" si="81"/>
        <v>6.8152574784416187</v>
      </c>
      <c r="AQ138" s="6">
        <f t="shared" si="82"/>
        <v>5.4600000000000009</v>
      </c>
      <c r="AR138" s="6">
        <f t="shared" si="83"/>
        <v>11.772696400271679</v>
      </c>
      <c r="AS138" s="7"/>
      <c r="AT138" s="7">
        <f t="shared" si="57"/>
        <v>195.21974276859851</v>
      </c>
      <c r="AU138" s="7">
        <f t="shared" si="58"/>
        <v>313.98971991037757</v>
      </c>
      <c r="AV138" s="7">
        <f t="shared" si="59"/>
        <v>402.35208951600509</v>
      </c>
      <c r="AW138" s="7">
        <f t="shared" si="60"/>
        <v>502.08641113213173</v>
      </c>
      <c r="AX138" s="7"/>
      <c r="AY138" s="8">
        <v>1634</v>
      </c>
      <c r="AZ138" s="9">
        <f t="shared" si="61"/>
        <v>1855.9677419354841</v>
      </c>
      <c r="BB138" s="9">
        <f t="shared" si="62"/>
        <v>819.92291962811373</v>
      </c>
      <c r="BC138" s="9">
        <f t="shared" si="63"/>
        <v>1318.7568236235859</v>
      </c>
      <c r="BD138" s="9">
        <f t="shared" si="64"/>
        <v>2108.7629267549532</v>
      </c>
      <c r="BE138" s="9">
        <f t="shared" si="65"/>
        <v>1689.8787759672214</v>
      </c>
      <c r="BG138" s="10">
        <v>1634</v>
      </c>
      <c r="BH138" s="11">
        <f t="shared" si="66"/>
        <v>2.2635880733487501</v>
      </c>
      <c r="BI138" s="11">
        <f t="shared" si="67"/>
        <v>1.407361621709595</v>
      </c>
      <c r="BJ138" s="11">
        <f t="shared" si="68"/>
        <v>0.88012157193578877</v>
      </c>
      <c r="BK138" s="11">
        <f t="shared" si="69"/>
        <v>1.0982845446255161</v>
      </c>
      <c r="BP138" s="3"/>
    </row>
    <row r="139" spans="2:68" x14ac:dyDescent="0.2">
      <c r="B139" s="16">
        <v>1635</v>
      </c>
      <c r="C139" s="4">
        <v>0.3193088267065064</v>
      </c>
      <c r="D139" s="4">
        <f t="shared" si="56"/>
        <v>0.67507151523574294</v>
      </c>
      <c r="E139" s="4">
        <v>0.88468296059148033</v>
      </c>
      <c r="F139" s="4">
        <f t="shared" si="70"/>
        <v>1.1795772807886404</v>
      </c>
      <c r="G139" s="4">
        <v>1.5599651263975187</v>
      </c>
      <c r="H139" s="4">
        <f t="shared" si="71"/>
        <v>1.1729061100733222</v>
      </c>
      <c r="I139" s="4">
        <v>0.49476408921637022</v>
      </c>
      <c r="J139" s="4">
        <v>2.6303977596853287</v>
      </c>
      <c r="K139" s="4">
        <v>5.9795517072046751</v>
      </c>
      <c r="L139" s="4">
        <v>3.5</v>
      </c>
      <c r="M139" s="4">
        <v>4.0594220077329055</v>
      </c>
      <c r="N139" s="4">
        <v>5.263816751641901</v>
      </c>
      <c r="O139" s="4">
        <v>4.2</v>
      </c>
      <c r="P139" s="4">
        <v>5.8863482001358394</v>
      </c>
      <c r="R139" s="4">
        <v>13.455766129032259</v>
      </c>
      <c r="S139" s="4">
        <v>7.4238709677419363</v>
      </c>
      <c r="T139" s="4">
        <v>6.4958870967741946</v>
      </c>
      <c r="U139" s="4">
        <v>4.1759274193548395</v>
      </c>
      <c r="V139" s="4"/>
      <c r="W139" s="52">
        <v>5.567903225806452</v>
      </c>
      <c r="X139" s="52">
        <v>3.7119354838709682</v>
      </c>
      <c r="Y139" s="52">
        <v>9.2798387096774206</v>
      </c>
      <c r="Z139" s="52">
        <v>4.6399193548387103</v>
      </c>
      <c r="AA139" s="52">
        <v>9.2798387096774206</v>
      </c>
      <c r="AB139" s="52">
        <v>5.567903225806452</v>
      </c>
      <c r="AC139" s="52">
        <v>8.3518548387096789</v>
      </c>
      <c r="AD139" s="52">
        <v>5.567903225806452</v>
      </c>
      <c r="AE139" s="57"/>
      <c r="AF139" s="26">
        <v>1635</v>
      </c>
      <c r="AG139" s="6">
        <f t="shared" si="72"/>
        <v>114.7621575900763</v>
      </c>
      <c r="AH139" s="6">
        <f t="shared" si="73"/>
        <v>230.0175697537849</v>
      </c>
      <c r="AI139" s="6">
        <f t="shared" si="74"/>
        <v>422.75054925372757</v>
      </c>
      <c r="AJ139" s="6">
        <f t="shared" si="75"/>
        <v>317.85755582987031</v>
      </c>
      <c r="AK139" s="6">
        <f t="shared" si="76"/>
        <v>30.017337292757183</v>
      </c>
      <c r="AL139" s="6">
        <f t="shared" si="77"/>
        <v>13.151988798426643</v>
      </c>
      <c r="AM139" s="6">
        <f t="shared" si="78"/>
        <v>17.938655121614026</v>
      </c>
      <c r="AN139" s="6">
        <f t="shared" si="79"/>
        <v>4.55</v>
      </c>
      <c r="AO139" s="6">
        <f t="shared" si="80"/>
        <v>12.178266023198717</v>
      </c>
      <c r="AP139" s="6">
        <f t="shared" si="81"/>
        <v>6.8429617771344713</v>
      </c>
      <c r="AQ139" s="6">
        <f t="shared" si="82"/>
        <v>5.4600000000000009</v>
      </c>
      <c r="AR139" s="6">
        <f t="shared" si="83"/>
        <v>11.772696400271679</v>
      </c>
      <c r="AS139" s="7"/>
      <c r="AT139" s="7">
        <f t="shared" si="57"/>
        <v>216.67406300347903</v>
      </c>
      <c r="AU139" s="7">
        <f t="shared" si="58"/>
        <v>331.92947516718766</v>
      </c>
      <c r="AV139" s="7">
        <f t="shared" si="59"/>
        <v>419.76946124327304</v>
      </c>
      <c r="AW139" s="7">
        <f t="shared" si="60"/>
        <v>524.66245466713019</v>
      </c>
      <c r="AX139" s="7"/>
      <c r="AY139" s="8">
        <v>1635</v>
      </c>
      <c r="AZ139" s="9">
        <f t="shared" si="61"/>
        <v>1855.9677419354841</v>
      </c>
      <c r="BB139" s="9">
        <f t="shared" si="62"/>
        <v>910.03106461461198</v>
      </c>
      <c r="BC139" s="9">
        <f t="shared" si="63"/>
        <v>1394.1037957021883</v>
      </c>
      <c r="BD139" s="9">
        <f t="shared" si="64"/>
        <v>2203.5823096019467</v>
      </c>
      <c r="BE139" s="9">
        <f t="shared" si="65"/>
        <v>1763.0317372217469</v>
      </c>
      <c r="BG139" s="10">
        <v>1635</v>
      </c>
      <c r="BH139" s="11">
        <f t="shared" si="66"/>
        <v>2.0394553703740494</v>
      </c>
      <c r="BI139" s="11">
        <f t="shared" si="67"/>
        <v>1.3312981053901098</v>
      </c>
      <c r="BJ139" s="11">
        <f t="shared" si="68"/>
        <v>0.84225024581484531</v>
      </c>
      <c r="BK139" s="11">
        <f t="shared" si="69"/>
        <v>1.0527137445978081</v>
      </c>
      <c r="BP139" s="3"/>
    </row>
    <row r="140" spans="2:68" x14ac:dyDescent="0.2">
      <c r="B140" s="16">
        <v>1636</v>
      </c>
      <c r="C140" s="4">
        <v>0.30572997196254414</v>
      </c>
      <c r="D140" s="4">
        <f t="shared" si="56"/>
        <v>0.64636357708783121</v>
      </c>
      <c r="E140" s="4">
        <v>0.86205153601820994</v>
      </c>
      <c r="F140" s="4">
        <f t="shared" si="70"/>
        <v>1.1494020480242799</v>
      </c>
      <c r="G140" s="4">
        <v>1.3809527348437054</v>
      </c>
      <c r="H140" s="4">
        <f t="shared" si="71"/>
        <v>1.0383103269501543</v>
      </c>
      <c r="I140" s="4">
        <v>0.69642242657761333</v>
      </c>
      <c r="J140" s="4">
        <v>2.6303977596853287</v>
      </c>
      <c r="K140" s="4">
        <v>5.9381229424896294</v>
      </c>
      <c r="L140" s="4">
        <v>3.5</v>
      </c>
      <c r="M140" s="4">
        <v>4.0594220077329055</v>
      </c>
      <c r="N140" s="4">
        <v>4.7736637747683632</v>
      </c>
      <c r="O140" s="4">
        <v>4.2</v>
      </c>
      <c r="P140" s="4">
        <v>5.8863482001358394</v>
      </c>
      <c r="R140" s="4">
        <v>13.455766129032259</v>
      </c>
      <c r="S140" s="4">
        <v>7.4238709677419363</v>
      </c>
      <c r="T140" s="4">
        <v>6.4958870967741946</v>
      </c>
      <c r="U140" s="4">
        <v>4.1759274193548395</v>
      </c>
      <c r="V140" s="4"/>
      <c r="W140" s="52">
        <v>5.567903225806452</v>
      </c>
      <c r="X140" s="52">
        <v>3.7119354838709682</v>
      </c>
      <c r="Y140" s="52">
        <v>7.4238709677419363</v>
      </c>
      <c r="Z140" s="52">
        <v>4.1759274193548395</v>
      </c>
      <c r="AA140" s="52">
        <v>9.2798387096774206</v>
      </c>
      <c r="AB140" s="52">
        <v>5.567903225806452</v>
      </c>
      <c r="AC140" s="52">
        <v>8.3518548387096789</v>
      </c>
      <c r="AD140" s="52">
        <v>5.567903225806452</v>
      </c>
      <c r="AE140" s="57"/>
      <c r="AF140" s="26">
        <v>1636</v>
      </c>
      <c r="AG140" s="6">
        <f t="shared" si="72"/>
        <v>109.88180810493131</v>
      </c>
      <c r="AH140" s="6">
        <f t="shared" si="73"/>
        <v>224.13339936473457</v>
      </c>
      <c r="AI140" s="6">
        <f t="shared" si="74"/>
        <v>374.23819114264415</v>
      </c>
      <c r="AJ140" s="6">
        <f t="shared" si="75"/>
        <v>281.38209860349184</v>
      </c>
      <c r="AK140" s="6">
        <f t="shared" si="76"/>
        <v>42.2519486204638</v>
      </c>
      <c r="AL140" s="6">
        <f t="shared" si="77"/>
        <v>13.151988798426643</v>
      </c>
      <c r="AM140" s="6">
        <f t="shared" si="78"/>
        <v>17.81436882746889</v>
      </c>
      <c r="AN140" s="6">
        <f t="shared" si="79"/>
        <v>4.55</v>
      </c>
      <c r="AO140" s="6">
        <f t="shared" si="80"/>
        <v>12.178266023198717</v>
      </c>
      <c r="AP140" s="6">
        <f t="shared" si="81"/>
        <v>6.2057629071988725</v>
      </c>
      <c r="AQ140" s="6">
        <f t="shared" si="82"/>
        <v>5.4600000000000009</v>
      </c>
      <c r="AR140" s="6">
        <f t="shared" si="83"/>
        <v>11.772696400271679</v>
      </c>
      <c r="AS140" s="7"/>
      <c r="AT140" s="7">
        <f t="shared" si="57"/>
        <v>223.26683968195991</v>
      </c>
      <c r="AU140" s="7">
        <f t="shared" si="58"/>
        <v>337.5184309417632</v>
      </c>
      <c r="AV140" s="7">
        <f t="shared" si="59"/>
        <v>394.76713018052044</v>
      </c>
      <c r="AW140" s="7">
        <f t="shared" si="60"/>
        <v>487.62322271967275</v>
      </c>
      <c r="AX140" s="7"/>
      <c r="AY140" s="8">
        <v>1636</v>
      </c>
      <c r="AZ140" s="9">
        <f t="shared" si="61"/>
        <v>1855.9677419354841</v>
      </c>
      <c r="BB140" s="9">
        <f t="shared" si="62"/>
        <v>937.72072666423162</v>
      </c>
      <c r="BC140" s="9">
        <f t="shared" si="63"/>
        <v>1417.5774099554055</v>
      </c>
      <c r="BD140" s="9">
        <f t="shared" si="64"/>
        <v>2048.0175354226258</v>
      </c>
      <c r="BE140" s="9">
        <f t="shared" si="65"/>
        <v>1658.021946758186</v>
      </c>
      <c r="BG140" s="10">
        <v>1636</v>
      </c>
      <c r="BH140" s="11">
        <f t="shared" si="66"/>
        <v>1.9792329306165033</v>
      </c>
      <c r="BI140" s="11">
        <f t="shared" si="67"/>
        <v>1.3092531870932322</v>
      </c>
      <c r="BJ140" s="11">
        <f t="shared" si="68"/>
        <v>0.90622648968310193</v>
      </c>
      <c r="BK140" s="11">
        <f t="shared" si="69"/>
        <v>1.1193867159384274</v>
      </c>
      <c r="BP140" s="3"/>
    </row>
    <row r="141" spans="2:68" x14ac:dyDescent="0.2">
      <c r="B141" s="16">
        <v>1637</v>
      </c>
      <c r="C141" s="4">
        <v>0.35016986021551155</v>
      </c>
      <c r="D141" s="4">
        <f t="shared" si="56"/>
        <v>0.74031682920826969</v>
      </c>
      <c r="E141" s="4">
        <v>0.94393614492877009</v>
      </c>
      <c r="F141" s="4">
        <f t="shared" si="70"/>
        <v>1.2585815265716935</v>
      </c>
      <c r="G141" s="4">
        <v>1.5855383251909207</v>
      </c>
      <c r="H141" s="4">
        <f t="shared" si="71"/>
        <v>1.1921340790909178</v>
      </c>
      <c r="I141" s="4">
        <v>1.0110568354086225</v>
      </c>
      <c r="J141" s="4">
        <v>2.6303977596853287</v>
      </c>
      <c r="K141" s="4">
        <v>7.0152708250807727</v>
      </c>
      <c r="L141" s="4">
        <v>3.5</v>
      </c>
      <c r="M141" s="4">
        <v>4.0594220077329055</v>
      </c>
      <c r="N141" s="4">
        <v>4.9441517667243762</v>
      </c>
      <c r="O141" s="4">
        <v>4.2</v>
      </c>
      <c r="P141" s="4">
        <v>5.8863482001358394</v>
      </c>
      <c r="R141" s="4">
        <v>13.455766129032259</v>
      </c>
      <c r="S141" s="4">
        <v>7.4238709677419363</v>
      </c>
      <c r="T141" s="4">
        <v>6.4958870967741946</v>
      </c>
      <c r="U141" s="4">
        <v>4.1759274193548395</v>
      </c>
      <c r="V141" s="4"/>
      <c r="W141" s="52">
        <v>5.567903225806452</v>
      </c>
      <c r="X141" s="52">
        <v>3.7119354838709682</v>
      </c>
      <c r="Y141" s="52">
        <v>8.3518548387096789</v>
      </c>
      <c r="Z141" s="52">
        <v>4.6399193548387103</v>
      </c>
      <c r="AA141" s="52">
        <v>9.2798387096774206</v>
      </c>
      <c r="AB141" s="52">
        <v>5.567903225806452</v>
      </c>
      <c r="AC141" s="52">
        <v>8.3518548387096789</v>
      </c>
      <c r="AD141" s="52">
        <v>5.567903225806452</v>
      </c>
      <c r="AE141" s="57"/>
      <c r="AF141" s="26">
        <v>1637</v>
      </c>
      <c r="AG141" s="6">
        <f t="shared" si="72"/>
        <v>125.85386096540584</v>
      </c>
      <c r="AH141" s="6">
        <f t="shared" si="73"/>
        <v>245.42339768148022</v>
      </c>
      <c r="AI141" s="6">
        <f t="shared" si="74"/>
        <v>429.68088612673955</v>
      </c>
      <c r="AJ141" s="6">
        <f t="shared" si="75"/>
        <v>323.06833543363871</v>
      </c>
      <c r="AK141" s="6">
        <f t="shared" si="76"/>
        <v>61.340818204241124</v>
      </c>
      <c r="AL141" s="6">
        <f t="shared" si="77"/>
        <v>13.151988798426643</v>
      </c>
      <c r="AM141" s="6">
        <f t="shared" si="78"/>
        <v>21.045812475242318</v>
      </c>
      <c r="AN141" s="6">
        <f t="shared" si="79"/>
        <v>4.55</v>
      </c>
      <c r="AO141" s="6">
        <f t="shared" si="80"/>
        <v>12.178266023198717</v>
      </c>
      <c r="AP141" s="6">
        <f t="shared" si="81"/>
        <v>6.427397296741689</v>
      </c>
      <c r="AQ141" s="6">
        <f t="shared" si="82"/>
        <v>5.4600000000000009</v>
      </c>
      <c r="AR141" s="6">
        <f t="shared" si="83"/>
        <v>11.772696400271679</v>
      </c>
      <c r="AS141" s="7"/>
      <c r="AT141" s="7">
        <f t="shared" si="57"/>
        <v>261.78084016352801</v>
      </c>
      <c r="AU141" s="7">
        <f t="shared" si="58"/>
        <v>381.35037687960244</v>
      </c>
      <c r="AV141" s="7">
        <f t="shared" si="59"/>
        <v>458.99531463176089</v>
      </c>
      <c r="AW141" s="7">
        <f t="shared" si="60"/>
        <v>565.60786532486168</v>
      </c>
      <c r="AX141" s="7"/>
      <c r="AY141" s="8">
        <v>1637</v>
      </c>
      <c r="AZ141" s="9">
        <f t="shared" si="61"/>
        <v>1855.9677419354841</v>
      </c>
      <c r="BB141" s="9">
        <f t="shared" si="62"/>
        <v>1099.4795286868177</v>
      </c>
      <c r="BC141" s="9">
        <f t="shared" si="63"/>
        <v>1601.6715828943302</v>
      </c>
      <c r="BD141" s="9">
        <f t="shared" si="64"/>
        <v>2375.5530343644191</v>
      </c>
      <c r="BE141" s="9">
        <f t="shared" si="65"/>
        <v>1927.7803214533958</v>
      </c>
      <c r="BG141" s="10">
        <v>1637</v>
      </c>
      <c r="BH141" s="11">
        <f t="shared" si="66"/>
        <v>1.6880421085713084</v>
      </c>
      <c r="BI141" s="11">
        <f t="shared" si="67"/>
        <v>1.1587692269482757</v>
      </c>
      <c r="BJ141" s="11">
        <f t="shared" si="68"/>
        <v>0.78127817610775829</v>
      </c>
      <c r="BK141" s="11">
        <f t="shared" si="69"/>
        <v>0.96274856698206646</v>
      </c>
      <c r="BP141" s="3"/>
    </row>
    <row r="142" spans="2:68" x14ac:dyDescent="0.2">
      <c r="B142" s="16">
        <v>1638</v>
      </c>
      <c r="C142" s="4">
        <v>0.3193088267065064</v>
      </c>
      <c r="D142" s="4">
        <f t="shared" si="56"/>
        <v>0.67507151523574294</v>
      </c>
      <c r="E142" s="4">
        <v>0.77810952487371599</v>
      </c>
      <c r="F142" s="4">
        <f t="shared" si="70"/>
        <v>1.037479366498288</v>
      </c>
      <c r="G142" s="4">
        <v>1.2786599396700973</v>
      </c>
      <c r="H142" s="4">
        <f t="shared" si="71"/>
        <v>0.96139845087977238</v>
      </c>
      <c r="I142" s="4">
        <v>0.47284041101157298</v>
      </c>
      <c r="J142" s="4">
        <v>2.6303977596853287</v>
      </c>
      <c r="K142" s="4">
        <v>6.186695530779895</v>
      </c>
      <c r="L142" s="4">
        <v>3.5</v>
      </c>
      <c r="M142" s="4">
        <v>4.0594220077329055</v>
      </c>
      <c r="N142" s="4">
        <v>5.0293957627023831</v>
      </c>
      <c r="O142" s="4">
        <v>4.2</v>
      </c>
      <c r="P142" s="4">
        <v>5.8863482001358394</v>
      </c>
      <c r="R142" s="4">
        <v>13.455766129032259</v>
      </c>
      <c r="S142" s="4">
        <v>7.4238709677419363</v>
      </c>
      <c r="T142" s="4">
        <v>6.4958870967741946</v>
      </c>
      <c r="U142" s="4">
        <v>4.1759274193548395</v>
      </c>
      <c r="V142" s="4"/>
      <c r="W142" s="52">
        <v>5.567903225806452</v>
      </c>
      <c r="X142" s="52">
        <v>3.7119354838709682</v>
      </c>
      <c r="Y142" s="52">
        <v>8.3518548387096789</v>
      </c>
      <c r="Z142" s="52">
        <v>4.6399193548387103</v>
      </c>
      <c r="AA142" s="52">
        <v>9.2798387096774206</v>
      </c>
      <c r="AB142" s="52">
        <v>5.567903225806452</v>
      </c>
      <c r="AC142" s="52">
        <v>8.3518548387096789</v>
      </c>
      <c r="AD142" s="52">
        <v>5.567903225806452</v>
      </c>
      <c r="AE142" s="57"/>
      <c r="AF142" s="26">
        <v>1638</v>
      </c>
      <c r="AG142" s="6">
        <f t="shared" si="72"/>
        <v>114.7621575900763</v>
      </c>
      <c r="AH142" s="6">
        <f t="shared" si="73"/>
        <v>202.30847646716614</v>
      </c>
      <c r="AI142" s="6">
        <f t="shared" si="74"/>
        <v>346.51684365059634</v>
      </c>
      <c r="AJ142" s="6">
        <f t="shared" si="75"/>
        <v>260.53898018841829</v>
      </c>
      <c r="AK142" s="6">
        <f t="shared" si="76"/>
        <v>28.687227736072135</v>
      </c>
      <c r="AL142" s="6">
        <f t="shared" si="77"/>
        <v>13.151988798426643</v>
      </c>
      <c r="AM142" s="6">
        <f t="shared" si="78"/>
        <v>18.560086592339687</v>
      </c>
      <c r="AN142" s="6">
        <f t="shared" si="79"/>
        <v>4.55</v>
      </c>
      <c r="AO142" s="6">
        <f t="shared" si="80"/>
        <v>12.178266023198717</v>
      </c>
      <c r="AP142" s="6">
        <f t="shared" si="81"/>
        <v>6.5382144915130986</v>
      </c>
      <c r="AQ142" s="6">
        <f t="shared" si="82"/>
        <v>5.4600000000000009</v>
      </c>
      <c r="AR142" s="6">
        <f t="shared" si="83"/>
        <v>11.772696400271679</v>
      </c>
      <c r="AS142" s="7"/>
      <c r="AT142" s="7">
        <f t="shared" si="57"/>
        <v>215.66063763189825</v>
      </c>
      <c r="AU142" s="7">
        <f t="shared" si="58"/>
        <v>303.20695650898813</v>
      </c>
      <c r="AV142" s="7">
        <f t="shared" si="59"/>
        <v>361.43746023024028</v>
      </c>
      <c r="AW142" s="7">
        <f t="shared" si="60"/>
        <v>447.41532369241833</v>
      </c>
      <c r="AX142" s="7"/>
      <c r="AY142" s="8">
        <v>1638</v>
      </c>
      <c r="AZ142" s="9">
        <f t="shared" si="61"/>
        <v>1855.9677419354841</v>
      </c>
      <c r="BB142" s="9">
        <f t="shared" si="62"/>
        <v>905.77467805397271</v>
      </c>
      <c r="BC142" s="9">
        <f t="shared" si="63"/>
        <v>1273.4692173377503</v>
      </c>
      <c r="BD142" s="9">
        <f t="shared" si="64"/>
        <v>1879.1443595081571</v>
      </c>
      <c r="BE142" s="9">
        <f t="shared" si="65"/>
        <v>1518.0373329670092</v>
      </c>
      <c r="BG142" s="10">
        <v>1638</v>
      </c>
      <c r="BH142" s="11">
        <f t="shared" si="66"/>
        <v>2.049039111937828</v>
      </c>
      <c r="BI142" s="11">
        <f t="shared" si="67"/>
        <v>1.4574107616165828</v>
      </c>
      <c r="BJ142" s="11">
        <f t="shared" si="68"/>
        <v>0.9876663985630465</v>
      </c>
      <c r="BK142" s="11">
        <f t="shared" si="69"/>
        <v>1.2226100779142162</v>
      </c>
      <c r="BP142" s="3"/>
    </row>
    <row r="143" spans="2:68" x14ac:dyDescent="0.2">
      <c r="B143" s="16">
        <v>1639</v>
      </c>
      <c r="C143" s="4">
        <v>0.23166349154093183</v>
      </c>
      <c r="D143" s="4">
        <f t="shared" si="56"/>
        <v>0.48977482355376711</v>
      </c>
      <c r="E143" s="4">
        <v>0.69663639640994246</v>
      </c>
      <c r="F143" s="4">
        <f t="shared" si="70"/>
        <v>0.92884852854658995</v>
      </c>
      <c r="G143" s="4">
        <v>1.1763671444964894</v>
      </c>
      <c r="H143" s="4">
        <f t="shared" si="71"/>
        <v>0.88448657480939041</v>
      </c>
      <c r="I143" s="4">
        <v>0.33418795966231474</v>
      </c>
      <c r="J143" s="4">
        <v>2.6303977596853287</v>
      </c>
      <c r="K143" s="4">
        <v>5.8828845895362383</v>
      </c>
      <c r="L143" s="4">
        <v>3.5</v>
      </c>
      <c r="M143" s="4">
        <v>4.0594220077329055</v>
      </c>
      <c r="N143" s="4">
        <v>4.9867737647133801</v>
      </c>
      <c r="O143" s="4">
        <v>4.2</v>
      </c>
      <c r="P143" s="4">
        <v>5.8863482001358394</v>
      </c>
      <c r="R143" s="4">
        <v>13.455766129032259</v>
      </c>
      <c r="S143" s="4">
        <v>7.4238709677419363</v>
      </c>
      <c r="T143" s="4">
        <v>6.4958870967741946</v>
      </c>
      <c r="U143" s="4">
        <v>4.1759274193548395</v>
      </c>
      <c r="V143" s="4"/>
      <c r="W143" s="52">
        <v>5.567903225806452</v>
      </c>
      <c r="X143" s="52">
        <v>3.7119354838709682</v>
      </c>
      <c r="Y143" s="52">
        <v>8.3518548387096789</v>
      </c>
      <c r="Z143" s="52">
        <v>4.6399193548387103</v>
      </c>
      <c r="AA143" s="52">
        <v>9.2798387096774206</v>
      </c>
      <c r="AB143" s="52">
        <v>5.567903225806452</v>
      </c>
      <c r="AC143" s="52">
        <v>8.3518548387096789</v>
      </c>
      <c r="AD143" s="52">
        <v>6.9598790322580655</v>
      </c>
      <c r="AE143" s="57"/>
      <c r="AF143" s="26">
        <v>1639</v>
      </c>
      <c r="AG143" s="6">
        <f t="shared" si="72"/>
        <v>83.261720004140415</v>
      </c>
      <c r="AH143" s="6">
        <f t="shared" si="73"/>
        <v>181.12546306658504</v>
      </c>
      <c r="AI143" s="6">
        <f t="shared" si="74"/>
        <v>318.79549615854864</v>
      </c>
      <c r="AJ143" s="6">
        <f t="shared" si="75"/>
        <v>239.6958617733448</v>
      </c>
      <c r="AK143" s="6">
        <f t="shared" si="76"/>
        <v>20.275183512712637</v>
      </c>
      <c r="AL143" s="6">
        <f t="shared" si="77"/>
        <v>13.151988798426643</v>
      </c>
      <c r="AM143" s="6">
        <f t="shared" si="78"/>
        <v>17.648653768608714</v>
      </c>
      <c r="AN143" s="6">
        <f t="shared" si="79"/>
        <v>4.55</v>
      </c>
      <c r="AO143" s="6">
        <f t="shared" si="80"/>
        <v>12.178266023198717</v>
      </c>
      <c r="AP143" s="6">
        <f t="shared" si="81"/>
        <v>6.4828058941273943</v>
      </c>
      <c r="AQ143" s="6">
        <f t="shared" si="82"/>
        <v>5.4600000000000009</v>
      </c>
      <c r="AR143" s="6">
        <f t="shared" si="83"/>
        <v>11.772696400271679</v>
      </c>
      <c r="AS143" s="7"/>
      <c r="AT143" s="7">
        <f t="shared" si="57"/>
        <v>174.78131440148621</v>
      </c>
      <c r="AU143" s="7">
        <f t="shared" si="58"/>
        <v>272.64505746393081</v>
      </c>
      <c r="AV143" s="7">
        <f t="shared" si="59"/>
        <v>331.21545617069063</v>
      </c>
      <c r="AW143" s="7">
        <f t="shared" si="60"/>
        <v>410.3150905558943</v>
      </c>
      <c r="AX143" s="7"/>
      <c r="AY143" s="8">
        <v>1639</v>
      </c>
      <c r="AZ143" s="9">
        <f t="shared" si="61"/>
        <v>1855.9677419354841</v>
      </c>
      <c r="BB143" s="9">
        <f t="shared" si="62"/>
        <v>734.08152048624208</v>
      </c>
      <c r="BC143" s="9">
        <f t="shared" si="63"/>
        <v>1145.1092413485094</v>
      </c>
      <c r="BD143" s="9">
        <f t="shared" si="64"/>
        <v>1723.3233803347562</v>
      </c>
      <c r="BE143" s="9">
        <f t="shared" si="65"/>
        <v>1391.1049159169006</v>
      </c>
      <c r="BG143" s="10">
        <v>1639</v>
      </c>
      <c r="BH143" s="11">
        <f t="shared" si="66"/>
        <v>2.5282856060810865</v>
      </c>
      <c r="BI143" s="11">
        <f t="shared" si="67"/>
        <v>1.6207778916794435</v>
      </c>
      <c r="BJ143" s="11">
        <f t="shared" si="68"/>
        <v>1.0769700934336315</v>
      </c>
      <c r="BK143" s="11">
        <f t="shared" si="69"/>
        <v>1.3341680564130454</v>
      </c>
      <c r="BP143" s="3"/>
    </row>
    <row r="144" spans="2:68" x14ac:dyDescent="0.2">
      <c r="B144" s="16">
        <v>1640</v>
      </c>
      <c r="C144" s="4">
        <v>0.29832332392038291</v>
      </c>
      <c r="D144" s="4">
        <f t="shared" si="56"/>
        <v>0.63070470173442483</v>
      </c>
      <c r="E144" s="4">
        <v>0.86822374272001102</v>
      </c>
      <c r="F144" s="4">
        <f t="shared" si="70"/>
        <v>1.1576316569600147</v>
      </c>
      <c r="G144" s="4">
        <v>1.4832455300173129</v>
      </c>
      <c r="H144" s="4">
        <f t="shared" si="71"/>
        <v>1.1152222030205359</v>
      </c>
      <c r="I144" s="4">
        <v>0.53821642439704942</v>
      </c>
      <c r="J144" s="4">
        <v>2.6303977596853287</v>
      </c>
      <c r="K144" s="4">
        <v>5.8276462365828463</v>
      </c>
      <c r="L144" s="4">
        <v>3.0687838552082329</v>
      </c>
      <c r="M144" s="4">
        <v>4.0594220077329055</v>
      </c>
      <c r="N144" s="4">
        <v>5.0720177606913861</v>
      </c>
      <c r="O144" s="4">
        <v>4.2</v>
      </c>
      <c r="P144" s="4">
        <v>5.8863482001358394</v>
      </c>
      <c r="R144" s="4">
        <v>13.919758064516131</v>
      </c>
      <c r="S144" s="4">
        <v>8.3518548387096789</v>
      </c>
      <c r="T144" s="4">
        <v>6.4958870967741946</v>
      </c>
      <c r="U144" s="4">
        <v>5.1039112903225812</v>
      </c>
      <c r="V144" s="4"/>
      <c r="W144" s="52">
        <v>5.567903225806452</v>
      </c>
      <c r="X144" s="52">
        <v>3.7119354838709682</v>
      </c>
      <c r="Y144" s="52">
        <v>8.3518548387096789</v>
      </c>
      <c r="Z144" s="52">
        <v>4.6399193548387103</v>
      </c>
      <c r="AA144" s="52">
        <v>9.2798387096774206</v>
      </c>
      <c r="AB144" s="52">
        <v>5.567903225806452</v>
      </c>
      <c r="AC144" s="52">
        <v>8.3518548387096789</v>
      </c>
      <c r="AD144" s="52">
        <v>6.4958870967741946</v>
      </c>
      <c r="AE144" s="57"/>
      <c r="AF144" s="26">
        <v>1640</v>
      </c>
      <c r="AG144" s="6">
        <f t="shared" si="72"/>
        <v>107.21979929485222</v>
      </c>
      <c r="AH144" s="6">
        <f t="shared" si="73"/>
        <v>225.73817310720287</v>
      </c>
      <c r="AI144" s="6">
        <f t="shared" si="74"/>
        <v>401.9595386346918</v>
      </c>
      <c r="AJ144" s="6">
        <f t="shared" si="75"/>
        <v>302.22521701856522</v>
      </c>
      <c r="AK144" s="6">
        <f t="shared" si="76"/>
        <v>32.653590468168986</v>
      </c>
      <c r="AL144" s="6">
        <f t="shared" si="77"/>
        <v>13.151988798426643</v>
      </c>
      <c r="AM144" s="6">
        <f t="shared" si="78"/>
        <v>17.482938709748538</v>
      </c>
      <c r="AN144" s="6">
        <f t="shared" si="79"/>
        <v>3.9894190117707029</v>
      </c>
      <c r="AO144" s="6">
        <f t="shared" si="80"/>
        <v>12.178266023198717</v>
      </c>
      <c r="AP144" s="6">
        <f t="shared" si="81"/>
        <v>6.5936230888988021</v>
      </c>
      <c r="AQ144" s="6">
        <f t="shared" si="82"/>
        <v>5.4600000000000009</v>
      </c>
      <c r="AR144" s="6">
        <f t="shared" si="83"/>
        <v>11.772696400271679</v>
      </c>
      <c r="AS144" s="7"/>
      <c r="AT144" s="7">
        <f t="shared" si="57"/>
        <v>210.50232179533629</v>
      </c>
      <c r="AU144" s="7">
        <f t="shared" si="58"/>
        <v>329.02069560768695</v>
      </c>
      <c r="AV144" s="7">
        <f t="shared" si="59"/>
        <v>405.50773951904932</v>
      </c>
      <c r="AW144" s="7">
        <f t="shared" si="60"/>
        <v>505.24206113517585</v>
      </c>
      <c r="AX144" s="7"/>
      <c r="AY144" s="8">
        <v>1640</v>
      </c>
      <c r="AZ144" s="9">
        <f t="shared" si="61"/>
        <v>2087.96370967742</v>
      </c>
      <c r="BB144" s="9">
        <f t="shared" si="62"/>
        <v>884.10975154041239</v>
      </c>
      <c r="BC144" s="9">
        <f t="shared" si="63"/>
        <v>1381.8869215522852</v>
      </c>
      <c r="BD144" s="9">
        <f t="shared" si="64"/>
        <v>2122.0166567677388</v>
      </c>
      <c r="BE144" s="9">
        <f t="shared" si="65"/>
        <v>1703.1325059800072</v>
      </c>
      <c r="BG144" s="10">
        <v>1640</v>
      </c>
      <c r="BH144" s="11">
        <f t="shared" si="66"/>
        <v>2.3616566902915559</v>
      </c>
      <c r="BI144" s="11">
        <f t="shared" si="67"/>
        <v>1.5109512052780647</v>
      </c>
      <c r="BJ144" s="11">
        <f t="shared" si="68"/>
        <v>0.98395255429229833</v>
      </c>
      <c r="BK144" s="11">
        <f t="shared" si="69"/>
        <v>1.2259549402916101</v>
      </c>
      <c r="BP144" s="3"/>
    </row>
    <row r="145" spans="2:68" x14ac:dyDescent="0.2">
      <c r="B145" s="16">
        <v>1641</v>
      </c>
      <c r="C145" s="4">
        <v>0.26087860326279005</v>
      </c>
      <c r="D145" s="4">
        <f t="shared" si="56"/>
        <v>0.55154038744775913</v>
      </c>
      <c r="E145" s="4">
        <v>0.71515301651534557</v>
      </c>
      <c r="F145" s="4">
        <f t="shared" si="70"/>
        <v>0.95353735535379414</v>
      </c>
      <c r="G145" s="4">
        <v>1.3042331384634991</v>
      </c>
      <c r="H145" s="4">
        <f t="shared" si="71"/>
        <v>0.98062641989736765</v>
      </c>
      <c r="I145" s="4">
        <v>0.53821642439704942</v>
      </c>
      <c r="J145" s="4">
        <v>2.6303977596853287</v>
      </c>
      <c r="K145" s="4">
        <v>5.8000270601061503</v>
      </c>
      <c r="L145" s="4">
        <v>4.0999999999999996</v>
      </c>
      <c r="M145" s="4">
        <v>4.0594220077329055</v>
      </c>
      <c r="N145" s="4">
        <v>5.6261037345484288</v>
      </c>
      <c r="O145" s="4">
        <v>4.2</v>
      </c>
      <c r="P145" s="4">
        <v>5.8863482001358394</v>
      </c>
      <c r="R145" s="4">
        <v>13.919758064516131</v>
      </c>
      <c r="S145" s="4">
        <v>8.3518548387096789</v>
      </c>
      <c r="T145" s="4">
        <v>6.4958870967741946</v>
      </c>
      <c r="U145" s="4">
        <v>5.1039112903225812</v>
      </c>
      <c r="V145" s="4"/>
      <c r="W145" s="52">
        <v>5.567903225806452</v>
      </c>
      <c r="X145" s="52">
        <v>5.567903225806452</v>
      </c>
      <c r="Y145" s="52">
        <v>8.3518548387096789</v>
      </c>
      <c r="Z145" s="52">
        <v>4.6399193548387103</v>
      </c>
      <c r="AA145" s="52">
        <v>9.2798387096774206</v>
      </c>
      <c r="AB145" s="52">
        <v>5.567903225806452</v>
      </c>
      <c r="AC145" s="52">
        <v>8.3518548387096789</v>
      </c>
      <c r="AD145" s="52">
        <v>7.4238709677419363</v>
      </c>
      <c r="AE145" s="57"/>
      <c r="AF145" s="26">
        <v>1641</v>
      </c>
      <c r="AG145" s="6">
        <f t="shared" si="72"/>
        <v>93.761865866119052</v>
      </c>
      <c r="AH145" s="6">
        <f t="shared" si="73"/>
        <v>185.93978429398985</v>
      </c>
      <c r="AI145" s="6">
        <f t="shared" si="74"/>
        <v>353.44718052360827</v>
      </c>
      <c r="AJ145" s="6">
        <f t="shared" si="75"/>
        <v>265.74975979218664</v>
      </c>
      <c r="AK145" s="6">
        <f t="shared" si="76"/>
        <v>32.653590468168986</v>
      </c>
      <c r="AL145" s="6">
        <f t="shared" si="77"/>
        <v>13.151988798426643</v>
      </c>
      <c r="AM145" s="6">
        <f t="shared" si="78"/>
        <v>17.400081180318452</v>
      </c>
      <c r="AN145" s="6">
        <f t="shared" si="79"/>
        <v>5.33</v>
      </c>
      <c r="AO145" s="6">
        <f t="shared" si="80"/>
        <v>12.178266023198717</v>
      </c>
      <c r="AP145" s="6">
        <f t="shared" si="81"/>
        <v>7.3139348549129579</v>
      </c>
      <c r="AQ145" s="6">
        <f t="shared" si="82"/>
        <v>5.4600000000000009</v>
      </c>
      <c r="AR145" s="6">
        <f t="shared" si="83"/>
        <v>11.772696400271679</v>
      </c>
      <c r="AS145" s="7"/>
      <c r="AT145" s="7">
        <f t="shared" si="57"/>
        <v>199.0224235914165</v>
      </c>
      <c r="AU145" s="7">
        <f t="shared" si="58"/>
        <v>291.20034201928729</v>
      </c>
      <c r="AV145" s="7">
        <f t="shared" si="59"/>
        <v>371.01031751748411</v>
      </c>
      <c r="AW145" s="7">
        <f t="shared" si="60"/>
        <v>458.7077382489058</v>
      </c>
      <c r="AX145" s="7"/>
      <c r="AY145" s="8">
        <v>1641</v>
      </c>
      <c r="AZ145" s="9">
        <f t="shared" si="61"/>
        <v>2087.96370967742</v>
      </c>
      <c r="BB145" s="9">
        <f t="shared" si="62"/>
        <v>835.89417908394933</v>
      </c>
      <c r="BC145" s="9">
        <f t="shared" si="63"/>
        <v>1223.0414364810067</v>
      </c>
      <c r="BD145" s="9">
        <f t="shared" si="64"/>
        <v>1926.5725006454045</v>
      </c>
      <c r="BE145" s="9">
        <f t="shared" si="65"/>
        <v>1558.2433335734333</v>
      </c>
      <c r="BG145" s="10">
        <v>1641</v>
      </c>
      <c r="BH145" s="11">
        <f t="shared" si="66"/>
        <v>2.4978804278378934</v>
      </c>
      <c r="BI145" s="11">
        <f t="shared" si="67"/>
        <v>1.7071896727268774</v>
      </c>
      <c r="BJ145" s="11">
        <f t="shared" si="68"/>
        <v>1.0837711578349369</v>
      </c>
      <c r="BK145" s="11">
        <f t="shared" si="69"/>
        <v>1.3399471473362303</v>
      </c>
      <c r="BP145" s="3"/>
    </row>
    <row r="146" spans="2:68" x14ac:dyDescent="0.2">
      <c r="B146" s="16">
        <v>1642</v>
      </c>
      <c r="C146" s="4">
        <v>0.33371064234404213</v>
      </c>
      <c r="D146" s="4">
        <f t="shared" si="56"/>
        <v>0.70551932842292209</v>
      </c>
      <c r="E146" s="4">
        <v>0.69499047462279551</v>
      </c>
      <c r="F146" s="4">
        <f t="shared" si="70"/>
        <v>0.92665396616372731</v>
      </c>
      <c r="G146" s="4">
        <v>1.3553795360503031</v>
      </c>
      <c r="H146" s="4">
        <f t="shared" si="71"/>
        <v>1.0190823579325587</v>
      </c>
      <c r="I146" s="4">
        <v>0.53821642439704942</v>
      </c>
      <c r="J146" s="4">
        <v>2.6303977596853287</v>
      </c>
      <c r="K146" s="4">
        <v>5.7724078836294552</v>
      </c>
      <c r="L146" s="4">
        <v>4.0999999999999996</v>
      </c>
      <c r="M146" s="4">
        <v>4.0999999999999996</v>
      </c>
      <c r="N146" s="4">
        <v>5.0720177606913861</v>
      </c>
      <c r="O146" s="4">
        <v>4.2</v>
      </c>
      <c r="P146" s="4">
        <v>5.8863482001358394</v>
      </c>
      <c r="R146" s="4">
        <v>13.919758064516131</v>
      </c>
      <c r="S146" s="4">
        <v>8.3518548387096789</v>
      </c>
      <c r="T146" s="4">
        <v>6.4958870967741946</v>
      </c>
      <c r="U146" s="4">
        <v>5.1039112903225812</v>
      </c>
      <c r="V146" s="4"/>
      <c r="W146" s="52">
        <v>5.567903225806452</v>
      </c>
      <c r="X146" s="52">
        <v>5.567903225806452</v>
      </c>
      <c r="Y146" s="52">
        <v>8.3518548387096789</v>
      </c>
      <c r="Z146" s="52">
        <v>4.6399193548387103</v>
      </c>
      <c r="AA146" s="52">
        <v>9.2798387096774206</v>
      </c>
      <c r="AB146" s="52">
        <v>5.567903225806452</v>
      </c>
      <c r="AC146" s="52">
        <v>8.3518548387096789</v>
      </c>
      <c r="AD146" s="52">
        <v>5.567903225806452</v>
      </c>
      <c r="AE146" s="57"/>
      <c r="AF146" s="26">
        <v>1642</v>
      </c>
      <c r="AG146" s="6">
        <f t="shared" si="72"/>
        <v>119.93828583189675</v>
      </c>
      <c r="AH146" s="6">
        <f t="shared" si="73"/>
        <v>180.69752340192682</v>
      </c>
      <c r="AI146" s="6">
        <f t="shared" si="74"/>
        <v>367.30785426963217</v>
      </c>
      <c r="AJ146" s="6">
        <f t="shared" si="75"/>
        <v>276.17131899972344</v>
      </c>
      <c r="AK146" s="6">
        <f t="shared" si="76"/>
        <v>32.653590468168986</v>
      </c>
      <c r="AL146" s="6">
        <f t="shared" si="77"/>
        <v>13.151988798426643</v>
      </c>
      <c r="AM146" s="6">
        <f t="shared" si="78"/>
        <v>17.317223650888366</v>
      </c>
      <c r="AN146" s="6">
        <f t="shared" si="79"/>
        <v>5.33</v>
      </c>
      <c r="AO146" s="6">
        <f t="shared" si="80"/>
        <v>12.299999999999999</v>
      </c>
      <c r="AP146" s="6">
        <f t="shared" si="81"/>
        <v>6.5936230888988021</v>
      </c>
      <c r="AQ146" s="6">
        <f t="shared" si="82"/>
        <v>5.4600000000000009</v>
      </c>
      <c r="AR146" s="6">
        <f t="shared" si="83"/>
        <v>11.772696400271679</v>
      </c>
      <c r="AS146" s="7"/>
      <c r="AT146" s="7">
        <f t="shared" si="57"/>
        <v>224.51740823855124</v>
      </c>
      <c r="AU146" s="7">
        <f t="shared" si="58"/>
        <v>285.27664580858129</v>
      </c>
      <c r="AV146" s="7">
        <f t="shared" si="59"/>
        <v>380.75044140637794</v>
      </c>
      <c r="AW146" s="7">
        <f t="shared" si="60"/>
        <v>471.88697667628674</v>
      </c>
      <c r="AX146" s="7"/>
      <c r="AY146" s="8">
        <v>1642</v>
      </c>
      <c r="AZ146" s="9">
        <f t="shared" si="61"/>
        <v>2087.96370967742</v>
      </c>
      <c r="BB146" s="9">
        <f t="shared" si="62"/>
        <v>942.9731146019152</v>
      </c>
      <c r="BC146" s="9">
        <f t="shared" si="63"/>
        <v>1198.1619123960415</v>
      </c>
      <c r="BD146" s="9">
        <f t="shared" si="64"/>
        <v>1981.9253020404044</v>
      </c>
      <c r="BE146" s="9">
        <f t="shared" si="65"/>
        <v>1599.1518539067874</v>
      </c>
      <c r="BG146" s="10">
        <v>1642</v>
      </c>
      <c r="BH146" s="11">
        <f t="shared" si="66"/>
        <v>2.214234613209384</v>
      </c>
      <c r="BI146" s="11">
        <f t="shared" si="67"/>
        <v>1.7426390273932046</v>
      </c>
      <c r="BJ146" s="11">
        <f t="shared" si="68"/>
        <v>1.0535027266304378</v>
      </c>
      <c r="BK146" s="11">
        <f t="shared" si="69"/>
        <v>1.3056694425713524</v>
      </c>
      <c r="BP146" s="3"/>
    </row>
    <row r="147" spans="2:68" x14ac:dyDescent="0.2">
      <c r="B147" s="16">
        <v>1643</v>
      </c>
      <c r="C147" s="4">
        <v>0.25059159209312165</v>
      </c>
      <c r="D147" s="4">
        <f t="shared" si="56"/>
        <v>0.52979194945691688</v>
      </c>
      <c r="E147" s="4">
        <v>0.66577536290093731</v>
      </c>
      <c r="F147" s="4">
        <f t="shared" si="70"/>
        <v>0.88770048386791645</v>
      </c>
      <c r="G147" s="4">
        <v>1.3042331384634991</v>
      </c>
      <c r="H147" s="4">
        <f t="shared" si="71"/>
        <v>0.98062641989736765</v>
      </c>
      <c r="I147" s="4">
        <v>0.53821642439704942</v>
      </c>
      <c r="J147" s="4">
        <v>2.6303977596853287</v>
      </c>
      <c r="K147" s="4">
        <v>5.9795517072046751</v>
      </c>
      <c r="L147" s="4">
        <v>4.0999999999999996</v>
      </c>
      <c r="M147" s="4">
        <v>4.0999999999999996</v>
      </c>
      <c r="N147" s="4">
        <v>4.6884197787903572</v>
      </c>
      <c r="O147" s="4">
        <v>4.2</v>
      </c>
      <c r="P147" s="4">
        <v>5.8863482001358394</v>
      </c>
      <c r="R147" s="4">
        <v>13.919758064516131</v>
      </c>
      <c r="S147" s="4">
        <v>8.3518548387096789</v>
      </c>
      <c r="T147" s="4">
        <v>7.8878629032258072</v>
      </c>
      <c r="U147" s="4">
        <v>5.1039112903225812</v>
      </c>
      <c r="V147" s="4"/>
      <c r="W147" s="52">
        <v>5.567903225806452</v>
      </c>
      <c r="X147" s="52">
        <v>5.567903225806452</v>
      </c>
      <c r="Y147" s="52">
        <v>8.3518548387096789</v>
      </c>
      <c r="Z147" s="52">
        <v>4.6399193548387103</v>
      </c>
      <c r="AA147" s="52">
        <v>9.2798387096774206</v>
      </c>
      <c r="AB147" s="52">
        <v>5.567903225806452</v>
      </c>
      <c r="AC147" s="52">
        <v>8.3518548387096789</v>
      </c>
      <c r="AD147" s="52">
        <v>5.567903225806452</v>
      </c>
      <c r="AE147" s="57"/>
      <c r="AF147" s="26">
        <v>1643</v>
      </c>
      <c r="AG147" s="6">
        <f t="shared" si="72"/>
        <v>90.064631407675876</v>
      </c>
      <c r="AH147" s="6">
        <f t="shared" si="73"/>
        <v>173.1015943542437</v>
      </c>
      <c r="AI147" s="6">
        <f t="shared" si="74"/>
        <v>353.44718052360827</v>
      </c>
      <c r="AJ147" s="6">
        <f t="shared" si="75"/>
        <v>265.74975979218664</v>
      </c>
      <c r="AK147" s="6">
        <f t="shared" si="76"/>
        <v>32.653590468168986</v>
      </c>
      <c r="AL147" s="6">
        <f t="shared" si="77"/>
        <v>13.151988798426643</v>
      </c>
      <c r="AM147" s="6">
        <f t="shared" si="78"/>
        <v>17.938655121614026</v>
      </c>
      <c r="AN147" s="6">
        <f t="shared" si="79"/>
        <v>5.33</v>
      </c>
      <c r="AO147" s="6">
        <f t="shared" si="80"/>
        <v>12.299999999999999</v>
      </c>
      <c r="AP147" s="6">
        <f t="shared" si="81"/>
        <v>6.0949457124274646</v>
      </c>
      <c r="AQ147" s="6">
        <f t="shared" si="82"/>
        <v>5.4600000000000009</v>
      </c>
      <c r="AR147" s="6">
        <f t="shared" si="83"/>
        <v>11.772696400271679</v>
      </c>
      <c r="AS147" s="7"/>
      <c r="AT147" s="7">
        <f t="shared" si="57"/>
        <v>194.76650790858469</v>
      </c>
      <c r="AU147" s="7">
        <f t="shared" si="58"/>
        <v>277.80347085515251</v>
      </c>
      <c r="AV147" s="7">
        <f t="shared" si="59"/>
        <v>370.45163629309548</v>
      </c>
      <c r="AW147" s="7">
        <f t="shared" si="60"/>
        <v>458.14905702451711</v>
      </c>
      <c r="AX147" s="7"/>
      <c r="AY147" s="8">
        <v>1643</v>
      </c>
      <c r="AZ147" s="9">
        <f t="shared" si="61"/>
        <v>2087.96370967742</v>
      </c>
      <c r="BB147" s="9">
        <f t="shared" si="62"/>
        <v>818.01933321605577</v>
      </c>
      <c r="BC147" s="9">
        <f t="shared" si="63"/>
        <v>1166.7745775916405</v>
      </c>
      <c r="BD147" s="9">
        <f t="shared" si="64"/>
        <v>1924.2260395029718</v>
      </c>
      <c r="BE147" s="9">
        <f t="shared" si="65"/>
        <v>1555.8968724310012</v>
      </c>
      <c r="BG147" s="10">
        <v>1643</v>
      </c>
      <c r="BH147" s="11">
        <f t="shared" si="66"/>
        <v>2.5524625456816015</v>
      </c>
      <c r="BI147" s="11">
        <f t="shared" si="67"/>
        <v>1.7895176581471477</v>
      </c>
      <c r="BJ147" s="11">
        <f t="shared" si="68"/>
        <v>1.0850927421275005</v>
      </c>
      <c r="BK147" s="11">
        <f t="shared" si="69"/>
        <v>1.341967932884327</v>
      </c>
      <c r="BP147" s="3"/>
    </row>
    <row r="148" spans="2:68" x14ac:dyDescent="0.2">
      <c r="B148" s="16">
        <v>1644</v>
      </c>
      <c r="C148" s="4">
        <v>0.28721335185714109</v>
      </c>
      <c r="D148" s="4">
        <f t="shared" si="56"/>
        <v>0.60721638870431527</v>
      </c>
      <c r="E148" s="4">
        <v>0.69005270926135465</v>
      </c>
      <c r="F148" s="4">
        <f t="shared" si="70"/>
        <v>0.92007027901513949</v>
      </c>
      <c r="G148" s="4">
        <v>1.2275135420832934</v>
      </c>
      <c r="H148" s="4">
        <f t="shared" si="71"/>
        <v>0.92294251284458151</v>
      </c>
      <c r="I148" s="4">
        <v>0.53821642439704942</v>
      </c>
      <c r="J148" s="4">
        <v>2.6303977596853287</v>
      </c>
      <c r="K148" s="4">
        <v>6.0485996483964142</v>
      </c>
      <c r="L148" s="4">
        <v>4.0999999999999996</v>
      </c>
      <c r="M148" s="4">
        <v>4.0999999999999996</v>
      </c>
      <c r="N148" s="4">
        <v>4.6884197787903572</v>
      </c>
      <c r="O148" s="4">
        <v>4.2</v>
      </c>
      <c r="P148" s="4">
        <v>5.2168677881044063</v>
      </c>
      <c r="R148" s="4">
        <v>13.919758064516131</v>
      </c>
      <c r="S148" s="4">
        <v>8.3518548387096789</v>
      </c>
      <c r="T148" s="4">
        <v>7.8878629032258072</v>
      </c>
      <c r="U148" s="4">
        <v>5.1039112903225812</v>
      </c>
      <c r="V148" s="4"/>
      <c r="W148" s="52">
        <v>9.2798387096774206</v>
      </c>
      <c r="X148" s="52">
        <v>4.6399193548387103</v>
      </c>
      <c r="Y148" s="52">
        <v>8.3518548387096789</v>
      </c>
      <c r="Z148" s="52">
        <v>4.6399193548387103</v>
      </c>
      <c r="AA148" s="52">
        <v>11.135806451612904</v>
      </c>
      <c r="AB148" s="52">
        <v>5.567903225806452</v>
      </c>
      <c r="AC148" s="52">
        <v>8.3518548387096789</v>
      </c>
      <c r="AD148" s="52">
        <v>5.567903225806452</v>
      </c>
      <c r="AE148" s="57"/>
      <c r="AF148" s="26">
        <v>1644</v>
      </c>
      <c r="AG148" s="6">
        <f t="shared" si="72"/>
        <v>103.2267860797336</v>
      </c>
      <c r="AH148" s="6">
        <f t="shared" si="73"/>
        <v>179.4137044079522</v>
      </c>
      <c r="AI148" s="6">
        <f t="shared" si="74"/>
        <v>332.65616990457255</v>
      </c>
      <c r="AJ148" s="6">
        <f t="shared" si="75"/>
        <v>250.11742098088158</v>
      </c>
      <c r="AK148" s="6">
        <f t="shared" si="76"/>
        <v>32.653590468168986</v>
      </c>
      <c r="AL148" s="6">
        <f t="shared" si="77"/>
        <v>13.151988798426643</v>
      </c>
      <c r="AM148" s="6">
        <f t="shared" si="78"/>
        <v>18.145798945189242</v>
      </c>
      <c r="AN148" s="6">
        <f t="shared" si="79"/>
        <v>5.33</v>
      </c>
      <c r="AO148" s="6">
        <f t="shared" si="80"/>
        <v>12.299999999999999</v>
      </c>
      <c r="AP148" s="6">
        <f t="shared" si="81"/>
        <v>6.0949457124274646</v>
      </c>
      <c r="AQ148" s="6">
        <f t="shared" si="82"/>
        <v>5.4600000000000009</v>
      </c>
      <c r="AR148" s="6">
        <f t="shared" si="83"/>
        <v>10.433735576208813</v>
      </c>
      <c r="AS148" s="7"/>
      <c r="AT148" s="7">
        <f t="shared" si="57"/>
        <v>206.79684558015475</v>
      </c>
      <c r="AU148" s="7">
        <f t="shared" si="58"/>
        <v>282.98376390837336</v>
      </c>
      <c r="AV148" s="7">
        <f t="shared" si="59"/>
        <v>353.68748048130271</v>
      </c>
      <c r="AW148" s="7">
        <f t="shared" si="60"/>
        <v>436.22622940499377</v>
      </c>
      <c r="AX148" s="7"/>
      <c r="AY148" s="8">
        <v>1644</v>
      </c>
      <c r="AZ148" s="9">
        <f t="shared" si="61"/>
        <v>2087.96370967742</v>
      </c>
      <c r="BB148" s="9">
        <f t="shared" si="62"/>
        <v>868.54675143664997</v>
      </c>
      <c r="BC148" s="9">
        <f t="shared" si="63"/>
        <v>1188.5318084151681</v>
      </c>
      <c r="BD148" s="9">
        <f t="shared" si="64"/>
        <v>1832.150163500974</v>
      </c>
      <c r="BE148" s="9">
        <f t="shared" si="65"/>
        <v>1485.4874180214715</v>
      </c>
      <c r="BG148" s="10">
        <v>1644</v>
      </c>
      <c r="BH148" s="11">
        <f t="shared" si="66"/>
        <v>2.4039738865222291</v>
      </c>
      <c r="BI148" s="11">
        <f t="shared" si="67"/>
        <v>1.7567587967726226</v>
      </c>
      <c r="BJ148" s="11">
        <f t="shared" si="68"/>
        <v>1.1396247705415277</v>
      </c>
      <c r="BK148" s="11">
        <f t="shared" si="69"/>
        <v>1.4055748196496944</v>
      </c>
      <c r="BP148" s="3"/>
    </row>
    <row r="149" spans="2:68" x14ac:dyDescent="0.2">
      <c r="B149" s="16">
        <v>1645</v>
      </c>
      <c r="C149" s="4">
        <v>0.28021818426176659</v>
      </c>
      <c r="D149" s="4">
        <f t="shared" si="56"/>
        <v>0.59242745087054249</v>
      </c>
      <c r="E149" s="4">
        <v>0.68717234613384748</v>
      </c>
      <c r="F149" s="4">
        <f t="shared" si="70"/>
        <v>0.91622979484513001</v>
      </c>
      <c r="G149" s="4">
        <v>1.3553795360503031</v>
      </c>
      <c r="H149" s="4">
        <f t="shared" si="71"/>
        <v>1.0190823579325587</v>
      </c>
      <c r="I149" s="4">
        <v>0.53821642439704942</v>
      </c>
      <c r="J149" s="4">
        <v>2.6303977596853287</v>
      </c>
      <c r="K149" s="4">
        <v>5.8828845895362383</v>
      </c>
      <c r="L149" s="4">
        <v>4.0999999999999996</v>
      </c>
      <c r="M149" s="4">
        <v>4.2623931081195501</v>
      </c>
      <c r="N149" s="4">
        <v>4.7310417767793602</v>
      </c>
      <c r="O149" s="4">
        <v>4.2</v>
      </c>
      <c r="P149" s="4">
        <v>10.061102162772784</v>
      </c>
      <c r="R149" s="4">
        <v>13.919758064516131</v>
      </c>
      <c r="S149" s="4">
        <v>8.3518548387096789</v>
      </c>
      <c r="T149" s="4">
        <v>7.8878629032258072</v>
      </c>
      <c r="U149" s="4">
        <v>5.1039112903225812</v>
      </c>
      <c r="V149" s="4"/>
      <c r="W149" s="52">
        <v>9.2798387096774206</v>
      </c>
      <c r="X149" s="52">
        <v>3.7119354838709682</v>
      </c>
      <c r="Y149" s="52">
        <v>8.3518548387096789</v>
      </c>
      <c r="Z149" s="52">
        <v>4.6399193548387103</v>
      </c>
      <c r="AA149" s="52">
        <v>11.135806451612904</v>
      </c>
      <c r="AB149" s="52">
        <v>5.567903225806452</v>
      </c>
      <c r="AC149" s="52">
        <v>8.3518548387096789</v>
      </c>
      <c r="AD149" s="52">
        <v>5.567903225806452</v>
      </c>
      <c r="AE149" s="57"/>
      <c r="AF149" s="26">
        <v>1645</v>
      </c>
      <c r="AG149" s="6">
        <f t="shared" si="72"/>
        <v>100.71266664799222</v>
      </c>
      <c r="AH149" s="6">
        <f t="shared" si="73"/>
        <v>178.66480999480035</v>
      </c>
      <c r="AI149" s="6">
        <f t="shared" si="74"/>
        <v>367.30785426963217</v>
      </c>
      <c r="AJ149" s="6">
        <f t="shared" si="75"/>
        <v>276.17131899972344</v>
      </c>
      <c r="AK149" s="6">
        <f t="shared" si="76"/>
        <v>32.653590468168986</v>
      </c>
      <c r="AL149" s="6">
        <f t="shared" si="77"/>
        <v>13.151988798426643</v>
      </c>
      <c r="AM149" s="6">
        <f t="shared" si="78"/>
        <v>17.648653768608714</v>
      </c>
      <c r="AN149" s="6">
        <f t="shared" si="79"/>
        <v>5.33</v>
      </c>
      <c r="AO149" s="6">
        <f t="shared" si="80"/>
        <v>12.78717932435865</v>
      </c>
      <c r="AP149" s="6">
        <f t="shared" si="81"/>
        <v>6.1503543098131681</v>
      </c>
      <c r="AQ149" s="6">
        <f t="shared" si="82"/>
        <v>5.4600000000000009</v>
      </c>
      <c r="AR149" s="6">
        <f t="shared" si="83"/>
        <v>20.122204325545567</v>
      </c>
      <c r="AS149" s="7"/>
      <c r="AT149" s="7">
        <f t="shared" si="57"/>
        <v>214.01663764291393</v>
      </c>
      <c r="AU149" s="7">
        <f t="shared" si="58"/>
        <v>291.96878098972206</v>
      </c>
      <c r="AV149" s="7">
        <f t="shared" si="59"/>
        <v>389.47528999464515</v>
      </c>
      <c r="AW149" s="7">
        <f t="shared" si="60"/>
        <v>480.61182526455411</v>
      </c>
      <c r="AX149" s="7"/>
      <c r="AY149" s="8">
        <v>1645</v>
      </c>
      <c r="AZ149" s="9">
        <f t="shared" si="61"/>
        <v>2087.96370967742</v>
      </c>
      <c r="BB149" s="9">
        <f t="shared" si="62"/>
        <v>898.86987810023857</v>
      </c>
      <c r="BC149" s="9">
        <f t="shared" si="63"/>
        <v>1226.2688801568327</v>
      </c>
      <c r="BD149" s="9">
        <f t="shared" si="64"/>
        <v>2018.5696661111274</v>
      </c>
      <c r="BE149" s="9">
        <f t="shared" si="65"/>
        <v>1635.7962179775097</v>
      </c>
      <c r="BG149" s="10">
        <v>1645</v>
      </c>
      <c r="BH149" s="11">
        <f t="shared" si="66"/>
        <v>2.3228764925245144</v>
      </c>
      <c r="BI149" s="11">
        <f t="shared" si="67"/>
        <v>1.7026964831810634</v>
      </c>
      <c r="BJ149" s="11">
        <f t="shared" si="68"/>
        <v>1.0343778293765722</v>
      </c>
      <c r="BK149" s="11">
        <f t="shared" si="69"/>
        <v>1.2764204286148599</v>
      </c>
      <c r="BP149" s="3"/>
    </row>
    <row r="150" spans="2:68" x14ac:dyDescent="0.2">
      <c r="B150" s="16">
        <v>1646</v>
      </c>
      <c r="C150" s="4">
        <v>0.3826768155116636</v>
      </c>
      <c r="D150" s="4">
        <f t="shared" si="56"/>
        <v>0.80904189325933118</v>
      </c>
      <c r="E150" s="4">
        <v>1.0241748320521835</v>
      </c>
      <c r="F150" s="4">
        <f t="shared" si="70"/>
        <v>1.3655664427362446</v>
      </c>
      <c r="G150" s="4">
        <v>1.7389775179513323</v>
      </c>
      <c r="H150" s="4">
        <f t="shared" si="71"/>
        <v>1.3075018931964904</v>
      </c>
      <c r="I150" s="4">
        <v>0.53821642439704942</v>
      </c>
      <c r="J150" s="4">
        <v>2.8495975729924399</v>
      </c>
      <c r="K150" s="4">
        <v>6.6976502955987698</v>
      </c>
      <c r="L150" s="4">
        <v>4.0999999999999996</v>
      </c>
      <c r="M150" s="4">
        <v>4.0594220077329055</v>
      </c>
      <c r="N150" s="4">
        <v>6.1588787094109696</v>
      </c>
      <c r="O150" s="4">
        <v>4.2</v>
      </c>
      <c r="P150" s="4">
        <v>5.4031844948224208</v>
      </c>
      <c r="R150" s="4">
        <v>13.919758064516131</v>
      </c>
      <c r="S150" s="4">
        <v>8.3518548387096789</v>
      </c>
      <c r="T150" s="4">
        <v>7.8878629032258072</v>
      </c>
      <c r="U150" s="4">
        <v>5.1039112903225812</v>
      </c>
      <c r="V150" s="4"/>
      <c r="W150" s="52">
        <v>7.4238709677419363</v>
      </c>
      <c r="X150" s="52">
        <v>5.567903225806452</v>
      </c>
      <c r="Y150" s="52">
        <v>8.3518548387096789</v>
      </c>
      <c r="Z150" s="52">
        <v>4.6399193548387103</v>
      </c>
      <c r="AA150" s="52">
        <v>11.135806451612904</v>
      </c>
      <c r="AB150" s="52">
        <v>5.567903225806452</v>
      </c>
      <c r="AC150" s="52">
        <v>8.3518548387096789</v>
      </c>
      <c r="AD150" s="52">
        <v>6.4958870967741946</v>
      </c>
      <c r="AE150" s="57"/>
      <c r="AF150" s="26">
        <v>1646</v>
      </c>
      <c r="AG150" s="6">
        <f t="shared" si="72"/>
        <v>137.53712185408631</v>
      </c>
      <c r="AH150" s="6">
        <f t="shared" si="73"/>
        <v>266.28545633356771</v>
      </c>
      <c r="AI150" s="6">
        <f t="shared" si="74"/>
        <v>471.26290736481104</v>
      </c>
      <c r="AJ150" s="6">
        <f t="shared" si="75"/>
        <v>354.33301305624889</v>
      </c>
      <c r="AK150" s="6">
        <f t="shared" si="76"/>
        <v>32.653590468168986</v>
      </c>
      <c r="AL150" s="6">
        <f t="shared" si="77"/>
        <v>14.2479878649622</v>
      </c>
      <c r="AM150" s="6">
        <f t="shared" si="78"/>
        <v>20.092950886796309</v>
      </c>
      <c r="AN150" s="6">
        <f t="shared" si="79"/>
        <v>5.33</v>
      </c>
      <c r="AO150" s="6">
        <f t="shared" si="80"/>
        <v>12.178266023198717</v>
      </c>
      <c r="AP150" s="6">
        <f t="shared" si="81"/>
        <v>8.0065423222342602</v>
      </c>
      <c r="AQ150" s="6">
        <f t="shared" si="82"/>
        <v>5.4600000000000009</v>
      </c>
      <c r="AR150" s="6">
        <f t="shared" si="83"/>
        <v>10.806368989644842</v>
      </c>
      <c r="AS150" s="7"/>
      <c r="AT150" s="7">
        <f t="shared" si="57"/>
        <v>246.31282840909165</v>
      </c>
      <c r="AU150" s="7">
        <f t="shared" si="58"/>
        <v>375.06116288857305</v>
      </c>
      <c r="AV150" s="7">
        <f t="shared" si="59"/>
        <v>463.10871961125423</v>
      </c>
      <c r="AW150" s="7">
        <f t="shared" si="60"/>
        <v>580.03861391981638</v>
      </c>
      <c r="AX150" s="7"/>
      <c r="AY150" s="8">
        <v>1646</v>
      </c>
      <c r="AZ150" s="9">
        <f t="shared" si="61"/>
        <v>2087.96370967742</v>
      </c>
      <c r="BB150" s="9">
        <f t="shared" si="62"/>
        <v>1034.513879318185</v>
      </c>
      <c r="BC150" s="9">
        <f t="shared" si="63"/>
        <v>1575.2568841320069</v>
      </c>
      <c r="BD150" s="9">
        <f t="shared" si="64"/>
        <v>2436.1621784632289</v>
      </c>
      <c r="BE150" s="9">
        <f t="shared" si="65"/>
        <v>1945.0566223672679</v>
      </c>
      <c r="BG150" s="10">
        <v>1646</v>
      </c>
      <c r="BH150" s="11">
        <f t="shared" si="66"/>
        <v>2.0183042020214654</v>
      </c>
      <c r="BI150" s="11">
        <f t="shared" si="67"/>
        <v>1.3254750578842402</v>
      </c>
      <c r="BJ150" s="11">
        <f t="shared" si="68"/>
        <v>0.85707089952219095</v>
      </c>
      <c r="BK150" s="11">
        <f t="shared" si="69"/>
        <v>1.0734719419819378</v>
      </c>
      <c r="BP150" s="3"/>
    </row>
    <row r="151" spans="2:68" x14ac:dyDescent="0.2">
      <c r="B151" s="16">
        <v>1647</v>
      </c>
      <c r="C151" s="4">
        <v>0.41436080991424218</v>
      </c>
      <c r="D151" s="4">
        <f t="shared" si="56"/>
        <v>0.87602708227112513</v>
      </c>
      <c r="E151" s="4">
        <v>1.2344413403602053</v>
      </c>
      <c r="F151" s="4">
        <f t="shared" si="70"/>
        <v>1.6459217871469403</v>
      </c>
      <c r="G151" s="4">
        <v>2.3015878914061751</v>
      </c>
      <c r="H151" s="4">
        <f t="shared" si="71"/>
        <v>1.7305172115835903</v>
      </c>
      <c r="I151" s="4">
        <v>0.53821642439704942</v>
      </c>
      <c r="J151" s="4">
        <v>3.0687973862995501</v>
      </c>
      <c r="K151" s="4">
        <v>7.5676543546146915</v>
      </c>
      <c r="L151" s="4">
        <v>4.0999999999999996</v>
      </c>
      <c r="M151" s="4">
        <v>4.2623931081195501</v>
      </c>
      <c r="N151" s="4">
        <v>6.6277206872900045</v>
      </c>
      <c r="O151" s="4">
        <v>4.2</v>
      </c>
      <c r="P151" s="4">
        <v>5.5895012015404353</v>
      </c>
      <c r="R151" s="4">
        <v>13.919758064516131</v>
      </c>
      <c r="S151" s="4">
        <v>8.3518548387096789</v>
      </c>
      <c r="T151" s="4">
        <v>7.8878629032258072</v>
      </c>
      <c r="U151" s="4">
        <v>5.567903225806452</v>
      </c>
      <c r="V151" s="4"/>
      <c r="W151" s="52">
        <v>7.4238709677419363</v>
      </c>
      <c r="X151" s="52">
        <v>5.567903225806452</v>
      </c>
      <c r="Y151" s="52">
        <v>8.3518548387096789</v>
      </c>
      <c r="Z151" s="52">
        <v>4.6399193548387103</v>
      </c>
      <c r="AA151" s="52">
        <v>11.135806451612904</v>
      </c>
      <c r="AB151" s="52">
        <v>5.567903225806452</v>
      </c>
      <c r="AC151" s="52">
        <v>9.2798387096774206</v>
      </c>
      <c r="AD151" s="52">
        <v>5.567903225806452</v>
      </c>
      <c r="AE151" s="57"/>
      <c r="AF151" s="26">
        <v>1647</v>
      </c>
      <c r="AG151" s="6">
        <f t="shared" si="72"/>
        <v>148.92460398609128</v>
      </c>
      <c r="AH151" s="6">
        <f t="shared" si="73"/>
        <v>320.95474849365337</v>
      </c>
      <c r="AI151" s="6">
        <f t="shared" si="74"/>
        <v>623.73031857107344</v>
      </c>
      <c r="AJ151" s="6">
        <f t="shared" si="75"/>
        <v>468.97016433915297</v>
      </c>
      <c r="AK151" s="6">
        <f t="shared" si="76"/>
        <v>32.653590468168986</v>
      </c>
      <c r="AL151" s="6">
        <f t="shared" si="77"/>
        <v>15.343986931497751</v>
      </c>
      <c r="AM151" s="6">
        <f t="shared" si="78"/>
        <v>22.702963063844074</v>
      </c>
      <c r="AN151" s="6">
        <f t="shared" si="79"/>
        <v>5.33</v>
      </c>
      <c r="AO151" s="6">
        <f t="shared" si="80"/>
        <v>12.78717932435865</v>
      </c>
      <c r="AP151" s="6">
        <f t="shared" si="81"/>
        <v>8.6160368934770055</v>
      </c>
      <c r="AQ151" s="6">
        <f t="shared" si="82"/>
        <v>5.4600000000000009</v>
      </c>
      <c r="AR151" s="6">
        <f t="shared" si="83"/>
        <v>11.179002403080871</v>
      </c>
      <c r="AS151" s="7"/>
      <c r="AT151" s="7">
        <f t="shared" si="57"/>
        <v>262.99736307051859</v>
      </c>
      <c r="AU151" s="7">
        <f t="shared" si="58"/>
        <v>435.0275075780807</v>
      </c>
      <c r="AV151" s="7">
        <f t="shared" si="59"/>
        <v>583.04292342358053</v>
      </c>
      <c r="AW151" s="7">
        <f t="shared" si="60"/>
        <v>737.8030776555006</v>
      </c>
      <c r="AX151" s="7"/>
      <c r="AY151" s="8">
        <v>1647</v>
      </c>
      <c r="AZ151" s="9">
        <f t="shared" si="61"/>
        <v>2087.96370967742</v>
      </c>
      <c r="BB151" s="9">
        <f t="shared" si="62"/>
        <v>1104.588924896178</v>
      </c>
      <c r="BC151" s="9">
        <f t="shared" si="63"/>
        <v>1827.1155318279391</v>
      </c>
      <c r="BD151" s="9">
        <f t="shared" si="64"/>
        <v>3098.7729261531026</v>
      </c>
      <c r="BE151" s="9">
        <f t="shared" si="65"/>
        <v>2448.7802783790385</v>
      </c>
      <c r="BG151" s="10">
        <v>1647</v>
      </c>
      <c r="BH151" s="11">
        <f t="shared" si="66"/>
        <v>1.8902631219787676</v>
      </c>
      <c r="BI151" s="11">
        <f t="shared" si="67"/>
        <v>1.1427650158435876</v>
      </c>
      <c r="BJ151" s="11">
        <f t="shared" si="68"/>
        <v>0.67380339232196418</v>
      </c>
      <c r="BK151" s="11">
        <f t="shared" si="69"/>
        <v>0.85265457587707305</v>
      </c>
      <c r="BP151" s="3"/>
    </row>
    <row r="152" spans="2:68" x14ac:dyDescent="0.2">
      <c r="B152" s="16">
        <v>1648</v>
      </c>
      <c r="C152" s="4">
        <v>0.44686776521039429</v>
      </c>
      <c r="D152" s="4">
        <f t="shared" si="56"/>
        <v>0.94475214632218674</v>
      </c>
      <c r="E152" s="4">
        <v>1.3406032956311826</v>
      </c>
      <c r="F152" s="4">
        <f t="shared" si="70"/>
        <v>1.7874710608415769</v>
      </c>
      <c r="G152" s="4">
        <v>2.1992950962325675</v>
      </c>
      <c r="H152" s="4">
        <f t="shared" si="71"/>
        <v>1.6536053355132085</v>
      </c>
      <c r="I152" s="4">
        <v>0.53821642439704942</v>
      </c>
      <c r="J152" s="4">
        <v>3.5071970129137719</v>
      </c>
      <c r="K152" s="4">
        <v>7.9267036488117393</v>
      </c>
      <c r="L152" s="4">
        <v>4.0999999999999996</v>
      </c>
      <c r="M152" s="4">
        <v>4.2623931081195501</v>
      </c>
      <c r="N152" s="4">
        <v>6.1801897084054698</v>
      </c>
      <c r="O152" s="4">
        <v>4.2</v>
      </c>
      <c r="P152" s="4">
        <v>5.5895012015404353</v>
      </c>
      <c r="R152" s="4">
        <v>13.919758064516131</v>
      </c>
      <c r="S152" s="4">
        <v>8.3518548387096789</v>
      </c>
      <c r="T152" s="4">
        <v>7.8878629032258072</v>
      </c>
      <c r="U152" s="4">
        <v>5.567903225806452</v>
      </c>
      <c r="V152" s="4"/>
      <c r="W152" s="52">
        <v>8.3518548387096789</v>
      </c>
      <c r="X152" s="52">
        <v>5.567903225806452</v>
      </c>
      <c r="Y152" s="52">
        <v>8.3518548387096789</v>
      </c>
      <c r="Z152" s="52">
        <v>5.567903225806452</v>
      </c>
      <c r="AA152" s="52">
        <v>11.135806451612904</v>
      </c>
      <c r="AB152" s="52">
        <v>5.567903225806452</v>
      </c>
      <c r="AC152" s="52">
        <v>9.2798387096774206</v>
      </c>
      <c r="AD152" s="52">
        <v>7.4238709677419363</v>
      </c>
      <c r="AE152" s="57"/>
      <c r="AF152" s="26">
        <v>1648</v>
      </c>
      <c r="AG152" s="6">
        <f t="shared" si="72"/>
        <v>160.60786487477174</v>
      </c>
      <c r="AH152" s="6">
        <f t="shared" si="73"/>
        <v>348.55685686410749</v>
      </c>
      <c r="AI152" s="6">
        <f t="shared" si="74"/>
        <v>596.00897107902574</v>
      </c>
      <c r="AJ152" s="6">
        <f t="shared" si="75"/>
        <v>448.12704592407954</v>
      </c>
      <c r="AK152" s="6">
        <f t="shared" si="76"/>
        <v>32.653590468168986</v>
      </c>
      <c r="AL152" s="6">
        <f t="shared" si="77"/>
        <v>17.535985064568859</v>
      </c>
      <c r="AM152" s="6">
        <f t="shared" si="78"/>
        <v>23.780110946435219</v>
      </c>
      <c r="AN152" s="6">
        <f t="shared" si="79"/>
        <v>5.33</v>
      </c>
      <c r="AO152" s="6">
        <f t="shared" si="80"/>
        <v>12.78717932435865</v>
      </c>
      <c r="AP152" s="6">
        <f t="shared" si="81"/>
        <v>8.0342466209271102</v>
      </c>
      <c r="AQ152" s="6">
        <f t="shared" si="82"/>
        <v>5.4600000000000009</v>
      </c>
      <c r="AR152" s="6">
        <f t="shared" si="83"/>
        <v>11.179002403080871</v>
      </c>
      <c r="AS152" s="7"/>
      <c r="AT152" s="7">
        <f t="shared" si="57"/>
        <v>277.3679797023114</v>
      </c>
      <c r="AU152" s="7">
        <f t="shared" si="58"/>
        <v>465.31697169164715</v>
      </c>
      <c r="AV152" s="7">
        <f t="shared" si="59"/>
        <v>564.88716075161938</v>
      </c>
      <c r="AW152" s="7">
        <f t="shared" si="60"/>
        <v>712.76908590656535</v>
      </c>
      <c r="AX152" s="7"/>
      <c r="AY152" s="8">
        <v>1648</v>
      </c>
      <c r="AZ152" s="9">
        <f t="shared" si="61"/>
        <v>2087.96370967742</v>
      </c>
      <c r="BB152" s="9">
        <f t="shared" si="62"/>
        <v>1164.9455147497079</v>
      </c>
      <c r="BC152" s="9">
        <f t="shared" si="63"/>
        <v>1954.3312811049182</v>
      </c>
      <c r="BD152" s="9">
        <f t="shared" si="64"/>
        <v>2993.6301608075746</v>
      </c>
      <c r="BE152" s="9">
        <f t="shared" si="65"/>
        <v>2372.5260751568017</v>
      </c>
      <c r="BG152" s="10">
        <v>1648</v>
      </c>
      <c r="BH152" s="11">
        <f t="shared" si="66"/>
        <v>1.7923273520015444</v>
      </c>
      <c r="BI152" s="11">
        <f t="shared" si="67"/>
        <v>1.0683775723514748</v>
      </c>
      <c r="BJ152" s="11">
        <f t="shared" si="68"/>
        <v>0.69746882464404414</v>
      </c>
      <c r="BK152" s="11">
        <f t="shared" si="69"/>
        <v>0.88005933066064412</v>
      </c>
      <c r="BP152" s="3"/>
    </row>
    <row r="153" spans="2:68" x14ac:dyDescent="0.2">
      <c r="B153" s="16">
        <v>1649</v>
      </c>
      <c r="C153" s="4">
        <v>0.38020793283094317</v>
      </c>
      <c r="D153" s="4">
        <f t="shared" si="56"/>
        <v>0.80382226814152891</v>
      </c>
      <c r="E153" s="4">
        <v>1.2936945246974949</v>
      </c>
      <c r="F153" s="4">
        <f t="shared" si="70"/>
        <v>1.7249260329299931</v>
      </c>
      <c r="G153" s="4">
        <v>2.3015878914061751</v>
      </c>
      <c r="H153" s="4">
        <f t="shared" si="71"/>
        <v>1.7305172115835903</v>
      </c>
      <c r="I153" s="4">
        <v>0.53821642439704942</v>
      </c>
      <c r="J153" s="4">
        <v>3.6562528859626076</v>
      </c>
      <c r="K153" s="4">
        <v>8.6309926489674851</v>
      </c>
      <c r="L153" s="4">
        <v>4.0999999999999996</v>
      </c>
      <c r="M153" s="4">
        <v>4.2623931081195501</v>
      </c>
      <c r="N153" s="4">
        <v>6.6064096882955026</v>
      </c>
      <c r="O153" s="4">
        <v>4.2</v>
      </c>
      <c r="P153" s="4">
        <v>6.1018721450149762</v>
      </c>
      <c r="R153" s="4">
        <v>13.919758064516131</v>
      </c>
      <c r="S153" s="4">
        <v>8.3518548387096789</v>
      </c>
      <c r="T153" s="4">
        <v>7.8878629032258072</v>
      </c>
      <c r="U153" s="4">
        <v>5.567903225806452</v>
      </c>
      <c r="V153" s="4"/>
      <c r="W153" s="52">
        <v>8.3518548387096789</v>
      </c>
      <c r="X153" s="52">
        <v>5.567903225806452</v>
      </c>
      <c r="Y153" s="52">
        <v>8.3518548387096789</v>
      </c>
      <c r="Z153" s="52">
        <v>5.567903225806452</v>
      </c>
      <c r="AA153" s="52">
        <v>11.135806451612904</v>
      </c>
      <c r="AB153" s="52">
        <v>5.567903225806452</v>
      </c>
      <c r="AC153" s="52">
        <v>9.2798387096774206</v>
      </c>
      <c r="AD153" s="52">
        <v>8.3518548387096789</v>
      </c>
      <c r="AE153" s="57"/>
      <c r="AF153" s="26">
        <v>1649</v>
      </c>
      <c r="AG153" s="6">
        <f t="shared" si="72"/>
        <v>136.64978558405991</v>
      </c>
      <c r="AH153" s="6">
        <f t="shared" si="73"/>
        <v>336.36057642134864</v>
      </c>
      <c r="AI153" s="6">
        <f t="shared" si="74"/>
        <v>623.73031857107344</v>
      </c>
      <c r="AJ153" s="6">
        <f t="shared" si="75"/>
        <v>468.97016433915297</v>
      </c>
      <c r="AK153" s="6">
        <f t="shared" si="76"/>
        <v>32.653590468168986</v>
      </c>
      <c r="AL153" s="6">
        <f t="shared" si="77"/>
        <v>18.281264429813039</v>
      </c>
      <c r="AM153" s="6">
        <f t="shared" si="78"/>
        <v>25.892977946902455</v>
      </c>
      <c r="AN153" s="6">
        <f t="shared" si="79"/>
        <v>5.33</v>
      </c>
      <c r="AO153" s="6">
        <f t="shared" si="80"/>
        <v>12.78717932435865</v>
      </c>
      <c r="AP153" s="6">
        <f t="shared" si="81"/>
        <v>8.5883325947841538</v>
      </c>
      <c r="AQ153" s="6">
        <f t="shared" si="82"/>
        <v>5.4600000000000009</v>
      </c>
      <c r="AR153" s="6">
        <f t="shared" si="83"/>
        <v>12.203744290029952</v>
      </c>
      <c r="AS153" s="7"/>
      <c r="AT153" s="7">
        <f t="shared" si="57"/>
        <v>257.84687463811713</v>
      </c>
      <c r="AU153" s="7">
        <f t="shared" si="58"/>
        <v>457.55766547540588</v>
      </c>
      <c r="AV153" s="7">
        <f t="shared" si="59"/>
        <v>590.16725339321022</v>
      </c>
      <c r="AW153" s="7">
        <f t="shared" si="60"/>
        <v>744.92740762513063</v>
      </c>
      <c r="AX153" s="7"/>
      <c r="AY153" s="8">
        <v>1649</v>
      </c>
      <c r="AZ153" s="9">
        <f t="shared" si="61"/>
        <v>2087.96370967742</v>
      </c>
      <c r="BB153" s="9">
        <f t="shared" si="62"/>
        <v>1082.9568734800921</v>
      </c>
      <c r="BC153" s="9">
        <f t="shared" si="63"/>
        <v>1921.7421949967047</v>
      </c>
      <c r="BD153" s="9">
        <f t="shared" si="64"/>
        <v>3128.695112025549</v>
      </c>
      <c r="BE153" s="9">
        <f t="shared" si="65"/>
        <v>2478.702464251483</v>
      </c>
      <c r="BG153" s="10">
        <v>1649</v>
      </c>
      <c r="BH153" s="11">
        <f t="shared" si="66"/>
        <v>1.9280211066648747</v>
      </c>
      <c r="BI153" s="11">
        <f t="shared" si="67"/>
        <v>1.0864952203856877</v>
      </c>
      <c r="BJ153" s="11">
        <f t="shared" si="68"/>
        <v>0.66735927756337088</v>
      </c>
      <c r="BK153" s="11">
        <f t="shared" si="69"/>
        <v>0.84236157416656376</v>
      </c>
      <c r="BP153" s="3"/>
    </row>
    <row r="154" spans="2:68" x14ac:dyDescent="0.2">
      <c r="B154" s="16">
        <v>1650</v>
      </c>
      <c r="C154" s="4">
        <v>0.27198857532603188</v>
      </c>
      <c r="D154" s="4">
        <f t="shared" si="56"/>
        <v>0.57502870047786869</v>
      </c>
      <c r="E154" s="4">
        <v>1.0928920666655684</v>
      </c>
      <c r="F154" s="4">
        <f t="shared" si="70"/>
        <v>1.4571894222207578</v>
      </c>
      <c r="G154" s="4">
        <v>1.892416710711744</v>
      </c>
      <c r="H154" s="4">
        <f t="shared" si="71"/>
        <v>1.4228697073020631</v>
      </c>
      <c r="I154" s="4">
        <v>0.57653348360183021</v>
      </c>
      <c r="J154" s="4">
        <v>3.4370530726554964</v>
      </c>
      <c r="K154" s="4">
        <v>8.4248717578543655</v>
      </c>
      <c r="L154" s="4">
        <v>5.2578496719234398</v>
      </c>
      <c r="M154" s="4">
        <v>4.2623931081195501</v>
      </c>
      <c r="N154" s="4">
        <v>5.9670797184604547</v>
      </c>
      <c r="O154" s="4">
        <v>4.2</v>
      </c>
      <c r="P154" s="4">
        <v>5.9621346149764642</v>
      </c>
      <c r="R154" s="4">
        <v>13.919758064516131</v>
      </c>
      <c r="S154" s="4">
        <v>9.2798387096774206</v>
      </c>
      <c r="T154" s="4">
        <v>7.8878629032258072</v>
      </c>
      <c r="U154" s="4">
        <v>5.567903225806452</v>
      </c>
      <c r="V154" s="4"/>
      <c r="W154" s="52">
        <v>8.3518548387096789</v>
      </c>
      <c r="X154" s="52">
        <v>5.567903225806452</v>
      </c>
      <c r="Y154" s="52">
        <v>8.3518548387096789</v>
      </c>
      <c r="Z154" s="52">
        <v>5.567903225806452</v>
      </c>
      <c r="AA154" s="52">
        <v>11.135806451612904</v>
      </c>
      <c r="AB154" s="52">
        <v>5.567903225806452</v>
      </c>
      <c r="AC154" s="52">
        <v>9.2798387096774206</v>
      </c>
      <c r="AD154" s="52">
        <v>8.3518548387096789</v>
      </c>
      <c r="AE154" s="57"/>
      <c r="AF154" s="26">
        <v>1650</v>
      </c>
      <c r="AG154" s="6">
        <f t="shared" si="72"/>
        <v>97.754879081237675</v>
      </c>
      <c r="AH154" s="6">
        <f t="shared" si="73"/>
        <v>284.15193733304778</v>
      </c>
      <c r="AI154" s="6">
        <f t="shared" si="74"/>
        <v>512.84492860288265</v>
      </c>
      <c r="AJ154" s="6">
        <f t="shared" si="75"/>
        <v>385.59769067885907</v>
      </c>
      <c r="AK154" s="6">
        <f t="shared" si="76"/>
        <v>34.978286450123036</v>
      </c>
      <c r="AL154" s="6">
        <f t="shared" si="77"/>
        <v>17.18526536327748</v>
      </c>
      <c r="AM154" s="6">
        <f t="shared" si="78"/>
        <v>25.274615273563096</v>
      </c>
      <c r="AN154" s="6">
        <f t="shared" si="79"/>
        <v>6.8352045735004721</v>
      </c>
      <c r="AO154" s="6">
        <f t="shared" si="80"/>
        <v>12.78717932435865</v>
      </c>
      <c r="AP154" s="6">
        <f t="shared" si="81"/>
        <v>7.757203633998591</v>
      </c>
      <c r="AQ154" s="6">
        <f t="shared" si="82"/>
        <v>5.4600000000000009</v>
      </c>
      <c r="AR154" s="6">
        <f t="shared" si="83"/>
        <v>11.924269229952928</v>
      </c>
      <c r="AS154" s="7"/>
      <c r="AT154" s="7">
        <f t="shared" si="57"/>
        <v>219.95690293001192</v>
      </c>
      <c r="AU154" s="7">
        <f t="shared" si="58"/>
        <v>406.353961181822</v>
      </c>
      <c r="AV154" s="7">
        <f t="shared" si="59"/>
        <v>507.79971452763328</v>
      </c>
      <c r="AW154" s="7">
        <f t="shared" si="60"/>
        <v>635.04695245165715</v>
      </c>
      <c r="AX154" s="7"/>
      <c r="AY154" s="8">
        <v>1650</v>
      </c>
      <c r="AZ154" s="9">
        <f t="shared" si="61"/>
        <v>2319.9596774193551</v>
      </c>
      <c r="BB154" s="9">
        <f t="shared" si="62"/>
        <v>923.81899230605006</v>
      </c>
      <c r="BC154" s="9">
        <f t="shared" si="63"/>
        <v>1706.6866369636525</v>
      </c>
      <c r="BD154" s="9">
        <f t="shared" si="64"/>
        <v>2667.1972002969601</v>
      </c>
      <c r="BE154" s="9">
        <f t="shared" si="65"/>
        <v>2132.7588010160598</v>
      </c>
      <c r="BG154" s="10">
        <v>1650</v>
      </c>
      <c r="BH154" s="11">
        <f t="shared" si="66"/>
        <v>2.5112708190034487</v>
      </c>
      <c r="BI154" s="11">
        <f t="shared" si="67"/>
        <v>1.3593354674334182</v>
      </c>
      <c r="BJ154" s="11">
        <f t="shared" si="68"/>
        <v>0.86981182987184291</v>
      </c>
      <c r="BK154" s="11">
        <f t="shared" si="69"/>
        <v>1.0877740494209245</v>
      </c>
      <c r="BP154" s="3"/>
    </row>
    <row r="155" spans="2:68" x14ac:dyDescent="0.2">
      <c r="B155" s="16">
        <v>1651</v>
      </c>
      <c r="C155" s="4">
        <v>0.33864840770548293</v>
      </c>
      <c r="D155" s="4">
        <f t="shared" si="56"/>
        <v>0.7159585786585263</v>
      </c>
      <c r="E155" s="4">
        <v>0.96451016726810701</v>
      </c>
      <c r="F155" s="4">
        <f t="shared" si="70"/>
        <v>1.2860135563574759</v>
      </c>
      <c r="G155" s="4">
        <v>1.6366847227777246</v>
      </c>
      <c r="H155" s="4">
        <f t="shared" si="71"/>
        <v>1.2305900171261086</v>
      </c>
      <c r="I155" s="4">
        <v>0.57653348360183021</v>
      </c>
      <c r="J155" s="4">
        <v>3.0687973862995501</v>
      </c>
      <c r="K155" s="4">
        <v>6.972307661672577</v>
      </c>
      <c r="L155" s="4">
        <v>4.5999999999999996</v>
      </c>
      <c r="M155" s="4">
        <v>4.2623931081195501</v>
      </c>
      <c r="N155" s="4">
        <v>5.9457687194659528</v>
      </c>
      <c r="O155" s="4">
        <v>4.2</v>
      </c>
      <c r="P155" s="4">
        <v>5.2168677881044063</v>
      </c>
      <c r="R155" s="4">
        <v>13.919758064516131</v>
      </c>
      <c r="S155" s="4">
        <v>9.2798387096774206</v>
      </c>
      <c r="T155" s="4">
        <v>7.8878629032258072</v>
      </c>
      <c r="U155" s="4">
        <v>5.567903225806452</v>
      </c>
      <c r="V155" s="4"/>
      <c r="W155" s="52">
        <v>8.3518548387096789</v>
      </c>
      <c r="X155" s="52">
        <v>5.567903225806452</v>
      </c>
      <c r="Y155" s="52">
        <v>8.3518548387096789</v>
      </c>
      <c r="Z155" s="52">
        <v>5.567903225806452</v>
      </c>
      <c r="AA155" s="52">
        <v>11.135806451612904</v>
      </c>
      <c r="AB155" s="52">
        <v>5.567903225806452</v>
      </c>
      <c r="AC155" s="52">
        <v>9.2798387096774206</v>
      </c>
      <c r="AD155" s="52">
        <v>8.3518548387096789</v>
      </c>
      <c r="AE155" s="57"/>
      <c r="AF155" s="26">
        <v>1651</v>
      </c>
      <c r="AG155" s="6">
        <f t="shared" si="72"/>
        <v>121.71295837194947</v>
      </c>
      <c r="AH155" s="6">
        <f t="shared" si="73"/>
        <v>250.7726434897078</v>
      </c>
      <c r="AI155" s="6">
        <f t="shared" si="74"/>
        <v>443.54155987276334</v>
      </c>
      <c r="AJ155" s="6">
        <f t="shared" si="75"/>
        <v>333.48989464117545</v>
      </c>
      <c r="AK155" s="6">
        <f t="shared" si="76"/>
        <v>34.978286450123036</v>
      </c>
      <c r="AL155" s="6">
        <f t="shared" si="77"/>
        <v>15.343986931497751</v>
      </c>
      <c r="AM155" s="6">
        <f t="shared" si="78"/>
        <v>20.916922985017731</v>
      </c>
      <c r="AN155" s="6">
        <f t="shared" si="79"/>
        <v>5.9799999999999995</v>
      </c>
      <c r="AO155" s="6">
        <f t="shared" si="80"/>
        <v>12.78717932435865</v>
      </c>
      <c r="AP155" s="6">
        <f t="shared" si="81"/>
        <v>7.7294993353057384</v>
      </c>
      <c r="AQ155" s="6">
        <f t="shared" si="82"/>
        <v>5.4600000000000009</v>
      </c>
      <c r="AR155" s="6">
        <f t="shared" si="83"/>
        <v>10.433735576208813</v>
      </c>
      <c r="AS155" s="7"/>
      <c r="AT155" s="7">
        <f t="shared" si="57"/>
        <v>235.34256897446119</v>
      </c>
      <c r="AU155" s="7">
        <f t="shared" si="58"/>
        <v>364.40225409221955</v>
      </c>
      <c r="AV155" s="7">
        <f t="shared" si="59"/>
        <v>447.11950524368712</v>
      </c>
      <c r="AW155" s="7">
        <f t="shared" si="60"/>
        <v>557.17117047527518</v>
      </c>
      <c r="AX155" s="7"/>
      <c r="AY155" s="8">
        <v>1651</v>
      </c>
      <c r="AZ155" s="9">
        <f t="shared" si="61"/>
        <v>2319.9596774193551</v>
      </c>
      <c r="BB155" s="9">
        <f t="shared" si="62"/>
        <v>988.43878969273703</v>
      </c>
      <c r="BC155" s="9">
        <f t="shared" si="63"/>
        <v>1530.4894671873221</v>
      </c>
      <c r="BD155" s="9">
        <f t="shared" si="64"/>
        <v>2340.1189159961559</v>
      </c>
      <c r="BE155" s="9">
        <f t="shared" si="65"/>
        <v>1877.9019220234859</v>
      </c>
      <c r="BG155" s="10">
        <v>1651</v>
      </c>
      <c r="BH155" s="11">
        <f t="shared" si="66"/>
        <v>2.3470949355807158</v>
      </c>
      <c r="BI155" s="11">
        <f t="shared" si="67"/>
        <v>1.5158285810897429</v>
      </c>
      <c r="BJ155" s="11">
        <f t="shared" si="68"/>
        <v>0.99138537856388409</v>
      </c>
      <c r="BK155" s="11">
        <f t="shared" si="69"/>
        <v>1.23539980986842</v>
      </c>
      <c r="BP155" s="3"/>
    </row>
    <row r="156" spans="2:68" x14ac:dyDescent="0.2">
      <c r="B156" s="16">
        <v>1652</v>
      </c>
      <c r="C156" s="4">
        <v>0.35181578200265845</v>
      </c>
      <c r="D156" s="4">
        <f t="shared" si="56"/>
        <v>0.74379657928680443</v>
      </c>
      <c r="E156" s="4">
        <v>0.66947868692201784</v>
      </c>
      <c r="F156" s="4">
        <f t="shared" si="70"/>
        <v>0.89263824922935708</v>
      </c>
      <c r="G156" s="4">
        <v>1.2275135420832934</v>
      </c>
      <c r="H156" s="4">
        <f t="shared" si="71"/>
        <v>0.92294251284458151</v>
      </c>
      <c r="I156" s="4">
        <v>0.57653348360183021</v>
      </c>
      <c r="J156" s="4">
        <v>3.0687973862995501</v>
      </c>
      <c r="K156" s="4">
        <v>5.635948693185334</v>
      </c>
      <c r="L156" s="4">
        <v>4.5999999999999996</v>
      </c>
      <c r="M156" s="4">
        <v>4.2623931081195501</v>
      </c>
      <c r="N156" s="4">
        <v>5.39168274560891</v>
      </c>
      <c r="O156" s="4">
        <v>4.2</v>
      </c>
      <c r="P156" s="4">
        <v>5.9621346149764642</v>
      </c>
      <c r="R156" s="4">
        <v>13.919758064516131</v>
      </c>
      <c r="S156" s="4">
        <v>9.2798387096774206</v>
      </c>
      <c r="T156" s="4">
        <v>7.8878629032258072</v>
      </c>
      <c r="U156" s="4">
        <v>5.567903225806452</v>
      </c>
      <c r="V156" s="4"/>
      <c r="W156" s="52">
        <v>8.3518548387096789</v>
      </c>
      <c r="X156" s="52">
        <v>5.567903225806452</v>
      </c>
      <c r="Y156" s="52">
        <v>8.3518548387096789</v>
      </c>
      <c r="Z156" s="52">
        <v>5.567903225806452</v>
      </c>
      <c r="AA156" s="52">
        <v>11.135806451612904</v>
      </c>
      <c r="AB156" s="52">
        <v>5.567903225806452</v>
      </c>
      <c r="AC156" s="52">
        <v>9.2798387096774206</v>
      </c>
      <c r="AD156" s="52">
        <v>7.4238709677419363</v>
      </c>
      <c r="AE156" s="57"/>
      <c r="AF156" s="26">
        <v>1652</v>
      </c>
      <c r="AG156" s="6">
        <f t="shared" si="72"/>
        <v>126.44541847875675</v>
      </c>
      <c r="AH156" s="6">
        <f t="shared" si="73"/>
        <v>174.06445859972465</v>
      </c>
      <c r="AI156" s="6">
        <f t="shared" si="74"/>
        <v>332.65616990457255</v>
      </c>
      <c r="AJ156" s="6">
        <f t="shared" si="75"/>
        <v>250.11742098088158</v>
      </c>
      <c r="AK156" s="6">
        <f t="shared" si="76"/>
        <v>34.978286450123036</v>
      </c>
      <c r="AL156" s="6">
        <f t="shared" si="77"/>
        <v>15.343986931497751</v>
      </c>
      <c r="AM156" s="6">
        <f t="shared" si="78"/>
        <v>16.907846079556002</v>
      </c>
      <c r="AN156" s="6">
        <f t="shared" si="79"/>
        <v>5.9799999999999995</v>
      </c>
      <c r="AO156" s="6">
        <f t="shared" si="80"/>
        <v>12.78717932435865</v>
      </c>
      <c r="AP156" s="6">
        <f t="shared" si="81"/>
        <v>7.0091875692915835</v>
      </c>
      <c r="AQ156" s="6">
        <f t="shared" si="82"/>
        <v>5.4600000000000009</v>
      </c>
      <c r="AR156" s="6">
        <f t="shared" si="83"/>
        <v>11.924269229952928</v>
      </c>
      <c r="AS156" s="7"/>
      <c r="AT156" s="7">
        <f t="shared" si="57"/>
        <v>236.8361740635367</v>
      </c>
      <c r="AU156" s="7">
        <f t="shared" si="58"/>
        <v>284.4552141845046</v>
      </c>
      <c r="AV156" s="7">
        <f t="shared" si="59"/>
        <v>360.50817656566153</v>
      </c>
      <c r="AW156" s="7">
        <f t="shared" si="60"/>
        <v>443.0469254893527</v>
      </c>
      <c r="AX156" s="7"/>
      <c r="AY156" s="8">
        <v>1652</v>
      </c>
      <c r="AZ156" s="9">
        <f t="shared" si="61"/>
        <v>2319.9596774193551</v>
      </c>
      <c r="BB156" s="9">
        <f t="shared" si="62"/>
        <v>994.71193106685416</v>
      </c>
      <c r="BC156" s="9">
        <f t="shared" si="63"/>
        <v>1194.7118995749195</v>
      </c>
      <c r="BD156" s="9">
        <f t="shared" si="64"/>
        <v>1860.7970870552815</v>
      </c>
      <c r="BE156" s="9">
        <f t="shared" si="65"/>
        <v>1514.1343415757785</v>
      </c>
      <c r="BG156" s="10">
        <v>1652</v>
      </c>
      <c r="BH156" s="11">
        <f t="shared" si="66"/>
        <v>2.3322930035946574</v>
      </c>
      <c r="BI156" s="11">
        <f t="shared" si="67"/>
        <v>1.941857010250589</v>
      </c>
      <c r="BJ156" s="11">
        <f t="shared" si="68"/>
        <v>1.2467558626129946</v>
      </c>
      <c r="BK156" s="11">
        <f t="shared" si="69"/>
        <v>1.5322020072571263</v>
      </c>
      <c r="BP156" s="3"/>
    </row>
    <row r="157" spans="2:68" x14ac:dyDescent="0.2">
      <c r="B157" s="16">
        <v>1653</v>
      </c>
      <c r="C157" s="4">
        <v>0.24359642449774715</v>
      </c>
      <c r="D157" s="4">
        <f t="shared" si="56"/>
        <v>0.5150030116231441</v>
      </c>
      <c r="E157" s="4">
        <v>0.49789134061194945</v>
      </c>
      <c r="F157" s="4">
        <f t="shared" si="70"/>
        <v>0.66385512081593256</v>
      </c>
      <c r="G157" s="4">
        <v>0.99735475294267584</v>
      </c>
      <c r="H157" s="4">
        <f t="shared" si="71"/>
        <v>0.74989079168622241</v>
      </c>
      <c r="I157" s="4">
        <v>0.57653348360183021</v>
      </c>
      <c r="J157" s="4">
        <v>3.0687973862995501</v>
      </c>
      <c r="K157" s="4">
        <v>5.3454358739489756</v>
      </c>
      <c r="L157" s="4">
        <v>4.5999999999999996</v>
      </c>
      <c r="M157" s="4">
        <v>4.2623931081195501</v>
      </c>
      <c r="N157" s="4">
        <v>5.327749748625406</v>
      </c>
      <c r="O157" s="4">
        <v>4.2</v>
      </c>
      <c r="P157" s="4">
        <v>7.8253016821566099</v>
      </c>
      <c r="R157" s="4">
        <v>13.919758064516131</v>
      </c>
      <c r="S157" s="4">
        <v>9.2798387096774206</v>
      </c>
      <c r="T157" s="4">
        <v>7.8878629032258072</v>
      </c>
      <c r="U157" s="4">
        <v>5.567903225806452</v>
      </c>
      <c r="V157" s="4"/>
      <c r="W157" s="52">
        <v>8.3518548387096789</v>
      </c>
      <c r="X157" s="52">
        <v>5.567903225806452</v>
      </c>
      <c r="Y157" s="52">
        <v>8.3518548387096789</v>
      </c>
      <c r="Z157" s="52">
        <v>5.567903225806452</v>
      </c>
      <c r="AA157" s="52">
        <v>11.135806451612904</v>
      </c>
      <c r="AB157" s="52">
        <v>5.567903225806452</v>
      </c>
      <c r="AC157" s="52">
        <v>9.2798387096774206</v>
      </c>
      <c r="AD157" s="52">
        <v>7.4238709677419363</v>
      </c>
      <c r="AE157" s="57"/>
      <c r="AF157" s="26">
        <v>1653</v>
      </c>
      <c r="AG157" s="6">
        <f t="shared" si="72"/>
        <v>87.550511975934498</v>
      </c>
      <c r="AH157" s="6">
        <f t="shared" si="73"/>
        <v>129.45174855910685</v>
      </c>
      <c r="AI157" s="6">
        <f t="shared" si="74"/>
        <v>270.28313804746517</v>
      </c>
      <c r="AJ157" s="6">
        <f t="shared" si="75"/>
        <v>203.22040454696628</v>
      </c>
      <c r="AK157" s="6">
        <f t="shared" si="76"/>
        <v>34.978286450123036</v>
      </c>
      <c r="AL157" s="6">
        <f t="shared" si="77"/>
        <v>15.343986931497751</v>
      </c>
      <c r="AM157" s="6">
        <f t="shared" si="78"/>
        <v>16.036307621846927</v>
      </c>
      <c r="AN157" s="6">
        <f t="shared" si="79"/>
        <v>5.9799999999999995</v>
      </c>
      <c r="AO157" s="6">
        <f t="shared" si="80"/>
        <v>12.78717932435865</v>
      </c>
      <c r="AP157" s="6">
        <f t="shared" si="81"/>
        <v>6.9260746732130283</v>
      </c>
      <c r="AQ157" s="6">
        <f t="shared" si="82"/>
        <v>5.4600000000000009</v>
      </c>
      <c r="AR157" s="6">
        <f t="shared" si="83"/>
        <v>15.65060336431322</v>
      </c>
      <c r="AS157" s="7"/>
      <c r="AT157" s="7">
        <f t="shared" si="57"/>
        <v>200.71295034128713</v>
      </c>
      <c r="AU157" s="7">
        <f t="shared" si="58"/>
        <v>242.61418692445946</v>
      </c>
      <c r="AV157" s="7">
        <f t="shared" si="59"/>
        <v>316.38284291231884</v>
      </c>
      <c r="AW157" s="7">
        <f t="shared" si="60"/>
        <v>383.44557641281801</v>
      </c>
      <c r="AX157" s="7"/>
      <c r="AY157" s="8">
        <v>1653</v>
      </c>
      <c r="AZ157" s="9">
        <f t="shared" si="61"/>
        <v>2319.9596774193551</v>
      </c>
      <c r="BB157" s="9">
        <f t="shared" si="62"/>
        <v>842.99439143340601</v>
      </c>
      <c r="BC157" s="9">
        <f t="shared" si="63"/>
        <v>1018.9795850827297</v>
      </c>
      <c r="BD157" s="9">
        <f t="shared" si="64"/>
        <v>1610.4714209338358</v>
      </c>
      <c r="BE157" s="9">
        <f t="shared" si="65"/>
        <v>1328.8079402317392</v>
      </c>
      <c r="BG157" s="10">
        <v>1653</v>
      </c>
      <c r="BH157" s="11">
        <f t="shared" si="66"/>
        <v>2.7520463967435838</v>
      </c>
      <c r="BI157" s="11">
        <f t="shared" si="67"/>
        <v>2.2767479460650826</v>
      </c>
      <c r="BJ157" s="11">
        <f t="shared" si="68"/>
        <v>1.4405469400221462</v>
      </c>
      <c r="BK157" s="11">
        <f t="shared" si="69"/>
        <v>1.7458954053320623</v>
      </c>
      <c r="BP157" s="3"/>
    </row>
    <row r="158" spans="2:68" x14ac:dyDescent="0.2">
      <c r="B158" s="16">
        <v>1654</v>
      </c>
      <c r="C158" s="4">
        <v>0.22261092171162364</v>
      </c>
      <c r="D158" s="4">
        <f t="shared" si="56"/>
        <v>0.47063619812182589</v>
      </c>
      <c r="E158" s="4">
        <v>0.42793966465820443</v>
      </c>
      <c r="F158" s="4">
        <f t="shared" si="70"/>
        <v>0.57058621954427258</v>
      </c>
      <c r="G158" s="4">
        <v>0.99735475294267584</v>
      </c>
      <c r="H158" s="4">
        <f t="shared" si="71"/>
        <v>0.74989079168622241</v>
      </c>
      <c r="I158" s="4">
        <v>0.57653348360183021</v>
      </c>
      <c r="J158" s="4">
        <v>2.8495975729924399</v>
      </c>
      <c r="K158" s="4">
        <v>5.5197435654907911</v>
      </c>
      <c r="L158" s="4">
        <v>4.5999999999999996</v>
      </c>
      <c r="M158" s="4">
        <v>4.4653642085061955</v>
      </c>
      <c r="N158" s="4">
        <v>4.5818647838178483</v>
      </c>
      <c r="O158" s="4">
        <v>4.2</v>
      </c>
      <c r="P158" s="4">
        <v>8.2445142722721432</v>
      </c>
      <c r="R158" s="4">
        <v>13.919758064516131</v>
      </c>
      <c r="S158" s="4">
        <v>9.2798387096774206</v>
      </c>
      <c r="T158" s="4">
        <v>7.8878629032258072</v>
      </c>
      <c r="U158" s="4">
        <v>5.567903225806452</v>
      </c>
      <c r="V158" s="4"/>
      <c r="W158" s="52">
        <v>8.3518548387096789</v>
      </c>
      <c r="X158" s="52">
        <v>5.567903225806452</v>
      </c>
      <c r="Y158" s="52">
        <v>8.3518548387096789</v>
      </c>
      <c r="Z158" s="52">
        <v>5.567903225806452</v>
      </c>
      <c r="AA158" s="52">
        <v>11.135806451612904</v>
      </c>
      <c r="AB158" s="52">
        <v>5.567903225806452</v>
      </c>
      <c r="AC158" s="52">
        <v>9.2798387096774206</v>
      </c>
      <c r="AD158" s="52">
        <v>6.4958870967741946</v>
      </c>
      <c r="AE158" s="57"/>
      <c r="AF158" s="26">
        <v>1654</v>
      </c>
      <c r="AG158" s="6">
        <f t="shared" si="72"/>
        <v>80.008153680710407</v>
      </c>
      <c r="AH158" s="6">
        <f t="shared" si="73"/>
        <v>111.26431281113315</v>
      </c>
      <c r="AI158" s="6">
        <f t="shared" si="74"/>
        <v>270.28313804746517</v>
      </c>
      <c r="AJ158" s="6">
        <f t="shared" si="75"/>
        <v>203.22040454696628</v>
      </c>
      <c r="AK158" s="6">
        <f t="shared" si="76"/>
        <v>34.978286450123036</v>
      </c>
      <c r="AL158" s="6">
        <f t="shared" si="77"/>
        <v>14.2479878649622</v>
      </c>
      <c r="AM158" s="6">
        <f t="shared" si="78"/>
        <v>16.559230696472373</v>
      </c>
      <c r="AN158" s="6">
        <f t="shared" si="79"/>
        <v>5.9799999999999995</v>
      </c>
      <c r="AO158" s="6">
        <f t="shared" si="80"/>
        <v>13.396092625518587</v>
      </c>
      <c r="AP158" s="6">
        <f t="shared" si="81"/>
        <v>5.9564242189632033</v>
      </c>
      <c r="AQ158" s="6">
        <f t="shared" si="82"/>
        <v>5.4600000000000009</v>
      </c>
      <c r="AR158" s="6">
        <f t="shared" si="83"/>
        <v>16.489028544544286</v>
      </c>
      <c r="AS158" s="7"/>
      <c r="AT158" s="7">
        <f t="shared" si="57"/>
        <v>193.07520408129409</v>
      </c>
      <c r="AU158" s="7">
        <f t="shared" si="58"/>
        <v>224.33136321171685</v>
      </c>
      <c r="AV158" s="7">
        <f t="shared" si="59"/>
        <v>316.28745494754997</v>
      </c>
      <c r="AW158" s="7">
        <f t="shared" si="60"/>
        <v>383.35018844804893</v>
      </c>
      <c r="AX158" s="7"/>
      <c r="AY158" s="8">
        <v>1654</v>
      </c>
      <c r="AZ158" s="9">
        <f t="shared" si="61"/>
        <v>2319.9596774193551</v>
      </c>
      <c r="BB158" s="9">
        <f t="shared" si="62"/>
        <v>810.91585714143525</v>
      </c>
      <c r="BC158" s="9">
        <f t="shared" si="63"/>
        <v>942.19172548921085</v>
      </c>
      <c r="BD158" s="9">
        <f t="shared" si="64"/>
        <v>1610.0707914818056</v>
      </c>
      <c r="BE158" s="9">
        <f t="shared" si="65"/>
        <v>1328.4073107797099</v>
      </c>
      <c r="BG158" s="10">
        <v>1654</v>
      </c>
      <c r="BH158" s="11">
        <f t="shared" si="66"/>
        <v>2.860912950447732</v>
      </c>
      <c r="BI158" s="11">
        <f t="shared" si="67"/>
        <v>2.4623010525960316</v>
      </c>
      <c r="BJ158" s="11">
        <f t="shared" si="68"/>
        <v>1.4409053873241271</v>
      </c>
      <c r="BK158" s="11">
        <f t="shared" si="69"/>
        <v>1.7464219434757948</v>
      </c>
      <c r="BP158" s="3"/>
    </row>
    <row r="159" spans="2:68" x14ac:dyDescent="0.2">
      <c r="B159" s="16">
        <v>1655</v>
      </c>
      <c r="C159" s="4">
        <v>0.26951969264531145</v>
      </c>
      <c r="D159" s="4">
        <f t="shared" si="56"/>
        <v>0.56980907536006653</v>
      </c>
      <c r="E159" s="4">
        <v>0.65548835173126896</v>
      </c>
      <c r="F159" s="4">
        <f t="shared" si="70"/>
        <v>0.87398446897502524</v>
      </c>
      <c r="G159" s="4">
        <v>1.432099132430509</v>
      </c>
      <c r="H159" s="4">
        <f t="shared" si="71"/>
        <v>1.0767662649853451</v>
      </c>
      <c r="I159" s="4">
        <v>0.57653348360183021</v>
      </c>
      <c r="J159" s="4">
        <v>2.6303977596853287</v>
      </c>
      <c r="K159" s="4">
        <v>5.5197435654907911</v>
      </c>
      <c r="L159" s="4">
        <v>4.5999999999999996</v>
      </c>
      <c r="M159" s="4">
        <v>4.3</v>
      </c>
      <c r="N159" s="4">
        <v>4.2835107978948264</v>
      </c>
      <c r="O159" s="4">
        <v>4.2</v>
      </c>
      <c r="P159" s="4">
        <v>7.6389849754385946</v>
      </c>
      <c r="R159" s="4">
        <v>13.919758064516131</v>
      </c>
      <c r="S159" s="4">
        <v>9.2798387096774206</v>
      </c>
      <c r="T159" s="4">
        <v>7.8878629032258072</v>
      </c>
      <c r="U159" s="4">
        <v>5.567903225806452</v>
      </c>
      <c r="V159" s="4"/>
      <c r="W159" s="52">
        <v>8.3518548387096789</v>
      </c>
      <c r="X159" s="52">
        <v>5.567903225806452</v>
      </c>
      <c r="Y159" s="52">
        <v>8.3518548387096789</v>
      </c>
      <c r="Z159" s="52">
        <v>5.567903225806452</v>
      </c>
      <c r="AA159" s="52">
        <v>11.135806451612904</v>
      </c>
      <c r="AB159" s="52">
        <v>5.567903225806452</v>
      </c>
      <c r="AC159" s="52">
        <v>9.2798387096774206</v>
      </c>
      <c r="AD159" s="52">
        <v>6.4958870967741946</v>
      </c>
      <c r="AE159" s="57"/>
      <c r="AF159" s="26">
        <v>1655</v>
      </c>
      <c r="AG159" s="6">
        <f t="shared" si="72"/>
        <v>96.867542811211308</v>
      </c>
      <c r="AH159" s="6">
        <f t="shared" si="73"/>
        <v>170.42697145012991</v>
      </c>
      <c r="AI159" s="6">
        <f t="shared" si="74"/>
        <v>388.09886488866795</v>
      </c>
      <c r="AJ159" s="6">
        <f t="shared" si="75"/>
        <v>291.80365781102853</v>
      </c>
      <c r="AK159" s="6">
        <f t="shared" si="76"/>
        <v>34.978286450123036</v>
      </c>
      <c r="AL159" s="6">
        <f t="shared" si="77"/>
        <v>13.151988798426643</v>
      </c>
      <c r="AM159" s="6">
        <f t="shared" si="78"/>
        <v>16.559230696472373</v>
      </c>
      <c r="AN159" s="6">
        <f t="shared" si="79"/>
        <v>5.9799999999999995</v>
      </c>
      <c r="AO159" s="6">
        <f t="shared" si="80"/>
        <v>12.899999999999999</v>
      </c>
      <c r="AP159" s="6">
        <f t="shared" si="81"/>
        <v>5.5685640372632745</v>
      </c>
      <c r="AQ159" s="6">
        <f t="shared" si="82"/>
        <v>5.4600000000000009</v>
      </c>
      <c r="AR159" s="6">
        <f t="shared" si="83"/>
        <v>15.277969950877189</v>
      </c>
      <c r="AS159" s="7"/>
      <c r="AT159" s="7">
        <f t="shared" si="57"/>
        <v>206.74358274437384</v>
      </c>
      <c r="AU159" s="7">
        <f t="shared" si="58"/>
        <v>280.30301138329241</v>
      </c>
      <c r="AV159" s="7">
        <f t="shared" si="59"/>
        <v>401.67969774419106</v>
      </c>
      <c r="AW159" s="7">
        <f t="shared" si="60"/>
        <v>497.97490482183036</v>
      </c>
      <c r="AX159" s="7"/>
      <c r="AY159" s="8">
        <v>1655</v>
      </c>
      <c r="AZ159" s="9">
        <f t="shared" si="61"/>
        <v>2319.9596774193551</v>
      </c>
      <c r="BB159" s="9">
        <f t="shared" si="62"/>
        <v>868.32304752637015</v>
      </c>
      <c r="BC159" s="9">
        <f t="shared" si="63"/>
        <v>1177.2726478098282</v>
      </c>
      <c r="BD159" s="9">
        <f t="shared" si="64"/>
        <v>2091.4946002516876</v>
      </c>
      <c r="BE159" s="9">
        <f t="shared" si="65"/>
        <v>1687.0547305256025</v>
      </c>
      <c r="BG159" s="10">
        <v>1655</v>
      </c>
      <c r="BH159" s="11">
        <f t="shared" si="66"/>
        <v>2.6717702403826844</v>
      </c>
      <c r="BI159" s="11">
        <f t="shared" si="67"/>
        <v>1.970622252827632</v>
      </c>
      <c r="BJ159" s="11">
        <f t="shared" si="68"/>
        <v>1.1092353177197658</v>
      </c>
      <c r="BK159" s="11">
        <f t="shared" si="69"/>
        <v>1.3751537726915184</v>
      </c>
      <c r="BP159" s="3"/>
    </row>
    <row r="160" spans="2:68" x14ac:dyDescent="0.2">
      <c r="B160" s="16">
        <v>1656</v>
      </c>
      <c r="C160" s="4">
        <v>0.31725142447257271</v>
      </c>
      <c r="D160" s="4">
        <f t="shared" si="56"/>
        <v>0.67072182763757449</v>
      </c>
      <c r="E160" s="4">
        <v>0.73325815617396184</v>
      </c>
      <c r="F160" s="4">
        <f t="shared" si="70"/>
        <v>0.97767754156528242</v>
      </c>
      <c r="G160" s="4">
        <v>1.457672331223911</v>
      </c>
      <c r="H160" s="4">
        <f t="shared" si="71"/>
        <v>1.0959942340029405</v>
      </c>
      <c r="I160" s="4">
        <v>0.57653348360183021</v>
      </c>
      <c r="J160" s="4">
        <v>2.998653446041275</v>
      </c>
      <c r="K160" s="4">
        <v>6.3912820231998628</v>
      </c>
      <c r="L160" s="4">
        <v>4.5999999999999996</v>
      </c>
      <c r="M160" s="4">
        <v>4.0594220077329055</v>
      </c>
      <c r="N160" s="4">
        <v>4.6244867818068522</v>
      </c>
      <c r="O160" s="4">
        <v>4.2</v>
      </c>
      <c r="P160" s="4">
        <v>7.6389849754385946</v>
      </c>
      <c r="R160" s="4">
        <v>13.919758064516131</v>
      </c>
      <c r="S160" s="4">
        <v>9.2798387096774206</v>
      </c>
      <c r="T160" s="4">
        <v>8.3518548387096789</v>
      </c>
      <c r="U160" s="4">
        <v>5.567903225806452</v>
      </c>
      <c r="V160" s="4"/>
      <c r="W160" s="52">
        <v>8.3518548387096789</v>
      </c>
      <c r="X160" s="52">
        <v>5.567903225806452</v>
      </c>
      <c r="Y160" s="52">
        <v>8.3518548387096789</v>
      </c>
      <c r="Z160" s="52">
        <v>5.567903225806452</v>
      </c>
      <c r="AA160" s="52">
        <v>11.135806451612904</v>
      </c>
      <c r="AB160" s="52">
        <v>5.567903225806452</v>
      </c>
      <c r="AC160" s="52">
        <v>9.2798387096774206</v>
      </c>
      <c r="AD160" s="52">
        <v>6.4958870967741946</v>
      </c>
      <c r="AE160" s="57"/>
      <c r="AF160" s="26">
        <v>1656</v>
      </c>
      <c r="AG160" s="6">
        <f t="shared" si="72"/>
        <v>114.02271069838767</v>
      </c>
      <c r="AH160" s="6">
        <f t="shared" si="73"/>
        <v>190.64712060523007</v>
      </c>
      <c r="AI160" s="6">
        <f t="shared" si="74"/>
        <v>395.02920176167987</v>
      </c>
      <c r="AJ160" s="6">
        <f t="shared" si="75"/>
        <v>297.01443741479687</v>
      </c>
      <c r="AK160" s="6">
        <f t="shared" si="76"/>
        <v>34.978286450123036</v>
      </c>
      <c r="AL160" s="6">
        <f t="shared" si="77"/>
        <v>14.993267230206374</v>
      </c>
      <c r="AM160" s="6">
        <f t="shared" si="78"/>
        <v>19.173846069599588</v>
      </c>
      <c r="AN160" s="6">
        <f t="shared" si="79"/>
        <v>5.9799999999999995</v>
      </c>
      <c r="AO160" s="6">
        <f t="shared" si="80"/>
        <v>12.178266023198717</v>
      </c>
      <c r="AP160" s="6">
        <f t="shared" si="81"/>
        <v>6.0118328163489085</v>
      </c>
      <c r="AQ160" s="6">
        <f t="shared" si="82"/>
        <v>5.4600000000000009</v>
      </c>
      <c r="AR160" s="6">
        <f t="shared" si="83"/>
        <v>15.277969950877189</v>
      </c>
      <c r="AS160" s="7"/>
      <c r="AT160" s="7">
        <f t="shared" si="57"/>
        <v>228.07617923874147</v>
      </c>
      <c r="AU160" s="7">
        <f t="shared" si="58"/>
        <v>304.70058914558388</v>
      </c>
      <c r="AV160" s="7">
        <f t="shared" si="59"/>
        <v>411.06790595515065</v>
      </c>
      <c r="AW160" s="7">
        <f t="shared" si="60"/>
        <v>509.0826703020337</v>
      </c>
      <c r="AX160" s="7"/>
      <c r="AY160" s="8">
        <v>1656</v>
      </c>
      <c r="AZ160" s="9">
        <f t="shared" si="61"/>
        <v>2319.9596774193551</v>
      </c>
      <c r="BB160" s="9">
        <f t="shared" si="62"/>
        <v>957.91995280271419</v>
      </c>
      <c r="BC160" s="9">
        <f t="shared" si="63"/>
        <v>1279.7424744114523</v>
      </c>
      <c r="BD160" s="9">
        <f t="shared" si="64"/>
        <v>2138.1472152685415</v>
      </c>
      <c r="BE160" s="9">
        <f t="shared" si="65"/>
        <v>1726.4852050116328</v>
      </c>
      <c r="BG160" s="10">
        <v>1656</v>
      </c>
      <c r="BH160" s="11">
        <f t="shared" si="66"/>
        <v>2.4218721727546644</v>
      </c>
      <c r="BI160" s="11">
        <f t="shared" si="67"/>
        <v>1.8128332252833086</v>
      </c>
      <c r="BJ160" s="11">
        <f t="shared" si="68"/>
        <v>1.0850327147038745</v>
      </c>
      <c r="BK160" s="11">
        <f t="shared" si="69"/>
        <v>1.3437472100455814</v>
      </c>
      <c r="BP160" s="3"/>
    </row>
    <row r="161" spans="2:68" x14ac:dyDescent="0.2">
      <c r="B161" s="16">
        <v>1657</v>
      </c>
      <c r="C161" s="4">
        <v>0.29585444123966248</v>
      </c>
      <c r="D161" s="4">
        <f t="shared" si="56"/>
        <v>0.62548507661662256</v>
      </c>
      <c r="E161" s="4">
        <v>0.91801287678120591</v>
      </c>
      <c r="F161" s="4">
        <f t="shared" si="70"/>
        <v>1.224017169041608</v>
      </c>
      <c r="G161" s="4">
        <v>1.917989909505146</v>
      </c>
      <c r="H161" s="4">
        <f t="shared" si="71"/>
        <v>1.4420976763196587</v>
      </c>
      <c r="I161" s="4">
        <v>0.57653348360183021</v>
      </c>
      <c r="J161" s="4">
        <v>3.0687973862995501</v>
      </c>
      <c r="K161" s="4">
        <v>6.6817948424362203</v>
      </c>
      <c r="L161" s="4">
        <v>4.0917118069443115</v>
      </c>
      <c r="M161" s="4">
        <v>4.0999999999999996</v>
      </c>
      <c r="N161" s="4">
        <v>5.412993744603412</v>
      </c>
      <c r="O161" s="4">
        <v>4.2</v>
      </c>
      <c r="P161" s="4">
        <v>7.5458266220795878</v>
      </c>
      <c r="R161" s="4">
        <v>13.919758064516131</v>
      </c>
      <c r="S161" s="4">
        <v>9.2798387096774206</v>
      </c>
      <c r="T161" s="4">
        <v>8.3518548387096789</v>
      </c>
      <c r="U161" s="4">
        <v>5.567903225806452</v>
      </c>
      <c r="V161" s="4"/>
      <c r="W161" s="52">
        <v>8.3518548387096789</v>
      </c>
      <c r="X161" s="52">
        <v>5.567903225806452</v>
      </c>
      <c r="Y161" s="52">
        <v>8.3518548387096789</v>
      </c>
      <c r="Z161" s="52">
        <v>5.567903225806452</v>
      </c>
      <c r="AA161" s="52">
        <v>11.135806451612904</v>
      </c>
      <c r="AB161" s="52">
        <v>5.567903225806452</v>
      </c>
      <c r="AC161" s="52">
        <v>9.2798387096774206</v>
      </c>
      <c r="AD161" s="52">
        <v>6.4958870967741946</v>
      </c>
      <c r="AE161" s="57"/>
      <c r="AF161" s="26">
        <v>1657</v>
      </c>
      <c r="AG161" s="6">
        <f t="shared" si="72"/>
        <v>106.33246302482584</v>
      </c>
      <c r="AH161" s="6">
        <f t="shared" si="73"/>
        <v>238.68334796311356</v>
      </c>
      <c r="AI161" s="6">
        <f t="shared" si="74"/>
        <v>519.77526547589457</v>
      </c>
      <c r="AJ161" s="6">
        <f t="shared" si="75"/>
        <v>390.80847028262752</v>
      </c>
      <c r="AK161" s="6">
        <f t="shared" si="76"/>
        <v>34.978286450123036</v>
      </c>
      <c r="AL161" s="6">
        <f t="shared" si="77"/>
        <v>15.343986931497751</v>
      </c>
      <c r="AM161" s="6">
        <f t="shared" si="78"/>
        <v>20.045384527308663</v>
      </c>
      <c r="AN161" s="6">
        <f t="shared" si="79"/>
        <v>5.3192253490276054</v>
      </c>
      <c r="AO161" s="6">
        <f t="shared" si="80"/>
        <v>12.299999999999999</v>
      </c>
      <c r="AP161" s="6">
        <f t="shared" si="81"/>
        <v>7.0368918679844361</v>
      </c>
      <c r="AQ161" s="6">
        <f t="shared" si="82"/>
        <v>5.4600000000000009</v>
      </c>
      <c r="AR161" s="6">
        <f t="shared" si="83"/>
        <v>15.091653244159176</v>
      </c>
      <c r="AS161" s="7"/>
      <c r="AT161" s="7">
        <f t="shared" si="57"/>
        <v>221.90789139492651</v>
      </c>
      <c r="AU161" s="7">
        <f t="shared" si="58"/>
        <v>354.2587763332142</v>
      </c>
      <c r="AV161" s="7">
        <f t="shared" si="59"/>
        <v>506.38389865272813</v>
      </c>
      <c r="AW161" s="7">
        <f t="shared" si="60"/>
        <v>635.35069384599547</v>
      </c>
      <c r="AX161" s="7"/>
      <c r="AY161" s="8">
        <v>1657</v>
      </c>
      <c r="AZ161" s="9">
        <f t="shared" si="61"/>
        <v>2319.9596774193551</v>
      </c>
      <c r="BB161" s="9">
        <f t="shared" si="62"/>
        <v>932.01314385869136</v>
      </c>
      <c r="BC161" s="9">
        <f t="shared" si="63"/>
        <v>1487.8868605994996</v>
      </c>
      <c r="BD161" s="9">
        <f t="shared" si="64"/>
        <v>2668.4729141531811</v>
      </c>
      <c r="BE161" s="9">
        <f t="shared" si="65"/>
        <v>2126.8123743414581</v>
      </c>
      <c r="BG161" s="10">
        <v>1657</v>
      </c>
      <c r="BH161" s="11">
        <f t="shared" si="66"/>
        <v>2.4891920169862964</v>
      </c>
      <c r="BI161" s="11">
        <f t="shared" si="67"/>
        <v>1.5592312418731868</v>
      </c>
      <c r="BJ161" s="11">
        <f t="shared" si="68"/>
        <v>0.86939599990490291</v>
      </c>
      <c r="BK161" s="11">
        <f t="shared" si="69"/>
        <v>1.090815393688737</v>
      </c>
      <c r="BP161" s="3"/>
    </row>
    <row r="162" spans="2:68" x14ac:dyDescent="0.2">
      <c r="B162" s="16">
        <v>1658</v>
      </c>
      <c r="C162" s="4">
        <v>0.36292575406590027</v>
      </c>
      <c r="D162" s="4">
        <f t="shared" si="56"/>
        <v>0.76728489231691399</v>
      </c>
      <c r="E162" s="4">
        <v>1.1435041616203367</v>
      </c>
      <c r="F162" s="4">
        <f t="shared" si="70"/>
        <v>1.5246722154937824</v>
      </c>
      <c r="G162" s="4">
        <v>1.866843511918342</v>
      </c>
      <c r="H162" s="4">
        <f t="shared" si="71"/>
        <v>1.4036417382844675</v>
      </c>
      <c r="I162" s="4">
        <v>0.57653348360183021</v>
      </c>
      <c r="J162" s="4">
        <v>3.0687973862995501</v>
      </c>
      <c r="K162" s="4">
        <v>7.1466153532143926</v>
      </c>
      <c r="L162" s="4">
        <v>4.5999999999999996</v>
      </c>
      <c r="M162" s="4">
        <v>4.2623931081195501</v>
      </c>
      <c r="N162" s="4">
        <v>5.327749748625406</v>
      </c>
      <c r="O162" s="4">
        <v>4.2</v>
      </c>
      <c r="P162" s="4">
        <v>7.2663515620025656</v>
      </c>
      <c r="R162" s="4">
        <v>13.919758064516131</v>
      </c>
      <c r="S162" s="4">
        <v>9.2798387096774206</v>
      </c>
      <c r="T162" s="4">
        <v>8.3518548387096789</v>
      </c>
      <c r="U162" s="4">
        <v>5.567903225806452</v>
      </c>
      <c r="V162" s="4"/>
      <c r="W162" s="52">
        <v>8.3518548387096789</v>
      </c>
      <c r="X162" s="52">
        <v>5.567903225806452</v>
      </c>
      <c r="Y162" s="52">
        <v>8.3518548387096789</v>
      </c>
      <c r="Z162" s="52">
        <v>5.567903225806452</v>
      </c>
      <c r="AA162" s="52">
        <v>11.135806451612904</v>
      </c>
      <c r="AB162" s="52">
        <v>5.567903225806452</v>
      </c>
      <c r="AC162" s="52">
        <v>9.2798387096774206</v>
      </c>
      <c r="AD162" s="52">
        <v>6.4958870967741946</v>
      </c>
      <c r="AE162" s="57"/>
      <c r="AF162" s="26">
        <v>1658</v>
      </c>
      <c r="AG162" s="6">
        <f t="shared" si="72"/>
        <v>130.43843169387537</v>
      </c>
      <c r="AH162" s="6">
        <f t="shared" si="73"/>
        <v>297.31108202128758</v>
      </c>
      <c r="AI162" s="6">
        <f t="shared" si="74"/>
        <v>505.91459172987066</v>
      </c>
      <c r="AJ162" s="6">
        <f t="shared" si="75"/>
        <v>380.38691107509067</v>
      </c>
      <c r="AK162" s="6">
        <f t="shared" si="76"/>
        <v>34.978286450123036</v>
      </c>
      <c r="AL162" s="6">
        <f t="shared" si="77"/>
        <v>15.343986931497751</v>
      </c>
      <c r="AM162" s="6">
        <f t="shared" si="78"/>
        <v>21.439846059643177</v>
      </c>
      <c r="AN162" s="6">
        <f t="shared" si="79"/>
        <v>5.9799999999999995</v>
      </c>
      <c r="AO162" s="6">
        <f t="shared" si="80"/>
        <v>12.78717932435865</v>
      </c>
      <c r="AP162" s="6">
        <f t="shared" si="81"/>
        <v>6.9260746732130283</v>
      </c>
      <c r="AQ162" s="6">
        <f t="shared" si="82"/>
        <v>5.4600000000000009</v>
      </c>
      <c r="AR162" s="6">
        <f t="shared" si="83"/>
        <v>14.532703124005131</v>
      </c>
      <c r="AS162" s="7"/>
      <c r="AT162" s="7">
        <f t="shared" si="57"/>
        <v>247.88650825671616</v>
      </c>
      <c r="AU162" s="7">
        <f t="shared" si="58"/>
        <v>414.75915858412839</v>
      </c>
      <c r="AV162" s="7">
        <f t="shared" si="59"/>
        <v>497.83498763793142</v>
      </c>
      <c r="AW162" s="7">
        <f t="shared" si="60"/>
        <v>623.36266829271153</v>
      </c>
      <c r="AX162" s="7"/>
      <c r="AY162" s="8">
        <v>1658</v>
      </c>
      <c r="AZ162" s="9">
        <f t="shared" si="61"/>
        <v>2319.9596774193551</v>
      </c>
      <c r="BB162" s="9">
        <f t="shared" si="62"/>
        <v>1041.1233346782078</v>
      </c>
      <c r="BC162" s="9">
        <f t="shared" si="63"/>
        <v>1741.9884660533394</v>
      </c>
      <c r="BD162" s="9">
        <f t="shared" si="64"/>
        <v>2618.1232068293884</v>
      </c>
      <c r="BE162" s="9">
        <f t="shared" si="65"/>
        <v>2090.9069480793119</v>
      </c>
      <c r="BG162" s="10">
        <v>1658</v>
      </c>
      <c r="BH162" s="11">
        <f t="shared" si="66"/>
        <v>2.2283235810255011</v>
      </c>
      <c r="BI162" s="11">
        <f t="shared" si="67"/>
        <v>1.3317881964370701</v>
      </c>
      <c r="BJ162" s="11">
        <f t="shared" si="68"/>
        <v>0.88611554695658623</v>
      </c>
      <c r="BK162" s="11">
        <f t="shared" si="69"/>
        <v>1.1095470697777579</v>
      </c>
      <c r="BP162" s="3"/>
    </row>
    <row r="163" spans="2:68" x14ac:dyDescent="0.2">
      <c r="B163" s="16">
        <v>1659</v>
      </c>
      <c r="C163" s="4">
        <v>0.35798798870445947</v>
      </c>
      <c r="D163" s="4">
        <f t="shared" si="56"/>
        <v>0.75684564208130967</v>
      </c>
      <c r="E163" s="4">
        <v>1.0287011169668376</v>
      </c>
      <c r="F163" s="4">
        <f t="shared" si="70"/>
        <v>1.3716014892891168</v>
      </c>
      <c r="G163" s="4">
        <v>1.892416710711744</v>
      </c>
      <c r="H163" s="4">
        <f t="shared" si="71"/>
        <v>1.4228697073020631</v>
      </c>
      <c r="I163" s="4">
        <v>0.57653348360183021</v>
      </c>
      <c r="J163" s="4">
        <v>3.0687973862995501</v>
      </c>
      <c r="K163" s="4">
        <v>5.7521538208798768</v>
      </c>
      <c r="L163" s="4">
        <v>4.5999999999999996</v>
      </c>
      <c r="M163" s="4">
        <v>4.0594220077329055</v>
      </c>
      <c r="N163" s="4">
        <v>5.0293957627023831</v>
      </c>
      <c r="O163" s="4">
        <v>4.2</v>
      </c>
      <c r="P163" s="4">
        <v>7.2663515620025674</v>
      </c>
      <c r="R163" s="4">
        <v>13.919758064516131</v>
      </c>
      <c r="S163" s="4">
        <v>9.2798387096774206</v>
      </c>
      <c r="T163" s="4">
        <v>8.3518548387096789</v>
      </c>
      <c r="U163" s="4">
        <v>5.567903225806452</v>
      </c>
      <c r="V163" s="4"/>
      <c r="W163" s="52">
        <v>8.3518548387096789</v>
      </c>
      <c r="X163" s="52">
        <v>5.567903225806452</v>
      </c>
      <c r="Y163" s="52">
        <v>8.3518548387096789</v>
      </c>
      <c r="Z163" s="52">
        <v>5.567903225806452</v>
      </c>
      <c r="AA163" s="52">
        <v>11.135806451612904</v>
      </c>
      <c r="AB163" s="52">
        <v>5.567903225806452</v>
      </c>
      <c r="AC163" s="52">
        <v>10.207822580645162</v>
      </c>
      <c r="AD163" s="52">
        <v>6.4958870967741946</v>
      </c>
      <c r="AE163" s="57"/>
      <c r="AF163" s="26">
        <v>1659</v>
      </c>
      <c r="AG163" s="6">
        <f t="shared" si="72"/>
        <v>128.66375915382264</v>
      </c>
      <c r="AH163" s="6">
        <f t="shared" si="73"/>
        <v>267.46229041137781</v>
      </c>
      <c r="AI163" s="6">
        <f t="shared" si="74"/>
        <v>512.84492860288265</v>
      </c>
      <c r="AJ163" s="6">
        <f t="shared" si="75"/>
        <v>385.59769067885907</v>
      </c>
      <c r="AK163" s="6">
        <f t="shared" si="76"/>
        <v>34.978286450123036</v>
      </c>
      <c r="AL163" s="6">
        <f t="shared" si="77"/>
        <v>15.343986931497751</v>
      </c>
      <c r="AM163" s="6">
        <f t="shared" si="78"/>
        <v>17.256461462639631</v>
      </c>
      <c r="AN163" s="6">
        <f t="shared" si="79"/>
        <v>5.9799999999999995</v>
      </c>
      <c r="AO163" s="6">
        <f t="shared" si="80"/>
        <v>12.178266023198717</v>
      </c>
      <c r="AP163" s="6">
        <f t="shared" si="81"/>
        <v>6.5382144915130986</v>
      </c>
      <c r="AQ163" s="6">
        <f t="shared" si="82"/>
        <v>5.4600000000000009</v>
      </c>
      <c r="AR163" s="6">
        <f t="shared" si="83"/>
        <v>14.532703124005135</v>
      </c>
      <c r="AS163" s="7"/>
      <c r="AT163" s="7">
        <f t="shared" si="57"/>
        <v>240.93167763680003</v>
      </c>
      <c r="AU163" s="7">
        <f t="shared" si="58"/>
        <v>379.7302088943552</v>
      </c>
      <c r="AV163" s="7">
        <f t="shared" si="59"/>
        <v>497.8656091618364</v>
      </c>
      <c r="AW163" s="7">
        <f t="shared" si="60"/>
        <v>625.11284708586015</v>
      </c>
      <c r="AX163" s="7"/>
      <c r="AY163" s="8">
        <v>1659</v>
      </c>
      <c r="AZ163" s="9">
        <f t="shared" si="61"/>
        <v>2319.9596774193551</v>
      </c>
      <c r="BB163" s="9">
        <f t="shared" si="62"/>
        <v>1011.9130460745602</v>
      </c>
      <c r="BC163" s="9">
        <f t="shared" si="63"/>
        <v>1594.866877356292</v>
      </c>
      <c r="BD163" s="9">
        <f t="shared" si="64"/>
        <v>2625.4739577606128</v>
      </c>
      <c r="BE163" s="9">
        <f t="shared" si="65"/>
        <v>2091.035558479713</v>
      </c>
      <c r="BG163" s="10">
        <v>1659</v>
      </c>
      <c r="BH163" s="11">
        <f t="shared" si="66"/>
        <v>2.292647264919653</v>
      </c>
      <c r="BI163" s="11">
        <f t="shared" si="67"/>
        <v>1.4546415819137224</v>
      </c>
      <c r="BJ163" s="11">
        <f t="shared" si="68"/>
        <v>0.8836346178798723</v>
      </c>
      <c r="BK163" s="11">
        <f t="shared" si="69"/>
        <v>1.1094788264175102</v>
      </c>
      <c r="BP163" s="3"/>
    </row>
    <row r="164" spans="2:68" x14ac:dyDescent="0.2">
      <c r="B164" s="16">
        <v>1660</v>
      </c>
      <c r="C164" s="4">
        <v>0.28885927364428798</v>
      </c>
      <c r="D164" s="4">
        <f t="shared" ref="D164:D227" si="84">C164/0.473</f>
        <v>0.6106961387828499</v>
      </c>
      <c r="E164" s="4">
        <v>1.0200600275843161</v>
      </c>
      <c r="F164" s="4">
        <f t="shared" si="70"/>
        <v>1.3600800367790882</v>
      </c>
      <c r="G164" s="4">
        <v>1.917989909505146</v>
      </c>
      <c r="H164" s="4">
        <f t="shared" si="71"/>
        <v>1.4420976763196587</v>
      </c>
      <c r="I164" s="4">
        <v>0.45190428587906389</v>
      </c>
      <c r="J164" s="4">
        <v>3.0687973862995501</v>
      </c>
      <c r="K164" s="4">
        <v>5.635948693185334</v>
      </c>
      <c r="L164" s="4">
        <v>4.5999999999999996</v>
      </c>
      <c r="M164" s="4">
        <v>4.0999999999999996</v>
      </c>
      <c r="N164" s="4">
        <v>5.8179027254989428</v>
      </c>
      <c r="O164" s="4">
        <v>4.2</v>
      </c>
      <c r="P164" s="4">
        <v>7.2663515620025674</v>
      </c>
      <c r="R164" s="4">
        <v>16.703709677419358</v>
      </c>
      <c r="S164" s="4">
        <v>9.2798387096774206</v>
      </c>
      <c r="T164" s="4">
        <v>8.3518548387096789</v>
      </c>
      <c r="U164" s="4">
        <v>5.567903225806452</v>
      </c>
      <c r="V164" s="4"/>
      <c r="W164" s="52">
        <v>8.3518548387096789</v>
      </c>
      <c r="X164" s="52">
        <v>5.567903225806452</v>
      </c>
      <c r="Y164" s="52">
        <v>9.2798387096774206</v>
      </c>
      <c r="Z164" s="52">
        <v>5.567903225806452</v>
      </c>
      <c r="AA164" s="52">
        <v>11.135806451612904</v>
      </c>
      <c r="AB164" s="52">
        <v>5.567903225806452</v>
      </c>
      <c r="AC164" s="52">
        <v>10.207822580645162</v>
      </c>
      <c r="AD164" s="52">
        <v>6.4958870967741946</v>
      </c>
      <c r="AE164" s="57"/>
      <c r="AF164" s="26">
        <v>1660</v>
      </c>
      <c r="AG164" s="6">
        <f t="shared" si="72"/>
        <v>103.81834359308448</v>
      </c>
      <c r="AH164" s="6">
        <f t="shared" si="73"/>
        <v>265.21560717192222</v>
      </c>
      <c r="AI164" s="6">
        <f t="shared" si="74"/>
        <v>519.77526547589457</v>
      </c>
      <c r="AJ164" s="6">
        <f t="shared" si="75"/>
        <v>390.80847028262752</v>
      </c>
      <c r="AK164" s="6">
        <f t="shared" si="76"/>
        <v>27.417033024282809</v>
      </c>
      <c r="AL164" s="6">
        <f t="shared" si="77"/>
        <v>15.343986931497751</v>
      </c>
      <c r="AM164" s="6">
        <f t="shared" si="78"/>
        <v>16.907846079556002</v>
      </c>
      <c r="AN164" s="6">
        <f t="shared" si="79"/>
        <v>5.9799999999999995</v>
      </c>
      <c r="AO164" s="6">
        <f t="shared" si="80"/>
        <v>12.299999999999999</v>
      </c>
      <c r="AP164" s="6">
        <f t="shared" si="81"/>
        <v>7.5632735431486262</v>
      </c>
      <c r="AQ164" s="6">
        <f t="shared" si="82"/>
        <v>5.4600000000000009</v>
      </c>
      <c r="AR164" s="6">
        <f t="shared" si="83"/>
        <v>14.532703124005135</v>
      </c>
      <c r="AS164" s="7"/>
      <c r="AT164" s="7">
        <f t="shared" si="57"/>
        <v>209.3231862955748</v>
      </c>
      <c r="AU164" s="7">
        <f t="shared" si="58"/>
        <v>370.72044987441257</v>
      </c>
      <c r="AV164" s="7">
        <f t="shared" si="59"/>
        <v>496.31331298511788</v>
      </c>
      <c r="AW164" s="7">
        <f t="shared" si="60"/>
        <v>625.28010817838481</v>
      </c>
      <c r="AX164" s="7"/>
      <c r="AY164" s="8">
        <v>1660</v>
      </c>
      <c r="AZ164" s="9">
        <f t="shared" si="61"/>
        <v>2319.9596774193551</v>
      </c>
      <c r="BB164" s="9">
        <f t="shared" si="62"/>
        <v>879.15738244141414</v>
      </c>
      <c r="BC164" s="9">
        <f t="shared" si="63"/>
        <v>1557.0258894725328</v>
      </c>
      <c r="BD164" s="9">
        <f t="shared" si="64"/>
        <v>2626.1764543492163</v>
      </c>
      <c r="BE164" s="9">
        <f t="shared" si="65"/>
        <v>2084.5159145374951</v>
      </c>
      <c r="BG164" s="10">
        <v>1660</v>
      </c>
      <c r="BH164" s="11">
        <f t="shared" si="66"/>
        <v>2.6388445615696732</v>
      </c>
      <c r="BI164" s="11">
        <f t="shared" si="67"/>
        <v>1.489994285326417</v>
      </c>
      <c r="BJ164" s="11">
        <f t="shared" si="68"/>
        <v>0.88339824750818441</v>
      </c>
      <c r="BK164" s="11">
        <f t="shared" si="69"/>
        <v>1.1129488919896777</v>
      </c>
      <c r="BP164" s="3"/>
    </row>
    <row r="165" spans="2:68" x14ac:dyDescent="0.2">
      <c r="B165" s="16">
        <v>1661</v>
      </c>
      <c r="C165" s="4">
        <v>0.42835114510499117</v>
      </c>
      <c r="D165" s="4">
        <f t="shared" si="84"/>
        <v>0.90560495793867057</v>
      </c>
      <c r="E165" s="4">
        <v>1.3986220386281125</v>
      </c>
      <c r="F165" s="4">
        <f t="shared" si="70"/>
        <v>1.8648293848374833</v>
      </c>
      <c r="G165" s="4">
        <v>2.4806002829599887</v>
      </c>
      <c r="H165" s="4">
        <f t="shared" si="71"/>
        <v>1.8651129947067584</v>
      </c>
      <c r="I165" s="4">
        <v>0.45190428587906389</v>
      </c>
      <c r="J165" s="4">
        <v>3.0687973862995501</v>
      </c>
      <c r="K165" s="4">
        <v>5.3454358739489756</v>
      </c>
      <c r="L165" s="4">
        <v>4.5999999999999996</v>
      </c>
      <c r="M165" s="4">
        <v>4.2623931081195501</v>
      </c>
      <c r="N165" s="4">
        <v>5.7326587295209359</v>
      </c>
      <c r="O165" s="4">
        <v>4.2</v>
      </c>
      <c r="P165" s="4">
        <v>7.2663515620025656</v>
      </c>
      <c r="R165" s="4">
        <v>16.703709677419358</v>
      </c>
      <c r="S165" s="4">
        <v>9.2798387096774206</v>
      </c>
      <c r="T165" s="4">
        <v>8.3518548387096789</v>
      </c>
      <c r="U165" s="4">
        <v>5.567903225806452</v>
      </c>
      <c r="V165" s="4"/>
      <c r="W165" s="52">
        <v>8.3518548387096789</v>
      </c>
      <c r="X165" s="52">
        <v>5.567903225806452</v>
      </c>
      <c r="Y165" s="52">
        <v>9.2798387096774206</v>
      </c>
      <c r="Z165" s="52">
        <v>5.567903225806452</v>
      </c>
      <c r="AA165" s="52">
        <v>9.2798387096774206</v>
      </c>
      <c r="AB165" s="52">
        <v>5.567903225806452</v>
      </c>
      <c r="AC165" s="52">
        <v>9.2798387096774206</v>
      </c>
      <c r="AD165" s="52">
        <v>6.4958870967741946</v>
      </c>
      <c r="AE165" s="57"/>
      <c r="AF165" s="26">
        <v>1661</v>
      </c>
      <c r="AG165" s="6">
        <f t="shared" si="72"/>
        <v>153.95284284957401</v>
      </c>
      <c r="AH165" s="6">
        <f t="shared" si="73"/>
        <v>363.64173004330922</v>
      </c>
      <c r="AI165" s="6">
        <f t="shared" si="74"/>
        <v>672.24267668215691</v>
      </c>
      <c r="AJ165" s="6">
        <f t="shared" si="75"/>
        <v>505.44562156553155</v>
      </c>
      <c r="AK165" s="6">
        <f t="shared" si="76"/>
        <v>27.417033024282809</v>
      </c>
      <c r="AL165" s="6">
        <f t="shared" si="77"/>
        <v>15.343986931497751</v>
      </c>
      <c r="AM165" s="6">
        <f t="shared" si="78"/>
        <v>16.036307621846927</v>
      </c>
      <c r="AN165" s="6">
        <f t="shared" si="79"/>
        <v>5.9799999999999995</v>
      </c>
      <c r="AO165" s="6">
        <f t="shared" si="80"/>
        <v>12.78717932435865</v>
      </c>
      <c r="AP165" s="6">
        <f t="shared" si="81"/>
        <v>7.4524563483772166</v>
      </c>
      <c r="AQ165" s="6">
        <f t="shared" si="82"/>
        <v>5.4600000000000009</v>
      </c>
      <c r="AR165" s="6">
        <f t="shared" si="83"/>
        <v>14.532703124005131</v>
      </c>
      <c r="AS165" s="7"/>
      <c r="AT165" s="7">
        <f t="shared" si="57"/>
        <v>258.9625092239425</v>
      </c>
      <c r="AU165" s="7">
        <f t="shared" si="58"/>
        <v>468.65139641767769</v>
      </c>
      <c r="AV165" s="7">
        <f t="shared" si="59"/>
        <v>610.45528793990024</v>
      </c>
      <c r="AW165" s="7">
        <f t="shared" si="60"/>
        <v>777.25234305652521</v>
      </c>
      <c r="AX165" s="7"/>
      <c r="AY165" s="8">
        <v>1661</v>
      </c>
      <c r="AZ165" s="9">
        <f t="shared" si="61"/>
        <v>2319.9596774193551</v>
      </c>
      <c r="BB165" s="9">
        <f t="shared" si="62"/>
        <v>1087.6425387405586</v>
      </c>
      <c r="BC165" s="9">
        <f t="shared" si="63"/>
        <v>1968.3358649542463</v>
      </c>
      <c r="BD165" s="9">
        <f t="shared" si="64"/>
        <v>3264.4598408374059</v>
      </c>
      <c r="BE165" s="9">
        <f t="shared" si="65"/>
        <v>2563.9122093475812</v>
      </c>
      <c r="BG165" s="10">
        <v>1661</v>
      </c>
      <c r="BH165" s="11">
        <f t="shared" si="66"/>
        <v>2.1330166803753046</v>
      </c>
      <c r="BI165" s="11">
        <f t="shared" si="67"/>
        <v>1.1786401491359719</v>
      </c>
      <c r="BJ165" s="11">
        <f t="shared" si="68"/>
        <v>0.71067183869054251</v>
      </c>
      <c r="BK165" s="11">
        <f t="shared" si="69"/>
        <v>0.90485144887612867</v>
      </c>
      <c r="BP165" s="3"/>
    </row>
    <row r="166" spans="2:68" x14ac:dyDescent="0.2">
      <c r="B166" s="16">
        <v>1662</v>
      </c>
      <c r="C166" s="4">
        <v>0.32095474849365335</v>
      </c>
      <c r="D166" s="4">
        <f t="shared" si="84"/>
        <v>0.67855126531427779</v>
      </c>
      <c r="E166" s="4">
        <v>0.90319958069688344</v>
      </c>
      <c r="F166" s="4">
        <f t="shared" si="70"/>
        <v>1.2042661075958445</v>
      </c>
      <c r="G166" s="4">
        <v>1.5599651263975187</v>
      </c>
      <c r="H166" s="4">
        <f t="shared" si="71"/>
        <v>1.1729061100733222</v>
      </c>
      <c r="I166" s="4">
        <v>0.45190428587906389</v>
      </c>
      <c r="J166" s="4">
        <v>3.0687973862995501</v>
      </c>
      <c r="K166" s="4">
        <v>5.3454358739489756</v>
      </c>
      <c r="L166" s="4">
        <v>4.5999999999999996</v>
      </c>
      <c r="M166" s="4">
        <v>4.262393108119551</v>
      </c>
      <c r="N166" s="4">
        <v>5.7113477305264349</v>
      </c>
      <c r="O166" s="4">
        <v>4.2</v>
      </c>
      <c r="P166" s="4">
        <v>7.2663515620025656</v>
      </c>
      <c r="R166" s="4">
        <v>16.703709677419358</v>
      </c>
      <c r="S166" s="4">
        <v>9.2798387096774206</v>
      </c>
      <c r="T166" s="4">
        <v>8.3518548387096789</v>
      </c>
      <c r="U166" s="4">
        <v>5.567903225806452</v>
      </c>
      <c r="V166" s="4"/>
      <c r="W166" s="52">
        <v>8.3518548387096789</v>
      </c>
      <c r="X166" s="52">
        <v>5.567903225806452</v>
      </c>
      <c r="Y166" s="52">
        <v>9.2798387096774206</v>
      </c>
      <c r="Z166" s="52">
        <v>5.567903225806452</v>
      </c>
      <c r="AA166" s="52">
        <v>9.2798387096774206</v>
      </c>
      <c r="AB166" s="52">
        <v>5.567903225806452</v>
      </c>
      <c r="AC166" s="52">
        <v>9.2798387096774206</v>
      </c>
      <c r="AD166" s="52">
        <v>6.4958870967741946</v>
      </c>
      <c r="AE166" s="57"/>
      <c r="AF166" s="26">
        <v>1662</v>
      </c>
      <c r="AG166" s="6">
        <f t="shared" si="72"/>
        <v>115.35371510342722</v>
      </c>
      <c r="AH166" s="6">
        <f t="shared" si="73"/>
        <v>234.83189098118967</v>
      </c>
      <c r="AI166" s="6">
        <f t="shared" si="74"/>
        <v>422.75054925372757</v>
      </c>
      <c r="AJ166" s="6">
        <f t="shared" si="75"/>
        <v>317.85755582987031</v>
      </c>
      <c r="AK166" s="6">
        <f t="shared" si="76"/>
        <v>27.417033024282809</v>
      </c>
      <c r="AL166" s="6">
        <f t="shared" si="77"/>
        <v>15.343986931497751</v>
      </c>
      <c r="AM166" s="6">
        <f t="shared" si="78"/>
        <v>16.036307621846927</v>
      </c>
      <c r="AN166" s="6">
        <f t="shared" si="79"/>
        <v>5.9799999999999995</v>
      </c>
      <c r="AO166" s="6">
        <f t="shared" si="80"/>
        <v>12.787179324358654</v>
      </c>
      <c r="AP166" s="6">
        <f t="shared" si="81"/>
        <v>7.4247520496843658</v>
      </c>
      <c r="AQ166" s="6">
        <f t="shared" si="82"/>
        <v>5.4600000000000009</v>
      </c>
      <c r="AR166" s="6">
        <f t="shared" si="83"/>
        <v>14.532703124005131</v>
      </c>
      <c r="AS166" s="7"/>
      <c r="AT166" s="7">
        <f t="shared" si="57"/>
        <v>220.33567717910287</v>
      </c>
      <c r="AU166" s="7">
        <f t="shared" si="58"/>
        <v>339.81385305686536</v>
      </c>
      <c r="AV166" s="7">
        <f t="shared" si="59"/>
        <v>422.8395179055459</v>
      </c>
      <c r="AW166" s="7">
        <f t="shared" si="60"/>
        <v>527.73251132940322</v>
      </c>
      <c r="AX166" s="7"/>
      <c r="AY166" s="8">
        <v>1662</v>
      </c>
      <c r="AZ166" s="9">
        <f t="shared" si="61"/>
        <v>2319.9596774193551</v>
      </c>
      <c r="BB166" s="9">
        <f t="shared" si="62"/>
        <v>925.40984415223215</v>
      </c>
      <c r="BC166" s="9">
        <f t="shared" si="63"/>
        <v>1427.2181828388345</v>
      </c>
      <c r="BD166" s="9">
        <f t="shared" si="64"/>
        <v>2216.4765475834938</v>
      </c>
      <c r="BE166" s="9">
        <f t="shared" si="65"/>
        <v>1775.9259752032929</v>
      </c>
      <c r="BG166" s="10">
        <v>1662</v>
      </c>
      <c r="BH166" s="11">
        <f t="shared" si="66"/>
        <v>2.5069537482007984</v>
      </c>
      <c r="BI166" s="11">
        <f t="shared" si="67"/>
        <v>1.6255115758158269</v>
      </c>
      <c r="BJ166" s="11">
        <f t="shared" si="68"/>
        <v>1.0466881230702321</v>
      </c>
      <c r="BK166" s="11">
        <f t="shared" si="69"/>
        <v>1.306338051141904</v>
      </c>
      <c r="BP166" s="3"/>
    </row>
    <row r="167" spans="2:68" x14ac:dyDescent="0.2">
      <c r="B167" s="16">
        <v>1663</v>
      </c>
      <c r="C167" s="4">
        <v>0.28474446917642066</v>
      </c>
      <c r="D167" s="4">
        <f t="shared" si="84"/>
        <v>0.601996763586513</v>
      </c>
      <c r="E167" s="4">
        <v>0.91924731812156624</v>
      </c>
      <c r="F167" s="4">
        <f t="shared" si="70"/>
        <v>1.2256630908287549</v>
      </c>
      <c r="G167" s="4">
        <v>1.5343919276041167</v>
      </c>
      <c r="H167" s="4">
        <f t="shared" si="71"/>
        <v>1.1536781410557269</v>
      </c>
      <c r="I167" s="4">
        <v>0.45190428587906389</v>
      </c>
      <c r="J167" s="4">
        <v>3.0687973862995501</v>
      </c>
      <c r="K167" s="4">
        <v>5.2292307462544336</v>
      </c>
      <c r="L167" s="4">
        <v>4.5999999999999996</v>
      </c>
      <c r="M167" s="4">
        <v>4.2623931081195501</v>
      </c>
      <c r="N167" s="4">
        <v>5.7965917265044409</v>
      </c>
      <c r="O167" s="4">
        <v>4.2</v>
      </c>
      <c r="P167" s="4">
        <v>6.8937181485665366</v>
      </c>
      <c r="R167" s="4">
        <v>16.703709677419358</v>
      </c>
      <c r="S167" s="4">
        <v>9.2798387096774206</v>
      </c>
      <c r="T167" s="4">
        <v>8.3518548387096789</v>
      </c>
      <c r="U167" s="4">
        <v>5.567903225806452</v>
      </c>
      <c r="V167" s="4"/>
      <c r="W167" s="52">
        <v>8.3518548387096789</v>
      </c>
      <c r="X167" s="52">
        <v>5.567903225806452</v>
      </c>
      <c r="Y167" s="52">
        <v>9.2798387096774206</v>
      </c>
      <c r="Z167" s="52">
        <v>5.567903225806452</v>
      </c>
      <c r="AA167" s="52">
        <v>9.2798387096774206</v>
      </c>
      <c r="AB167" s="52">
        <v>5.567903225806452</v>
      </c>
      <c r="AC167" s="52">
        <v>11.135806451612904</v>
      </c>
      <c r="AD167" s="52">
        <v>6.4958870967741946</v>
      </c>
      <c r="AE167" s="57"/>
      <c r="AF167" s="26">
        <v>1663</v>
      </c>
      <c r="AG167" s="6">
        <f t="shared" si="72"/>
        <v>102.3394498097072</v>
      </c>
      <c r="AH167" s="6">
        <f t="shared" si="73"/>
        <v>239.00430271160721</v>
      </c>
      <c r="AI167" s="6">
        <f t="shared" si="74"/>
        <v>415.82021238071565</v>
      </c>
      <c r="AJ167" s="6">
        <f t="shared" si="75"/>
        <v>312.64677622610196</v>
      </c>
      <c r="AK167" s="6">
        <f t="shared" si="76"/>
        <v>27.417033024282809</v>
      </c>
      <c r="AL167" s="6">
        <f t="shared" si="77"/>
        <v>15.343986931497751</v>
      </c>
      <c r="AM167" s="6">
        <f t="shared" si="78"/>
        <v>15.687692238763301</v>
      </c>
      <c r="AN167" s="6">
        <f t="shared" si="79"/>
        <v>5.9799999999999995</v>
      </c>
      <c r="AO167" s="6">
        <f t="shared" si="80"/>
        <v>12.78717932435865</v>
      </c>
      <c r="AP167" s="6">
        <f t="shared" si="81"/>
        <v>7.5355692444557736</v>
      </c>
      <c r="AQ167" s="6">
        <f t="shared" si="82"/>
        <v>5.4600000000000009</v>
      </c>
      <c r="AR167" s="6">
        <f t="shared" si="83"/>
        <v>13.787436297133073</v>
      </c>
      <c r="AS167" s="7"/>
      <c r="AT167" s="7">
        <f t="shared" si="57"/>
        <v>206.33834687019856</v>
      </c>
      <c r="AU167" s="7">
        <f t="shared" si="58"/>
        <v>343.00319977209858</v>
      </c>
      <c r="AV167" s="7">
        <f t="shared" si="59"/>
        <v>416.64567328659331</v>
      </c>
      <c r="AW167" s="7">
        <f t="shared" si="60"/>
        <v>519.81910944120705</v>
      </c>
      <c r="AX167" s="7"/>
      <c r="AY167" s="8">
        <v>1663</v>
      </c>
      <c r="AZ167" s="9">
        <f t="shared" si="61"/>
        <v>2319.9596774193551</v>
      </c>
      <c r="BB167" s="9">
        <f t="shared" si="62"/>
        <v>866.62105685483402</v>
      </c>
      <c r="BC167" s="9">
        <f t="shared" si="63"/>
        <v>1440.6134390428142</v>
      </c>
      <c r="BD167" s="9">
        <f t="shared" si="64"/>
        <v>2183.2402596530696</v>
      </c>
      <c r="BE167" s="9">
        <f t="shared" si="65"/>
        <v>1749.9118278036919</v>
      </c>
      <c r="BG167" s="10">
        <v>1663</v>
      </c>
      <c r="BH167" s="11">
        <f t="shared" si="66"/>
        <v>2.6770174334778103</v>
      </c>
      <c r="BI167" s="11">
        <f t="shared" si="67"/>
        <v>1.6103970812328423</v>
      </c>
      <c r="BJ167" s="11">
        <f t="shared" si="68"/>
        <v>1.0626222501906459</v>
      </c>
      <c r="BK167" s="11">
        <f t="shared" si="69"/>
        <v>1.3257580413815067</v>
      </c>
      <c r="BP167" s="3"/>
    </row>
    <row r="168" spans="2:68" x14ac:dyDescent="0.2">
      <c r="B168" s="16">
        <v>1664</v>
      </c>
      <c r="C168" s="4">
        <v>0.26993117309209819</v>
      </c>
      <c r="D168" s="4">
        <f t="shared" si="84"/>
        <v>0.57067901287970024</v>
      </c>
      <c r="E168" s="4">
        <v>0.77893248576728946</v>
      </c>
      <c r="F168" s="4">
        <f t="shared" si="70"/>
        <v>1.0385766476897194</v>
      </c>
      <c r="G168" s="4">
        <v>1.457672331223911</v>
      </c>
      <c r="H168" s="4">
        <f t="shared" si="71"/>
        <v>1.0959942340029405</v>
      </c>
      <c r="I168" s="4">
        <v>0.45190428587906389</v>
      </c>
      <c r="J168" s="4">
        <v>3.0687973862995501</v>
      </c>
      <c r="K168" s="4">
        <v>5.8102563847271487</v>
      </c>
      <c r="L168" s="4">
        <v>4.5999999999999996</v>
      </c>
      <c r="M168" s="4">
        <v>4.6683353088928401</v>
      </c>
      <c r="N168" s="4">
        <v>5.8818357224824469</v>
      </c>
      <c r="O168" s="4">
        <v>4.2</v>
      </c>
      <c r="P168" s="4">
        <v>7.3595099153615724</v>
      </c>
      <c r="R168" s="4">
        <v>16.703709677419358</v>
      </c>
      <c r="S168" s="4">
        <v>9.2798387096774206</v>
      </c>
      <c r="T168" s="4">
        <v>8.3518548387096789</v>
      </c>
      <c r="U168" s="4">
        <v>5.567903225806452</v>
      </c>
      <c r="V168" s="4"/>
      <c r="W168" s="52">
        <v>8.3518548387096789</v>
      </c>
      <c r="X168" s="52">
        <v>5.567903225806452</v>
      </c>
      <c r="Y168" s="52">
        <v>9.2798387096774206</v>
      </c>
      <c r="Z168" s="52">
        <v>5.567903225806452</v>
      </c>
      <c r="AA168" s="52">
        <v>9.2798387096774206</v>
      </c>
      <c r="AB168" s="52">
        <v>5.567903225806452</v>
      </c>
      <c r="AC168" s="52">
        <v>11.135806451612904</v>
      </c>
      <c r="AD168" s="52">
        <v>6.4958870967741946</v>
      </c>
      <c r="AE168" s="57"/>
      <c r="AF168" s="26">
        <v>1664</v>
      </c>
      <c r="AG168" s="6">
        <f t="shared" si="72"/>
        <v>97.015432189549045</v>
      </c>
      <c r="AH168" s="6">
        <f t="shared" si="73"/>
        <v>202.52244629949527</v>
      </c>
      <c r="AI168" s="6">
        <f t="shared" si="74"/>
        <v>395.02920176167987</v>
      </c>
      <c r="AJ168" s="6">
        <f t="shared" si="75"/>
        <v>297.01443741479687</v>
      </c>
      <c r="AK168" s="6">
        <f t="shared" si="76"/>
        <v>27.417033024282809</v>
      </c>
      <c r="AL168" s="6">
        <f t="shared" si="77"/>
        <v>15.343986931497751</v>
      </c>
      <c r="AM168" s="6">
        <f t="shared" si="78"/>
        <v>17.430769154181448</v>
      </c>
      <c r="AN168" s="6">
        <f t="shared" si="79"/>
        <v>5.9799999999999995</v>
      </c>
      <c r="AO168" s="6">
        <f t="shared" si="80"/>
        <v>14.005005926678521</v>
      </c>
      <c r="AP168" s="6">
        <f t="shared" si="81"/>
        <v>7.6463864392271814</v>
      </c>
      <c r="AQ168" s="6">
        <f t="shared" si="82"/>
        <v>5.4600000000000009</v>
      </c>
      <c r="AR168" s="6">
        <f t="shared" si="83"/>
        <v>14.719019830723145</v>
      </c>
      <c r="AS168" s="7"/>
      <c r="AT168" s="7">
        <f t="shared" si="57"/>
        <v>205.01763349613989</v>
      </c>
      <c r="AU168" s="7">
        <f t="shared" si="58"/>
        <v>310.52464760608609</v>
      </c>
      <c r="AV168" s="7">
        <f t="shared" si="59"/>
        <v>405.01663872138772</v>
      </c>
      <c r="AW168" s="7">
        <f t="shared" si="60"/>
        <v>503.03140306827078</v>
      </c>
      <c r="AX168" s="7"/>
      <c r="AY168" s="8">
        <v>1664</v>
      </c>
      <c r="AZ168" s="9">
        <f t="shared" si="61"/>
        <v>2319.9596774193551</v>
      </c>
      <c r="BB168" s="9">
        <f t="shared" si="62"/>
        <v>861.07406068378759</v>
      </c>
      <c r="BC168" s="9">
        <f t="shared" si="63"/>
        <v>1304.2035199455615</v>
      </c>
      <c r="BD168" s="9">
        <f t="shared" si="64"/>
        <v>2112.7318928867376</v>
      </c>
      <c r="BE168" s="9">
        <f t="shared" si="65"/>
        <v>1701.0698826298285</v>
      </c>
      <c r="BG168" s="10">
        <v>1664</v>
      </c>
      <c r="BH168" s="11">
        <f t="shared" si="66"/>
        <v>2.694262646324582</v>
      </c>
      <c r="BI168" s="11">
        <f t="shared" si="67"/>
        <v>1.778832553309005</v>
      </c>
      <c r="BJ168" s="11">
        <f t="shared" si="68"/>
        <v>1.0980852256882776</v>
      </c>
      <c r="BK168" s="11">
        <f t="shared" si="69"/>
        <v>1.3638238505714606</v>
      </c>
      <c r="BP168" s="3"/>
    </row>
    <row r="169" spans="2:68" x14ac:dyDescent="0.2">
      <c r="B169" s="16">
        <v>1665</v>
      </c>
      <c r="C169" s="4">
        <v>0.29297407811215531</v>
      </c>
      <c r="D169" s="4">
        <f t="shared" si="84"/>
        <v>0.61939551397918668</v>
      </c>
      <c r="E169" s="4">
        <v>0.70404304445210364</v>
      </c>
      <c r="F169" s="4">
        <f t="shared" si="70"/>
        <v>0.93872405926947156</v>
      </c>
      <c r="G169" s="4">
        <v>1.2786599396700973</v>
      </c>
      <c r="H169" s="4">
        <f t="shared" si="71"/>
        <v>0.96139845087977238</v>
      </c>
      <c r="I169" s="4">
        <v>0.45190428587906389</v>
      </c>
      <c r="J169" s="4">
        <v>3.0687973862995501</v>
      </c>
      <c r="K169" s="4">
        <v>5.635948693185334</v>
      </c>
      <c r="L169" s="4">
        <v>5.1146397586803891</v>
      </c>
      <c r="M169" s="4">
        <v>5.074277509666131</v>
      </c>
      <c r="N169" s="4">
        <v>5.6261037345484288</v>
      </c>
      <c r="O169" s="4">
        <v>4.2</v>
      </c>
      <c r="P169" s="4">
        <v>7.2663515620025656</v>
      </c>
      <c r="R169" s="4">
        <v>16.703709677419358</v>
      </c>
      <c r="S169" s="4">
        <v>9.2798387096774206</v>
      </c>
      <c r="T169" s="4">
        <v>8.3518548387096789</v>
      </c>
      <c r="U169" s="4">
        <v>5.567903225806452</v>
      </c>
      <c r="V169" s="4"/>
      <c r="W169" s="52">
        <v>8.3518548387096789</v>
      </c>
      <c r="X169" s="52">
        <v>5.567903225806452</v>
      </c>
      <c r="Y169" s="52">
        <v>9.2798387096774206</v>
      </c>
      <c r="Z169" s="52">
        <v>6.4958870967741946</v>
      </c>
      <c r="AA169" s="52">
        <v>9.2798387096774206</v>
      </c>
      <c r="AB169" s="52">
        <v>5.567903225806452</v>
      </c>
      <c r="AC169" s="52">
        <v>11.135806451612904</v>
      </c>
      <c r="AD169" s="52">
        <v>6.4958870967741946</v>
      </c>
      <c r="AE169" s="57"/>
      <c r="AF169" s="26">
        <v>1665</v>
      </c>
      <c r="AG169" s="6">
        <f t="shared" si="72"/>
        <v>105.29723737646174</v>
      </c>
      <c r="AH169" s="6">
        <f t="shared" si="73"/>
        <v>183.05119155754696</v>
      </c>
      <c r="AI169" s="6">
        <f t="shared" si="74"/>
        <v>346.51684365059634</v>
      </c>
      <c r="AJ169" s="6">
        <f t="shared" si="75"/>
        <v>260.53898018841829</v>
      </c>
      <c r="AK169" s="6">
        <f t="shared" si="76"/>
        <v>27.417033024282809</v>
      </c>
      <c r="AL169" s="6">
        <f t="shared" si="77"/>
        <v>15.343986931497751</v>
      </c>
      <c r="AM169" s="6">
        <f t="shared" si="78"/>
        <v>16.907846079556002</v>
      </c>
      <c r="AN169" s="6">
        <f t="shared" si="79"/>
        <v>6.6490316862845065</v>
      </c>
      <c r="AO169" s="6">
        <f t="shared" si="80"/>
        <v>15.222832528998392</v>
      </c>
      <c r="AP169" s="6">
        <f t="shared" si="81"/>
        <v>7.3139348549129579</v>
      </c>
      <c r="AQ169" s="6">
        <f t="shared" si="82"/>
        <v>5.4600000000000009</v>
      </c>
      <c r="AR169" s="6">
        <f t="shared" si="83"/>
        <v>14.532703124005131</v>
      </c>
      <c r="AS169" s="7"/>
      <c r="AT169" s="7">
        <f t="shared" si="57"/>
        <v>214.14460560599929</v>
      </c>
      <c r="AU169" s="7">
        <f t="shared" si="58"/>
        <v>291.89855978708454</v>
      </c>
      <c r="AV169" s="7">
        <f t="shared" si="59"/>
        <v>369.38634841795584</v>
      </c>
      <c r="AW169" s="7">
        <f t="shared" si="60"/>
        <v>455.36421188013395</v>
      </c>
      <c r="AX169" s="7"/>
      <c r="AY169" s="8">
        <v>1665</v>
      </c>
      <c r="AZ169" s="9">
        <f t="shared" si="61"/>
        <v>2319.9596774193551</v>
      </c>
      <c r="BB169" s="9">
        <f t="shared" si="62"/>
        <v>899.40734354519702</v>
      </c>
      <c r="BC169" s="9">
        <f t="shared" si="63"/>
        <v>1225.9739511057551</v>
      </c>
      <c r="BD169" s="9">
        <f t="shared" si="64"/>
        <v>1912.5296898965628</v>
      </c>
      <c r="BE169" s="9">
        <f t="shared" si="65"/>
        <v>1551.4226633554147</v>
      </c>
      <c r="BG169" s="10">
        <v>1665</v>
      </c>
      <c r="BH169" s="11">
        <f t="shared" si="66"/>
        <v>2.5794315490851587</v>
      </c>
      <c r="BI169" s="11">
        <f t="shared" si="67"/>
        <v>1.8923401066775443</v>
      </c>
      <c r="BJ169" s="11">
        <f t="shared" si="68"/>
        <v>1.2130319804576879</v>
      </c>
      <c r="BK169" s="11">
        <f t="shared" si="69"/>
        <v>1.4953756524361643</v>
      </c>
      <c r="BP169" s="3"/>
    </row>
    <row r="170" spans="2:68" x14ac:dyDescent="0.2">
      <c r="B170" s="16">
        <v>1666</v>
      </c>
      <c r="C170" s="4">
        <v>0.27569189934711247</v>
      </c>
      <c r="D170" s="4">
        <f t="shared" si="84"/>
        <v>0.58285813815457188</v>
      </c>
      <c r="E170" s="4">
        <v>0.55508712271530558</v>
      </c>
      <c r="F170" s="4">
        <f t="shared" si="70"/>
        <v>0.74011616362040744</v>
      </c>
      <c r="G170" s="4">
        <v>1.0740743493228819</v>
      </c>
      <c r="H170" s="4">
        <f t="shared" si="71"/>
        <v>0.80757469873900889</v>
      </c>
      <c r="I170" s="4">
        <v>0.45190428587906389</v>
      </c>
      <c r="J170" s="4">
        <v>3.0687973862995501</v>
      </c>
      <c r="K170" s="4">
        <v>4.8225127993235342</v>
      </c>
      <c r="L170" s="4">
        <v>4.5999999999999996</v>
      </c>
      <c r="M170" s="4">
        <v>5.6831908108260665</v>
      </c>
      <c r="N170" s="4">
        <v>5.6261037345484288</v>
      </c>
      <c r="O170" s="4">
        <v>4.2</v>
      </c>
      <c r="P170" s="4">
        <v>6.707401441848523</v>
      </c>
      <c r="R170" s="4">
        <v>16.703709677419358</v>
      </c>
      <c r="S170" s="4">
        <v>9.2798387096774206</v>
      </c>
      <c r="T170" s="4">
        <v>8.3518548387096789</v>
      </c>
      <c r="U170" s="4">
        <v>5.567903225806452</v>
      </c>
      <c r="V170" s="4"/>
      <c r="W170" s="52">
        <v>8.3518548387096789</v>
      </c>
      <c r="X170" s="52">
        <v>5.567903225806452</v>
      </c>
      <c r="Y170" s="52">
        <v>9.2798387096774206</v>
      </c>
      <c r="Z170" s="52">
        <v>6.4958870967741946</v>
      </c>
      <c r="AA170" s="52">
        <v>9.2798387096774206</v>
      </c>
      <c r="AB170" s="52">
        <v>5.567903225806452</v>
      </c>
      <c r="AC170" s="52">
        <v>11.135806451612904</v>
      </c>
      <c r="AD170" s="52">
        <v>6.4958870967741946</v>
      </c>
      <c r="AE170" s="57"/>
      <c r="AF170" s="26">
        <v>1666</v>
      </c>
      <c r="AG170" s="6">
        <f t="shared" si="72"/>
        <v>99.085883486277226</v>
      </c>
      <c r="AH170" s="6">
        <f t="shared" si="73"/>
        <v>144.32265190597946</v>
      </c>
      <c r="AI170" s="6">
        <f t="shared" si="74"/>
        <v>291.074148666501</v>
      </c>
      <c r="AJ170" s="6">
        <f t="shared" si="75"/>
        <v>218.8527433582714</v>
      </c>
      <c r="AK170" s="6">
        <f t="shared" si="76"/>
        <v>27.417033024282809</v>
      </c>
      <c r="AL170" s="6">
        <f t="shared" si="77"/>
        <v>15.343986931497751</v>
      </c>
      <c r="AM170" s="6">
        <f t="shared" si="78"/>
        <v>14.467538397970603</v>
      </c>
      <c r="AN170" s="6">
        <f t="shared" si="79"/>
        <v>5.9799999999999995</v>
      </c>
      <c r="AO170" s="6">
        <f t="shared" si="80"/>
        <v>17.0495724324782</v>
      </c>
      <c r="AP170" s="6">
        <f t="shared" si="81"/>
        <v>7.3139348549129579</v>
      </c>
      <c r="AQ170" s="6">
        <f t="shared" si="82"/>
        <v>5.4600000000000009</v>
      </c>
      <c r="AR170" s="6">
        <f t="shared" si="83"/>
        <v>13.414802883697046</v>
      </c>
      <c r="AS170" s="7"/>
      <c r="AT170" s="7">
        <f t="shared" si="57"/>
        <v>205.5327520111166</v>
      </c>
      <c r="AU170" s="7">
        <f t="shared" si="58"/>
        <v>250.76952043081883</v>
      </c>
      <c r="AV170" s="7">
        <f t="shared" si="59"/>
        <v>325.29961188311074</v>
      </c>
      <c r="AW170" s="7">
        <f t="shared" si="60"/>
        <v>397.52101719134043</v>
      </c>
      <c r="AX170" s="7"/>
      <c r="AY170" s="8">
        <v>1666</v>
      </c>
      <c r="AZ170" s="9">
        <f t="shared" si="61"/>
        <v>2319.9596774193551</v>
      </c>
      <c r="BB170" s="9">
        <f t="shared" si="62"/>
        <v>863.23755844668972</v>
      </c>
      <c r="BC170" s="9">
        <f t="shared" si="63"/>
        <v>1053.231985809439</v>
      </c>
      <c r="BD170" s="9">
        <f t="shared" si="64"/>
        <v>1669.5882722036299</v>
      </c>
      <c r="BE170" s="9">
        <f t="shared" si="65"/>
        <v>1366.2583699090651</v>
      </c>
      <c r="BG170" s="10">
        <v>1666</v>
      </c>
      <c r="BH170" s="11">
        <f t="shared" si="66"/>
        <v>2.687510123625636</v>
      </c>
      <c r="BI170" s="11">
        <f t="shared" si="67"/>
        <v>2.2027053001399302</v>
      </c>
      <c r="BJ170" s="11">
        <f t="shared" si="68"/>
        <v>1.3895399938077686</v>
      </c>
      <c r="BK170" s="11">
        <f t="shared" si="69"/>
        <v>1.698038766689324</v>
      </c>
      <c r="BP170" s="3"/>
    </row>
    <row r="171" spans="2:68" x14ac:dyDescent="0.2">
      <c r="B171" s="16">
        <v>1667</v>
      </c>
      <c r="C171" s="4">
        <v>0.32177770938722683</v>
      </c>
      <c r="D171" s="4">
        <f t="shared" si="84"/>
        <v>0.6802911403535451</v>
      </c>
      <c r="E171" s="4">
        <v>0.61639770928652915</v>
      </c>
      <c r="F171" s="4">
        <f t="shared" si="70"/>
        <v>0.82186361238203887</v>
      </c>
      <c r="G171" s="4">
        <v>1.1763671444964894</v>
      </c>
      <c r="H171" s="4">
        <f t="shared" si="71"/>
        <v>0.88448657480939041</v>
      </c>
      <c r="I171" s="4">
        <v>0.45190428587906389</v>
      </c>
      <c r="J171" s="4">
        <v>3.0687973862995501</v>
      </c>
      <c r="K171" s="4">
        <v>5.8102563847271487</v>
      </c>
      <c r="L171" s="4">
        <v>4.5999999999999996</v>
      </c>
      <c r="M171" s="4">
        <v>4.8713064092794855</v>
      </c>
      <c r="N171" s="4">
        <v>5.1572617566693921</v>
      </c>
      <c r="O171" s="4">
        <v>4.2</v>
      </c>
      <c r="P171" s="4">
        <v>6.9868765019255443</v>
      </c>
      <c r="R171" s="4">
        <v>16.703709677419358</v>
      </c>
      <c r="S171" s="4">
        <v>9.2798387096774206</v>
      </c>
      <c r="T171" s="4">
        <v>8.3518548387096789</v>
      </c>
      <c r="U171" s="4">
        <v>5.567903225806452</v>
      </c>
      <c r="V171" s="4"/>
      <c r="W171" s="52">
        <v>8.3518548387096789</v>
      </c>
      <c r="X171" s="52">
        <v>5.567903225806452</v>
      </c>
      <c r="Y171" s="52">
        <v>9.2798387096774206</v>
      </c>
      <c r="Z171" s="52">
        <v>6.4958870967741946</v>
      </c>
      <c r="AA171" s="52">
        <v>9.2798387096774206</v>
      </c>
      <c r="AB171" s="52">
        <v>5.567903225806452</v>
      </c>
      <c r="AC171" s="52">
        <v>11.135806451612904</v>
      </c>
      <c r="AD171" s="52">
        <v>6.4958870967741946</v>
      </c>
      <c r="AE171" s="57"/>
      <c r="AF171" s="26">
        <v>1667</v>
      </c>
      <c r="AG171" s="6">
        <f t="shared" si="72"/>
        <v>115.64949386010267</v>
      </c>
      <c r="AH171" s="6">
        <f t="shared" si="73"/>
        <v>160.26340441449759</v>
      </c>
      <c r="AI171" s="6">
        <f t="shared" si="74"/>
        <v>318.79549615854864</v>
      </c>
      <c r="AJ171" s="6">
        <f t="shared" si="75"/>
        <v>239.6958617733448</v>
      </c>
      <c r="AK171" s="6">
        <f t="shared" si="76"/>
        <v>27.417033024282809</v>
      </c>
      <c r="AL171" s="6">
        <f t="shared" si="77"/>
        <v>15.343986931497751</v>
      </c>
      <c r="AM171" s="6">
        <f t="shared" si="78"/>
        <v>17.430769154181448</v>
      </c>
      <c r="AN171" s="6">
        <f t="shared" si="79"/>
        <v>5.9799999999999995</v>
      </c>
      <c r="AO171" s="6">
        <f t="shared" si="80"/>
        <v>14.613919227838457</v>
      </c>
      <c r="AP171" s="6">
        <f t="shared" si="81"/>
        <v>6.7044402836702099</v>
      </c>
      <c r="AQ171" s="6">
        <f t="shared" si="82"/>
        <v>5.4600000000000009</v>
      </c>
      <c r="AR171" s="6">
        <f t="shared" si="83"/>
        <v>13.973753003851089</v>
      </c>
      <c r="AS171" s="7"/>
      <c r="AT171" s="7">
        <f t="shared" si="57"/>
        <v>222.57339548542444</v>
      </c>
      <c r="AU171" s="7">
        <f t="shared" si="58"/>
        <v>267.18730603981936</v>
      </c>
      <c r="AV171" s="7">
        <f t="shared" si="59"/>
        <v>346.61976339866658</v>
      </c>
      <c r="AW171" s="7">
        <f t="shared" si="60"/>
        <v>425.71939778387042</v>
      </c>
      <c r="AX171" s="7"/>
      <c r="AY171" s="8">
        <v>1667</v>
      </c>
      <c r="AZ171" s="9">
        <f t="shared" si="61"/>
        <v>2319.9596774193551</v>
      </c>
      <c r="BB171" s="9">
        <f t="shared" si="62"/>
        <v>934.80826103878269</v>
      </c>
      <c r="BC171" s="9">
        <f t="shared" si="63"/>
        <v>1122.1866853672414</v>
      </c>
      <c r="BD171" s="9">
        <f t="shared" si="64"/>
        <v>1788.0214706922559</v>
      </c>
      <c r="BE171" s="9">
        <f t="shared" si="65"/>
        <v>1455.8030062743996</v>
      </c>
      <c r="BG171" s="10">
        <v>1667</v>
      </c>
      <c r="BH171" s="11">
        <f t="shared" si="66"/>
        <v>2.4817492250671349</v>
      </c>
      <c r="BI171" s="11">
        <f t="shared" si="67"/>
        <v>2.0673562676072352</v>
      </c>
      <c r="BJ171" s="11">
        <f t="shared" si="68"/>
        <v>1.2975010174352952</v>
      </c>
      <c r="BK171" s="11">
        <f t="shared" si="69"/>
        <v>1.5935945092986525</v>
      </c>
      <c r="BP171" s="3"/>
    </row>
    <row r="172" spans="2:68" x14ac:dyDescent="0.2">
      <c r="B172" s="16">
        <v>1668</v>
      </c>
      <c r="C172" s="4">
        <v>0.24771122896561451</v>
      </c>
      <c r="D172" s="4">
        <f t="shared" si="84"/>
        <v>0.523702386819481</v>
      </c>
      <c r="E172" s="4">
        <v>0.74724849136471083</v>
      </c>
      <c r="F172" s="4">
        <f t="shared" si="70"/>
        <v>0.99633132181961448</v>
      </c>
      <c r="G172" s="4">
        <v>1.5088187288107149</v>
      </c>
      <c r="H172" s="4">
        <f t="shared" si="71"/>
        <v>1.1344501720381315</v>
      </c>
      <c r="I172" s="4">
        <v>0.45190428587906389</v>
      </c>
      <c r="J172" s="4">
        <v>3.0687973862995501</v>
      </c>
      <c r="K172" s="4">
        <v>5.635948693185334</v>
      </c>
      <c r="L172" s="4">
        <v>4.0917118069443115</v>
      </c>
      <c r="M172" s="4">
        <v>4.8713064092794855</v>
      </c>
      <c r="N172" s="4">
        <v>4.9867737647133801</v>
      </c>
      <c r="O172" s="4">
        <v>4.2</v>
      </c>
      <c r="P172" s="4">
        <v>6.707401441848523</v>
      </c>
      <c r="R172" s="4">
        <v>16.703709677419358</v>
      </c>
      <c r="S172" s="4">
        <v>9.2798387096774206</v>
      </c>
      <c r="T172" s="4">
        <v>8.3518548387096789</v>
      </c>
      <c r="U172" s="4">
        <v>5.567903225806452</v>
      </c>
      <c r="V172" s="4"/>
      <c r="W172" s="52">
        <v>8.3518548387096789</v>
      </c>
      <c r="X172" s="52">
        <v>5.567903225806452</v>
      </c>
      <c r="Y172" s="52">
        <v>9.2798387096774206</v>
      </c>
      <c r="Z172" s="52">
        <v>6.4958870967741946</v>
      </c>
      <c r="AA172" s="52">
        <v>9.2798387096774206</v>
      </c>
      <c r="AB172" s="52">
        <v>5.567903225806452</v>
      </c>
      <c r="AC172" s="52">
        <v>9.2798387096774206</v>
      </c>
      <c r="AD172" s="52">
        <v>6.4958870967741946</v>
      </c>
      <c r="AE172" s="57"/>
      <c r="AF172" s="26">
        <v>1668</v>
      </c>
      <c r="AG172" s="6">
        <f t="shared" si="72"/>
        <v>89.029405759311771</v>
      </c>
      <c r="AH172" s="6">
        <f t="shared" si="73"/>
        <v>194.28460775482483</v>
      </c>
      <c r="AI172" s="6">
        <f t="shared" si="74"/>
        <v>408.88987550770372</v>
      </c>
      <c r="AJ172" s="6">
        <f t="shared" si="75"/>
        <v>307.43599662233362</v>
      </c>
      <c r="AK172" s="6">
        <f t="shared" si="76"/>
        <v>27.417033024282809</v>
      </c>
      <c r="AL172" s="6">
        <f t="shared" si="77"/>
        <v>15.343986931497751</v>
      </c>
      <c r="AM172" s="6">
        <f t="shared" si="78"/>
        <v>16.907846079556002</v>
      </c>
      <c r="AN172" s="6">
        <f t="shared" si="79"/>
        <v>5.3192253490276054</v>
      </c>
      <c r="AO172" s="6">
        <f t="shared" si="80"/>
        <v>14.613919227838457</v>
      </c>
      <c r="AP172" s="6">
        <f t="shared" si="81"/>
        <v>6.4828058941273943</v>
      </c>
      <c r="AQ172" s="6">
        <f t="shared" si="82"/>
        <v>5.4600000000000009</v>
      </c>
      <c r="AR172" s="6">
        <f t="shared" si="83"/>
        <v>13.414802883697046</v>
      </c>
      <c r="AS172" s="7"/>
      <c r="AT172" s="7">
        <f t="shared" si="57"/>
        <v>193.98902514933883</v>
      </c>
      <c r="AU172" s="7">
        <f t="shared" si="58"/>
        <v>299.24422714485189</v>
      </c>
      <c r="AV172" s="7">
        <f t="shared" si="59"/>
        <v>412.39561601236068</v>
      </c>
      <c r="AW172" s="7">
        <f t="shared" si="60"/>
        <v>513.84949489773078</v>
      </c>
      <c r="AX172" s="7"/>
      <c r="AY172" s="8">
        <v>1668</v>
      </c>
      <c r="AZ172" s="9">
        <f t="shared" si="61"/>
        <v>2319.9596774193551</v>
      </c>
      <c r="BB172" s="9">
        <f t="shared" si="62"/>
        <v>814.75390562722316</v>
      </c>
      <c r="BC172" s="9">
        <f t="shared" si="63"/>
        <v>1256.825754008378</v>
      </c>
      <c r="BD172" s="9">
        <f t="shared" si="64"/>
        <v>2158.1678785704694</v>
      </c>
      <c r="BE172" s="9">
        <f t="shared" si="65"/>
        <v>1732.0615872519149</v>
      </c>
      <c r="BG172" s="10">
        <v>1668</v>
      </c>
      <c r="BH172" s="11">
        <f t="shared" si="66"/>
        <v>2.847436092538123</v>
      </c>
      <c r="BI172" s="11">
        <f t="shared" si="67"/>
        <v>1.845888079568976</v>
      </c>
      <c r="BJ172" s="11">
        <f t="shared" si="68"/>
        <v>1.0749671980828728</v>
      </c>
      <c r="BK172" s="11">
        <f t="shared" si="69"/>
        <v>1.3394210081756954</v>
      </c>
      <c r="BP172" s="3"/>
    </row>
    <row r="173" spans="2:68" x14ac:dyDescent="0.2">
      <c r="B173" s="16">
        <v>1669</v>
      </c>
      <c r="C173" s="4">
        <v>0.27157709487924508</v>
      </c>
      <c r="D173" s="4">
        <f t="shared" si="84"/>
        <v>0.57415876295823487</v>
      </c>
      <c r="E173" s="4">
        <v>0.65425391039090874</v>
      </c>
      <c r="F173" s="4">
        <f t="shared" si="70"/>
        <v>0.87233854718787829</v>
      </c>
      <c r="G173" s="4">
        <v>1.3809527348437054</v>
      </c>
      <c r="H173" s="4">
        <f t="shared" si="71"/>
        <v>1.0383103269501543</v>
      </c>
      <c r="I173" s="4">
        <v>0.45190428587906389</v>
      </c>
      <c r="J173" s="4">
        <v>3.0687973862995501</v>
      </c>
      <c r="K173" s="4">
        <v>5.2873333101017055</v>
      </c>
      <c r="L173" s="4">
        <v>4.0917118069443115</v>
      </c>
      <c r="M173" s="4">
        <v>4.8713064092794855</v>
      </c>
      <c r="N173" s="4">
        <v>5.1146397586803891</v>
      </c>
      <c r="O173" s="4">
        <v>4.2</v>
      </c>
      <c r="P173" s="4">
        <v>6.707401441848523</v>
      </c>
      <c r="R173" s="4">
        <v>16.703709677419358</v>
      </c>
      <c r="S173" s="4">
        <v>9.2798387096774206</v>
      </c>
      <c r="T173" s="4">
        <v>8.3518548387096789</v>
      </c>
      <c r="U173" s="4">
        <v>5.567903225806452</v>
      </c>
      <c r="V173" s="4"/>
      <c r="W173" s="52">
        <v>8.3518548387096789</v>
      </c>
      <c r="X173" s="52">
        <v>5.567903225806452</v>
      </c>
      <c r="Y173" s="52">
        <v>9.2798387096774206</v>
      </c>
      <c r="Z173" s="52">
        <v>6.4958870967741946</v>
      </c>
      <c r="AA173" s="52">
        <v>9.2798387096774206</v>
      </c>
      <c r="AB173" s="52">
        <v>5.567903225806452</v>
      </c>
      <c r="AC173" s="52">
        <v>9.2798387096774206</v>
      </c>
      <c r="AD173" s="52">
        <v>6.4958870967741946</v>
      </c>
      <c r="AE173" s="57"/>
      <c r="AF173" s="26">
        <v>1669</v>
      </c>
      <c r="AG173" s="6">
        <f t="shared" si="72"/>
        <v>97.606989702899924</v>
      </c>
      <c r="AH173" s="6">
        <f t="shared" si="73"/>
        <v>170.10601670163626</v>
      </c>
      <c r="AI173" s="6">
        <f t="shared" si="74"/>
        <v>374.23819114264415</v>
      </c>
      <c r="AJ173" s="6">
        <f t="shared" si="75"/>
        <v>281.38209860349184</v>
      </c>
      <c r="AK173" s="6">
        <f t="shared" si="76"/>
        <v>27.417033024282809</v>
      </c>
      <c r="AL173" s="6">
        <f t="shared" si="77"/>
        <v>15.343986931497751</v>
      </c>
      <c r="AM173" s="6">
        <f t="shared" si="78"/>
        <v>15.861999930305117</v>
      </c>
      <c r="AN173" s="6">
        <f t="shared" si="79"/>
        <v>5.3192253490276054</v>
      </c>
      <c r="AO173" s="6">
        <f t="shared" si="80"/>
        <v>14.613919227838457</v>
      </c>
      <c r="AP173" s="6">
        <f t="shared" si="81"/>
        <v>6.6490316862845065</v>
      </c>
      <c r="AQ173" s="6">
        <f t="shared" si="82"/>
        <v>5.4600000000000009</v>
      </c>
      <c r="AR173" s="6">
        <f t="shared" si="83"/>
        <v>13.414802883697046</v>
      </c>
      <c r="AS173" s="7"/>
      <c r="AT173" s="7">
        <f t="shared" si="57"/>
        <v>201.68698873583321</v>
      </c>
      <c r="AU173" s="7">
        <f t="shared" si="58"/>
        <v>274.18601573456954</v>
      </c>
      <c r="AV173" s="7">
        <f t="shared" si="59"/>
        <v>385.46209763642509</v>
      </c>
      <c r="AW173" s="7">
        <f t="shared" si="60"/>
        <v>478.31819017557746</v>
      </c>
      <c r="AX173" s="7"/>
      <c r="AY173" s="8">
        <v>1669</v>
      </c>
      <c r="AZ173" s="9">
        <f t="shared" si="61"/>
        <v>2319.9596774193551</v>
      </c>
      <c r="BB173" s="9">
        <f t="shared" si="62"/>
        <v>847.08535269049958</v>
      </c>
      <c r="BC173" s="9">
        <f t="shared" si="63"/>
        <v>1151.5812660851921</v>
      </c>
      <c r="BD173" s="9">
        <f t="shared" si="64"/>
        <v>2008.9363987374254</v>
      </c>
      <c r="BE173" s="9">
        <f t="shared" si="65"/>
        <v>1618.9408100729854</v>
      </c>
      <c r="BG173" s="10">
        <v>1669</v>
      </c>
      <c r="BH173" s="11">
        <f t="shared" si="66"/>
        <v>2.7387555103517425</v>
      </c>
      <c r="BI173" s="11">
        <f t="shared" si="67"/>
        <v>2.0145861570899579</v>
      </c>
      <c r="BJ173" s="11">
        <f t="shared" si="68"/>
        <v>1.154819873280907</v>
      </c>
      <c r="BK173" s="11">
        <f t="shared" si="69"/>
        <v>1.4330108074270895</v>
      </c>
      <c r="BP173" s="3"/>
    </row>
    <row r="174" spans="2:68" x14ac:dyDescent="0.2">
      <c r="B174" s="16">
        <v>1670</v>
      </c>
      <c r="C174" s="4">
        <v>0.3073758937496911</v>
      </c>
      <c r="D174" s="4">
        <f t="shared" si="84"/>
        <v>0.64984332716636595</v>
      </c>
      <c r="E174" s="4">
        <v>0.70568896623925059</v>
      </c>
      <c r="F174" s="4">
        <f t="shared" si="70"/>
        <v>0.94091862165233409</v>
      </c>
      <c r="G174" s="4">
        <v>1.3809527348437054</v>
      </c>
      <c r="H174" s="4">
        <f t="shared" si="71"/>
        <v>1.0383103269501543</v>
      </c>
      <c r="I174" s="4">
        <v>0.5534247417102871</v>
      </c>
      <c r="J174" s="4">
        <v>3.0687973862995501</v>
      </c>
      <c r="K174" s="4">
        <v>5.5778461293380621</v>
      </c>
      <c r="L174" s="4">
        <v>4.0917118069443115</v>
      </c>
      <c r="M174" s="4">
        <v>4.8713064092794855</v>
      </c>
      <c r="N174" s="4">
        <v>5.5408597385704219</v>
      </c>
      <c r="O174" s="4">
        <v>4.2</v>
      </c>
      <c r="P174" s="4">
        <v>6.707401441848523</v>
      </c>
      <c r="R174" s="4">
        <v>13.919758064516131</v>
      </c>
      <c r="S174" s="4">
        <v>9.2798387096774206</v>
      </c>
      <c r="T174" s="4">
        <v>8.3518548387096789</v>
      </c>
      <c r="U174" s="4">
        <v>5.567903225806452</v>
      </c>
      <c r="V174" s="4"/>
      <c r="W174" s="52">
        <v>8.3518548387096789</v>
      </c>
      <c r="X174" s="52">
        <v>5.567903225806452</v>
      </c>
      <c r="Y174" s="52">
        <v>9.2798387096774206</v>
      </c>
      <c r="Z174" s="52">
        <v>6.4958870967741946</v>
      </c>
      <c r="AA174" s="52">
        <v>9.2798387096774206</v>
      </c>
      <c r="AB174" s="52">
        <v>5.567903225806452</v>
      </c>
      <c r="AC174" s="52">
        <v>9.2798387096774206</v>
      </c>
      <c r="AD174" s="52">
        <v>6.4958870967741946</v>
      </c>
      <c r="AE174" s="57"/>
      <c r="AF174" s="26">
        <v>1670</v>
      </c>
      <c r="AG174" s="6">
        <f t="shared" si="72"/>
        <v>110.47336561828222</v>
      </c>
      <c r="AH174" s="6">
        <f t="shared" si="73"/>
        <v>183.47913122220515</v>
      </c>
      <c r="AI174" s="6">
        <f t="shared" si="74"/>
        <v>374.23819114264415</v>
      </c>
      <c r="AJ174" s="6">
        <f t="shared" si="75"/>
        <v>281.38209860349184</v>
      </c>
      <c r="AK174" s="6">
        <f t="shared" si="76"/>
        <v>33.576279079563122</v>
      </c>
      <c r="AL174" s="6">
        <f t="shared" si="77"/>
        <v>15.343986931497751</v>
      </c>
      <c r="AM174" s="6">
        <f t="shared" si="78"/>
        <v>16.733538388014185</v>
      </c>
      <c r="AN174" s="6">
        <f t="shared" si="79"/>
        <v>5.3192253490276054</v>
      </c>
      <c r="AO174" s="6">
        <f t="shared" si="80"/>
        <v>14.613919227838457</v>
      </c>
      <c r="AP174" s="6">
        <f t="shared" si="81"/>
        <v>7.2031176601415483</v>
      </c>
      <c r="AQ174" s="6">
        <f t="shared" si="82"/>
        <v>5.4600000000000009</v>
      </c>
      <c r="AR174" s="6">
        <f t="shared" si="83"/>
        <v>13.414802883697046</v>
      </c>
      <c r="AS174" s="7"/>
      <c r="AT174" s="7">
        <f t="shared" si="57"/>
        <v>222.13823513806193</v>
      </c>
      <c r="AU174" s="7">
        <f t="shared" si="58"/>
        <v>295.14400074198488</v>
      </c>
      <c r="AV174" s="7">
        <f t="shared" si="59"/>
        <v>393.04696812327154</v>
      </c>
      <c r="AW174" s="7">
        <f t="shared" si="60"/>
        <v>485.90306066242385</v>
      </c>
      <c r="AX174" s="7"/>
      <c r="AY174" s="8">
        <v>1670</v>
      </c>
      <c r="AZ174" s="9">
        <f t="shared" si="61"/>
        <v>2319.9596774193551</v>
      </c>
      <c r="BB174" s="9">
        <f t="shared" si="62"/>
        <v>932.98058757986018</v>
      </c>
      <c r="BC174" s="9">
        <f t="shared" si="63"/>
        <v>1239.6048031163366</v>
      </c>
      <c r="BD174" s="9">
        <f t="shared" si="64"/>
        <v>2040.7928547821803</v>
      </c>
      <c r="BE174" s="9">
        <f t="shared" si="65"/>
        <v>1650.7972661177405</v>
      </c>
      <c r="BG174" s="10">
        <v>1670</v>
      </c>
      <c r="BH174" s="11">
        <f t="shared" si="66"/>
        <v>2.4866108773359379</v>
      </c>
      <c r="BI174" s="11">
        <f t="shared" si="67"/>
        <v>1.8715316942843658</v>
      </c>
      <c r="BJ174" s="11">
        <f t="shared" si="68"/>
        <v>1.136793316373587</v>
      </c>
      <c r="BK174" s="11">
        <f t="shared" si="69"/>
        <v>1.4053571114006727</v>
      </c>
      <c r="BP174" s="3"/>
    </row>
    <row r="175" spans="2:68" x14ac:dyDescent="0.2">
      <c r="B175" s="16">
        <v>1671</v>
      </c>
      <c r="C175" s="4">
        <v>0.23824717868951961</v>
      </c>
      <c r="D175" s="4">
        <f t="shared" si="84"/>
        <v>0.50369382386790618</v>
      </c>
      <c r="E175" s="4">
        <v>0.67235905004952512</v>
      </c>
      <c r="F175" s="4">
        <f t="shared" si="70"/>
        <v>0.89647873339936679</v>
      </c>
      <c r="G175" s="4">
        <v>1.3809527348437054</v>
      </c>
      <c r="H175" s="4">
        <f t="shared" si="71"/>
        <v>1.0383103269501543</v>
      </c>
      <c r="I175" s="4">
        <v>0.5534247417102871</v>
      </c>
      <c r="J175" s="4">
        <v>3.0687973862995501</v>
      </c>
      <c r="K175" s="4">
        <v>6.0426666401162352</v>
      </c>
      <c r="L175" s="4">
        <v>4.0917118069443115</v>
      </c>
      <c r="M175" s="4">
        <v>4.8713064092794855</v>
      </c>
      <c r="N175" s="4">
        <v>4.8162857727573662</v>
      </c>
      <c r="O175" s="4">
        <v>4.2</v>
      </c>
      <c r="P175" s="4">
        <v>6.3347680284124941</v>
      </c>
      <c r="R175" s="4">
        <v>13.919758064516131</v>
      </c>
      <c r="S175" s="4">
        <v>9.2798387096774206</v>
      </c>
      <c r="T175" s="4">
        <v>8.3518548387096789</v>
      </c>
      <c r="U175" s="4">
        <v>5.567903225806452</v>
      </c>
      <c r="V175" s="4"/>
      <c r="W175" s="52">
        <v>8.3518548387096789</v>
      </c>
      <c r="X175" s="52">
        <v>5.567903225806452</v>
      </c>
      <c r="Y175" s="52">
        <v>9.2798387096774206</v>
      </c>
      <c r="Z175" s="52">
        <v>6.4958870967741946</v>
      </c>
      <c r="AA175" s="52">
        <v>9.2798387096774206</v>
      </c>
      <c r="AB175" s="52">
        <v>5.567903225806452</v>
      </c>
      <c r="AC175" s="52">
        <v>9.2798387096774206</v>
      </c>
      <c r="AD175" s="52">
        <v>6.4958870967741946</v>
      </c>
      <c r="AE175" s="57"/>
      <c r="AF175" s="26">
        <v>1671</v>
      </c>
      <c r="AG175" s="6">
        <f t="shared" si="72"/>
        <v>85.627950057544055</v>
      </c>
      <c r="AH175" s="6">
        <f t="shared" si="73"/>
        <v>174.81335301287652</v>
      </c>
      <c r="AI175" s="6">
        <f t="shared" si="74"/>
        <v>374.23819114264415</v>
      </c>
      <c r="AJ175" s="6">
        <f t="shared" si="75"/>
        <v>281.38209860349184</v>
      </c>
      <c r="AK175" s="6">
        <f t="shared" si="76"/>
        <v>33.576279079563122</v>
      </c>
      <c r="AL175" s="6">
        <f t="shared" si="77"/>
        <v>15.343986931497751</v>
      </c>
      <c r="AM175" s="6">
        <f t="shared" si="78"/>
        <v>18.127999920348707</v>
      </c>
      <c r="AN175" s="6">
        <f t="shared" si="79"/>
        <v>5.3192253490276054</v>
      </c>
      <c r="AO175" s="6">
        <f t="shared" si="80"/>
        <v>14.613919227838457</v>
      </c>
      <c r="AP175" s="6">
        <f t="shared" si="81"/>
        <v>6.2611715045845759</v>
      </c>
      <c r="AQ175" s="6">
        <f t="shared" si="82"/>
        <v>5.4600000000000009</v>
      </c>
      <c r="AR175" s="6">
        <f t="shared" si="83"/>
        <v>12.669536056824988</v>
      </c>
      <c r="AS175" s="7"/>
      <c r="AT175" s="7">
        <f t="shared" si="57"/>
        <v>197.00006812722927</v>
      </c>
      <c r="AU175" s="7">
        <f t="shared" si="58"/>
        <v>286.18547108256178</v>
      </c>
      <c r="AV175" s="7">
        <f t="shared" si="59"/>
        <v>392.75421667317698</v>
      </c>
      <c r="AW175" s="7">
        <f t="shared" si="60"/>
        <v>485.61030921232941</v>
      </c>
      <c r="AX175" s="7"/>
      <c r="AY175" s="8">
        <v>1671</v>
      </c>
      <c r="AZ175" s="9">
        <f t="shared" si="61"/>
        <v>2319.9596774193551</v>
      </c>
      <c r="BB175" s="9">
        <f t="shared" si="62"/>
        <v>827.400286134363</v>
      </c>
      <c r="BC175" s="9">
        <f t="shared" si="63"/>
        <v>1201.9789785467594</v>
      </c>
      <c r="BD175" s="9">
        <f t="shared" si="64"/>
        <v>2039.5632986917835</v>
      </c>
      <c r="BE175" s="9">
        <f t="shared" si="65"/>
        <v>1649.5677100273433</v>
      </c>
      <c r="BG175" s="10">
        <v>1671</v>
      </c>
      <c r="BH175" s="11">
        <f t="shared" si="66"/>
        <v>2.8039145215410439</v>
      </c>
      <c r="BI175" s="11">
        <f t="shared" si="67"/>
        <v>1.9301166815947803</v>
      </c>
      <c r="BJ175" s="11">
        <f t="shared" si="68"/>
        <v>1.1374786352095192</v>
      </c>
      <c r="BK175" s="11">
        <f t="shared" si="69"/>
        <v>1.4064046376010229</v>
      </c>
      <c r="BP175" s="3"/>
    </row>
    <row r="176" spans="2:68" x14ac:dyDescent="0.2">
      <c r="B176" s="16">
        <v>1672</v>
      </c>
      <c r="C176" s="4">
        <v>0.27445745800675225</v>
      </c>
      <c r="D176" s="4">
        <f t="shared" si="84"/>
        <v>0.58024832559567074</v>
      </c>
      <c r="E176" s="4">
        <v>0.70486600534567712</v>
      </c>
      <c r="F176" s="4">
        <f t="shared" si="70"/>
        <v>0.93982134046090282</v>
      </c>
      <c r="G176" s="4">
        <v>1.432099132430509</v>
      </c>
      <c r="H176" s="4">
        <f t="shared" si="71"/>
        <v>1.0767662649853451</v>
      </c>
      <c r="I176" s="4">
        <v>0.5534247417102871</v>
      </c>
      <c r="J176" s="4">
        <v>3.0687973862995501</v>
      </c>
      <c r="K176" s="4">
        <v>5.5778461293380621</v>
      </c>
      <c r="L176" s="4">
        <v>4.0917118069443115</v>
      </c>
      <c r="M176" s="4">
        <v>4.8713064092794855</v>
      </c>
      <c r="N176" s="4">
        <v>4.6031757828123503</v>
      </c>
      <c r="O176" s="4">
        <v>4.2</v>
      </c>
      <c r="P176" s="4">
        <v>6.4279263817715009</v>
      </c>
      <c r="R176" s="4">
        <v>13.919758064516131</v>
      </c>
      <c r="S176" s="4">
        <v>9.2798387096774206</v>
      </c>
      <c r="T176" s="4">
        <v>8.3518548387096789</v>
      </c>
      <c r="U176" s="4">
        <v>5.567903225806452</v>
      </c>
      <c r="V176" s="4"/>
      <c r="W176" s="52">
        <v>8.3518548387096789</v>
      </c>
      <c r="X176" s="52">
        <v>5.567903225806452</v>
      </c>
      <c r="Y176" s="52">
        <v>9.2798387096774206</v>
      </c>
      <c r="Z176" s="52">
        <v>6.4958870967741946</v>
      </c>
      <c r="AA176" s="52">
        <v>9.2798387096774206</v>
      </c>
      <c r="AB176" s="52">
        <v>5.567903225806452</v>
      </c>
      <c r="AC176" s="52">
        <v>11.135806451612904</v>
      </c>
      <c r="AD176" s="52">
        <v>6.4958870967741946</v>
      </c>
      <c r="AE176" s="57"/>
      <c r="AF176" s="26">
        <v>1672</v>
      </c>
      <c r="AG176" s="6">
        <f t="shared" si="72"/>
        <v>98.642215351264028</v>
      </c>
      <c r="AH176" s="6">
        <f t="shared" si="73"/>
        <v>183.26516138987606</v>
      </c>
      <c r="AI176" s="6">
        <f t="shared" si="74"/>
        <v>388.09886488866795</v>
      </c>
      <c r="AJ176" s="6">
        <f t="shared" si="75"/>
        <v>291.80365781102853</v>
      </c>
      <c r="AK176" s="6">
        <f t="shared" si="76"/>
        <v>33.576279079563122</v>
      </c>
      <c r="AL176" s="6">
        <f t="shared" si="77"/>
        <v>15.343986931497751</v>
      </c>
      <c r="AM176" s="6">
        <f t="shared" si="78"/>
        <v>16.733538388014185</v>
      </c>
      <c r="AN176" s="6">
        <f t="shared" si="79"/>
        <v>5.3192253490276054</v>
      </c>
      <c r="AO176" s="6">
        <f t="shared" si="80"/>
        <v>14.613919227838457</v>
      </c>
      <c r="AP176" s="6">
        <f t="shared" si="81"/>
        <v>5.9841285176560559</v>
      </c>
      <c r="AQ176" s="6">
        <f t="shared" si="82"/>
        <v>5.4600000000000009</v>
      </c>
      <c r="AR176" s="6">
        <f t="shared" si="83"/>
        <v>12.855852763543002</v>
      </c>
      <c r="AS176" s="7"/>
      <c r="AT176" s="7">
        <f t="shared" si="57"/>
        <v>208.52914560840418</v>
      </c>
      <c r="AU176" s="7">
        <f t="shared" si="58"/>
        <v>293.15209164701622</v>
      </c>
      <c r="AV176" s="7">
        <f t="shared" si="59"/>
        <v>401.69058806816867</v>
      </c>
      <c r="AW176" s="7">
        <f t="shared" si="60"/>
        <v>497.98579514580808</v>
      </c>
      <c r="AX176" s="7"/>
      <c r="AY176" s="8">
        <v>1672</v>
      </c>
      <c r="AZ176" s="9">
        <f t="shared" si="61"/>
        <v>2319.9596774193551</v>
      </c>
      <c r="BB176" s="9">
        <f t="shared" si="62"/>
        <v>875.82241155529755</v>
      </c>
      <c r="BC176" s="9">
        <f t="shared" si="63"/>
        <v>1231.2387849174681</v>
      </c>
      <c r="BD176" s="9">
        <f t="shared" si="64"/>
        <v>2091.5403396123938</v>
      </c>
      <c r="BE176" s="9">
        <f t="shared" si="65"/>
        <v>1687.1004698863085</v>
      </c>
      <c r="BG176" s="10">
        <v>1672</v>
      </c>
      <c r="BH176" s="11">
        <f t="shared" si="66"/>
        <v>2.6488927969992666</v>
      </c>
      <c r="BI176" s="11">
        <f t="shared" si="67"/>
        <v>1.8842483731332957</v>
      </c>
      <c r="BJ176" s="11">
        <f t="shared" si="68"/>
        <v>1.1092110601363263</v>
      </c>
      <c r="BK176" s="11">
        <f t="shared" si="69"/>
        <v>1.3751164905879578</v>
      </c>
      <c r="BP176" s="3"/>
    </row>
    <row r="177" spans="2:68" x14ac:dyDescent="0.2">
      <c r="B177" s="16">
        <v>1673</v>
      </c>
      <c r="C177" s="4">
        <v>0.29914628481395639</v>
      </c>
      <c r="D177" s="4">
        <f t="shared" si="84"/>
        <v>0.63244457677369215</v>
      </c>
      <c r="E177" s="4">
        <v>1.0850739381766203</v>
      </c>
      <c r="F177" s="4">
        <f t="shared" si="70"/>
        <v>1.4467652509021605</v>
      </c>
      <c r="G177" s="4">
        <v>1.9435631082985478</v>
      </c>
      <c r="H177" s="4">
        <f t="shared" si="71"/>
        <v>1.4613256453372538</v>
      </c>
      <c r="I177" s="4">
        <v>0.5534247417102871</v>
      </c>
      <c r="J177" s="4">
        <v>3.0687973862995501</v>
      </c>
      <c r="K177" s="4">
        <v>5.9845640762689634</v>
      </c>
      <c r="L177" s="4">
        <v>4.0917118069443115</v>
      </c>
      <c r="M177" s="4">
        <v>4.8713064092794864</v>
      </c>
      <c r="N177" s="4">
        <v>4.8589077707463693</v>
      </c>
      <c r="O177" s="4">
        <v>4.2</v>
      </c>
      <c r="P177" s="4">
        <v>6.4279263817715009</v>
      </c>
      <c r="R177" s="4">
        <v>13.919758064516131</v>
      </c>
      <c r="S177" s="4">
        <v>9.2798387096774206</v>
      </c>
      <c r="T177" s="4">
        <v>8.3518548387096789</v>
      </c>
      <c r="U177" s="4">
        <v>5.567903225806452</v>
      </c>
      <c r="V177" s="4"/>
      <c r="W177" s="52">
        <v>8.3518548387096789</v>
      </c>
      <c r="X177" s="52">
        <v>5.567903225806452</v>
      </c>
      <c r="Y177" s="52">
        <v>9.2798387096774206</v>
      </c>
      <c r="Z177" s="52">
        <v>6.4958870967741946</v>
      </c>
      <c r="AA177" s="52">
        <v>9.2798387096774206</v>
      </c>
      <c r="AB177" s="52">
        <v>5.567903225806452</v>
      </c>
      <c r="AC177" s="52">
        <v>11.135806451612904</v>
      </c>
      <c r="AD177" s="52">
        <v>6.4958870967741946</v>
      </c>
      <c r="AE177" s="57"/>
      <c r="AF177" s="26">
        <v>1673</v>
      </c>
      <c r="AG177" s="6">
        <f t="shared" si="72"/>
        <v>107.51557805152767</v>
      </c>
      <c r="AH177" s="6">
        <f t="shared" si="73"/>
        <v>282.11922392592129</v>
      </c>
      <c r="AI177" s="6">
        <f t="shared" si="74"/>
        <v>526.7056023489065</v>
      </c>
      <c r="AJ177" s="6">
        <f t="shared" si="75"/>
        <v>396.01924988639581</v>
      </c>
      <c r="AK177" s="6">
        <f t="shared" si="76"/>
        <v>33.576279079563122</v>
      </c>
      <c r="AL177" s="6">
        <f t="shared" si="77"/>
        <v>15.343986931497751</v>
      </c>
      <c r="AM177" s="6">
        <f t="shared" si="78"/>
        <v>17.95369222880689</v>
      </c>
      <c r="AN177" s="6">
        <f t="shared" si="79"/>
        <v>5.3192253490276054</v>
      </c>
      <c r="AO177" s="6">
        <f t="shared" si="80"/>
        <v>14.613919227838458</v>
      </c>
      <c r="AP177" s="6">
        <f t="shared" si="81"/>
        <v>6.3165801019702803</v>
      </c>
      <c r="AQ177" s="6">
        <f t="shared" si="82"/>
        <v>5.4600000000000009</v>
      </c>
      <c r="AR177" s="6">
        <f t="shared" si="83"/>
        <v>12.855852763543002</v>
      </c>
      <c r="AS177" s="7"/>
      <c r="AT177" s="7">
        <f t="shared" si="57"/>
        <v>218.95511373377474</v>
      </c>
      <c r="AU177" s="7">
        <f t="shared" si="58"/>
        <v>393.55875960816837</v>
      </c>
      <c r="AV177" s="7">
        <f t="shared" si="59"/>
        <v>507.45878556864284</v>
      </c>
      <c r="AW177" s="7">
        <f t="shared" si="60"/>
        <v>638.14513803115369</v>
      </c>
      <c r="AX177" s="7"/>
      <c r="AY177" s="8">
        <v>1673</v>
      </c>
      <c r="AZ177" s="9">
        <f t="shared" si="61"/>
        <v>2319.9596774193551</v>
      </c>
      <c r="BB177" s="9">
        <f t="shared" si="62"/>
        <v>919.6114776818539</v>
      </c>
      <c r="BC177" s="9">
        <f t="shared" si="63"/>
        <v>1652.9467903543073</v>
      </c>
      <c r="BD177" s="9">
        <f t="shared" si="64"/>
        <v>2680.2095797308457</v>
      </c>
      <c r="BE177" s="9">
        <f t="shared" si="65"/>
        <v>2131.3268993882998</v>
      </c>
      <c r="BG177" s="10">
        <v>1673</v>
      </c>
      <c r="BH177" s="11">
        <f t="shared" si="66"/>
        <v>2.5227606807034237</v>
      </c>
      <c r="BI177" s="11">
        <f t="shared" si="67"/>
        <v>1.4035295576103053</v>
      </c>
      <c r="BJ177" s="11">
        <f t="shared" si="68"/>
        <v>0.86558890579457304</v>
      </c>
      <c r="BK177" s="11">
        <f t="shared" si="69"/>
        <v>1.0885048549263812</v>
      </c>
      <c r="BP177" s="3"/>
    </row>
    <row r="178" spans="2:68" x14ac:dyDescent="0.2">
      <c r="B178" s="16">
        <v>1674</v>
      </c>
      <c r="C178" s="4">
        <v>0.33165324011010849</v>
      </c>
      <c r="D178" s="4">
        <f t="shared" si="84"/>
        <v>0.70116964082475375</v>
      </c>
      <c r="E178" s="4">
        <v>1.0217059493714631</v>
      </c>
      <c r="F178" s="4">
        <f t="shared" si="70"/>
        <v>1.3622745991619507</v>
      </c>
      <c r="G178" s="4">
        <v>1.892416710711744</v>
      </c>
      <c r="H178" s="4">
        <f t="shared" si="71"/>
        <v>1.4228697073020631</v>
      </c>
      <c r="I178" s="4">
        <v>0.5534247417102871</v>
      </c>
      <c r="J178" s="4">
        <v>3.0687973862995501</v>
      </c>
      <c r="K178" s="4">
        <v>5.7521538208798768</v>
      </c>
      <c r="L178" s="4">
        <v>4.0917118069443115</v>
      </c>
      <c r="M178" s="4">
        <v>4.8713064092794864</v>
      </c>
      <c r="N178" s="4">
        <v>5.455615742592415</v>
      </c>
      <c r="O178" s="4">
        <v>4.2</v>
      </c>
      <c r="P178" s="4">
        <v>5.7758179082584498</v>
      </c>
      <c r="R178" s="4">
        <v>13.919758064516131</v>
      </c>
      <c r="S178" s="4">
        <v>9.2798387096774206</v>
      </c>
      <c r="T178" s="4">
        <v>8.3518548387096789</v>
      </c>
      <c r="U178" s="4">
        <v>5.567903225806452</v>
      </c>
      <c r="V178" s="4"/>
      <c r="W178" s="52">
        <v>8.3518548387096789</v>
      </c>
      <c r="X178" s="52">
        <v>5.567903225806452</v>
      </c>
      <c r="Y178" s="52">
        <v>9.2798387096774206</v>
      </c>
      <c r="Z178" s="52">
        <v>6.4958870967741946</v>
      </c>
      <c r="AA178" s="52">
        <v>9.2798387096774206</v>
      </c>
      <c r="AB178" s="52">
        <v>5.567903225806452</v>
      </c>
      <c r="AC178" s="52">
        <v>11.135806451612904</v>
      </c>
      <c r="AD178" s="52">
        <v>6.4958870967741946</v>
      </c>
      <c r="AE178" s="57"/>
      <c r="AF178" s="26">
        <v>1674</v>
      </c>
      <c r="AG178" s="6">
        <f t="shared" si="72"/>
        <v>119.19883894020813</v>
      </c>
      <c r="AH178" s="6">
        <f t="shared" si="73"/>
        <v>265.64354683658041</v>
      </c>
      <c r="AI178" s="6">
        <f t="shared" si="74"/>
        <v>512.84492860288265</v>
      </c>
      <c r="AJ178" s="6">
        <f t="shared" si="75"/>
        <v>385.59769067885907</v>
      </c>
      <c r="AK178" s="6">
        <f t="shared" si="76"/>
        <v>33.576279079563122</v>
      </c>
      <c r="AL178" s="6">
        <f t="shared" si="77"/>
        <v>15.343986931497751</v>
      </c>
      <c r="AM178" s="6">
        <f t="shared" si="78"/>
        <v>17.256461462639631</v>
      </c>
      <c r="AN178" s="6">
        <f t="shared" si="79"/>
        <v>5.3192253490276054</v>
      </c>
      <c r="AO178" s="6">
        <f t="shared" si="80"/>
        <v>14.613919227838458</v>
      </c>
      <c r="AP178" s="6">
        <f t="shared" si="81"/>
        <v>7.0923004653701396</v>
      </c>
      <c r="AQ178" s="6">
        <f t="shared" si="82"/>
        <v>5.4600000000000009</v>
      </c>
      <c r="AR178" s="6">
        <f t="shared" si="83"/>
        <v>11.5516358165169</v>
      </c>
      <c r="AS178" s="7"/>
      <c r="AT178" s="7">
        <f t="shared" si="57"/>
        <v>229.41264727266173</v>
      </c>
      <c r="AU178" s="7">
        <f t="shared" si="58"/>
        <v>375.85735516903401</v>
      </c>
      <c r="AV178" s="7">
        <f t="shared" si="59"/>
        <v>495.81149901131261</v>
      </c>
      <c r="AW178" s="7">
        <f t="shared" si="60"/>
        <v>623.05873693533636</v>
      </c>
      <c r="AX178" s="7"/>
      <c r="AY178" s="8">
        <v>1674</v>
      </c>
      <c r="AZ178" s="9">
        <f t="shared" si="61"/>
        <v>2319.9596774193551</v>
      </c>
      <c r="BB178" s="9">
        <f t="shared" si="62"/>
        <v>963.53311854517926</v>
      </c>
      <c r="BC178" s="9">
        <f t="shared" si="63"/>
        <v>1578.600891709943</v>
      </c>
      <c r="BD178" s="9">
        <f t="shared" si="64"/>
        <v>2616.8466951284126</v>
      </c>
      <c r="BE178" s="9">
        <f t="shared" si="65"/>
        <v>2082.4082958475128</v>
      </c>
      <c r="BG178" s="10">
        <v>1674</v>
      </c>
      <c r="BH178" s="11">
        <f t="shared" si="66"/>
        <v>2.4077632961098621</v>
      </c>
      <c r="BI178" s="11">
        <f t="shared" si="67"/>
        <v>1.4696302843883302</v>
      </c>
      <c r="BJ178" s="11">
        <f t="shared" si="68"/>
        <v>0.88654779882147861</v>
      </c>
      <c r="BK178" s="11">
        <f t="shared" si="69"/>
        <v>1.1140753146467668</v>
      </c>
      <c r="BP178" s="3"/>
    </row>
    <row r="179" spans="2:68" x14ac:dyDescent="0.2">
      <c r="B179" s="16">
        <v>1675</v>
      </c>
      <c r="C179" s="4">
        <v>0.31395958089827886</v>
      </c>
      <c r="D179" s="4">
        <f t="shared" si="84"/>
        <v>0.66376232748050501</v>
      </c>
      <c r="E179" s="4">
        <v>0.70404304445210364</v>
      </c>
      <c r="F179" s="4">
        <f t="shared" si="70"/>
        <v>0.93872405926947156</v>
      </c>
      <c r="G179" s="4">
        <v>1.3809527348437054</v>
      </c>
      <c r="H179" s="4">
        <f t="shared" si="71"/>
        <v>1.0383103269501543</v>
      </c>
      <c r="I179" s="4">
        <v>0.5534247417102871</v>
      </c>
      <c r="J179" s="4">
        <v>3.0687973862995501</v>
      </c>
      <c r="K179" s="4">
        <v>4.8225127993235342</v>
      </c>
      <c r="L179" s="4">
        <v>4.3</v>
      </c>
      <c r="M179" s="4">
        <v>4.8713064092794864</v>
      </c>
      <c r="N179" s="4">
        <v>5.434304743597913</v>
      </c>
      <c r="O179" s="4">
        <v>4.2</v>
      </c>
      <c r="P179" s="4">
        <v>5.5895012015404353</v>
      </c>
      <c r="R179" s="4">
        <v>13.919758064516131</v>
      </c>
      <c r="S179" s="4">
        <v>9.2798387096774206</v>
      </c>
      <c r="T179" s="4">
        <v>8.3518548387096789</v>
      </c>
      <c r="U179" s="4">
        <v>5.567903225806452</v>
      </c>
      <c r="V179" s="4"/>
      <c r="W179" s="52">
        <v>8.3518548387096789</v>
      </c>
      <c r="X179" s="52">
        <v>5.567903225806452</v>
      </c>
      <c r="Y179" s="52">
        <v>9.2798387096774206</v>
      </c>
      <c r="Z179" s="52">
        <v>6.4958870967741946</v>
      </c>
      <c r="AA179" s="52">
        <v>9.2798387096774206</v>
      </c>
      <c r="AB179" s="52">
        <v>5.567903225806452</v>
      </c>
      <c r="AC179" s="52">
        <v>11.135806451612904</v>
      </c>
      <c r="AD179" s="52">
        <v>6.4958870967741946</v>
      </c>
      <c r="AE179" s="57"/>
      <c r="AF179" s="26">
        <v>1675</v>
      </c>
      <c r="AG179" s="6">
        <f t="shared" si="72"/>
        <v>112.83959567168586</v>
      </c>
      <c r="AH179" s="6">
        <f t="shared" si="73"/>
        <v>183.05119155754696</v>
      </c>
      <c r="AI179" s="6">
        <f t="shared" si="74"/>
        <v>374.23819114264415</v>
      </c>
      <c r="AJ179" s="6">
        <f t="shared" si="75"/>
        <v>281.38209860349184</v>
      </c>
      <c r="AK179" s="6">
        <f t="shared" si="76"/>
        <v>33.576279079563122</v>
      </c>
      <c r="AL179" s="6">
        <f t="shared" si="77"/>
        <v>15.343986931497751</v>
      </c>
      <c r="AM179" s="6">
        <f t="shared" si="78"/>
        <v>14.467538397970603</v>
      </c>
      <c r="AN179" s="6">
        <f t="shared" si="79"/>
        <v>5.59</v>
      </c>
      <c r="AO179" s="6">
        <f t="shared" si="80"/>
        <v>14.613919227838458</v>
      </c>
      <c r="AP179" s="6">
        <f t="shared" si="81"/>
        <v>7.064596166677287</v>
      </c>
      <c r="AQ179" s="6">
        <f t="shared" si="82"/>
        <v>5.4600000000000009</v>
      </c>
      <c r="AR179" s="6">
        <f t="shared" si="83"/>
        <v>11.179002403080871</v>
      </c>
      <c r="AS179" s="7"/>
      <c r="AT179" s="7">
        <f t="shared" si="57"/>
        <v>220.13491787831396</v>
      </c>
      <c r="AU179" s="7">
        <f t="shared" si="58"/>
        <v>290.34651376417509</v>
      </c>
      <c r="AV179" s="7">
        <f t="shared" si="59"/>
        <v>388.67742081011983</v>
      </c>
      <c r="AW179" s="7">
        <f t="shared" si="60"/>
        <v>481.53351334927231</v>
      </c>
      <c r="AX179" s="7"/>
      <c r="AY179" s="8">
        <v>1675</v>
      </c>
      <c r="AZ179" s="9">
        <f t="shared" si="61"/>
        <v>2319.9596774193551</v>
      </c>
      <c r="BB179" s="9">
        <f t="shared" si="62"/>
        <v>924.56665508891865</v>
      </c>
      <c r="BC179" s="9">
        <f t="shared" si="63"/>
        <v>1219.4553578095354</v>
      </c>
      <c r="BD179" s="9">
        <f t="shared" si="64"/>
        <v>2022.4407560669438</v>
      </c>
      <c r="BE179" s="9">
        <f t="shared" si="65"/>
        <v>1632.4451674025033</v>
      </c>
      <c r="BG179" s="10">
        <v>1675</v>
      </c>
      <c r="BH179" s="11">
        <f t="shared" si="66"/>
        <v>2.5092400473779111</v>
      </c>
      <c r="BI179" s="11">
        <f t="shared" si="67"/>
        <v>1.9024556024638875</v>
      </c>
      <c r="BJ179" s="11">
        <f t="shared" si="68"/>
        <v>1.1471088438362955</v>
      </c>
      <c r="BK179" s="11">
        <f t="shared" si="69"/>
        <v>1.4211562653040308</v>
      </c>
      <c r="BP179" s="3"/>
    </row>
    <row r="180" spans="2:68" x14ac:dyDescent="0.2">
      <c r="B180" s="16">
        <v>1676</v>
      </c>
      <c r="C180" s="4">
        <v>0.28680187141035429</v>
      </c>
      <c r="D180" s="4">
        <f t="shared" si="84"/>
        <v>0.60634645118468145</v>
      </c>
      <c r="E180" s="4">
        <v>0.60816810035079438</v>
      </c>
      <c r="F180" s="4">
        <f t="shared" si="70"/>
        <v>0.81089080046772588</v>
      </c>
      <c r="G180" s="4">
        <v>1.3042331384634991</v>
      </c>
      <c r="H180" s="4">
        <f t="shared" si="71"/>
        <v>0.98062641989736765</v>
      </c>
      <c r="I180" s="4">
        <v>0.5534247417102871</v>
      </c>
      <c r="J180" s="4">
        <v>3.0687973862995501</v>
      </c>
      <c r="K180" s="4">
        <v>5.4616410016435202</v>
      </c>
      <c r="L180" s="4">
        <v>4.3</v>
      </c>
      <c r="M180" s="4">
        <v>4.8713064092794864</v>
      </c>
      <c r="N180" s="4">
        <v>5.9031467214769489</v>
      </c>
      <c r="O180" s="4">
        <v>4.2</v>
      </c>
      <c r="P180" s="4">
        <v>5.6599501924383064</v>
      </c>
      <c r="R180" s="4">
        <v>13.919758064516131</v>
      </c>
      <c r="S180" s="4">
        <v>9.2798387096774206</v>
      </c>
      <c r="T180" s="4">
        <v>8.3518548387096789</v>
      </c>
      <c r="U180" s="4">
        <v>5.567903225806452</v>
      </c>
      <c r="V180" s="4"/>
      <c r="W180" s="52">
        <v>8.3518548387096789</v>
      </c>
      <c r="X180" s="52">
        <v>5.567903225806452</v>
      </c>
      <c r="Y180" s="52">
        <v>9.2798387096774206</v>
      </c>
      <c r="Z180" s="52">
        <v>6.4958870967741946</v>
      </c>
      <c r="AA180" s="52">
        <v>9.2798387096774206</v>
      </c>
      <c r="AB180" s="52">
        <v>5.567903225806452</v>
      </c>
      <c r="AC180" s="52">
        <v>11.135806451612904</v>
      </c>
      <c r="AD180" s="52">
        <v>6.4958870967741946</v>
      </c>
      <c r="AE180" s="57"/>
      <c r="AF180" s="26">
        <v>1676</v>
      </c>
      <c r="AG180" s="6">
        <f t="shared" si="72"/>
        <v>103.07889670139585</v>
      </c>
      <c r="AH180" s="6">
        <f t="shared" si="73"/>
        <v>158.12370609120654</v>
      </c>
      <c r="AI180" s="6">
        <f t="shared" si="74"/>
        <v>353.44718052360827</v>
      </c>
      <c r="AJ180" s="6">
        <f t="shared" si="75"/>
        <v>265.74975979218664</v>
      </c>
      <c r="AK180" s="6">
        <f t="shared" si="76"/>
        <v>33.576279079563122</v>
      </c>
      <c r="AL180" s="6">
        <f t="shared" si="77"/>
        <v>15.343986931497751</v>
      </c>
      <c r="AM180" s="6">
        <f t="shared" si="78"/>
        <v>16.38492300493056</v>
      </c>
      <c r="AN180" s="6">
        <f t="shared" si="79"/>
        <v>5.59</v>
      </c>
      <c r="AO180" s="6">
        <f t="shared" si="80"/>
        <v>14.613919227838458</v>
      </c>
      <c r="AP180" s="6">
        <f t="shared" si="81"/>
        <v>7.674090737920034</v>
      </c>
      <c r="AQ180" s="6">
        <f t="shared" si="82"/>
        <v>5.4600000000000009</v>
      </c>
      <c r="AR180" s="6">
        <f t="shared" si="83"/>
        <v>11.319900384876613</v>
      </c>
      <c r="AS180" s="7"/>
      <c r="AT180" s="7">
        <f t="shared" si="57"/>
        <v>213.0419960680224</v>
      </c>
      <c r="AU180" s="7">
        <f t="shared" si="58"/>
        <v>268.08680545783312</v>
      </c>
      <c r="AV180" s="7">
        <f t="shared" si="59"/>
        <v>375.7128591588131</v>
      </c>
      <c r="AW180" s="7">
        <f t="shared" si="60"/>
        <v>463.41027989023485</v>
      </c>
      <c r="AX180" s="7"/>
      <c r="AY180" s="8">
        <v>1676</v>
      </c>
      <c r="AZ180" s="9">
        <f t="shared" si="61"/>
        <v>2319.9596774193551</v>
      </c>
      <c r="BB180" s="9">
        <f t="shared" si="62"/>
        <v>894.77638348569417</v>
      </c>
      <c r="BC180" s="9">
        <f t="shared" si="63"/>
        <v>1125.9645829228991</v>
      </c>
      <c r="BD180" s="9">
        <f t="shared" si="64"/>
        <v>1946.3231755389863</v>
      </c>
      <c r="BE180" s="9">
        <f t="shared" si="65"/>
        <v>1577.9940084670152</v>
      </c>
      <c r="BG180" s="10">
        <v>1676</v>
      </c>
      <c r="BH180" s="11">
        <f t="shared" si="66"/>
        <v>2.5927815264655418</v>
      </c>
      <c r="BI180" s="11">
        <f t="shared" si="67"/>
        <v>2.0604197615141286</v>
      </c>
      <c r="BJ180" s="11">
        <f t="shared" si="68"/>
        <v>1.191970432544893</v>
      </c>
      <c r="BK180" s="11">
        <f t="shared" si="69"/>
        <v>1.4701954918530664</v>
      </c>
      <c r="BP180" s="3"/>
    </row>
    <row r="181" spans="2:68" x14ac:dyDescent="0.2">
      <c r="B181" s="16">
        <v>1677</v>
      </c>
      <c r="C181" s="4">
        <v>0.30861033509005131</v>
      </c>
      <c r="D181" s="4">
        <f t="shared" si="84"/>
        <v>0.65245313972526708</v>
      </c>
      <c r="E181" s="4">
        <v>0.92665396616372742</v>
      </c>
      <c r="F181" s="4">
        <f t="shared" si="70"/>
        <v>1.2355386215516366</v>
      </c>
      <c r="G181" s="4">
        <v>1.7645507167447343</v>
      </c>
      <c r="H181" s="4">
        <f t="shared" si="71"/>
        <v>1.326729862214086</v>
      </c>
      <c r="I181" s="4">
        <v>0.5534247417102871</v>
      </c>
      <c r="J181" s="4">
        <v>3.0687973862995501</v>
      </c>
      <c r="K181" s="4">
        <v>5.2873333101017055</v>
      </c>
      <c r="L181" s="4">
        <v>4.3</v>
      </c>
      <c r="M181" s="4">
        <v>4.8713064092794864</v>
      </c>
      <c r="N181" s="4">
        <v>5.6474147335429299</v>
      </c>
      <c r="O181" s="4">
        <v>4.2</v>
      </c>
      <c r="P181" s="4">
        <v>5.6599501924383064</v>
      </c>
      <c r="R181" s="4">
        <v>13.919758064516131</v>
      </c>
      <c r="S181" s="4">
        <v>9.2798387096774206</v>
      </c>
      <c r="T181" s="4">
        <v>8.3518548387096789</v>
      </c>
      <c r="U181" s="4">
        <v>5.567903225806452</v>
      </c>
      <c r="V181" s="4"/>
      <c r="W181" s="52">
        <v>8.3518548387096789</v>
      </c>
      <c r="X181" s="52">
        <v>5.567903225806452</v>
      </c>
      <c r="Y181" s="52">
        <v>9.2798387096774206</v>
      </c>
      <c r="Z181" s="52">
        <v>6.4958870967741946</v>
      </c>
      <c r="AA181" s="52">
        <v>9.2798387096774206</v>
      </c>
      <c r="AB181" s="52">
        <v>5.567903225806452</v>
      </c>
      <c r="AC181" s="52">
        <v>11.135806451612904</v>
      </c>
      <c r="AD181" s="52">
        <v>6.4958870967741946</v>
      </c>
      <c r="AE181" s="57"/>
      <c r="AF181" s="26">
        <v>1677</v>
      </c>
      <c r="AG181" s="6">
        <f t="shared" si="72"/>
        <v>110.9170337532954</v>
      </c>
      <c r="AH181" s="6">
        <f t="shared" si="73"/>
        <v>240.93003120256915</v>
      </c>
      <c r="AI181" s="6">
        <f t="shared" si="74"/>
        <v>478.19324423782297</v>
      </c>
      <c r="AJ181" s="6">
        <f t="shared" si="75"/>
        <v>359.54379266001729</v>
      </c>
      <c r="AK181" s="6">
        <f t="shared" si="76"/>
        <v>33.576279079563122</v>
      </c>
      <c r="AL181" s="6">
        <f t="shared" si="77"/>
        <v>15.343986931497751</v>
      </c>
      <c r="AM181" s="6">
        <f t="shared" si="78"/>
        <v>15.861999930305117</v>
      </c>
      <c r="AN181" s="6">
        <f t="shared" si="79"/>
        <v>5.59</v>
      </c>
      <c r="AO181" s="6">
        <f t="shared" si="80"/>
        <v>14.613919227838458</v>
      </c>
      <c r="AP181" s="6">
        <f t="shared" si="81"/>
        <v>7.3416391536058088</v>
      </c>
      <c r="AQ181" s="6">
        <f t="shared" si="82"/>
        <v>5.4600000000000009</v>
      </c>
      <c r="AR181" s="6">
        <f t="shared" si="83"/>
        <v>11.319900384876613</v>
      </c>
      <c r="AS181" s="7"/>
      <c r="AT181" s="7">
        <f t="shared" si="57"/>
        <v>220.02475846098227</v>
      </c>
      <c r="AU181" s="7">
        <f t="shared" si="58"/>
        <v>350.03775591025601</v>
      </c>
      <c r="AV181" s="7">
        <f t="shared" si="59"/>
        <v>468.65151736770406</v>
      </c>
      <c r="AW181" s="7">
        <f t="shared" si="60"/>
        <v>587.30096894550991</v>
      </c>
      <c r="AX181" s="7"/>
      <c r="AY181" s="8">
        <v>1677</v>
      </c>
      <c r="AZ181" s="9">
        <f t="shared" si="61"/>
        <v>2319.9596774193551</v>
      </c>
      <c r="BB181" s="9">
        <f t="shared" si="62"/>
        <v>924.10398553612561</v>
      </c>
      <c r="BC181" s="9">
        <f t="shared" si="63"/>
        <v>1470.1585748230752</v>
      </c>
      <c r="BD181" s="9">
        <f t="shared" si="64"/>
        <v>2466.6640695711417</v>
      </c>
      <c r="BE181" s="9">
        <f t="shared" si="65"/>
        <v>1968.3363729443572</v>
      </c>
      <c r="BG181" s="10">
        <v>1677</v>
      </c>
      <c r="BH181" s="11">
        <f t="shared" si="66"/>
        <v>2.5104963442760329</v>
      </c>
      <c r="BI181" s="11">
        <f t="shared" si="67"/>
        <v>1.5780336333436333</v>
      </c>
      <c r="BJ181" s="11">
        <f t="shared" si="68"/>
        <v>0.94052518380531125</v>
      </c>
      <c r="BK181" s="11">
        <f t="shared" si="69"/>
        <v>1.1786398449514086</v>
      </c>
      <c r="BP181" s="3"/>
    </row>
    <row r="182" spans="2:68" x14ac:dyDescent="0.2">
      <c r="B182" s="16">
        <v>1678</v>
      </c>
      <c r="C182" s="4">
        <v>0.28186410604891354</v>
      </c>
      <c r="D182" s="4">
        <f t="shared" si="84"/>
        <v>0.59590720094907734</v>
      </c>
      <c r="E182" s="4">
        <v>1.0476292175190276</v>
      </c>
      <c r="F182" s="4">
        <f t="shared" si="70"/>
        <v>1.3968389566920367</v>
      </c>
      <c r="G182" s="4">
        <v>1.917989909505146</v>
      </c>
      <c r="H182" s="4">
        <f t="shared" si="71"/>
        <v>1.4420976763196587</v>
      </c>
      <c r="I182" s="4">
        <v>0.5534247417102871</v>
      </c>
      <c r="J182" s="4">
        <v>3.0687973862995501</v>
      </c>
      <c r="K182" s="4">
        <v>5.7521538208798768</v>
      </c>
      <c r="L182" s="4">
        <v>4.3</v>
      </c>
      <c r="M182" s="4">
        <v>4.8713064092794864</v>
      </c>
      <c r="N182" s="4">
        <v>5.370371746614409</v>
      </c>
      <c r="O182" s="4">
        <v>4.2</v>
      </c>
      <c r="P182" s="4">
        <v>5.7292387315789473</v>
      </c>
      <c r="R182" s="4">
        <v>13.919758064516131</v>
      </c>
      <c r="S182" s="4">
        <v>9.2798387096774206</v>
      </c>
      <c r="T182" s="4">
        <v>8.3518548387096789</v>
      </c>
      <c r="U182" s="4">
        <v>5.567903225806452</v>
      </c>
      <c r="V182" s="4"/>
      <c r="W182" s="52">
        <v>8.3518548387096789</v>
      </c>
      <c r="X182" s="52">
        <v>5.567903225806452</v>
      </c>
      <c r="Y182" s="52">
        <v>9.2798387096774206</v>
      </c>
      <c r="Z182" s="52">
        <v>6.4958870967741946</v>
      </c>
      <c r="AA182" s="52">
        <v>9.2798387096774206</v>
      </c>
      <c r="AB182" s="52">
        <v>5.567903225806452</v>
      </c>
      <c r="AC182" s="52">
        <v>11.135806451612904</v>
      </c>
      <c r="AD182" s="52">
        <v>6.4958870967741946</v>
      </c>
      <c r="AE182" s="57"/>
      <c r="AF182" s="26">
        <v>1678</v>
      </c>
      <c r="AG182" s="6">
        <f t="shared" si="72"/>
        <v>101.30422416134314</v>
      </c>
      <c r="AH182" s="6">
        <f t="shared" si="73"/>
        <v>272.38359655494719</v>
      </c>
      <c r="AI182" s="6">
        <f t="shared" si="74"/>
        <v>519.77526547589457</v>
      </c>
      <c r="AJ182" s="6">
        <f t="shared" si="75"/>
        <v>390.80847028262752</v>
      </c>
      <c r="AK182" s="6">
        <f t="shared" si="76"/>
        <v>33.576279079563122</v>
      </c>
      <c r="AL182" s="6">
        <f t="shared" si="77"/>
        <v>15.343986931497751</v>
      </c>
      <c r="AM182" s="6">
        <f t="shared" si="78"/>
        <v>17.256461462639631</v>
      </c>
      <c r="AN182" s="6">
        <f t="shared" si="79"/>
        <v>5.59</v>
      </c>
      <c r="AO182" s="6">
        <f t="shared" si="80"/>
        <v>14.613919227838458</v>
      </c>
      <c r="AP182" s="6">
        <f t="shared" si="81"/>
        <v>6.9814832705987317</v>
      </c>
      <c r="AQ182" s="6">
        <f t="shared" si="82"/>
        <v>5.4600000000000009</v>
      </c>
      <c r="AR182" s="6">
        <f t="shared" si="83"/>
        <v>11.458477463157895</v>
      </c>
      <c r="AS182" s="7"/>
      <c r="AT182" s="7">
        <f t="shared" si="57"/>
        <v>211.58483159663874</v>
      </c>
      <c r="AU182" s="7">
        <f t="shared" si="58"/>
        <v>382.66420399024275</v>
      </c>
      <c r="AV182" s="7">
        <f t="shared" si="59"/>
        <v>501.08907771792303</v>
      </c>
      <c r="AW182" s="7">
        <f t="shared" si="60"/>
        <v>630.05587291119036</v>
      </c>
      <c r="AX182" s="7"/>
      <c r="AY182" s="8">
        <v>1678</v>
      </c>
      <c r="AZ182" s="9">
        <f t="shared" si="61"/>
        <v>2319.9596774193551</v>
      </c>
      <c r="BB182" s="9">
        <f t="shared" si="62"/>
        <v>888.65629270588272</v>
      </c>
      <c r="BC182" s="9">
        <f t="shared" si="63"/>
        <v>1607.1896567590197</v>
      </c>
      <c r="BD182" s="9">
        <f t="shared" si="64"/>
        <v>2646.2346662269997</v>
      </c>
      <c r="BE182" s="9">
        <f t="shared" si="65"/>
        <v>2104.5741264152766</v>
      </c>
      <c r="BG182" s="10">
        <v>1678</v>
      </c>
      <c r="BH182" s="11">
        <f t="shared" si="66"/>
        <v>2.6106377645234193</v>
      </c>
      <c r="BI182" s="11">
        <f t="shared" si="67"/>
        <v>1.4434884319114352</v>
      </c>
      <c r="BJ182" s="11">
        <f t="shared" si="68"/>
        <v>0.87670217121263572</v>
      </c>
      <c r="BK182" s="11">
        <f t="shared" si="69"/>
        <v>1.1023416321148758</v>
      </c>
      <c r="BP182" s="3"/>
    </row>
    <row r="183" spans="2:68" x14ac:dyDescent="0.2">
      <c r="B183" s="16">
        <v>1679</v>
      </c>
      <c r="C183" s="4">
        <v>0.22919460886021142</v>
      </c>
      <c r="D183" s="4">
        <f t="shared" si="84"/>
        <v>0.48455519843596501</v>
      </c>
      <c r="E183" s="4">
        <v>0.76000438521509961</v>
      </c>
      <c r="F183" s="4">
        <f t="shared" si="70"/>
        <v>1.0133391802867995</v>
      </c>
      <c r="G183" s="4">
        <v>1.5088187288107149</v>
      </c>
      <c r="H183" s="4">
        <f t="shared" si="71"/>
        <v>1.1344501720381315</v>
      </c>
      <c r="I183" s="4">
        <v>0.5534247417102871</v>
      </c>
      <c r="J183" s="4">
        <v>3.0687973862995501</v>
      </c>
      <c r="K183" s="4">
        <v>5.4616410016435202</v>
      </c>
      <c r="L183" s="4">
        <v>4.3</v>
      </c>
      <c r="M183" s="4">
        <v>4.8713064092794864</v>
      </c>
      <c r="N183" s="4">
        <v>5.455615742592415</v>
      </c>
      <c r="O183" s="4">
        <v>4.2</v>
      </c>
      <c r="P183" s="4">
        <v>5.682659554899443</v>
      </c>
      <c r="R183" s="4">
        <v>13.919758064516131</v>
      </c>
      <c r="S183" s="4">
        <v>9.2798387096774206</v>
      </c>
      <c r="T183" s="4">
        <v>8.3518548387096789</v>
      </c>
      <c r="U183" s="4">
        <v>5.567903225806452</v>
      </c>
      <c r="V183" s="4"/>
      <c r="W183" s="52">
        <v>8.3518548387096789</v>
      </c>
      <c r="X183" s="52">
        <v>5.567903225806452</v>
      </c>
      <c r="Y183" s="52">
        <v>9.2798387096774206</v>
      </c>
      <c r="Z183" s="52">
        <v>6.4958870967741946</v>
      </c>
      <c r="AA183" s="52">
        <v>9.2798387096774206</v>
      </c>
      <c r="AB183" s="52">
        <v>5.567903225806452</v>
      </c>
      <c r="AC183" s="52">
        <v>11.135806451612904</v>
      </c>
      <c r="AD183" s="52">
        <v>6.4958870967741946</v>
      </c>
      <c r="AE183" s="57"/>
      <c r="AF183" s="26">
        <v>1679</v>
      </c>
      <c r="AG183" s="6">
        <f t="shared" si="72"/>
        <v>82.374383734114048</v>
      </c>
      <c r="AH183" s="6">
        <f t="shared" si="73"/>
        <v>197.60114015592589</v>
      </c>
      <c r="AI183" s="6">
        <f t="shared" si="74"/>
        <v>408.88987550770372</v>
      </c>
      <c r="AJ183" s="6">
        <f t="shared" si="75"/>
        <v>307.43599662233362</v>
      </c>
      <c r="AK183" s="6">
        <f t="shared" si="76"/>
        <v>33.576279079563122</v>
      </c>
      <c r="AL183" s="6">
        <f t="shared" si="77"/>
        <v>15.343986931497751</v>
      </c>
      <c r="AM183" s="6">
        <f t="shared" si="78"/>
        <v>16.38492300493056</v>
      </c>
      <c r="AN183" s="6">
        <f t="shared" si="79"/>
        <v>5.59</v>
      </c>
      <c r="AO183" s="6">
        <f t="shared" si="80"/>
        <v>14.613919227838458</v>
      </c>
      <c r="AP183" s="6">
        <f t="shared" si="81"/>
        <v>7.0923004653701396</v>
      </c>
      <c r="AQ183" s="6">
        <f t="shared" si="82"/>
        <v>5.4600000000000009</v>
      </c>
      <c r="AR183" s="6">
        <f t="shared" si="83"/>
        <v>11.365319109798886</v>
      </c>
      <c r="AS183" s="7"/>
      <c r="AT183" s="7">
        <f t="shared" si="57"/>
        <v>191.80111155311297</v>
      </c>
      <c r="AU183" s="7">
        <f t="shared" si="58"/>
        <v>307.02786797492479</v>
      </c>
      <c r="AV183" s="7">
        <f t="shared" si="59"/>
        <v>416.86272444133243</v>
      </c>
      <c r="AW183" s="7">
        <f t="shared" si="60"/>
        <v>518.31660332670276</v>
      </c>
      <c r="AX183" s="7"/>
      <c r="AY183" s="8">
        <v>1679</v>
      </c>
      <c r="AZ183" s="9">
        <f t="shared" si="61"/>
        <v>2319.9596774193551</v>
      </c>
      <c r="BB183" s="9">
        <f t="shared" si="62"/>
        <v>805.56466852307449</v>
      </c>
      <c r="BC183" s="9">
        <f t="shared" si="63"/>
        <v>1289.5170454946842</v>
      </c>
      <c r="BD183" s="9">
        <f t="shared" si="64"/>
        <v>2176.9297339721516</v>
      </c>
      <c r="BE183" s="9">
        <f t="shared" si="65"/>
        <v>1750.8234426535962</v>
      </c>
      <c r="BG183" s="10">
        <v>1679</v>
      </c>
      <c r="BH183" s="11">
        <f t="shared" si="66"/>
        <v>2.8799173648873881</v>
      </c>
      <c r="BI183" s="11">
        <f t="shared" si="67"/>
        <v>1.7990919046202858</v>
      </c>
      <c r="BJ183" s="11">
        <f t="shared" si="68"/>
        <v>1.0657025999577041</v>
      </c>
      <c r="BK183" s="11">
        <f t="shared" si="69"/>
        <v>1.325067748637841</v>
      </c>
      <c r="BP183" s="3"/>
    </row>
    <row r="184" spans="2:68" x14ac:dyDescent="0.2">
      <c r="B184" s="16">
        <v>1680</v>
      </c>
      <c r="C184" s="4">
        <v>0.24153902226381349</v>
      </c>
      <c r="D184" s="4">
        <f t="shared" si="84"/>
        <v>0.51065332402497565</v>
      </c>
      <c r="E184" s="4">
        <v>0.78304729023515685</v>
      </c>
      <c r="F184" s="4">
        <f t="shared" si="70"/>
        <v>1.0440630536468758</v>
      </c>
      <c r="G184" s="4">
        <v>1.5855383251909207</v>
      </c>
      <c r="H184" s="4">
        <f t="shared" si="71"/>
        <v>1.1921340790909178</v>
      </c>
      <c r="I184" s="4">
        <v>0.57100318639701642</v>
      </c>
      <c r="J184" s="4">
        <v>3.0687973862995501</v>
      </c>
      <c r="K184" s="4">
        <v>5.2873333101017055</v>
      </c>
      <c r="L184" s="4">
        <v>4.3</v>
      </c>
      <c r="M184" s="4">
        <v>4.8713064092794864</v>
      </c>
      <c r="N184" s="4">
        <v>4.9441517667243762</v>
      </c>
      <c r="O184" s="4">
        <v>4.2</v>
      </c>
      <c r="P184" s="4">
        <v>5.9621346149764642</v>
      </c>
      <c r="R184" s="4">
        <v>13.919758064516131</v>
      </c>
      <c r="S184" s="4">
        <v>9.2798387096774206</v>
      </c>
      <c r="T184" s="4">
        <v>8.3518548387096789</v>
      </c>
      <c r="U184" s="4">
        <v>5.567903225806452</v>
      </c>
      <c r="V184" s="4"/>
      <c r="W184" s="52">
        <v>8.3518548387096789</v>
      </c>
      <c r="X184" s="52">
        <v>5.567903225806452</v>
      </c>
      <c r="Y184" s="52">
        <v>9.2798387096774206</v>
      </c>
      <c r="Z184" s="52">
        <v>6.4958870967741946</v>
      </c>
      <c r="AA184" s="52">
        <v>9.2798387096774206</v>
      </c>
      <c r="AB184" s="52">
        <v>5.567903225806452</v>
      </c>
      <c r="AC184" s="52">
        <v>11.135806451612904</v>
      </c>
      <c r="AD184" s="52">
        <v>6.4958870967741946</v>
      </c>
      <c r="AE184" s="57"/>
      <c r="AF184" s="26">
        <v>1680</v>
      </c>
      <c r="AG184" s="6">
        <f t="shared" si="72"/>
        <v>86.811065084245854</v>
      </c>
      <c r="AH184" s="6">
        <f t="shared" si="73"/>
        <v>203.59229546114079</v>
      </c>
      <c r="AI184" s="6">
        <f t="shared" si="74"/>
        <v>429.68088612673955</v>
      </c>
      <c r="AJ184" s="6">
        <f t="shared" si="75"/>
        <v>323.06833543363871</v>
      </c>
      <c r="AK184" s="6">
        <f t="shared" si="76"/>
        <v>34.64276331870699</v>
      </c>
      <c r="AL184" s="6">
        <f t="shared" si="77"/>
        <v>15.343986931497751</v>
      </c>
      <c r="AM184" s="6">
        <f t="shared" si="78"/>
        <v>15.861999930305117</v>
      </c>
      <c r="AN184" s="6">
        <f t="shared" si="79"/>
        <v>5.59</v>
      </c>
      <c r="AO184" s="6">
        <f t="shared" si="80"/>
        <v>14.613919227838458</v>
      </c>
      <c r="AP184" s="6">
        <f t="shared" si="81"/>
        <v>6.427397296741689</v>
      </c>
      <c r="AQ184" s="6">
        <f t="shared" si="82"/>
        <v>5.4600000000000009</v>
      </c>
      <c r="AR184" s="6">
        <f t="shared" si="83"/>
        <v>11.924269229952928</v>
      </c>
      <c r="AS184" s="7"/>
      <c r="AT184" s="7">
        <f t="shared" si="57"/>
        <v>196.67540101928878</v>
      </c>
      <c r="AU184" s="7">
        <f t="shared" si="58"/>
        <v>313.45663139618375</v>
      </c>
      <c r="AV184" s="7">
        <f t="shared" si="59"/>
        <v>432.93267136868155</v>
      </c>
      <c r="AW184" s="7">
        <f t="shared" si="60"/>
        <v>539.54522206178262</v>
      </c>
      <c r="AX184" s="7"/>
      <c r="AY184" s="8">
        <v>1680</v>
      </c>
      <c r="AZ184" s="9">
        <f t="shared" si="61"/>
        <v>2319.9596774193551</v>
      </c>
      <c r="BB184" s="9">
        <f t="shared" si="62"/>
        <v>826.03668428101298</v>
      </c>
      <c r="BC184" s="9">
        <f t="shared" si="63"/>
        <v>1316.5178518639718</v>
      </c>
      <c r="BD184" s="9">
        <f t="shared" si="64"/>
        <v>2266.0899326594872</v>
      </c>
      <c r="BE184" s="9">
        <f t="shared" si="65"/>
        <v>1818.3172197484625</v>
      </c>
      <c r="BG184" s="10">
        <v>1680</v>
      </c>
      <c r="BH184" s="11">
        <f t="shared" si="66"/>
        <v>2.8085431574248561</v>
      </c>
      <c r="BI184" s="11">
        <f t="shared" si="67"/>
        <v>1.7621938617350881</v>
      </c>
      <c r="BJ184" s="11">
        <f t="shared" si="68"/>
        <v>1.0237721124759802</v>
      </c>
      <c r="BK184" s="11">
        <f t="shared" si="69"/>
        <v>1.275882806488676</v>
      </c>
      <c r="BP184" s="3"/>
    </row>
    <row r="185" spans="2:68" x14ac:dyDescent="0.2">
      <c r="B185" s="16">
        <v>1681</v>
      </c>
      <c r="C185" s="4">
        <v>0.32177770938722683</v>
      </c>
      <c r="D185" s="4">
        <f t="shared" si="84"/>
        <v>0.6802911403535451</v>
      </c>
      <c r="E185" s="4">
        <v>0.71227265338783829</v>
      </c>
      <c r="F185" s="4">
        <f t="shared" si="70"/>
        <v>0.94969687118378443</v>
      </c>
      <c r="G185" s="4">
        <v>1.432099132430509</v>
      </c>
      <c r="H185" s="4">
        <f t="shared" si="71"/>
        <v>1.0767662649853451</v>
      </c>
      <c r="I185" s="4">
        <v>0.57100318639701642</v>
      </c>
      <c r="J185" s="4">
        <v>3.0687973862995501</v>
      </c>
      <c r="K185" s="4">
        <v>5.2873333101017055</v>
      </c>
      <c r="L185" s="4">
        <v>4.3</v>
      </c>
      <c r="M185" s="4">
        <v>4.8713064092794864</v>
      </c>
      <c r="N185" s="4">
        <v>4.7736637747683632</v>
      </c>
      <c r="O185" s="4">
        <v>4.2</v>
      </c>
      <c r="P185" s="4">
        <v>5.5895012015404353</v>
      </c>
      <c r="R185" s="4">
        <v>13.919758064516131</v>
      </c>
      <c r="S185" s="4">
        <v>9.2798387096774206</v>
      </c>
      <c r="T185" s="4">
        <v>8.3518548387096789</v>
      </c>
      <c r="U185" s="4">
        <v>5.567903225806452</v>
      </c>
      <c r="V185" s="4"/>
      <c r="W185" s="52">
        <v>8.3518548387096789</v>
      </c>
      <c r="X185" s="52">
        <v>5.567903225806452</v>
      </c>
      <c r="Y185" s="52">
        <v>9.2798387096774206</v>
      </c>
      <c r="Z185" s="52">
        <v>6.4958870967741946</v>
      </c>
      <c r="AA185" s="52">
        <v>9.2798387096774206</v>
      </c>
      <c r="AB185" s="52">
        <v>5.567903225806452</v>
      </c>
      <c r="AC185" s="52">
        <v>11.135806451612904</v>
      </c>
      <c r="AD185" s="52">
        <v>6.4958870967741946</v>
      </c>
      <c r="AE185" s="57"/>
      <c r="AF185" s="26">
        <v>1681</v>
      </c>
      <c r="AG185" s="6">
        <f t="shared" si="72"/>
        <v>115.64949386010267</v>
      </c>
      <c r="AH185" s="6">
        <f t="shared" si="73"/>
        <v>185.19088988083797</v>
      </c>
      <c r="AI185" s="6">
        <f t="shared" si="74"/>
        <v>388.09886488866795</v>
      </c>
      <c r="AJ185" s="6">
        <f t="shared" si="75"/>
        <v>291.80365781102853</v>
      </c>
      <c r="AK185" s="6">
        <f t="shared" si="76"/>
        <v>34.64276331870699</v>
      </c>
      <c r="AL185" s="6">
        <f t="shared" si="77"/>
        <v>15.343986931497751</v>
      </c>
      <c r="AM185" s="6">
        <f t="shared" si="78"/>
        <v>15.861999930305117</v>
      </c>
      <c r="AN185" s="6">
        <f t="shared" si="79"/>
        <v>5.59</v>
      </c>
      <c r="AO185" s="6">
        <f t="shared" si="80"/>
        <v>14.613919227838458</v>
      </c>
      <c r="AP185" s="6">
        <f t="shared" si="81"/>
        <v>6.2057629071988725</v>
      </c>
      <c r="AQ185" s="6">
        <f t="shared" si="82"/>
        <v>5.4600000000000009</v>
      </c>
      <c r="AR185" s="6">
        <f t="shared" si="83"/>
        <v>11.179002403080871</v>
      </c>
      <c r="AS185" s="7"/>
      <c r="AT185" s="7">
        <f t="shared" si="57"/>
        <v>224.54692857873073</v>
      </c>
      <c r="AU185" s="7">
        <f t="shared" si="58"/>
        <v>294.08832459946603</v>
      </c>
      <c r="AV185" s="7">
        <f t="shared" si="59"/>
        <v>400.70109252965648</v>
      </c>
      <c r="AW185" s="7">
        <f t="shared" si="60"/>
        <v>496.99629960729601</v>
      </c>
      <c r="AX185" s="7"/>
      <c r="AY185" s="8">
        <v>1681</v>
      </c>
      <c r="AZ185" s="9">
        <f t="shared" si="61"/>
        <v>2319.9596774193551</v>
      </c>
      <c r="BB185" s="9">
        <f t="shared" si="62"/>
        <v>943.09710003066914</v>
      </c>
      <c r="BC185" s="9">
        <f t="shared" si="63"/>
        <v>1235.1709633177575</v>
      </c>
      <c r="BD185" s="9">
        <f t="shared" si="64"/>
        <v>2087.3844583506434</v>
      </c>
      <c r="BE185" s="9">
        <f t="shared" si="65"/>
        <v>1682.9445886245574</v>
      </c>
      <c r="BG185" s="10">
        <v>1681</v>
      </c>
      <c r="BH185" s="11">
        <f t="shared" si="66"/>
        <v>2.4599372401250208</v>
      </c>
      <c r="BI185" s="11">
        <f t="shared" si="67"/>
        <v>1.878249850682838</v>
      </c>
      <c r="BJ185" s="11">
        <f t="shared" si="68"/>
        <v>1.1114194455833413</v>
      </c>
      <c r="BK185" s="11">
        <f t="shared" si="69"/>
        <v>1.3785122178713083</v>
      </c>
      <c r="BP185" s="3"/>
    </row>
    <row r="186" spans="2:68" x14ac:dyDescent="0.2">
      <c r="B186" s="16">
        <v>1682</v>
      </c>
      <c r="C186" s="4">
        <v>0.29996924570752981</v>
      </c>
      <c r="D186" s="4">
        <f t="shared" si="84"/>
        <v>0.63418445181295946</v>
      </c>
      <c r="E186" s="4">
        <v>0.68100013943204651</v>
      </c>
      <c r="F186" s="4">
        <f t="shared" si="70"/>
        <v>0.90800018590939535</v>
      </c>
      <c r="G186" s="4">
        <v>1.4832455300173129</v>
      </c>
      <c r="H186" s="4">
        <f t="shared" si="71"/>
        <v>1.1152222030205359</v>
      </c>
      <c r="I186" s="4">
        <v>0.57100318639701642</v>
      </c>
      <c r="J186" s="4">
        <v>3.0687973862995501</v>
      </c>
      <c r="K186" s="4">
        <v>5.2873333101017055</v>
      </c>
      <c r="L186" s="4">
        <v>4.3</v>
      </c>
      <c r="M186" s="4">
        <v>4.8713064092794864</v>
      </c>
      <c r="N186" s="4">
        <v>4.4753097888453404</v>
      </c>
      <c r="O186" s="4">
        <v>4.2</v>
      </c>
      <c r="P186" s="4">
        <v>5.7758179082584498</v>
      </c>
      <c r="R186" s="4">
        <v>13.919758064516131</v>
      </c>
      <c r="S186" s="4">
        <v>9.2798387096774206</v>
      </c>
      <c r="T186" s="4">
        <v>8.3518548387096789</v>
      </c>
      <c r="U186" s="4">
        <v>5.567903225806452</v>
      </c>
      <c r="V186" s="4"/>
      <c r="W186" s="52">
        <v>8.3518548387096789</v>
      </c>
      <c r="X186" s="52">
        <v>5.567903225806452</v>
      </c>
      <c r="Y186" s="52">
        <v>9.2798387096774206</v>
      </c>
      <c r="Z186" s="52">
        <v>6.4958870967741946</v>
      </c>
      <c r="AA186" s="52">
        <v>9.2798387096774206</v>
      </c>
      <c r="AB186" s="52">
        <v>5.567903225806452</v>
      </c>
      <c r="AC186" s="52">
        <v>11.135806451612904</v>
      </c>
      <c r="AD186" s="52">
        <v>6.4958870967741946</v>
      </c>
      <c r="AE186" s="57"/>
      <c r="AF186" s="26">
        <v>1682</v>
      </c>
      <c r="AG186" s="6">
        <f t="shared" si="72"/>
        <v>107.81135680820312</v>
      </c>
      <c r="AH186" s="6">
        <f t="shared" si="73"/>
        <v>177.06003625233208</v>
      </c>
      <c r="AI186" s="6">
        <f t="shared" si="74"/>
        <v>401.9595386346918</v>
      </c>
      <c r="AJ186" s="6">
        <f t="shared" si="75"/>
        <v>302.22521701856522</v>
      </c>
      <c r="AK186" s="6">
        <f t="shared" si="76"/>
        <v>34.64276331870699</v>
      </c>
      <c r="AL186" s="6">
        <f t="shared" si="77"/>
        <v>15.343986931497751</v>
      </c>
      <c r="AM186" s="6">
        <f t="shared" si="78"/>
        <v>15.861999930305117</v>
      </c>
      <c r="AN186" s="6">
        <f t="shared" si="79"/>
        <v>5.59</v>
      </c>
      <c r="AO186" s="6">
        <f t="shared" si="80"/>
        <v>14.613919227838458</v>
      </c>
      <c r="AP186" s="6">
        <f t="shared" si="81"/>
        <v>5.8179027254989428</v>
      </c>
      <c r="AQ186" s="6">
        <f t="shared" si="82"/>
        <v>5.4600000000000009</v>
      </c>
      <c r="AR186" s="6">
        <f t="shared" si="83"/>
        <v>11.5516358165169</v>
      </c>
      <c r="AS186" s="7"/>
      <c r="AT186" s="7">
        <f t="shared" si="57"/>
        <v>216.69356475856728</v>
      </c>
      <c r="AU186" s="7">
        <f t="shared" si="58"/>
        <v>285.9422442026962</v>
      </c>
      <c r="AV186" s="7">
        <f t="shared" si="59"/>
        <v>411.10742496892931</v>
      </c>
      <c r="AW186" s="7">
        <f t="shared" si="60"/>
        <v>510.84174658505606</v>
      </c>
      <c r="AX186" s="7"/>
      <c r="AY186" s="8">
        <v>1682</v>
      </c>
      <c r="AZ186" s="9">
        <f t="shared" si="61"/>
        <v>2319.9596774193551</v>
      </c>
      <c r="BB186" s="9">
        <f t="shared" si="62"/>
        <v>910.11297198598265</v>
      </c>
      <c r="BC186" s="9">
        <f t="shared" si="63"/>
        <v>1200.957425651324</v>
      </c>
      <c r="BD186" s="9">
        <f t="shared" si="64"/>
        <v>2145.5353356572355</v>
      </c>
      <c r="BE186" s="9">
        <f t="shared" si="65"/>
        <v>1726.6511848695031</v>
      </c>
      <c r="BG186" s="10">
        <v>1682</v>
      </c>
      <c r="BH186" s="11">
        <f t="shared" si="66"/>
        <v>2.5490897820705785</v>
      </c>
      <c r="BI186" s="11">
        <f t="shared" si="67"/>
        <v>1.9317584685911364</v>
      </c>
      <c r="BJ186" s="11">
        <f t="shared" si="68"/>
        <v>1.0812964199951938</v>
      </c>
      <c r="BK186" s="11">
        <f t="shared" si="69"/>
        <v>1.3436180380547986</v>
      </c>
      <c r="BP186" s="3"/>
    </row>
    <row r="187" spans="2:68" x14ac:dyDescent="0.2">
      <c r="B187" s="16">
        <v>1683</v>
      </c>
      <c r="C187" s="4">
        <v>0.30449553062218393</v>
      </c>
      <c r="D187" s="4">
        <f t="shared" si="84"/>
        <v>0.64375376452893007</v>
      </c>
      <c r="E187" s="4">
        <v>0.7381959215354027</v>
      </c>
      <c r="F187" s="4">
        <f t="shared" si="70"/>
        <v>0.98426122871387023</v>
      </c>
      <c r="G187" s="4">
        <v>1.432099132430509</v>
      </c>
      <c r="H187" s="4">
        <f t="shared" si="71"/>
        <v>1.0767662649853451</v>
      </c>
      <c r="I187" s="4">
        <v>0.57100318639701642</v>
      </c>
      <c r="J187" s="4">
        <v>3.0687973862995501</v>
      </c>
      <c r="K187" s="4">
        <v>5.054923054712618</v>
      </c>
      <c r="L187" s="4">
        <v>4.3</v>
      </c>
      <c r="M187" s="4">
        <v>4.8713064092794864</v>
      </c>
      <c r="N187" s="4">
        <v>4.7310417767793602</v>
      </c>
      <c r="O187" s="4">
        <v>4.2</v>
      </c>
      <c r="P187" s="4">
        <v>5.682659554899443</v>
      </c>
      <c r="R187" s="4">
        <v>13.919758064516131</v>
      </c>
      <c r="S187" s="4">
        <v>9.2798387096774206</v>
      </c>
      <c r="T187" s="4">
        <v>8.3518548387096789</v>
      </c>
      <c r="U187" s="4">
        <v>5.567903225806452</v>
      </c>
      <c r="V187" s="4"/>
      <c r="W187" s="52">
        <v>8.3518548387096789</v>
      </c>
      <c r="X187" s="52">
        <v>5.567903225806452</v>
      </c>
      <c r="Y187" s="52">
        <v>9.2798387096774206</v>
      </c>
      <c r="Z187" s="52">
        <v>6.4958870967741946</v>
      </c>
      <c r="AA187" s="52">
        <v>9.2798387096774206</v>
      </c>
      <c r="AB187" s="52">
        <v>5.567903225806452</v>
      </c>
      <c r="AC187" s="52">
        <v>11.135806451612904</v>
      </c>
      <c r="AD187" s="52">
        <v>6.4958870967741946</v>
      </c>
      <c r="AE187" s="57"/>
      <c r="AF187" s="26">
        <v>1683</v>
      </c>
      <c r="AG187" s="6">
        <f t="shared" si="72"/>
        <v>109.43813996991811</v>
      </c>
      <c r="AH187" s="6">
        <f t="shared" si="73"/>
        <v>191.93093959920469</v>
      </c>
      <c r="AI187" s="6">
        <f t="shared" si="74"/>
        <v>388.09886488866795</v>
      </c>
      <c r="AJ187" s="6">
        <f t="shared" si="75"/>
        <v>291.80365781102853</v>
      </c>
      <c r="AK187" s="6">
        <f t="shared" si="76"/>
        <v>34.64276331870699</v>
      </c>
      <c r="AL187" s="6">
        <f t="shared" si="77"/>
        <v>15.343986931497751</v>
      </c>
      <c r="AM187" s="6">
        <f t="shared" si="78"/>
        <v>15.164769164137855</v>
      </c>
      <c r="AN187" s="6">
        <f t="shared" si="79"/>
        <v>5.59</v>
      </c>
      <c r="AO187" s="6">
        <f t="shared" si="80"/>
        <v>14.613919227838458</v>
      </c>
      <c r="AP187" s="6">
        <f t="shared" si="81"/>
        <v>6.1503543098131681</v>
      </c>
      <c r="AQ187" s="6">
        <f t="shared" si="82"/>
        <v>5.4600000000000009</v>
      </c>
      <c r="AR187" s="6">
        <f t="shared" si="83"/>
        <v>11.365319109798886</v>
      </c>
      <c r="AS187" s="7"/>
      <c r="AT187" s="7">
        <f t="shared" si="57"/>
        <v>217.76925203171123</v>
      </c>
      <c r="AU187" s="7">
        <f t="shared" si="58"/>
        <v>300.26205166099783</v>
      </c>
      <c r="AV187" s="7">
        <f t="shared" si="59"/>
        <v>400.13476987282155</v>
      </c>
      <c r="AW187" s="7">
        <f t="shared" si="60"/>
        <v>496.42997695046108</v>
      </c>
      <c r="AX187" s="7"/>
      <c r="AY187" s="8">
        <v>1683</v>
      </c>
      <c r="AZ187" s="9">
        <f t="shared" si="61"/>
        <v>2319.9596774193551</v>
      </c>
      <c r="BB187" s="9">
        <f t="shared" si="62"/>
        <v>914.63085853318717</v>
      </c>
      <c r="BC187" s="9">
        <f t="shared" si="63"/>
        <v>1261.1006169761908</v>
      </c>
      <c r="BD187" s="9">
        <f t="shared" si="64"/>
        <v>2085.0059031919368</v>
      </c>
      <c r="BE187" s="9">
        <f t="shared" si="65"/>
        <v>1680.5660334658505</v>
      </c>
      <c r="BG187" s="10">
        <v>1683</v>
      </c>
      <c r="BH187" s="11">
        <f t="shared" si="66"/>
        <v>2.5364983651873758</v>
      </c>
      <c r="BI187" s="11">
        <f t="shared" si="67"/>
        <v>1.8396309114351621</v>
      </c>
      <c r="BJ187" s="11">
        <f t="shared" si="68"/>
        <v>1.1126873424519939</v>
      </c>
      <c r="BK187" s="11">
        <f t="shared" si="69"/>
        <v>1.3804632672688713</v>
      </c>
      <c r="BP187" s="3"/>
    </row>
    <row r="188" spans="2:68" x14ac:dyDescent="0.2">
      <c r="B188" s="16">
        <v>1684</v>
      </c>
      <c r="C188" s="4">
        <v>0.33041879876974822</v>
      </c>
      <c r="D188" s="4">
        <f t="shared" si="84"/>
        <v>0.6985598282658525</v>
      </c>
      <c r="E188" s="4">
        <v>0.90649142427117735</v>
      </c>
      <c r="F188" s="4">
        <f t="shared" si="70"/>
        <v>1.2086552323615698</v>
      </c>
      <c r="G188" s="4">
        <v>1.6878311203645284</v>
      </c>
      <c r="H188" s="4">
        <f t="shared" si="71"/>
        <v>1.2690459551612996</v>
      </c>
      <c r="I188" s="4">
        <v>0.57100318639701642</v>
      </c>
      <c r="J188" s="4">
        <v>3.0687973862995501</v>
      </c>
      <c r="K188" s="4">
        <v>6.1007692039635053</v>
      </c>
      <c r="L188" s="4">
        <v>4.3</v>
      </c>
      <c r="M188" s="4">
        <v>4.8713064092794864</v>
      </c>
      <c r="N188" s="4">
        <v>5.455615742592415</v>
      </c>
      <c r="O188" s="4">
        <v>4.2</v>
      </c>
      <c r="P188" s="4">
        <v>5.682659554899443</v>
      </c>
      <c r="R188" s="4">
        <v>13.919758064516131</v>
      </c>
      <c r="S188" s="4">
        <v>9.2798387096774206</v>
      </c>
      <c r="T188" s="4">
        <v>8.3518548387096789</v>
      </c>
      <c r="U188" s="4">
        <v>5.567903225806452</v>
      </c>
      <c r="V188" s="4"/>
      <c r="W188" s="52">
        <v>8.3518548387096789</v>
      </c>
      <c r="X188" s="52">
        <v>5.567903225806452</v>
      </c>
      <c r="Y188" s="52">
        <v>9.2798387096774206</v>
      </c>
      <c r="Z188" s="52">
        <v>6.4958870967741946</v>
      </c>
      <c r="AA188" s="52">
        <v>9.2798387096774206</v>
      </c>
      <c r="AB188" s="52">
        <v>5.567903225806452</v>
      </c>
      <c r="AC188" s="52">
        <v>11.135806451612904</v>
      </c>
      <c r="AD188" s="52">
        <v>6.4958870967741946</v>
      </c>
      <c r="AE188" s="57"/>
      <c r="AF188" s="26">
        <v>1684</v>
      </c>
      <c r="AG188" s="6">
        <f t="shared" si="72"/>
        <v>118.75517080519492</v>
      </c>
      <c r="AH188" s="6">
        <f t="shared" si="73"/>
        <v>235.68777031050612</v>
      </c>
      <c r="AI188" s="6">
        <f t="shared" si="74"/>
        <v>457.40223361878719</v>
      </c>
      <c r="AJ188" s="6">
        <f t="shared" si="75"/>
        <v>343.9114538487122</v>
      </c>
      <c r="AK188" s="6">
        <f t="shared" si="76"/>
        <v>34.64276331870699</v>
      </c>
      <c r="AL188" s="6">
        <f t="shared" si="77"/>
        <v>15.343986931497751</v>
      </c>
      <c r="AM188" s="6">
        <f t="shared" si="78"/>
        <v>18.302307611890516</v>
      </c>
      <c r="AN188" s="6">
        <f t="shared" si="79"/>
        <v>5.59</v>
      </c>
      <c r="AO188" s="6">
        <f t="shared" si="80"/>
        <v>14.613919227838458</v>
      </c>
      <c r="AP188" s="6">
        <f t="shared" si="81"/>
        <v>7.0923004653701396</v>
      </c>
      <c r="AQ188" s="6">
        <f t="shared" si="82"/>
        <v>5.4600000000000009</v>
      </c>
      <c r="AR188" s="6">
        <f t="shared" si="83"/>
        <v>11.365319109798886</v>
      </c>
      <c r="AS188" s="7"/>
      <c r="AT188" s="7">
        <f t="shared" si="57"/>
        <v>231.16576747029768</v>
      </c>
      <c r="AU188" s="7">
        <f t="shared" si="58"/>
        <v>348.09836697560888</v>
      </c>
      <c r="AV188" s="7">
        <f t="shared" si="59"/>
        <v>456.32205051381487</v>
      </c>
      <c r="AW188" s="7">
        <f t="shared" si="60"/>
        <v>569.81283028389009</v>
      </c>
      <c r="AX188" s="7"/>
      <c r="AY188" s="8">
        <v>1684</v>
      </c>
      <c r="AZ188" s="9">
        <f t="shared" si="61"/>
        <v>2319.9596774193551</v>
      </c>
      <c r="BB188" s="9">
        <f t="shared" si="62"/>
        <v>970.89622337525032</v>
      </c>
      <c r="BC188" s="9">
        <f t="shared" si="63"/>
        <v>1462.0131412975575</v>
      </c>
      <c r="BD188" s="9">
        <f t="shared" si="64"/>
        <v>2393.2138871923385</v>
      </c>
      <c r="BE188" s="9">
        <f t="shared" si="65"/>
        <v>1916.5526121580226</v>
      </c>
      <c r="BG188" s="10">
        <v>1684</v>
      </c>
      <c r="BH188" s="11">
        <f t="shared" si="66"/>
        <v>2.3895032461391019</v>
      </c>
      <c r="BI188" s="11">
        <f t="shared" si="67"/>
        <v>1.5868254613363857</v>
      </c>
      <c r="BJ188" s="11">
        <f t="shared" si="68"/>
        <v>0.96939086382332362</v>
      </c>
      <c r="BK188" s="11">
        <f t="shared" si="69"/>
        <v>1.210485776754701</v>
      </c>
      <c r="BP188" s="3"/>
    </row>
    <row r="189" spans="2:68" x14ac:dyDescent="0.2">
      <c r="B189" s="16">
        <v>1685</v>
      </c>
      <c r="C189" s="4">
        <v>0.29338555855894211</v>
      </c>
      <c r="D189" s="4">
        <f t="shared" si="84"/>
        <v>0.62026545149882051</v>
      </c>
      <c r="E189" s="4">
        <v>0.55591008360887906</v>
      </c>
      <c r="F189" s="4">
        <f t="shared" si="70"/>
        <v>0.74121344481183871</v>
      </c>
      <c r="G189" s="4">
        <v>1.2275135420832934</v>
      </c>
      <c r="H189" s="4">
        <f t="shared" si="71"/>
        <v>0.92294251284458151</v>
      </c>
      <c r="I189" s="4">
        <v>0.57100318639701642</v>
      </c>
      <c r="J189" s="4">
        <v>3.0687973862995501</v>
      </c>
      <c r="K189" s="4">
        <v>4.9968204908653471</v>
      </c>
      <c r="L189" s="4">
        <v>4.3</v>
      </c>
      <c r="M189" s="4">
        <v>4.8713064092794864</v>
      </c>
      <c r="N189" s="4">
        <v>5.1146397586803891</v>
      </c>
      <c r="O189" s="4">
        <v>4.2</v>
      </c>
      <c r="P189" s="4">
        <v>5.8689762616174574</v>
      </c>
      <c r="R189" s="4">
        <v>13.919758064516131</v>
      </c>
      <c r="S189" s="4">
        <v>9.2798387096774206</v>
      </c>
      <c r="T189" s="4">
        <v>8.3518548387096789</v>
      </c>
      <c r="U189" s="4">
        <v>5.567903225806452</v>
      </c>
      <c r="V189" s="4"/>
      <c r="W189" s="52">
        <v>8.3518548387096789</v>
      </c>
      <c r="X189" s="52">
        <v>5.567903225806452</v>
      </c>
      <c r="Y189" s="52">
        <v>9.2798387096774206</v>
      </c>
      <c r="Z189" s="52">
        <v>6.4958870967741946</v>
      </c>
      <c r="AA189" s="52">
        <v>9.2798387096774206</v>
      </c>
      <c r="AB189" s="52">
        <v>5.567903225806452</v>
      </c>
      <c r="AC189" s="52">
        <v>11.135806451612904</v>
      </c>
      <c r="AD189" s="52">
        <v>6.4958870967741946</v>
      </c>
      <c r="AE189" s="57"/>
      <c r="AF189" s="26">
        <v>1685</v>
      </c>
      <c r="AG189" s="6">
        <f t="shared" si="72"/>
        <v>105.44512675479949</v>
      </c>
      <c r="AH189" s="6">
        <f t="shared" si="73"/>
        <v>144.53662173830855</v>
      </c>
      <c r="AI189" s="6">
        <f t="shared" si="74"/>
        <v>332.65616990457255</v>
      </c>
      <c r="AJ189" s="6">
        <f t="shared" si="75"/>
        <v>250.11742098088158</v>
      </c>
      <c r="AK189" s="6">
        <f t="shared" si="76"/>
        <v>34.64276331870699</v>
      </c>
      <c r="AL189" s="6">
        <f t="shared" si="77"/>
        <v>15.343986931497751</v>
      </c>
      <c r="AM189" s="6">
        <f t="shared" si="78"/>
        <v>14.990461472596042</v>
      </c>
      <c r="AN189" s="6">
        <f t="shared" si="79"/>
        <v>5.59</v>
      </c>
      <c r="AO189" s="6">
        <f t="shared" si="80"/>
        <v>14.613919227838458</v>
      </c>
      <c r="AP189" s="6">
        <f t="shared" si="81"/>
        <v>6.6490316862845065</v>
      </c>
      <c r="AQ189" s="6">
        <f t="shared" si="82"/>
        <v>5.4600000000000009</v>
      </c>
      <c r="AR189" s="6">
        <f t="shared" si="83"/>
        <v>11.737952523234915</v>
      </c>
      <c r="AS189" s="7"/>
      <c r="AT189" s="7">
        <f t="shared" si="57"/>
        <v>214.47324191495815</v>
      </c>
      <c r="AU189" s="7">
        <f t="shared" si="58"/>
        <v>253.56473689846723</v>
      </c>
      <c r="AV189" s="7">
        <f t="shared" si="59"/>
        <v>359.14553614104017</v>
      </c>
      <c r="AW189" s="7">
        <f t="shared" si="60"/>
        <v>441.68428506473128</v>
      </c>
      <c r="AX189" s="7"/>
      <c r="AY189" s="8">
        <v>1685</v>
      </c>
      <c r="AZ189" s="9">
        <f t="shared" si="61"/>
        <v>2319.9596774193551</v>
      </c>
      <c r="BB189" s="9">
        <f t="shared" si="62"/>
        <v>900.78761604282431</v>
      </c>
      <c r="BC189" s="9">
        <f t="shared" si="63"/>
        <v>1064.9718949735625</v>
      </c>
      <c r="BD189" s="9">
        <f t="shared" si="64"/>
        <v>1855.0739972718716</v>
      </c>
      <c r="BE189" s="9">
        <f t="shared" si="65"/>
        <v>1508.4112517923688</v>
      </c>
      <c r="BG189" s="10">
        <v>1685</v>
      </c>
      <c r="BH189" s="11">
        <f t="shared" si="66"/>
        <v>2.5754790986259097</v>
      </c>
      <c r="BI189" s="11">
        <f t="shared" si="67"/>
        <v>2.1784233822216943</v>
      </c>
      <c r="BJ189" s="11">
        <f t="shared" si="68"/>
        <v>1.2506022297930748</v>
      </c>
      <c r="BK189" s="11">
        <f t="shared" si="69"/>
        <v>1.5380153619662174</v>
      </c>
      <c r="BP189" s="3"/>
    </row>
    <row r="190" spans="2:68" x14ac:dyDescent="0.2">
      <c r="B190" s="16">
        <v>1686</v>
      </c>
      <c r="C190" s="4">
        <v>0.29132815632500841</v>
      </c>
      <c r="D190" s="4">
        <f t="shared" si="84"/>
        <v>0.61591576390065206</v>
      </c>
      <c r="E190" s="4">
        <v>0.6386176534130128</v>
      </c>
      <c r="F190" s="4">
        <f t="shared" si="70"/>
        <v>0.85149020455068369</v>
      </c>
      <c r="G190" s="4">
        <v>1.3298063372569013</v>
      </c>
      <c r="H190" s="4">
        <f t="shared" si="71"/>
        <v>0.99985438891496337</v>
      </c>
      <c r="I190" s="4">
        <v>0.57100318639701642</v>
      </c>
      <c r="J190" s="4">
        <v>3.0687973862995501</v>
      </c>
      <c r="K190" s="4">
        <v>5.3454358739489756</v>
      </c>
      <c r="L190" s="4">
        <v>4.3</v>
      </c>
      <c r="M190" s="4">
        <v>4.8713064092794864</v>
      </c>
      <c r="N190" s="4">
        <v>4.8589077707463693</v>
      </c>
      <c r="O190" s="4">
        <v>4.2</v>
      </c>
      <c r="P190" s="4">
        <v>5.5895012015404353</v>
      </c>
      <c r="R190" s="4">
        <v>13.919758064516131</v>
      </c>
      <c r="S190" s="4">
        <v>9.2798387096774206</v>
      </c>
      <c r="T190" s="4">
        <v>8.3518548387096789</v>
      </c>
      <c r="U190" s="4">
        <v>5.567903225806452</v>
      </c>
      <c r="V190" s="4"/>
      <c r="W190" s="52">
        <v>8.3518548387096789</v>
      </c>
      <c r="X190" s="52">
        <v>5.567903225806452</v>
      </c>
      <c r="Y190" s="52">
        <v>9.2798387096774206</v>
      </c>
      <c r="Z190" s="52">
        <v>6.4958870967741946</v>
      </c>
      <c r="AA190" s="52">
        <v>9.2798387096774206</v>
      </c>
      <c r="AB190" s="52">
        <v>5.567903225806452</v>
      </c>
      <c r="AC190" s="52">
        <v>11.135806451612904</v>
      </c>
      <c r="AD190" s="52">
        <v>6.4958870967741946</v>
      </c>
      <c r="AE190" s="57"/>
      <c r="AF190" s="26">
        <v>1686</v>
      </c>
      <c r="AG190" s="6">
        <f t="shared" si="72"/>
        <v>104.70567986311084</v>
      </c>
      <c r="AH190" s="6">
        <f t="shared" si="73"/>
        <v>166.04058988738333</v>
      </c>
      <c r="AI190" s="6">
        <f t="shared" si="74"/>
        <v>360.37751739662025</v>
      </c>
      <c r="AJ190" s="6">
        <f t="shared" si="75"/>
        <v>270.9605393959551</v>
      </c>
      <c r="AK190" s="6">
        <f t="shared" si="76"/>
        <v>34.64276331870699</v>
      </c>
      <c r="AL190" s="6">
        <f t="shared" si="77"/>
        <v>15.343986931497751</v>
      </c>
      <c r="AM190" s="6">
        <f t="shared" si="78"/>
        <v>16.036307621846927</v>
      </c>
      <c r="AN190" s="6">
        <f t="shared" si="79"/>
        <v>5.59</v>
      </c>
      <c r="AO190" s="6">
        <f t="shared" si="80"/>
        <v>14.613919227838458</v>
      </c>
      <c r="AP190" s="6">
        <f t="shared" si="81"/>
        <v>6.3165801019702803</v>
      </c>
      <c r="AQ190" s="6">
        <f t="shared" si="82"/>
        <v>5.4600000000000009</v>
      </c>
      <c r="AR190" s="6">
        <f t="shared" si="83"/>
        <v>11.179002403080871</v>
      </c>
      <c r="AS190" s="7"/>
      <c r="AT190" s="7">
        <f t="shared" si="57"/>
        <v>213.88823946805212</v>
      </c>
      <c r="AU190" s="7">
        <f t="shared" si="58"/>
        <v>275.22314949232458</v>
      </c>
      <c r="AV190" s="7">
        <f t="shared" si="59"/>
        <v>380.14309900089626</v>
      </c>
      <c r="AW190" s="7">
        <f t="shared" si="60"/>
        <v>469.56007700156164</v>
      </c>
      <c r="AX190" s="7"/>
      <c r="AY190" s="8">
        <v>1686</v>
      </c>
      <c r="AZ190" s="9">
        <f t="shared" si="61"/>
        <v>2319.9596774193551</v>
      </c>
      <c r="BB190" s="9">
        <f t="shared" si="62"/>
        <v>898.33060576581897</v>
      </c>
      <c r="BC190" s="9">
        <f t="shared" si="63"/>
        <v>1155.9372278677633</v>
      </c>
      <c r="BD190" s="9">
        <f t="shared" si="64"/>
        <v>1972.1523234065589</v>
      </c>
      <c r="BE190" s="9">
        <f t="shared" si="65"/>
        <v>1596.6010158037643</v>
      </c>
      <c r="BG190" s="10">
        <v>1686</v>
      </c>
      <c r="BH190" s="11">
        <f t="shared" si="66"/>
        <v>2.5825232520510752</v>
      </c>
      <c r="BI190" s="11">
        <f t="shared" si="67"/>
        <v>2.0069945162149874</v>
      </c>
      <c r="BJ190" s="11">
        <f t="shared" si="68"/>
        <v>1.1763592750340996</v>
      </c>
      <c r="BK190" s="11">
        <f t="shared" si="69"/>
        <v>1.4530616318388323</v>
      </c>
      <c r="BP190" s="3"/>
    </row>
    <row r="191" spans="2:68" x14ac:dyDescent="0.2">
      <c r="B191" s="16">
        <v>1687</v>
      </c>
      <c r="C191" s="4">
        <v>0.26087860326279005</v>
      </c>
      <c r="D191" s="4">
        <f t="shared" si="84"/>
        <v>0.55154038744775913</v>
      </c>
      <c r="E191" s="4">
        <v>0.53986234618419637</v>
      </c>
      <c r="F191" s="4">
        <f t="shared" si="70"/>
        <v>0.71981646157892853</v>
      </c>
      <c r="G191" s="4">
        <v>1.1507939457030876</v>
      </c>
      <c r="H191" s="4">
        <f t="shared" si="71"/>
        <v>0.86525860579179514</v>
      </c>
      <c r="I191" s="4">
        <v>0.57100318639701642</v>
      </c>
      <c r="J191" s="4">
        <v>3.0687973862995501</v>
      </c>
      <c r="K191" s="4">
        <v>5.4035384377962483</v>
      </c>
      <c r="L191" s="4">
        <v>4.3</v>
      </c>
      <c r="M191" s="4">
        <v>4.8713064092794864</v>
      </c>
      <c r="N191" s="4">
        <v>4.5818647838178483</v>
      </c>
      <c r="O191" s="4">
        <v>4.2</v>
      </c>
      <c r="P191" s="4">
        <v>5.5895012015404353</v>
      </c>
      <c r="R191" s="4">
        <v>13.919758064516131</v>
      </c>
      <c r="S191" s="4">
        <v>9.2798387096774206</v>
      </c>
      <c r="T191" s="4">
        <v>8.3518548387096789</v>
      </c>
      <c r="U191" s="4">
        <v>5.567903225806452</v>
      </c>
      <c r="V191" s="4"/>
      <c r="W191" s="52">
        <v>8.3518548387096789</v>
      </c>
      <c r="X191" s="52">
        <v>5.567903225806452</v>
      </c>
      <c r="Y191" s="52">
        <v>9.2798387096774206</v>
      </c>
      <c r="Z191" s="52">
        <v>6.4958870967741946</v>
      </c>
      <c r="AA191" s="52">
        <v>9.2798387096774206</v>
      </c>
      <c r="AB191" s="52">
        <v>5.567903225806452</v>
      </c>
      <c r="AC191" s="52">
        <v>11.135806451612904</v>
      </c>
      <c r="AD191" s="52">
        <v>6.4958870967741946</v>
      </c>
      <c r="AE191" s="57"/>
      <c r="AF191" s="26">
        <v>1687</v>
      </c>
      <c r="AG191" s="6">
        <f t="shared" si="72"/>
        <v>93.761865866119052</v>
      </c>
      <c r="AH191" s="6">
        <f t="shared" si="73"/>
        <v>140.36421000789107</v>
      </c>
      <c r="AI191" s="6">
        <f t="shared" si="74"/>
        <v>311.86515928553672</v>
      </c>
      <c r="AJ191" s="6">
        <f t="shared" si="75"/>
        <v>234.48508216957649</v>
      </c>
      <c r="AK191" s="6">
        <f t="shared" si="76"/>
        <v>34.64276331870699</v>
      </c>
      <c r="AL191" s="6">
        <f t="shared" si="77"/>
        <v>15.343986931497751</v>
      </c>
      <c r="AM191" s="6">
        <f t="shared" si="78"/>
        <v>16.210615313388743</v>
      </c>
      <c r="AN191" s="6">
        <f t="shared" si="79"/>
        <v>5.59</v>
      </c>
      <c r="AO191" s="6">
        <f t="shared" si="80"/>
        <v>14.613919227838458</v>
      </c>
      <c r="AP191" s="6">
        <f t="shared" si="81"/>
        <v>5.9564242189632033</v>
      </c>
      <c r="AQ191" s="6">
        <f t="shared" si="82"/>
        <v>5.4600000000000009</v>
      </c>
      <c r="AR191" s="6">
        <f t="shared" si="83"/>
        <v>11.179002403080871</v>
      </c>
      <c r="AS191" s="7"/>
      <c r="AT191" s="7">
        <f t="shared" si="57"/>
        <v>202.7585772795951</v>
      </c>
      <c r="AU191" s="7">
        <f t="shared" si="58"/>
        <v>249.3609214213671</v>
      </c>
      <c r="AV191" s="7">
        <f t="shared" si="59"/>
        <v>343.48179358305242</v>
      </c>
      <c r="AW191" s="7">
        <f t="shared" si="60"/>
        <v>420.8618706990128</v>
      </c>
      <c r="AX191" s="7"/>
      <c r="AY191" s="8">
        <v>1687</v>
      </c>
      <c r="AZ191" s="9">
        <f t="shared" si="61"/>
        <v>2319.9596774193551</v>
      </c>
      <c r="BB191" s="9">
        <f t="shared" si="62"/>
        <v>851.58602457429947</v>
      </c>
      <c r="BC191" s="9">
        <f t="shared" si="63"/>
        <v>1047.3158699697419</v>
      </c>
      <c r="BD191" s="9">
        <f t="shared" si="64"/>
        <v>1767.6198569358539</v>
      </c>
      <c r="BE191" s="9">
        <f t="shared" si="65"/>
        <v>1442.6235330488203</v>
      </c>
      <c r="BG191" s="10">
        <v>1687</v>
      </c>
      <c r="BH191" s="11">
        <f t="shared" si="66"/>
        <v>2.7242810596605116</v>
      </c>
      <c r="BI191" s="11">
        <f t="shared" si="67"/>
        <v>2.2151480216626349</v>
      </c>
      <c r="BJ191" s="11">
        <f t="shared" si="68"/>
        <v>1.3124765872685855</v>
      </c>
      <c r="BK191" s="11">
        <f t="shared" si="69"/>
        <v>1.6081532182664351</v>
      </c>
      <c r="BP191" s="3"/>
    </row>
    <row r="192" spans="2:68" x14ac:dyDescent="0.2">
      <c r="B192" s="16">
        <v>1688</v>
      </c>
      <c r="C192" s="4">
        <v>0.2324864524345053</v>
      </c>
      <c r="D192" s="4">
        <f t="shared" si="84"/>
        <v>0.49151469859303448</v>
      </c>
      <c r="E192" s="4">
        <v>0.52916385456774129</v>
      </c>
      <c r="F192" s="4">
        <f t="shared" si="70"/>
        <v>0.70555180609032175</v>
      </c>
      <c r="G192" s="4">
        <v>1.1252207469096858</v>
      </c>
      <c r="H192" s="4">
        <f t="shared" si="71"/>
        <v>0.84603063677419976</v>
      </c>
      <c r="I192" s="4">
        <v>0.57100318639701642</v>
      </c>
      <c r="J192" s="4">
        <v>3.0687973862995501</v>
      </c>
      <c r="K192" s="4">
        <v>5.6940512570326058</v>
      </c>
      <c r="L192" s="4">
        <v>4.3</v>
      </c>
      <c r="M192" s="4">
        <v>4.8713064092794864</v>
      </c>
      <c r="N192" s="4">
        <v>4.7523527757738622</v>
      </c>
      <c r="O192" s="4">
        <v>4.2</v>
      </c>
      <c r="P192" s="4">
        <v>4.8442343746683765</v>
      </c>
      <c r="R192" s="4">
        <v>13.919758064516131</v>
      </c>
      <c r="S192" s="4">
        <v>9.2798387096774206</v>
      </c>
      <c r="T192" s="4">
        <v>8.8158467741935489</v>
      </c>
      <c r="U192" s="4">
        <v>5.567903225806452</v>
      </c>
      <c r="V192" s="4"/>
      <c r="W192" s="52">
        <v>8.3518548387096789</v>
      </c>
      <c r="X192" s="52">
        <v>5.567903225806452</v>
      </c>
      <c r="Y192" s="52">
        <v>9.2798387096774206</v>
      </c>
      <c r="Z192" s="52">
        <v>6.4958870967741946</v>
      </c>
      <c r="AA192" s="52">
        <v>9.2798387096774206</v>
      </c>
      <c r="AB192" s="52">
        <v>5.567903225806452</v>
      </c>
      <c r="AC192" s="52">
        <v>11.135806451612904</v>
      </c>
      <c r="AD192" s="52">
        <v>6.4958870967741946</v>
      </c>
      <c r="AE192" s="57"/>
      <c r="AF192" s="26">
        <v>1688</v>
      </c>
      <c r="AG192" s="6">
        <f t="shared" si="72"/>
        <v>83.557498760815861</v>
      </c>
      <c r="AH192" s="6">
        <f t="shared" si="73"/>
        <v>137.58260218761274</v>
      </c>
      <c r="AI192" s="6">
        <f t="shared" si="74"/>
        <v>304.93482241252485</v>
      </c>
      <c r="AJ192" s="6">
        <f t="shared" si="75"/>
        <v>229.27430256580814</v>
      </c>
      <c r="AK192" s="6">
        <f t="shared" si="76"/>
        <v>34.64276331870699</v>
      </c>
      <c r="AL192" s="6">
        <f t="shared" si="77"/>
        <v>15.343986931497751</v>
      </c>
      <c r="AM192" s="6">
        <f t="shared" si="78"/>
        <v>17.082153771097818</v>
      </c>
      <c r="AN192" s="6">
        <f t="shared" si="79"/>
        <v>5.59</v>
      </c>
      <c r="AO192" s="6">
        <f t="shared" si="80"/>
        <v>14.613919227838458</v>
      </c>
      <c r="AP192" s="6">
        <f t="shared" si="81"/>
        <v>6.1780586085060207</v>
      </c>
      <c r="AQ192" s="6">
        <f t="shared" si="82"/>
        <v>5.4600000000000009</v>
      </c>
      <c r="AR192" s="6">
        <f t="shared" si="83"/>
        <v>9.6884687493367529</v>
      </c>
      <c r="AS192" s="7"/>
      <c r="AT192" s="7">
        <f t="shared" si="57"/>
        <v>192.15684936779965</v>
      </c>
      <c r="AU192" s="7">
        <f t="shared" si="58"/>
        <v>246.18195279459653</v>
      </c>
      <c r="AV192" s="7">
        <f t="shared" si="59"/>
        <v>337.87365317279188</v>
      </c>
      <c r="AW192" s="7">
        <f t="shared" si="60"/>
        <v>413.53417301950867</v>
      </c>
      <c r="AX192" s="7"/>
      <c r="AY192" s="8">
        <v>1688</v>
      </c>
      <c r="AZ192" s="9">
        <f t="shared" si="61"/>
        <v>2319.9596774193551</v>
      </c>
      <c r="BB192" s="9">
        <f t="shared" si="62"/>
        <v>807.05876734475862</v>
      </c>
      <c r="BC192" s="9">
        <f t="shared" si="63"/>
        <v>1033.9642017373055</v>
      </c>
      <c r="BD192" s="9">
        <f t="shared" si="64"/>
        <v>1736.8435266819365</v>
      </c>
      <c r="BE192" s="9">
        <f t="shared" si="65"/>
        <v>1419.0693433257259</v>
      </c>
      <c r="BG192" s="10">
        <v>1688</v>
      </c>
      <c r="BH192" s="11">
        <f t="shared" si="66"/>
        <v>2.8745858062506082</v>
      </c>
      <c r="BI192" s="11">
        <f t="shared" si="67"/>
        <v>2.2437524176574697</v>
      </c>
      <c r="BJ192" s="11">
        <f t="shared" si="68"/>
        <v>1.3357332665720343</v>
      </c>
      <c r="BK192" s="11">
        <f t="shared" si="69"/>
        <v>1.6348458856720178</v>
      </c>
      <c r="BP192" s="3"/>
    </row>
    <row r="193" spans="2:68" x14ac:dyDescent="0.2">
      <c r="B193" s="16">
        <v>1689</v>
      </c>
      <c r="C193" s="4">
        <v>0.23989310047666651</v>
      </c>
      <c r="D193" s="4">
        <f t="shared" si="84"/>
        <v>0.5071735739464408</v>
      </c>
      <c r="E193" s="4">
        <v>0.5921203629261117</v>
      </c>
      <c r="F193" s="4">
        <f t="shared" si="70"/>
        <v>0.7894938172348156</v>
      </c>
      <c r="G193" s="4">
        <v>1.3553795360503031</v>
      </c>
      <c r="H193" s="4">
        <f t="shared" si="71"/>
        <v>1.0190823579325587</v>
      </c>
      <c r="I193" s="4">
        <v>0.57100318639701642</v>
      </c>
      <c r="J193" s="4">
        <v>3.0687973862995501</v>
      </c>
      <c r="K193" s="4">
        <v>5.4035384377962483</v>
      </c>
      <c r="L193" s="4">
        <v>4.6031757828123503</v>
      </c>
      <c r="M193" s="4">
        <v>4.8713064092794864</v>
      </c>
      <c r="N193" s="4">
        <v>4.9867737647133801</v>
      </c>
      <c r="O193" s="4">
        <v>4.2</v>
      </c>
      <c r="P193" s="4">
        <v>5.682659554899443</v>
      </c>
      <c r="R193" s="4">
        <v>13.919758064516131</v>
      </c>
      <c r="S193" s="4">
        <v>9.2798387096774206</v>
      </c>
      <c r="T193" s="4">
        <v>8.8158467741935489</v>
      </c>
      <c r="U193" s="4">
        <v>5.567903225806452</v>
      </c>
      <c r="V193" s="4"/>
      <c r="W193" s="52">
        <v>8.3518548387096789</v>
      </c>
      <c r="X193" s="52">
        <v>5.567903225806452</v>
      </c>
      <c r="Y193" s="52">
        <v>9.2798387096774206</v>
      </c>
      <c r="Z193" s="52">
        <v>6.4958870967741946</v>
      </c>
      <c r="AA193" s="52">
        <v>9.2798387096774206</v>
      </c>
      <c r="AB193" s="52">
        <v>5.567903225806452</v>
      </c>
      <c r="AC193" s="52">
        <v>11.135806451612904</v>
      </c>
      <c r="AD193" s="52">
        <v>6.4958870967741946</v>
      </c>
      <c r="AE193" s="57"/>
      <c r="AF193" s="26">
        <v>1689</v>
      </c>
      <c r="AG193" s="6">
        <f t="shared" si="72"/>
        <v>86.219507570894933</v>
      </c>
      <c r="AH193" s="6">
        <f t="shared" si="73"/>
        <v>153.95129436078903</v>
      </c>
      <c r="AI193" s="6">
        <f t="shared" si="74"/>
        <v>367.30785426963217</v>
      </c>
      <c r="AJ193" s="6">
        <f t="shared" si="75"/>
        <v>276.17131899972344</v>
      </c>
      <c r="AK193" s="6">
        <f t="shared" si="76"/>
        <v>34.64276331870699</v>
      </c>
      <c r="AL193" s="6">
        <f t="shared" si="77"/>
        <v>15.343986931497751</v>
      </c>
      <c r="AM193" s="6">
        <f t="shared" si="78"/>
        <v>16.210615313388743</v>
      </c>
      <c r="AN193" s="6">
        <f t="shared" si="79"/>
        <v>5.9841285176560559</v>
      </c>
      <c r="AO193" s="6">
        <f t="shared" si="80"/>
        <v>14.613919227838458</v>
      </c>
      <c r="AP193" s="6">
        <f t="shared" si="81"/>
        <v>6.4828058941273943</v>
      </c>
      <c r="AQ193" s="6">
        <f t="shared" si="82"/>
        <v>5.4600000000000009</v>
      </c>
      <c r="AR193" s="6">
        <f t="shared" si="83"/>
        <v>11.365319109798886</v>
      </c>
      <c r="AS193" s="7"/>
      <c r="AT193" s="7">
        <f t="shared" si="57"/>
        <v>196.3230458839092</v>
      </c>
      <c r="AU193" s="7">
        <f t="shared" si="58"/>
        <v>264.05483267380328</v>
      </c>
      <c r="AV193" s="7">
        <f t="shared" si="59"/>
        <v>386.27485731273771</v>
      </c>
      <c r="AW193" s="7">
        <f t="shared" si="60"/>
        <v>477.4113925826465</v>
      </c>
      <c r="AX193" s="7"/>
      <c r="AY193" s="8">
        <v>1689</v>
      </c>
      <c r="AZ193" s="9">
        <f t="shared" si="61"/>
        <v>2319.9596774193551</v>
      </c>
      <c r="BB193" s="9">
        <f t="shared" si="62"/>
        <v>824.55679271241866</v>
      </c>
      <c r="BC193" s="9">
        <f t="shared" si="63"/>
        <v>1109.0302972299737</v>
      </c>
      <c r="BD193" s="9">
        <f t="shared" si="64"/>
        <v>2005.1278488471153</v>
      </c>
      <c r="BE193" s="9">
        <f t="shared" si="65"/>
        <v>1622.3544007134985</v>
      </c>
      <c r="BG193" s="10">
        <v>1689</v>
      </c>
      <c r="BH193" s="11">
        <f t="shared" si="66"/>
        <v>2.8135838524690797</v>
      </c>
      <c r="BI193" s="11">
        <f t="shared" si="67"/>
        <v>2.0918812436539569</v>
      </c>
      <c r="BJ193" s="11">
        <f t="shared" si="68"/>
        <v>1.1570133439387709</v>
      </c>
      <c r="BK193" s="11">
        <f t="shared" si="69"/>
        <v>1.4299956140280172</v>
      </c>
      <c r="BP193" s="3"/>
    </row>
    <row r="194" spans="2:68" x14ac:dyDescent="0.2">
      <c r="B194" s="16">
        <v>1690</v>
      </c>
      <c r="C194" s="4">
        <v>0.23824717868951961</v>
      </c>
      <c r="D194" s="4">
        <f t="shared" si="84"/>
        <v>0.50369382386790618</v>
      </c>
      <c r="E194" s="4">
        <v>0.56990041879962805</v>
      </c>
      <c r="F194" s="4">
        <f t="shared" si="70"/>
        <v>0.75986722506617077</v>
      </c>
      <c r="G194" s="4">
        <v>1.2786599396700973</v>
      </c>
      <c r="H194" s="4">
        <f t="shared" si="71"/>
        <v>0.96139845087977238</v>
      </c>
      <c r="I194" s="4">
        <v>0.44420137191521614</v>
      </c>
      <c r="J194" s="4">
        <v>2.8495975729924399</v>
      </c>
      <c r="K194" s="4">
        <v>5.5197435654907911</v>
      </c>
      <c r="L194" s="4">
        <v>4.6031757828123503</v>
      </c>
      <c r="M194" s="4">
        <v>4.8713064092794855</v>
      </c>
      <c r="N194" s="4">
        <v>4.6671087797958553</v>
      </c>
      <c r="O194" s="4">
        <v>4.2</v>
      </c>
      <c r="P194" s="4">
        <v>5.310026141463414</v>
      </c>
      <c r="R194" s="4">
        <v>13.919758064516131</v>
      </c>
      <c r="S194" s="4">
        <v>11.135806451612904</v>
      </c>
      <c r="T194" s="4">
        <v>8.8158467741935489</v>
      </c>
      <c r="U194" s="4">
        <v>5.567903225806452</v>
      </c>
      <c r="V194" s="4"/>
      <c r="W194" s="52">
        <v>8.3518548387096789</v>
      </c>
      <c r="X194" s="52">
        <v>5.567903225806452</v>
      </c>
      <c r="Y194" s="52">
        <v>9.2798387096774206</v>
      </c>
      <c r="Z194" s="52">
        <v>6.4958870967741946</v>
      </c>
      <c r="AA194" s="52">
        <v>9.2798387096774206</v>
      </c>
      <c r="AB194" s="52">
        <v>5.567903225806452</v>
      </c>
      <c r="AC194" s="52">
        <v>11.135806451612904</v>
      </c>
      <c r="AD194" s="52">
        <v>6.4958870967741946</v>
      </c>
      <c r="AE194" s="57"/>
      <c r="AF194" s="26">
        <v>1690</v>
      </c>
      <c r="AG194" s="6">
        <f t="shared" si="72"/>
        <v>85.627950057544055</v>
      </c>
      <c r="AH194" s="6">
        <f t="shared" si="73"/>
        <v>148.17410888790329</v>
      </c>
      <c r="AI194" s="6">
        <f t="shared" si="74"/>
        <v>346.51684365059634</v>
      </c>
      <c r="AJ194" s="6">
        <f t="shared" si="75"/>
        <v>260.53898018841829</v>
      </c>
      <c r="AK194" s="6">
        <f t="shared" si="76"/>
        <v>26.949697234096163</v>
      </c>
      <c r="AL194" s="6">
        <f t="shared" si="77"/>
        <v>14.2479878649622</v>
      </c>
      <c r="AM194" s="6">
        <f t="shared" si="78"/>
        <v>16.559230696472373</v>
      </c>
      <c r="AN194" s="6">
        <f t="shared" si="79"/>
        <v>5.9841285176560559</v>
      </c>
      <c r="AO194" s="6">
        <f t="shared" si="80"/>
        <v>14.613919227838457</v>
      </c>
      <c r="AP194" s="6">
        <f t="shared" si="81"/>
        <v>6.067241413734612</v>
      </c>
      <c r="AQ194" s="6">
        <f t="shared" si="82"/>
        <v>5.4600000000000009</v>
      </c>
      <c r="AR194" s="6">
        <f t="shared" si="83"/>
        <v>10.620052282926828</v>
      </c>
      <c r="AS194" s="7"/>
      <c r="AT194" s="7">
        <f t="shared" si="57"/>
        <v>186.13020729523072</v>
      </c>
      <c r="AU194" s="7">
        <f t="shared" si="58"/>
        <v>248.67636612558996</v>
      </c>
      <c r="AV194" s="7">
        <f t="shared" si="59"/>
        <v>361.041237426105</v>
      </c>
      <c r="AW194" s="7">
        <f t="shared" si="60"/>
        <v>447.01910088828305</v>
      </c>
      <c r="AX194" s="7"/>
      <c r="AY194" s="8">
        <v>1690</v>
      </c>
      <c r="AZ194" s="9">
        <f t="shared" si="61"/>
        <v>2783.9516129032259</v>
      </c>
      <c r="BB194" s="9">
        <f t="shared" si="62"/>
        <v>781.74687063996907</v>
      </c>
      <c r="BC194" s="9">
        <f t="shared" si="63"/>
        <v>1044.4407377274779</v>
      </c>
      <c r="BD194" s="9">
        <f t="shared" si="64"/>
        <v>1877.4802237307888</v>
      </c>
      <c r="BE194" s="9">
        <f t="shared" si="65"/>
        <v>1516.3731971896411</v>
      </c>
      <c r="BG194" s="10">
        <v>1690</v>
      </c>
      <c r="BH194" s="11">
        <f t="shared" si="66"/>
        <v>3.5611931655372953</v>
      </c>
      <c r="BI194" s="11">
        <f t="shared" si="67"/>
        <v>2.665495046622389</v>
      </c>
      <c r="BJ194" s="11">
        <f t="shared" si="68"/>
        <v>1.4828127496177641</v>
      </c>
      <c r="BK194" s="11">
        <f t="shared" si="69"/>
        <v>1.8359277373557128</v>
      </c>
      <c r="BP194" s="3"/>
    </row>
    <row r="195" spans="2:68" x14ac:dyDescent="0.2">
      <c r="B195" s="16">
        <v>1691</v>
      </c>
      <c r="C195" s="4">
        <v>0.28968223453786146</v>
      </c>
      <c r="D195" s="4">
        <f t="shared" si="84"/>
        <v>0.61243601382211732</v>
      </c>
      <c r="E195" s="4">
        <v>0.75300921761972517</v>
      </c>
      <c r="F195" s="4">
        <f t="shared" si="70"/>
        <v>1.0040122901596336</v>
      </c>
      <c r="G195" s="4">
        <v>1.6366847227777246</v>
      </c>
      <c r="H195" s="4">
        <f t="shared" si="71"/>
        <v>1.2305900171261086</v>
      </c>
      <c r="I195" s="4">
        <v>0.44420137191521614</v>
      </c>
      <c r="J195" s="4">
        <v>2.6303977596853287</v>
      </c>
      <c r="K195" s="4">
        <v>5.635948693185334</v>
      </c>
      <c r="L195" s="4">
        <v>5.5</v>
      </c>
      <c r="M195" s="4">
        <v>4.8713064092794864</v>
      </c>
      <c r="N195" s="4">
        <v>4.5179317868343434</v>
      </c>
      <c r="O195" s="4">
        <v>4.2</v>
      </c>
      <c r="P195" s="4">
        <v>5.2168677881044063</v>
      </c>
      <c r="R195" s="4">
        <v>13.919758064516131</v>
      </c>
      <c r="S195" s="4">
        <v>11.135806451612904</v>
      </c>
      <c r="T195" s="4">
        <v>8.8158467741935489</v>
      </c>
      <c r="U195" s="4">
        <v>5.567903225806452</v>
      </c>
      <c r="V195" s="4"/>
      <c r="W195" s="52">
        <v>8.3518548387096789</v>
      </c>
      <c r="X195" s="52">
        <v>5.567903225806452</v>
      </c>
      <c r="Y195" s="52">
        <v>9.2798387096774206</v>
      </c>
      <c r="Z195" s="52">
        <v>6.4958870967741946</v>
      </c>
      <c r="AA195" s="52">
        <v>9.2798387096774206</v>
      </c>
      <c r="AB195" s="52">
        <v>5.567903225806452</v>
      </c>
      <c r="AC195" s="52">
        <v>11.135806451612904</v>
      </c>
      <c r="AD195" s="52">
        <v>6.4958870967741946</v>
      </c>
      <c r="AE195" s="57"/>
      <c r="AF195" s="26">
        <v>1691</v>
      </c>
      <c r="AG195" s="6">
        <f t="shared" si="72"/>
        <v>104.11412234975994</v>
      </c>
      <c r="AH195" s="6">
        <f t="shared" si="73"/>
        <v>195.78239658112855</v>
      </c>
      <c r="AI195" s="6">
        <f t="shared" si="74"/>
        <v>443.54155987276334</v>
      </c>
      <c r="AJ195" s="6">
        <f t="shared" si="75"/>
        <v>333.48989464117545</v>
      </c>
      <c r="AK195" s="6">
        <f t="shared" si="76"/>
        <v>26.949697234096163</v>
      </c>
      <c r="AL195" s="6">
        <f t="shared" si="77"/>
        <v>13.151988798426643</v>
      </c>
      <c r="AM195" s="6">
        <f t="shared" si="78"/>
        <v>16.907846079556002</v>
      </c>
      <c r="AN195" s="6">
        <f t="shared" si="79"/>
        <v>7.15</v>
      </c>
      <c r="AO195" s="6">
        <f t="shared" si="80"/>
        <v>14.613919227838458</v>
      </c>
      <c r="AP195" s="6">
        <f t="shared" si="81"/>
        <v>5.8733113228846463</v>
      </c>
      <c r="AQ195" s="6">
        <f t="shared" si="82"/>
        <v>5.4600000000000009</v>
      </c>
      <c r="AR195" s="6">
        <f t="shared" si="83"/>
        <v>10.433735576208813</v>
      </c>
      <c r="AS195" s="7"/>
      <c r="AT195" s="7">
        <f t="shared" si="57"/>
        <v>204.65462058877068</v>
      </c>
      <c r="AU195" s="7">
        <f t="shared" si="58"/>
        <v>296.32289482013925</v>
      </c>
      <c r="AV195" s="7">
        <f t="shared" si="59"/>
        <v>434.03039288018613</v>
      </c>
      <c r="AW195" s="7">
        <f t="shared" si="60"/>
        <v>544.08205811177413</v>
      </c>
      <c r="AX195" s="7"/>
      <c r="AY195" s="8">
        <v>1691</v>
      </c>
      <c r="AZ195" s="9">
        <f t="shared" si="61"/>
        <v>2783.9516129032259</v>
      </c>
      <c r="BB195" s="9">
        <f t="shared" si="62"/>
        <v>859.54940647283695</v>
      </c>
      <c r="BC195" s="9">
        <f t="shared" si="63"/>
        <v>1244.5561582445848</v>
      </c>
      <c r="BD195" s="9">
        <f t="shared" si="64"/>
        <v>2285.1446440694513</v>
      </c>
      <c r="BE195" s="9">
        <f t="shared" si="65"/>
        <v>1822.9276500967819</v>
      </c>
      <c r="BG195" s="10">
        <v>1691</v>
      </c>
      <c r="BH195" s="11">
        <f t="shared" si="66"/>
        <v>3.2388500206488162</v>
      </c>
      <c r="BI195" s="11">
        <f t="shared" si="67"/>
        <v>2.2369031678168061</v>
      </c>
      <c r="BJ195" s="11">
        <f t="shared" si="68"/>
        <v>1.2182824488280466</v>
      </c>
      <c r="BK195" s="11">
        <f t="shared" si="69"/>
        <v>1.5271871117624563</v>
      </c>
      <c r="BP195" s="3"/>
    </row>
    <row r="196" spans="2:68" x14ac:dyDescent="0.2">
      <c r="B196" s="16">
        <v>1692</v>
      </c>
      <c r="C196" s="4">
        <v>0.34893541887515134</v>
      </c>
      <c r="D196" s="4">
        <f t="shared" si="84"/>
        <v>0.73770701664936866</v>
      </c>
      <c r="E196" s="4">
        <v>0.98508418960744359</v>
      </c>
      <c r="F196" s="4">
        <f t="shared" si="70"/>
        <v>1.3134455861432581</v>
      </c>
      <c r="G196" s="4">
        <v>1.9947095058853517</v>
      </c>
      <c r="H196" s="4">
        <f t="shared" si="71"/>
        <v>1.4997815833724448</v>
      </c>
      <c r="I196" s="4">
        <v>0.44420137191521614</v>
      </c>
      <c r="J196" s="4">
        <v>2.8495975729924399</v>
      </c>
      <c r="K196" s="4">
        <v>5.8683589485744196</v>
      </c>
      <c r="L196" s="4">
        <v>5.5</v>
      </c>
      <c r="M196" s="4">
        <v>4.8713064092794864</v>
      </c>
      <c r="N196" s="4">
        <v>4.9228407677298751</v>
      </c>
      <c r="O196" s="4">
        <v>4.2</v>
      </c>
      <c r="P196" s="4">
        <v>5.310026141463414</v>
      </c>
      <c r="R196" s="4">
        <v>13.919758064516131</v>
      </c>
      <c r="S196" s="4">
        <v>11.135806451612904</v>
      </c>
      <c r="T196" s="4">
        <v>8.8158467741935489</v>
      </c>
      <c r="U196" s="4">
        <v>5.567903225806452</v>
      </c>
      <c r="V196" s="4"/>
      <c r="W196" s="52">
        <v>8.3518548387096789</v>
      </c>
      <c r="X196" s="52">
        <v>5.567903225806452</v>
      </c>
      <c r="Y196" s="52">
        <v>9.2798387096774206</v>
      </c>
      <c r="Z196" s="52">
        <v>6.4958870967741946</v>
      </c>
      <c r="AA196" s="52">
        <v>9.2798387096774206</v>
      </c>
      <c r="AB196" s="52">
        <v>5.567903225806452</v>
      </c>
      <c r="AC196" s="52">
        <v>11.135806451612904</v>
      </c>
      <c r="AD196" s="52">
        <v>6.4958870967741946</v>
      </c>
      <c r="AE196" s="57"/>
      <c r="AF196" s="26">
        <v>1692</v>
      </c>
      <c r="AG196" s="6">
        <f t="shared" si="72"/>
        <v>125.41019283039267</v>
      </c>
      <c r="AH196" s="6">
        <f t="shared" si="73"/>
        <v>256.12188929793535</v>
      </c>
      <c r="AI196" s="6">
        <f t="shared" si="74"/>
        <v>540.56627609493034</v>
      </c>
      <c r="AJ196" s="6">
        <f t="shared" si="75"/>
        <v>406.44080909393256</v>
      </c>
      <c r="AK196" s="6">
        <f t="shared" si="76"/>
        <v>26.949697234096163</v>
      </c>
      <c r="AL196" s="6">
        <f t="shared" si="77"/>
        <v>14.2479878649622</v>
      </c>
      <c r="AM196" s="6">
        <f t="shared" si="78"/>
        <v>17.605076845723261</v>
      </c>
      <c r="AN196" s="6">
        <f t="shared" si="79"/>
        <v>7.15</v>
      </c>
      <c r="AO196" s="6">
        <f t="shared" si="80"/>
        <v>14.613919227838458</v>
      </c>
      <c r="AP196" s="6">
        <f t="shared" si="81"/>
        <v>6.3996929980488382</v>
      </c>
      <c r="AQ196" s="6">
        <f t="shared" si="82"/>
        <v>5.4600000000000009</v>
      </c>
      <c r="AR196" s="6">
        <f t="shared" si="83"/>
        <v>10.620052282926828</v>
      </c>
      <c r="AS196" s="7"/>
      <c r="AT196" s="7">
        <f t="shared" si="57"/>
        <v>228.45661928398843</v>
      </c>
      <c r="AU196" s="7">
        <f t="shared" si="58"/>
        <v>359.16831575153111</v>
      </c>
      <c r="AV196" s="7">
        <f t="shared" si="59"/>
        <v>509.48723554752831</v>
      </c>
      <c r="AW196" s="7">
        <f t="shared" si="60"/>
        <v>643.61270254852593</v>
      </c>
      <c r="AX196" s="7"/>
      <c r="AY196" s="8">
        <v>1692</v>
      </c>
      <c r="AZ196" s="9">
        <f t="shared" si="61"/>
        <v>2783.9516129032259</v>
      </c>
      <c r="BB196" s="9">
        <f t="shared" si="62"/>
        <v>959.5178009927514</v>
      </c>
      <c r="BC196" s="9">
        <f t="shared" si="63"/>
        <v>1508.5069261564308</v>
      </c>
      <c r="BD196" s="9">
        <f t="shared" si="64"/>
        <v>2703.1733507038089</v>
      </c>
      <c r="BE196" s="9">
        <f t="shared" si="65"/>
        <v>2139.8463892996192</v>
      </c>
      <c r="BG196" s="10">
        <v>1692</v>
      </c>
      <c r="BH196" s="11">
        <f t="shared" si="66"/>
        <v>2.9014069463045398</v>
      </c>
      <c r="BI196" s="11">
        <f t="shared" si="67"/>
        <v>1.8455013792986275</v>
      </c>
      <c r="BJ196" s="11">
        <f t="shared" si="68"/>
        <v>1.029882753238295</v>
      </c>
      <c r="BK196" s="11">
        <f t="shared" si="69"/>
        <v>1.3010053557229522</v>
      </c>
      <c r="BP196" s="3"/>
    </row>
    <row r="197" spans="2:68" x14ac:dyDescent="0.2">
      <c r="B197" s="16">
        <v>1693</v>
      </c>
      <c r="C197" s="4">
        <v>0.33576804457797582</v>
      </c>
      <c r="D197" s="4">
        <f t="shared" si="84"/>
        <v>0.70986901602109054</v>
      </c>
      <c r="E197" s="4">
        <v>1.2529579604656083</v>
      </c>
      <c r="F197" s="4">
        <f t="shared" si="70"/>
        <v>1.6706106139541443</v>
      </c>
      <c r="G197" s="4">
        <v>2.1737218974391652</v>
      </c>
      <c r="H197" s="4">
        <f t="shared" si="71"/>
        <v>1.6343773664956129</v>
      </c>
      <c r="I197" s="4">
        <v>0.44420137191521614</v>
      </c>
      <c r="J197" s="4">
        <v>3.0687973862995501</v>
      </c>
      <c r="K197" s="4">
        <v>6.1588717678107772</v>
      </c>
      <c r="L197" s="4">
        <v>5.5</v>
      </c>
      <c r="M197" s="4">
        <v>4.8713064092794864</v>
      </c>
      <c r="N197" s="4">
        <v>5.9244577204714508</v>
      </c>
      <c r="O197" s="4">
        <v>4.2</v>
      </c>
      <c r="P197" s="4">
        <v>5.5467511885895409</v>
      </c>
      <c r="R197" s="4">
        <v>13.919758064516131</v>
      </c>
      <c r="S197" s="4">
        <v>11.135806451612904</v>
      </c>
      <c r="T197" s="4">
        <v>8.8158467741935489</v>
      </c>
      <c r="U197" s="4">
        <v>5.567903225806452</v>
      </c>
      <c r="V197" s="4"/>
      <c r="W197" s="52">
        <v>8.3518548387096789</v>
      </c>
      <c r="X197" s="52">
        <v>6.4958870967741946</v>
      </c>
      <c r="Y197" s="52">
        <v>9.2798387096774206</v>
      </c>
      <c r="Z197" s="52">
        <v>6.4958870967741946</v>
      </c>
      <c r="AA197" s="52">
        <v>9.2798387096774206</v>
      </c>
      <c r="AB197" s="52">
        <v>6.4958870967741946</v>
      </c>
      <c r="AC197" s="52">
        <v>11.135806451612904</v>
      </c>
      <c r="AD197" s="52">
        <v>6.4958870967741946</v>
      </c>
      <c r="AE197" s="57"/>
      <c r="AF197" s="26">
        <v>1693</v>
      </c>
      <c r="AG197" s="6">
        <f t="shared" si="72"/>
        <v>120.67773272358539</v>
      </c>
      <c r="AH197" s="6">
        <f t="shared" si="73"/>
        <v>325.76906972105814</v>
      </c>
      <c r="AI197" s="6">
        <f t="shared" si="74"/>
        <v>589.07863420601382</v>
      </c>
      <c r="AJ197" s="6">
        <f t="shared" si="75"/>
        <v>442.91626632031108</v>
      </c>
      <c r="AK197" s="6">
        <f t="shared" si="76"/>
        <v>26.949697234096163</v>
      </c>
      <c r="AL197" s="6">
        <f t="shared" si="77"/>
        <v>15.343986931497751</v>
      </c>
      <c r="AM197" s="6">
        <f t="shared" si="78"/>
        <v>18.476615303432332</v>
      </c>
      <c r="AN197" s="6">
        <f t="shared" si="79"/>
        <v>7.15</v>
      </c>
      <c r="AO197" s="6">
        <f t="shared" si="80"/>
        <v>14.613919227838458</v>
      </c>
      <c r="AP197" s="6">
        <f t="shared" si="81"/>
        <v>7.7017950366128867</v>
      </c>
      <c r="AQ197" s="6">
        <f t="shared" si="82"/>
        <v>5.4600000000000009</v>
      </c>
      <c r="AR197" s="6">
        <f t="shared" si="83"/>
        <v>11.093502377179082</v>
      </c>
      <c r="AS197" s="7"/>
      <c r="AT197" s="7">
        <f t="shared" ref="AT197:AT260" si="85">SUM(AK197:AR197)+AG197</f>
        <v>227.46724883424207</v>
      </c>
      <c r="AU197" s="7">
        <f t="shared" ref="AU197:AU260" si="86">SUM(AK197:AR197)+AH197</f>
        <v>432.55858583171482</v>
      </c>
      <c r="AV197" s="7">
        <f t="shared" ref="AV197:AV260" si="87">SUM(AJ197:AR197)</f>
        <v>549.70578243096782</v>
      </c>
      <c r="AW197" s="7">
        <f t="shared" ref="AW197:AW260" si="88">SUM(AI197:AR197)-AJ197</f>
        <v>695.86815031667061</v>
      </c>
      <c r="AX197" s="7"/>
      <c r="AY197" s="8">
        <v>1693</v>
      </c>
      <c r="AZ197" s="9">
        <f t="shared" ref="AZ197:AZ260" si="89">S197*250</f>
        <v>2783.9516129032259</v>
      </c>
      <c r="BB197" s="9">
        <f t="shared" ref="BB197:BB260" si="90">AT197*4.2</f>
        <v>955.36244510381675</v>
      </c>
      <c r="BC197" s="9">
        <f t="shared" ref="BC197:BC260" si="91">(SUM(AK197:AR197)+AH197)*4.2</f>
        <v>1816.7460604932023</v>
      </c>
      <c r="BD197" s="9">
        <f t="shared" ref="BD197:BD260" si="92">AW197*4.2</f>
        <v>2922.6462313300167</v>
      </c>
      <c r="BE197" s="9">
        <f t="shared" ref="BE197:BE260" si="93">AV197*4.2</f>
        <v>2308.7642862100647</v>
      </c>
      <c r="BG197" s="10">
        <v>1693</v>
      </c>
      <c r="BH197" s="11">
        <f t="shared" ref="BH197:BH260" si="94">AZ197/BB197</f>
        <v>2.9140266368757053</v>
      </c>
      <c r="BI197" s="11">
        <f t="shared" ref="BI197:BI260" si="95">AZ197/BC197</f>
        <v>1.532383459330277</v>
      </c>
      <c r="BJ197" s="11">
        <f t="shared" ref="BJ197:BJ260" si="96">AZ197/BD197</f>
        <v>0.95254484893175917</v>
      </c>
      <c r="BK197" s="11">
        <f t="shared" ref="BK197:BK260" si="97">AZ197/(AV197*4.2)</f>
        <v>1.2058189004097952</v>
      </c>
      <c r="BP197" s="3"/>
    </row>
    <row r="198" spans="2:68" x14ac:dyDescent="0.2">
      <c r="B198" s="16">
        <v>1694</v>
      </c>
      <c r="C198" s="4">
        <v>0.27075413398567166</v>
      </c>
      <c r="D198" s="4">
        <f t="shared" si="84"/>
        <v>0.57241888791896756</v>
      </c>
      <c r="E198" s="4">
        <v>0.72461706679144033</v>
      </c>
      <c r="F198" s="4">
        <f t="shared" ref="F198:F261" si="98">E198/0.75</f>
        <v>0.96615608905525374</v>
      </c>
      <c r="G198" s="4">
        <v>1.432099132430509</v>
      </c>
      <c r="H198" s="4">
        <f t="shared" ref="H198:H261" si="99">G198/1.33</f>
        <v>1.0767662649853451</v>
      </c>
      <c r="I198" s="4">
        <v>0.44420137191521614</v>
      </c>
      <c r="J198" s="4">
        <v>3.0687973862995501</v>
      </c>
      <c r="K198" s="4">
        <v>6.0426666401162352</v>
      </c>
      <c r="L198" s="4">
        <v>5.5</v>
      </c>
      <c r="M198" s="4">
        <v>4.8713064092794864</v>
      </c>
      <c r="N198" s="4">
        <v>6.5637876903064996</v>
      </c>
      <c r="O198" s="4">
        <v>4.2</v>
      </c>
      <c r="P198" s="4">
        <v>5.5467511885895409</v>
      </c>
      <c r="R198" s="4">
        <v>13.919758064516131</v>
      </c>
      <c r="S198" s="4">
        <v>11.135806451612904</v>
      </c>
      <c r="T198" s="4">
        <v>8.8158467741935489</v>
      </c>
      <c r="U198" s="4">
        <v>6.0318951612903229</v>
      </c>
      <c r="V198" s="4"/>
      <c r="W198" s="52">
        <v>8.3518548387096789</v>
      </c>
      <c r="X198" s="52">
        <v>6.4958870967741946</v>
      </c>
      <c r="Y198" s="52">
        <v>9.2798387096774206</v>
      </c>
      <c r="Z198" s="52">
        <v>6.4958870967741946</v>
      </c>
      <c r="AA198" s="52">
        <v>9.2798387096774206</v>
      </c>
      <c r="AB198" s="52">
        <v>6.4958870967741946</v>
      </c>
      <c r="AC198" s="52">
        <v>11.135806451612904</v>
      </c>
      <c r="AD198" s="52">
        <v>6.4958870967741946</v>
      </c>
      <c r="AE198" s="57"/>
      <c r="AF198" s="26">
        <v>1694</v>
      </c>
      <c r="AG198" s="6">
        <f t="shared" ref="AG198:AG261" si="100">D198*170</f>
        <v>97.311210946224492</v>
      </c>
      <c r="AH198" s="6">
        <f t="shared" ref="AH198:AH261" si="101">F198*195</f>
        <v>188.40043736577448</v>
      </c>
      <c r="AI198" s="6">
        <f t="shared" ref="AI198:AI261" si="102">G198*271</f>
        <v>388.09886488866795</v>
      </c>
      <c r="AJ198" s="6">
        <f t="shared" ref="AJ198:AJ261" si="103">H198*271</f>
        <v>291.80365781102853</v>
      </c>
      <c r="AK198" s="6">
        <f t="shared" ref="AK198:AK261" si="104">I198*60.67</f>
        <v>26.949697234096163</v>
      </c>
      <c r="AL198" s="6">
        <f t="shared" ref="AL198:AL261" si="105">J198*5</f>
        <v>15.343986931497751</v>
      </c>
      <c r="AM198" s="6">
        <f t="shared" ref="AM198:AM261" si="106">K198*3</f>
        <v>18.127999920348707</v>
      </c>
      <c r="AN198" s="6">
        <f t="shared" ref="AN198:AN261" si="107">L198*1.3</f>
        <v>7.15</v>
      </c>
      <c r="AO198" s="6">
        <f t="shared" ref="AO198:AO261" si="108">M198*3</f>
        <v>14.613919227838458</v>
      </c>
      <c r="AP198" s="6">
        <f t="shared" ref="AP198:AP261" si="109">N198*1.3</f>
        <v>8.5329239973984503</v>
      </c>
      <c r="AQ198" s="6">
        <f t="shared" ref="AQ198:AQ261" si="110">O198*1.3</f>
        <v>5.4600000000000009</v>
      </c>
      <c r="AR198" s="6">
        <f t="shared" ref="AR198:AR261" si="111">P198*2</f>
        <v>11.093502377179082</v>
      </c>
      <c r="AS198" s="7"/>
      <c r="AT198" s="7">
        <f t="shared" si="85"/>
        <v>204.58324063458312</v>
      </c>
      <c r="AU198" s="7">
        <f t="shared" si="86"/>
        <v>295.67246705413311</v>
      </c>
      <c r="AV198" s="7">
        <f t="shared" si="87"/>
        <v>399.07568749938707</v>
      </c>
      <c r="AW198" s="7">
        <f t="shared" si="88"/>
        <v>495.37089457702655</v>
      </c>
      <c r="AX198" s="7"/>
      <c r="AY198" s="8">
        <v>1694</v>
      </c>
      <c r="AZ198" s="9">
        <f t="shared" si="89"/>
        <v>2783.9516129032259</v>
      </c>
      <c r="BB198" s="9">
        <f t="shared" si="90"/>
        <v>859.24961066524918</v>
      </c>
      <c r="BC198" s="9">
        <f t="shared" si="91"/>
        <v>1241.8243616273592</v>
      </c>
      <c r="BD198" s="9">
        <f t="shared" si="92"/>
        <v>2080.5577572235115</v>
      </c>
      <c r="BE198" s="9">
        <f t="shared" si="93"/>
        <v>1676.1178874974257</v>
      </c>
      <c r="BG198" s="10">
        <v>1694</v>
      </c>
      <c r="BH198" s="11">
        <f t="shared" si="94"/>
        <v>3.2399800690602953</v>
      </c>
      <c r="BI198" s="11">
        <f t="shared" si="95"/>
        <v>2.241823963942029</v>
      </c>
      <c r="BJ198" s="11">
        <f t="shared" si="96"/>
        <v>1.3380794660650941</v>
      </c>
      <c r="BK198" s="11">
        <f t="shared" si="97"/>
        <v>1.6609521523929811</v>
      </c>
      <c r="BP198" s="3"/>
    </row>
    <row r="199" spans="2:68" x14ac:dyDescent="0.2">
      <c r="B199" s="16">
        <v>1695</v>
      </c>
      <c r="C199" s="4">
        <v>0.31766290491935945</v>
      </c>
      <c r="D199" s="4">
        <f t="shared" si="84"/>
        <v>0.6715917651572082</v>
      </c>
      <c r="E199" s="4">
        <v>0.98673011139459055</v>
      </c>
      <c r="F199" s="4">
        <f t="shared" si="98"/>
        <v>1.3156401485261207</v>
      </c>
      <c r="G199" s="4">
        <v>1.8156971143315381</v>
      </c>
      <c r="H199" s="4">
        <f t="shared" si="99"/>
        <v>1.3651858002492767</v>
      </c>
      <c r="I199" s="4">
        <v>0.44420137191521614</v>
      </c>
      <c r="J199" s="4">
        <v>3.0687973862995501</v>
      </c>
      <c r="K199" s="4">
        <v>6.1007692039635053</v>
      </c>
      <c r="L199" s="4">
        <v>5.5</v>
      </c>
      <c r="M199" s="4">
        <v>4.8713064092794864</v>
      </c>
      <c r="N199" s="4">
        <v>6.0523237144384598</v>
      </c>
      <c r="O199" s="4">
        <v>4.2</v>
      </c>
      <c r="P199" s="4">
        <v>5.5467511885895409</v>
      </c>
      <c r="R199" s="4">
        <v>13.919758064516131</v>
      </c>
      <c r="S199" s="4">
        <v>11.135806451612904</v>
      </c>
      <c r="T199" s="4">
        <v>8.8158467741935489</v>
      </c>
      <c r="U199" s="4">
        <v>6.0318951612903229</v>
      </c>
      <c r="V199" s="4"/>
      <c r="W199" s="52">
        <v>8.3518548387096789</v>
      </c>
      <c r="X199" s="52">
        <v>6.4958870967741946</v>
      </c>
      <c r="Y199" s="52">
        <v>11.135806451612904</v>
      </c>
      <c r="Z199" s="52">
        <v>6.4958870967741946</v>
      </c>
      <c r="AA199" s="52">
        <v>9.2798387096774206</v>
      </c>
      <c r="AB199" s="52">
        <v>6.4958870967741946</v>
      </c>
      <c r="AC199" s="52">
        <v>11.135806451612904</v>
      </c>
      <c r="AD199" s="52">
        <v>6.4958870967741946</v>
      </c>
      <c r="AE199" s="57"/>
      <c r="AF199" s="26">
        <v>1695</v>
      </c>
      <c r="AG199" s="6">
        <f t="shared" si="100"/>
        <v>114.17060007672539</v>
      </c>
      <c r="AH199" s="6">
        <f t="shared" si="101"/>
        <v>256.54982896259355</v>
      </c>
      <c r="AI199" s="6">
        <f t="shared" si="102"/>
        <v>492.05391798384682</v>
      </c>
      <c r="AJ199" s="6">
        <f t="shared" si="103"/>
        <v>369.96535186755398</v>
      </c>
      <c r="AK199" s="6">
        <f t="shared" si="104"/>
        <v>26.949697234096163</v>
      </c>
      <c r="AL199" s="6">
        <f t="shared" si="105"/>
        <v>15.343986931497751</v>
      </c>
      <c r="AM199" s="6">
        <f t="shared" si="106"/>
        <v>18.302307611890516</v>
      </c>
      <c r="AN199" s="6">
        <f t="shared" si="107"/>
        <v>7.15</v>
      </c>
      <c r="AO199" s="6">
        <f t="shared" si="108"/>
        <v>14.613919227838458</v>
      </c>
      <c r="AP199" s="6">
        <f t="shared" si="109"/>
        <v>7.868020828769998</v>
      </c>
      <c r="AQ199" s="6">
        <f t="shared" si="110"/>
        <v>5.4600000000000009</v>
      </c>
      <c r="AR199" s="6">
        <f t="shared" si="111"/>
        <v>11.093502377179082</v>
      </c>
      <c r="AS199" s="7"/>
      <c r="AT199" s="7">
        <f t="shared" si="85"/>
        <v>220.95203428799738</v>
      </c>
      <c r="AU199" s="7">
        <f t="shared" si="86"/>
        <v>363.33126317386552</v>
      </c>
      <c r="AV199" s="7">
        <f t="shared" si="87"/>
        <v>476.74678607882589</v>
      </c>
      <c r="AW199" s="7">
        <f t="shared" si="88"/>
        <v>598.83535219511896</v>
      </c>
      <c r="AX199" s="7"/>
      <c r="AY199" s="8">
        <v>1695</v>
      </c>
      <c r="AZ199" s="9">
        <f t="shared" si="89"/>
        <v>2783.9516129032259</v>
      </c>
      <c r="BB199" s="9">
        <f t="shared" si="90"/>
        <v>927.99854400958907</v>
      </c>
      <c r="BC199" s="9">
        <f t="shared" si="91"/>
        <v>1525.9913053302353</v>
      </c>
      <c r="BD199" s="9">
        <f t="shared" si="92"/>
        <v>2515.1084792194997</v>
      </c>
      <c r="BE199" s="9">
        <f t="shared" si="93"/>
        <v>2002.3365015310687</v>
      </c>
      <c r="BG199" s="10">
        <v>1695</v>
      </c>
      <c r="BH199" s="11">
        <f t="shared" si="94"/>
        <v>2.9999525655230546</v>
      </c>
      <c r="BI199" s="11">
        <f t="shared" si="95"/>
        <v>1.8243561435631896</v>
      </c>
      <c r="BJ199" s="11">
        <f t="shared" si="96"/>
        <v>1.1068912676749254</v>
      </c>
      <c r="BK199" s="11">
        <f t="shared" si="97"/>
        <v>1.3903515272155815</v>
      </c>
      <c r="BP199" s="3"/>
    </row>
    <row r="200" spans="2:68" x14ac:dyDescent="0.2">
      <c r="B200" s="16">
        <v>1696</v>
      </c>
      <c r="C200" s="4">
        <v>0.29256259766536863</v>
      </c>
      <c r="D200" s="4">
        <f t="shared" si="84"/>
        <v>0.61852557645955319</v>
      </c>
      <c r="E200" s="4">
        <v>1.0138878208825153</v>
      </c>
      <c r="F200" s="4">
        <f t="shared" si="98"/>
        <v>1.3518504278433536</v>
      </c>
      <c r="G200" s="4">
        <v>1.8156971143315381</v>
      </c>
      <c r="H200" s="4">
        <f t="shared" si="99"/>
        <v>1.3651858002492767</v>
      </c>
      <c r="I200" s="4">
        <v>0.44420137191521614</v>
      </c>
      <c r="J200" s="4">
        <v>3.0687973862995501</v>
      </c>
      <c r="K200" s="4">
        <v>6.0426666401162352</v>
      </c>
      <c r="L200" s="4">
        <v>6.1375677104164659</v>
      </c>
      <c r="M200" s="4">
        <v>4.8713064092794864</v>
      </c>
      <c r="N200" s="4">
        <v>5.7113477305264349</v>
      </c>
      <c r="O200" s="4">
        <v>4.2830024813895786</v>
      </c>
      <c r="P200" s="4">
        <v>5.5467511885895409</v>
      </c>
      <c r="R200" s="4">
        <v>13.919758064516131</v>
      </c>
      <c r="S200" s="4">
        <v>11.135806451612904</v>
      </c>
      <c r="T200" s="4">
        <v>8.8158467741935489</v>
      </c>
      <c r="U200" s="4">
        <v>6.0318951612903229</v>
      </c>
      <c r="V200" s="4"/>
      <c r="W200" s="52">
        <v>8.3518548387096789</v>
      </c>
      <c r="X200" s="52">
        <v>6.4958870967741946</v>
      </c>
      <c r="Y200" s="52">
        <v>11.135806451612904</v>
      </c>
      <c r="Z200" s="52">
        <v>6.4958870967741946</v>
      </c>
      <c r="AA200" s="52">
        <v>9.2798387096774206</v>
      </c>
      <c r="AB200" s="52">
        <v>6.4958870967741946</v>
      </c>
      <c r="AC200" s="52">
        <v>11.135806451612904</v>
      </c>
      <c r="AD200" s="52">
        <v>6.4958870967741946</v>
      </c>
      <c r="AE200" s="57"/>
      <c r="AF200" s="26">
        <v>1696</v>
      </c>
      <c r="AG200" s="6">
        <f t="shared" si="100"/>
        <v>105.14934799812404</v>
      </c>
      <c r="AH200" s="6">
        <f t="shared" si="101"/>
        <v>263.61083342945398</v>
      </c>
      <c r="AI200" s="6">
        <f t="shared" si="102"/>
        <v>492.05391798384682</v>
      </c>
      <c r="AJ200" s="6">
        <f t="shared" si="103"/>
        <v>369.96535186755398</v>
      </c>
      <c r="AK200" s="6">
        <f t="shared" si="104"/>
        <v>26.949697234096163</v>
      </c>
      <c r="AL200" s="6">
        <f t="shared" si="105"/>
        <v>15.343986931497751</v>
      </c>
      <c r="AM200" s="6">
        <f t="shared" si="106"/>
        <v>18.127999920348707</v>
      </c>
      <c r="AN200" s="6">
        <f t="shared" si="107"/>
        <v>7.9788380235414058</v>
      </c>
      <c r="AO200" s="6">
        <f t="shared" si="108"/>
        <v>14.613919227838458</v>
      </c>
      <c r="AP200" s="6">
        <f t="shared" si="109"/>
        <v>7.4247520496843658</v>
      </c>
      <c r="AQ200" s="6">
        <f t="shared" si="110"/>
        <v>5.567903225806452</v>
      </c>
      <c r="AR200" s="6">
        <f t="shared" si="111"/>
        <v>11.093502377179082</v>
      </c>
      <c r="AS200" s="7"/>
      <c r="AT200" s="7">
        <f t="shared" si="85"/>
        <v>212.24994698811645</v>
      </c>
      <c r="AU200" s="7">
        <f t="shared" si="86"/>
        <v>370.7114324194464</v>
      </c>
      <c r="AV200" s="7">
        <f t="shared" si="87"/>
        <v>477.06595085754634</v>
      </c>
      <c r="AW200" s="7">
        <f t="shared" si="88"/>
        <v>599.15451697383924</v>
      </c>
      <c r="AX200" s="7"/>
      <c r="AY200" s="8">
        <v>1696</v>
      </c>
      <c r="AZ200" s="9">
        <f t="shared" si="89"/>
        <v>2783.9516129032259</v>
      </c>
      <c r="BB200" s="9">
        <f t="shared" si="90"/>
        <v>891.44977735008911</v>
      </c>
      <c r="BC200" s="9">
        <f t="shared" si="91"/>
        <v>1556.988016161675</v>
      </c>
      <c r="BD200" s="9">
        <f t="shared" si="92"/>
        <v>2516.448971290125</v>
      </c>
      <c r="BE200" s="9">
        <f t="shared" si="93"/>
        <v>2003.6769936016947</v>
      </c>
      <c r="BG200" s="10">
        <v>1696</v>
      </c>
      <c r="BH200" s="11">
        <f t="shared" si="94"/>
        <v>3.1229483518171497</v>
      </c>
      <c r="BI200" s="11">
        <f t="shared" si="95"/>
        <v>1.7880366348395484</v>
      </c>
      <c r="BJ200" s="11">
        <f t="shared" si="96"/>
        <v>1.1063016356242497</v>
      </c>
      <c r="BK200" s="11">
        <f t="shared" si="97"/>
        <v>1.3894213597267264</v>
      </c>
      <c r="BP200" s="3"/>
    </row>
    <row r="201" spans="2:68" x14ac:dyDescent="0.2">
      <c r="B201" s="16">
        <v>1697</v>
      </c>
      <c r="C201" s="4">
        <v>0.33371064234404213</v>
      </c>
      <c r="D201" s="4">
        <f t="shared" si="84"/>
        <v>0.70551932842292209</v>
      </c>
      <c r="E201" s="4">
        <v>1.233206899019845</v>
      </c>
      <c r="F201" s="4">
        <f t="shared" si="98"/>
        <v>1.6442758653597933</v>
      </c>
      <c r="G201" s="4">
        <v>2.0458559034721557</v>
      </c>
      <c r="H201" s="4">
        <f t="shared" si="99"/>
        <v>1.5382375214076358</v>
      </c>
      <c r="I201" s="4">
        <v>0.44420137191521614</v>
      </c>
      <c r="J201" s="4">
        <v>3.0687973862995501</v>
      </c>
      <c r="K201" s="4">
        <v>6.3912820231998628</v>
      </c>
      <c r="L201" s="4">
        <v>6.1375677104164668</v>
      </c>
      <c r="M201" s="4">
        <v>4.8713064092794864</v>
      </c>
      <c r="N201" s="4">
        <v>5.6047927355539269</v>
      </c>
      <c r="O201" s="4">
        <v>4.2830024813895786</v>
      </c>
      <c r="P201" s="4">
        <v>5.5467511885895409</v>
      </c>
      <c r="R201" s="4">
        <v>13.919758064516131</v>
      </c>
      <c r="S201" s="4">
        <v>11.135806451612904</v>
      </c>
      <c r="T201" s="4">
        <v>8.8158467741935489</v>
      </c>
      <c r="U201" s="4">
        <v>6.0318951612903229</v>
      </c>
      <c r="V201" s="4"/>
      <c r="W201" s="52">
        <v>8.3518548387096789</v>
      </c>
      <c r="X201" s="52">
        <v>6.4958870967741946</v>
      </c>
      <c r="Y201" s="52">
        <v>11.135806451612904</v>
      </c>
      <c r="Z201" s="52">
        <v>6.4958870967741946</v>
      </c>
      <c r="AA201" s="52">
        <v>9.2798387096774206</v>
      </c>
      <c r="AB201" s="52">
        <v>6.4958870967741946</v>
      </c>
      <c r="AC201" s="52">
        <v>11.135806451612904</v>
      </c>
      <c r="AD201" s="52">
        <v>6.4958870967741946</v>
      </c>
      <c r="AE201" s="57"/>
      <c r="AF201" s="26">
        <v>1697</v>
      </c>
      <c r="AG201" s="6">
        <f t="shared" si="100"/>
        <v>119.93828583189675</v>
      </c>
      <c r="AH201" s="6">
        <f t="shared" si="101"/>
        <v>320.63379374515972</v>
      </c>
      <c r="AI201" s="6">
        <f t="shared" si="102"/>
        <v>554.42694984095419</v>
      </c>
      <c r="AJ201" s="6">
        <f t="shared" si="103"/>
        <v>416.8623683014693</v>
      </c>
      <c r="AK201" s="6">
        <f t="shared" si="104"/>
        <v>26.949697234096163</v>
      </c>
      <c r="AL201" s="6">
        <f t="shared" si="105"/>
        <v>15.343986931497751</v>
      </c>
      <c r="AM201" s="6">
        <f t="shared" si="106"/>
        <v>19.173846069599588</v>
      </c>
      <c r="AN201" s="6">
        <f t="shared" si="107"/>
        <v>7.9788380235414067</v>
      </c>
      <c r="AO201" s="6">
        <f t="shared" si="108"/>
        <v>14.613919227838458</v>
      </c>
      <c r="AP201" s="6">
        <f t="shared" si="109"/>
        <v>7.2862305562201053</v>
      </c>
      <c r="AQ201" s="6">
        <f t="shared" si="110"/>
        <v>5.567903225806452</v>
      </c>
      <c r="AR201" s="6">
        <f t="shared" si="111"/>
        <v>11.093502377179082</v>
      </c>
      <c r="AS201" s="7"/>
      <c r="AT201" s="7">
        <f t="shared" si="85"/>
        <v>227.94620947767575</v>
      </c>
      <c r="AU201" s="7">
        <f t="shared" si="86"/>
        <v>428.64171739093871</v>
      </c>
      <c r="AV201" s="7">
        <f t="shared" si="87"/>
        <v>524.87029194724835</v>
      </c>
      <c r="AW201" s="7">
        <f t="shared" si="88"/>
        <v>662.4348734867333</v>
      </c>
      <c r="AX201" s="7"/>
      <c r="AY201" s="8">
        <v>1697</v>
      </c>
      <c r="AZ201" s="9">
        <f t="shared" si="89"/>
        <v>2783.9516129032259</v>
      </c>
      <c r="BB201" s="9">
        <f t="shared" si="90"/>
        <v>957.37407980623823</v>
      </c>
      <c r="BC201" s="9">
        <f t="shared" si="91"/>
        <v>1800.2952130419426</v>
      </c>
      <c r="BD201" s="9">
        <f t="shared" si="92"/>
        <v>2782.22646864428</v>
      </c>
      <c r="BE201" s="9">
        <f t="shared" si="93"/>
        <v>2204.4552261784434</v>
      </c>
      <c r="BG201" s="10">
        <v>1697</v>
      </c>
      <c r="BH201" s="11">
        <f t="shared" si="94"/>
        <v>2.9079036832359892</v>
      </c>
      <c r="BI201" s="11">
        <f t="shared" si="95"/>
        <v>1.5463861664105676</v>
      </c>
      <c r="BJ201" s="11">
        <f t="shared" si="96"/>
        <v>1.0006200588911034</v>
      </c>
      <c r="BK201" s="11">
        <f t="shared" si="97"/>
        <v>1.2628750994091971</v>
      </c>
      <c r="BP201" s="3"/>
    </row>
    <row r="202" spans="2:68" x14ac:dyDescent="0.2">
      <c r="B202" s="16">
        <v>1698</v>
      </c>
      <c r="C202" s="4">
        <v>0.3707438825548483</v>
      </c>
      <c r="D202" s="4">
        <f t="shared" si="84"/>
        <v>0.78381370518995419</v>
      </c>
      <c r="E202" s="4">
        <v>1.1291023459828009</v>
      </c>
      <c r="F202" s="4">
        <f t="shared" si="98"/>
        <v>1.5054697946437345</v>
      </c>
      <c r="G202" s="4">
        <v>1.866843511918342</v>
      </c>
      <c r="H202" s="4">
        <f t="shared" si="99"/>
        <v>1.4036417382844675</v>
      </c>
      <c r="I202" s="4">
        <v>0.44420137191521614</v>
      </c>
      <c r="J202" s="4">
        <v>3.0687973862995501</v>
      </c>
      <c r="K202" s="4">
        <v>6.0426666401162352</v>
      </c>
      <c r="L202" s="4">
        <v>6.1375677104164668</v>
      </c>
      <c r="M202" s="4">
        <v>4.8713064092794864</v>
      </c>
      <c r="N202" s="4">
        <v>5.434304743597913</v>
      </c>
      <c r="O202" s="4">
        <v>4.3</v>
      </c>
      <c r="P202" s="4">
        <v>5.5467511885895409</v>
      </c>
      <c r="R202" s="4">
        <v>13.919758064516131</v>
      </c>
      <c r="S202" s="4">
        <v>11.135806451612904</v>
      </c>
      <c r="T202" s="4">
        <v>8.8158467741935489</v>
      </c>
      <c r="U202" s="4">
        <v>6.0318951612903229</v>
      </c>
      <c r="V202" s="4"/>
      <c r="W202" s="52">
        <v>8.3518548387096789</v>
      </c>
      <c r="X202" s="52">
        <v>6.4958870967741946</v>
      </c>
      <c r="Y202" s="52">
        <v>11.135806451612904</v>
      </c>
      <c r="Z202" s="52">
        <v>6.9598790322580655</v>
      </c>
      <c r="AA202" s="52">
        <v>9.2798387096774206</v>
      </c>
      <c r="AB202" s="52">
        <v>6.4958870967741946</v>
      </c>
      <c r="AC202" s="52">
        <v>11.135806451612904</v>
      </c>
      <c r="AD202" s="52">
        <v>6.4958870967741946</v>
      </c>
      <c r="AE202" s="57"/>
      <c r="AF202" s="26">
        <v>1698</v>
      </c>
      <c r="AG202" s="6">
        <f t="shared" si="100"/>
        <v>133.24832988229221</v>
      </c>
      <c r="AH202" s="6">
        <f t="shared" si="101"/>
        <v>293.56660995552824</v>
      </c>
      <c r="AI202" s="6">
        <f t="shared" si="102"/>
        <v>505.91459172987066</v>
      </c>
      <c r="AJ202" s="6">
        <f t="shared" si="103"/>
        <v>380.38691107509067</v>
      </c>
      <c r="AK202" s="6">
        <f t="shared" si="104"/>
        <v>26.949697234096163</v>
      </c>
      <c r="AL202" s="6">
        <f t="shared" si="105"/>
        <v>15.343986931497751</v>
      </c>
      <c r="AM202" s="6">
        <f t="shared" si="106"/>
        <v>18.127999920348707</v>
      </c>
      <c r="AN202" s="6">
        <f t="shared" si="107"/>
        <v>7.9788380235414067</v>
      </c>
      <c r="AO202" s="6">
        <f t="shared" si="108"/>
        <v>14.613919227838458</v>
      </c>
      <c r="AP202" s="6">
        <f t="shared" si="109"/>
        <v>7.064596166677287</v>
      </c>
      <c r="AQ202" s="6">
        <f t="shared" si="110"/>
        <v>5.59</v>
      </c>
      <c r="AR202" s="6">
        <f t="shared" si="111"/>
        <v>11.093502377179082</v>
      </c>
      <c r="AS202" s="7"/>
      <c r="AT202" s="7">
        <f t="shared" si="85"/>
        <v>240.01086976347108</v>
      </c>
      <c r="AU202" s="7">
        <f t="shared" si="86"/>
        <v>400.32914983670707</v>
      </c>
      <c r="AV202" s="7">
        <f t="shared" si="87"/>
        <v>487.1494509562695</v>
      </c>
      <c r="AW202" s="7">
        <f t="shared" si="88"/>
        <v>612.67713161104939</v>
      </c>
      <c r="AX202" s="7"/>
      <c r="AY202" s="8">
        <v>1698</v>
      </c>
      <c r="AZ202" s="9">
        <f t="shared" si="89"/>
        <v>2783.9516129032259</v>
      </c>
      <c r="BB202" s="9">
        <f t="shared" si="90"/>
        <v>1008.0456530065786</v>
      </c>
      <c r="BC202" s="9">
        <f t="shared" si="91"/>
        <v>1681.3824293141697</v>
      </c>
      <c r="BD202" s="9">
        <f t="shared" si="92"/>
        <v>2573.2439527664073</v>
      </c>
      <c r="BE202" s="9">
        <f t="shared" si="93"/>
        <v>2046.0276940163319</v>
      </c>
      <c r="BG202" s="10">
        <v>1698</v>
      </c>
      <c r="BH202" s="11">
        <f t="shared" si="94"/>
        <v>2.7617316781237657</v>
      </c>
      <c r="BI202" s="11">
        <f t="shared" si="95"/>
        <v>1.6557515793945763</v>
      </c>
      <c r="BJ202" s="11">
        <f t="shared" si="96"/>
        <v>1.0818840591892944</v>
      </c>
      <c r="BK202" s="11">
        <f t="shared" si="97"/>
        <v>1.3606617452173175</v>
      </c>
      <c r="BP202" s="3"/>
    </row>
    <row r="203" spans="2:68" x14ac:dyDescent="0.2">
      <c r="B203" s="16">
        <v>1699</v>
      </c>
      <c r="C203" s="4">
        <v>0.28927075409107472</v>
      </c>
      <c r="D203" s="4">
        <f t="shared" si="84"/>
        <v>0.61156607630248361</v>
      </c>
      <c r="E203" s="4">
        <v>0.89044368684649466</v>
      </c>
      <c r="F203" s="4">
        <f t="shared" si="98"/>
        <v>1.1872582491286596</v>
      </c>
      <c r="G203" s="4">
        <v>1.457672331223911</v>
      </c>
      <c r="H203" s="4">
        <f t="shared" si="99"/>
        <v>1.0959942340029405</v>
      </c>
      <c r="I203" s="4">
        <v>0.44420137191521614</v>
      </c>
      <c r="J203" s="4">
        <v>3.0687973862995501</v>
      </c>
      <c r="K203" s="4">
        <v>5.6940512570326058</v>
      </c>
      <c r="L203" s="4">
        <v>6.1375677104164668</v>
      </c>
      <c r="M203" s="4">
        <v>4.8713064092794864</v>
      </c>
      <c r="N203" s="4">
        <v>5.455615742592415</v>
      </c>
      <c r="O203" s="4">
        <v>4.3</v>
      </c>
      <c r="P203" s="4">
        <v>5.822397084937954</v>
      </c>
      <c r="R203" s="4">
        <v>13.919758064516131</v>
      </c>
      <c r="S203" s="4">
        <v>11.135806451612904</v>
      </c>
      <c r="T203" s="4">
        <v>8.8158467741935489</v>
      </c>
      <c r="U203" s="4">
        <v>6.0318951612903229</v>
      </c>
      <c r="V203" s="4"/>
      <c r="W203" s="52">
        <v>8.3518548387096789</v>
      </c>
      <c r="X203" s="52">
        <v>5.567903225806452</v>
      </c>
      <c r="Y203" s="52">
        <v>11.135806451612904</v>
      </c>
      <c r="Z203" s="52">
        <v>6.9598790322580655</v>
      </c>
      <c r="AA203" s="52">
        <v>9.2798387096774206</v>
      </c>
      <c r="AB203" s="52">
        <v>5.567903225806452</v>
      </c>
      <c r="AC203" s="52">
        <v>11.135806451612904</v>
      </c>
      <c r="AD203" s="52">
        <v>6.4958870967741946</v>
      </c>
      <c r="AE203" s="57"/>
      <c r="AF203" s="26">
        <v>1699</v>
      </c>
      <c r="AG203" s="6">
        <f t="shared" si="100"/>
        <v>103.96623297142222</v>
      </c>
      <c r="AH203" s="6">
        <f t="shared" si="101"/>
        <v>231.51535858008862</v>
      </c>
      <c r="AI203" s="6">
        <f t="shared" si="102"/>
        <v>395.02920176167987</v>
      </c>
      <c r="AJ203" s="6">
        <f t="shared" si="103"/>
        <v>297.01443741479687</v>
      </c>
      <c r="AK203" s="6">
        <f t="shared" si="104"/>
        <v>26.949697234096163</v>
      </c>
      <c r="AL203" s="6">
        <f t="shared" si="105"/>
        <v>15.343986931497751</v>
      </c>
      <c r="AM203" s="6">
        <f t="shared" si="106"/>
        <v>17.082153771097818</v>
      </c>
      <c r="AN203" s="6">
        <f t="shared" si="107"/>
        <v>7.9788380235414067</v>
      </c>
      <c r="AO203" s="6">
        <f t="shared" si="108"/>
        <v>14.613919227838458</v>
      </c>
      <c r="AP203" s="6">
        <f t="shared" si="109"/>
        <v>7.0923004653701396</v>
      </c>
      <c r="AQ203" s="6">
        <f t="shared" si="110"/>
        <v>5.59</v>
      </c>
      <c r="AR203" s="6">
        <f t="shared" si="111"/>
        <v>11.644794169875908</v>
      </c>
      <c r="AS203" s="7"/>
      <c r="AT203" s="7">
        <f t="shared" si="85"/>
        <v>210.26192279473989</v>
      </c>
      <c r="AU203" s="7">
        <f t="shared" si="86"/>
        <v>337.81104840340629</v>
      </c>
      <c r="AV203" s="7">
        <f t="shared" si="87"/>
        <v>403.31012723811449</v>
      </c>
      <c r="AW203" s="7">
        <f t="shared" si="88"/>
        <v>501.3248915849976</v>
      </c>
      <c r="AX203" s="7"/>
      <c r="AY203" s="8">
        <v>1699</v>
      </c>
      <c r="AZ203" s="9">
        <f t="shared" si="89"/>
        <v>2783.9516129032259</v>
      </c>
      <c r="BB203" s="9">
        <f t="shared" si="90"/>
        <v>883.10007573790756</v>
      </c>
      <c r="BC203" s="9">
        <f t="shared" si="91"/>
        <v>1418.8064032943064</v>
      </c>
      <c r="BD203" s="9">
        <f t="shared" si="92"/>
        <v>2105.5645446569902</v>
      </c>
      <c r="BE203" s="9">
        <f t="shared" si="93"/>
        <v>1693.9025344000809</v>
      </c>
      <c r="BG203" s="10">
        <v>1699</v>
      </c>
      <c r="BH203" s="11">
        <f t="shared" si="94"/>
        <v>3.1524757945207855</v>
      </c>
      <c r="BI203" s="11">
        <f t="shared" si="95"/>
        <v>1.9621786358161397</v>
      </c>
      <c r="BJ203" s="11">
        <f t="shared" si="96"/>
        <v>1.3221877334359984</v>
      </c>
      <c r="BK203" s="11">
        <f t="shared" si="97"/>
        <v>1.6435134586354467</v>
      </c>
      <c r="BP203" s="3"/>
    </row>
    <row r="204" spans="2:68" x14ac:dyDescent="0.2">
      <c r="B204" s="16">
        <v>1700</v>
      </c>
      <c r="C204" s="4">
        <v>0.26499340773065738</v>
      </c>
      <c r="D204" s="4">
        <f t="shared" si="84"/>
        <v>0.56023976264409603</v>
      </c>
      <c r="E204" s="4">
        <v>0.62380435732869033</v>
      </c>
      <c r="F204" s="4">
        <f t="shared" si="98"/>
        <v>0.83173914310492048</v>
      </c>
      <c r="G204" s="4">
        <v>1.2275135420832934</v>
      </c>
      <c r="H204" s="4">
        <f t="shared" si="99"/>
        <v>0.92294251284458151</v>
      </c>
      <c r="I204" s="4">
        <v>0.45743458308387758</v>
      </c>
      <c r="J204" s="4">
        <v>3.1301733340255415</v>
      </c>
      <c r="K204" s="4">
        <v>5.8102563847271487</v>
      </c>
      <c r="L204" s="4">
        <v>6.1375677104164668</v>
      </c>
      <c r="M204" s="4">
        <v>4.8713064092794864</v>
      </c>
      <c r="N204" s="4">
        <v>5.2851277506364021</v>
      </c>
      <c r="O204" s="4">
        <v>4.3808996809641974</v>
      </c>
      <c r="P204" s="4">
        <v>5.8689762616174574</v>
      </c>
      <c r="R204" s="4">
        <v>13.919758064516131</v>
      </c>
      <c r="S204" s="4">
        <v>10.207822580645162</v>
      </c>
      <c r="T204" s="4">
        <v>8.8158467741935489</v>
      </c>
      <c r="U204" s="4">
        <v>6.0318951612903229</v>
      </c>
      <c r="V204" s="4"/>
      <c r="W204" s="52">
        <v>8.3518548387096789</v>
      </c>
      <c r="X204" s="52">
        <v>5.567903225806452</v>
      </c>
      <c r="Y204" s="52">
        <v>11.135806451612904</v>
      </c>
      <c r="Z204" s="52">
        <v>7.4238709677419363</v>
      </c>
      <c r="AA204" s="52">
        <v>9.2798387096774206</v>
      </c>
      <c r="AB204" s="52">
        <v>5.567903225806452</v>
      </c>
      <c r="AC204" s="52">
        <v>11.135806451612904</v>
      </c>
      <c r="AD204" s="52">
        <v>6.4958870967741946</v>
      </c>
      <c r="AE204" s="57"/>
      <c r="AF204" s="26">
        <v>1700</v>
      </c>
      <c r="AG204" s="6">
        <f t="shared" si="100"/>
        <v>95.240759649496326</v>
      </c>
      <c r="AH204" s="6">
        <f t="shared" si="101"/>
        <v>162.1891329054595</v>
      </c>
      <c r="AI204" s="6">
        <f t="shared" si="102"/>
        <v>332.65616990457255</v>
      </c>
      <c r="AJ204" s="6">
        <f t="shared" si="103"/>
        <v>250.11742098088158</v>
      </c>
      <c r="AK204" s="6">
        <f t="shared" si="104"/>
        <v>27.752556155698855</v>
      </c>
      <c r="AL204" s="6">
        <f t="shared" si="105"/>
        <v>15.650866670127709</v>
      </c>
      <c r="AM204" s="6">
        <f t="shared" si="106"/>
        <v>17.430769154181448</v>
      </c>
      <c r="AN204" s="6">
        <f t="shared" si="107"/>
        <v>7.9788380235414067</v>
      </c>
      <c r="AO204" s="6">
        <f t="shared" si="108"/>
        <v>14.613919227838458</v>
      </c>
      <c r="AP204" s="6">
        <f t="shared" si="109"/>
        <v>6.870666075827323</v>
      </c>
      <c r="AQ204" s="6">
        <f t="shared" si="110"/>
        <v>5.6951695852534572</v>
      </c>
      <c r="AR204" s="6">
        <f t="shared" si="111"/>
        <v>11.737952523234915</v>
      </c>
      <c r="AS204" s="7"/>
      <c r="AT204" s="7">
        <f t="shared" si="85"/>
        <v>202.97149706519991</v>
      </c>
      <c r="AU204" s="7">
        <f t="shared" si="86"/>
        <v>269.9198703211631</v>
      </c>
      <c r="AV204" s="7">
        <f t="shared" si="87"/>
        <v>357.84815839658512</v>
      </c>
      <c r="AW204" s="7">
        <f t="shared" si="88"/>
        <v>440.38690732027601</v>
      </c>
      <c r="AX204" s="7"/>
      <c r="AY204" s="8">
        <v>1700</v>
      </c>
      <c r="AZ204" s="9">
        <f t="shared" si="89"/>
        <v>2551.9556451612907</v>
      </c>
      <c r="BB204" s="9">
        <f t="shared" si="90"/>
        <v>852.48028767383971</v>
      </c>
      <c r="BC204" s="9">
        <f t="shared" si="91"/>
        <v>1133.663455348885</v>
      </c>
      <c r="BD204" s="9">
        <f t="shared" si="92"/>
        <v>1849.6250107451592</v>
      </c>
      <c r="BE204" s="9">
        <f t="shared" si="93"/>
        <v>1502.9622652656576</v>
      </c>
      <c r="BG204" s="10">
        <v>1700</v>
      </c>
      <c r="BH204" s="11">
        <f t="shared" si="94"/>
        <v>2.9935655780672703</v>
      </c>
      <c r="BI204" s="11">
        <f t="shared" si="95"/>
        <v>2.2510698683287149</v>
      </c>
      <c r="BJ204" s="11">
        <f t="shared" si="96"/>
        <v>1.3797151478467429</v>
      </c>
      <c r="BK204" s="11">
        <f t="shared" si="97"/>
        <v>1.6979505767632943</v>
      </c>
      <c r="BP204" s="3"/>
    </row>
    <row r="205" spans="2:68" x14ac:dyDescent="0.2">
      <c r="B205" s="16">
        <v>1701</v>
      </c>
      <c r="C205" s="4">
        <v>0.2711656144324584</v>
      </c>
      <c r="D205" s="4">
        <f t="shared" si="84"/>
        <v>0.57328882543860127</v>
      </c>
      <c r="E205" s="4">
        <v>0.5250490500998739</v>
      </c>
      <c r="F205" s="4">
        <f t="shared" si="98"/>
        <v>0.70006540013316521</v>
      </c>
      <c r="G205" s="4">
        <v>1.0996475481162837</v>
      </c>
      <c r="H205" s="4">
        <f t="shared" si="99"/>
        <v>0.82680266775660427</v>
      </c>
      <c r="I205" s="4">
        <v>0.45743458308387758</v>
      </c>
      <c r="J205" s="4">
        <v>3.1301733340255415</v>
      </c>
      <c r="K205" s="4">
        <v>5.9845640762689634</v>
      </c>
      <c r="L205" s="4">
        <v>6.1375677104164668</v>
      </c>
      <c r="M205" s="4">
        <v>4.8713064092794864</v>
      </c>
      <c r="N205" s="4">
        <v>5.7965917265044409</v>
      </c>
      <c r="O205" s="4">
        <v>4.4000000000000004</v>
      </c>
      <c r="P205" s="4">
        <v>5.8689762616174574</v>
      </c>
      <c r="R205" s="4">
        <v>13.919758064516131</v>
      </c>
      <c r="S205" s="4">
        <v>10.207822580645162</v>
      </c>
      <c r="T205" s="4">
        <v>8.8158467741935489</v>
      </c>
      <c r="U205" s="4">
        <v>6.0318951612903229</v>
      </c>
      <c r="V205" s="4"/>
      <c r="AE205" s="57"/>
      <c r="AF205" s="26">
        <v>1701</v>
      </c>
      <c r="AG205" s="6">
        <f t="shared" si="100"/>
        <v>97.459100324562215</v>
      </c>
      <c r="AH205" s="6">
        <f t="shared" si="101"/>
        <v>136.51275302596721</v>
      </c>
      <c r="AI205" s="6">
        <f t="shared" si="102"/>
        <v>298.00448553951287</v>
      </c>
      <c r="AJ205" s="6">
        <f t="shared" si="103"/>
        <v>224.06352296203977</v>
      </c>
      <c r="AK205" s="6">
        <f t="shared" si="104"/>
        <v>27.752556155698855</v>
      </c>
      <c r="AL205" s="6">
        <f t="shared" si="105"/>
        <v>15.650866670127709</v>
      </c>
      <c r="AM205" s="6">
        <f t="shared" si="106"/>
        <v>17.95369222880689</v>
      </c>
      <c r="AN205" s="6">
        <f t="shared" si="107"/>
        <v>7.9788380235414067</v>
      </c>
      <c r="AO205" s="6">
        <f t="shared" si="108"/>
        <v>14.613919227838458</v>
      </c>
      <c r="AP205" s="6">
        <f t="shared" si="109"/>
        <v>7.5355692444557736</v>
      </c>
      <c r="AQ205" s="6">
        <f t="shared" si="110"/>
        <v>5.7200000000000006</v>
      </c>
      <c r="AR205" s="6">
        <f t="shared" si="111"/>
        <v>11.737952523234915</v>
      </c>
      <c r="AS205" s="7"/>
      <c r="AT205" s="7">
        <f t="shared" si="85"/>
        <v>206.40249439826624</v>
      </c>
      <c r="AU205" s="7">
        <f t="shared" si="86"/>
        <v>245.45614709967123</v>
      </c>
      <c r="AV205" s="7">
        <f t="shared" si="87"/>
        <v>333.00691703574381</v>
      </c>
      <c r="AW205" s="7">
        <f t="shared" si="88"/>
        <v>406.94787961321674</v>
      </c>
      <c r="AX205" s="7"/>
      <c r="AY205" s="8">
        <v>1701</v>
      </c>
      <c r="AZ205" s="9">
        <f t="shared" si="89"/>
        <v>2551.9556451612907</v>
      </c>
      <c r="BB205" s="9">
        <f t="shared" si="90"/>
        <v>866.89047647271821</v>
      </c>
      <c r="BC205" s="9">
        <f t="shared" si="91"/>
        <v>1030.9158178186192</v>
      </c>
      <c r="BD205" s="9">
        <f t="shared" si="92"/>
        <v>1709.1810943755104</v>
      </c>
      <c r="BE205" s="9">
        <f t="shared" si="93"/>
        <v>1398.6290515501241</v>
      </c>
      <c r="BG205" s="10">
        <v>1701</v>
      </c>
      <c r="BH205" s="11">
        <f t="shared" si="94"/>
        <v>2.9438039918778633</v>
      </c>
      <c r="BI205" s="11">
        <f t="shared" si="95"/>
        <v>2.4754258311421946</v>
      </c>
      <c r="BJ205" s="11">
        <f t="shared" si="96"/>
        <v>1.493086749882234</v>
      </c>
      <c r="BK205" s="11">
        <f t="shared" si="97"/>
        <v>1.8246122103161773</v>
      </c>
      <c r="BP205" s="3"/>
    </row>
    <row r="206" spans="2:68" x14ac:dyDescent="0.2">
      <c r="B206" s="16">
        <v>1702</v>
      </c>
      <c r="C206" s="4">
        <v>0.24359642449774715</v>
      </c>
      <c r="D206" s="4">
        <f t="shared" si="84"/>
        <v>0.5150030116231441</v>
      </c>
      <c r="E206" s="4">
        <v>0.55549860316209232</v>
      </c>
      <c r="F206" s="4">
        <f t="shared" si="98"/>
        <v>0.74066480421612313</v>
      </c>
      <c r="G206" s="4">
        <v>1.1252207469096858</v>
      </c>
      <c r="H206" s="4">
        <f t="shared" si="99"/>
        <v>0.84603063677419976</v>
      </c>
      <c r="I206" s="4">
        <v>0.45743458308387758</v>
      </c>
      <c r="J206" s="4">
        <v>3.1301733340255415</v>
      </c>
      <c r="K206" s="4">
        <v>5.6940512570326058</v>
      </c>
      <c r="L206" s="4">
        <v>6.1375677104164668</v>
      </c>
      <c r="M206" s="4">
        <v>4.8713064092794864</v>
      </c>
      <c r="N206" s="4">
        <v>5.455615742592415</v>
      </c>
      <c r="O206" s="4">
        <v>4.4910340304856442</v>
      </c>
      <c r="P206" s="4">
        <v>5.5895012015404353</v>
      </c>
      <c r="R206" s="4">
        <v>13.919758064516131</v>
      </c>
      <c r="S206" s="4">
        <v>10.207822580645162</v>
      </c>
      <c r="T206" s="4">
        <v>9.7438306451612906</v>
      </c>
      <c r="U206" s="4">
        <v>6.7278830645161296</v>
      </c>
      <c r="V206" s="4"/>
      <c r="AE206" s="57"/>
      <c r="AF206" s="26">
        <v>1702</v>
      </c>
      <c r="AG206" s="6">
        <f t="shared" si="100"/>
        <v>87.550511975934498</v>
      </c>
      <c r="AH206" s="6">
        <f t="shared" si="101"/>
        <v>144.429636822144</v>
      </c>
      <c r="AI206" s="6">
        <f t="shared" si="102"/>
        <v>304.93482241252485</v>
      </c>
      <c r="AJ206" s="6">
        <f t="shared" si="103"/>
        <v>229.27430256580814</v>
      </c>
      <c r="AK206" s="6">
        <f t="shared" si="104"/>
        <v>27.752556155698855</v>
      </c>
      <c r="AL206" s="6">
        <f t="shared" si="105"/>
        <v>15.650866670127709</v>
      </c>
      <c r="AM206" s="6">
        <f t="shared" si="106"/>
        <v>17.082153771097818</v>
      </c>
      <c r="AN206" s="6">
        <f t="shared" si="107"/>
        <v>7.9788380235414067</v>
      </c>
      <c r="AO206" s="6">
        <f t="shared" si="108"/>
        <v>14.613919227838458</v>
      </c>
      <c r="AP206" s="6">
        <f t="shared" si="109"/>
        <v>7.0923004653701396</v>
      </c>
      <c r="AQ206" s="6">
        <f t="shared" si="110"/>
        <v>5.8383442396313381</v>
      </c>
      <c r="AR206" s="6">
        <f t="shared" si="111"/>
        <v>11.179002403080871</v>
      </c>
      <c r="AS206" s="7"/>
      <c r="AT206" s="7">
        <f t="shared" si="85"/>
        <v>194.73849293232109</v>
      </c>
      <c r="AU206" s="7">
        <f t="shared" si="86"/>
        <v>251.61761777853062</v>
      </c>
      <c r="AV206" s="7">
        <f t="shared" si="87"/>
        <v>336.4622835221947</v>
      </c>
      <c r="AW206" s="7">
        <f t="shared" si="88"/>
        <v>412.12280336891126</v>
      </c>
      <c r="AX206" s="7"/>
      <c r="AY206" s="8">
        <v>1702</v>
      </c>
      <c r="AZ206" s="9">
        <f t="shared" si="89"/>
        <v>2551.9556451612907</v>
      </c>
      <c r="BB206" s="9">
        <f t="shared" si="90"/>
        <v>817.90167031574867</v>
      </c>
      <c r="BC206" s="9">
        <f t="shared" si="91"/>
        <v>1056.7939946698286</v>
      </c>
      <c r="BD206" s="9">
        <f t="shared" si="92"/>
        <v>1730.9157741494273</v>
      </c>
      <c r="BE206" s="9">
        <f t="shared" si="93"/>
        <v>1413.1415907932178</v>
      </c>
      <c r="BG206" s="10">
        <v>1702</v>
      </c>
      <c r="BH206" s="11">
        <f t="shared" si="94"/>
        <v>3.1201252397199717</v>
      </c>
      <c r="BI206" s="11">
        <f t="shared" si="95"/>
        <v>2.4148089959184444</v>
      </c>
      <c r="BJ206" s="11">
        <f t="shared" si="96"/>
        <v>1.4743384301384177</v>
      </c>
      <c r="BK206" s="11">
        <f t="shared" si="97"/>
        <v>1.8058739915289304</v>
      </c>
      <c r="BP206" s="3"/>
    </row>
    <row r="207" spans="2:68" x14ac:dyDescent="0.2">
      <c r="B207" s="16">
        <v>1703</v>
      </c>
      <c r="C207" s="4">
        <v>0.25252382790636302</v>
      </c>
      <c r="D207" s="4">
        <f t="shared" si="84"/>
        <v>0.5338770146011903</v>
      </c>
      <c r="E207" s="4">
        <v>0.76021835504742874</v>
      </c>
      <c r="F207" s="4">
        <f t="shared" si="98"/>
        <v>1.0136244733965716</v>
      </c>
      <c r="G207" s="4">
        <v>1.457672331223911</v>
      </c>
      <c r="H207" s="4">
        <f t="shared" si="99"/>
        <v>1.0959942340029405</v>
      </c>
      <c r="I207" s="4">
        <v>0.45743458308387758</v>
      </c>
      <c r="J207" s="4">
        <v>3.1301733340255415</v>
      </c>
      <c r="K207" s="4">
        <v>5.2292307462544336</v>
      </c>
      <c r="L207" s="4">
        <v>6.1375677104164668</v>
      </c>
      <c r="M207" s="4">
        <v>4.8713064092794864</v>
      </c>
      <c r="N207" s="4">
        <v>4.7736848231326343</v>
      </c>
      <c r="O207" s="4">
        <v>4</v>
      </c>
      <c r="P207" s="4">
        <v>5.5895012015404353</v>
      </c>
      <c r="R207" s="4">
        <v>13.919758064516131</v>
      </c>
      <c r="S207" s="4">
        <v>10.207822580645162</v>
      </c>
      <c r="T207" s="4">
        <v>9.7438306451612906</v>
      </c>
      <c r="U207" s="4">
        <v>6.7278830645161296</v>
      </c>
      <c r="V207" s="4"/>
      <c r="AE207" s="57"/>
      <c r="AF207" s="26">
        <v>1703</v>
      </c>
      <c r="AG207" s="6">
        <f t="shared" si="100"/>
        <v>90.759092482202348</v>
      </c>
      <c r="AH207" s="6">
        <f t="shared" si="101"/>
        <v>197.65677231233147</v>
      </c>
      <c r="AI207" s="6">
        <f t="shared" si="102"/>
        <v>395.02920176167987</v>
      </c>
      <c r="AJ207" s="6">
        <f t="shared" si="103"/>
        <v>297.01443741479687</v>
      </c>
      <c r="AK207" s="6">
        <f t="shared" si="104"/>
        <v>27.752556155698855</v>
      </c>
      <c r="AL207" s="6">
        <f t="shared" si="105"/>
        <v>15.650866670127709</v>
      </c>
      <c r="AM207" s="6">
        <f t="shared" si="106"/>
        <v>15.687692238763301</v>
      </c>
      <c r="AN207" s="6">
        <f t="shared" si="107"/>
        <v>7.9788380235414067</v>
      </c>
      <c r="AO207" s="6">
        <f t="shared" si="108"/>
        <v>14.613919227838458</v>
      </c>
      <c r="AP207" s="6">
        <f t="shared" si="109"/>
        <v>6.2057902700724252</v>
      </c>
      <c r="AQ207" s="6">
        <f t="shared" si="110"/>
        <v>5.2</v>
      </c>
      <c r="AR207" s="6">
        <f t="shared" si="111"/>
        <v>11.179002403080871</v>
      </c>
      <c r="AS207" s="7"/>
      <c r="AT207" s="7">
        <f t="shared" si="85"/>
        <v>195.0277574713254</v>
      </c>
      <c r="AU207" s="7">
        <f t="shared" si="86"/>
        <v>301.92543730145451</v>
      </c>
      <c r="AV207" s="7">
        <f t="shared" si="87"/>
        <v>401.28310240391988</v>
      </c>
      <c r="AW207" s="7">
        <f t="shared" si="88"/>
        <v>499.29786675080271</v>
      </c>
      <c r="AX207" s="7"/>
      <c r="AY207" s="8">
        <v>1703</v>
      </c>
      <c r="AZ207" s="9">
        <f t="shared" si="89"/>
        <v>2551.9556451612907</v>
      </c>
      <c r="BB207" s="9">
        <f t="shared" si="90"/>
        <v>819.1165813795667</v>
      </c>
      <c r="BC207" s="9">
        <f t="shared" si="91"/>
        <v>1268.0868366661091</v>
      </c>
      <c r="BD207" s="9">
        <f t="shared" si="92"/>
        <v>2097.0510403533713</v>
      </c>
      <c r="BE207" s="9">
        <f t="shared" si="93"/>
        <v>1685.3890300964636</v>
      </c>
      <c r="BG207" s="10">
        <v>1703</v>
      </c>
      <c r="BH207" s="11">
        <f t="shared" si="94"/>
        <v>3.1154974800574227</v>
      </c>
      <c r="BI207" s="11">
        <f t="shared" si="95"/>
        <v>2.0124454977157278</v>
      </c>
      <c r="BJ207" s="11">
        <f t="shared" si="96"/>
        <v>1.2169258621055137</v>
      </c>
      <c r="BK207" s="11">
        <f t="shared" si="97"/>
        <v>1.5141641482116619</v>
      </c>
      <c r="BP207" s="3"/>
    </row>
    <row r="208" spans="2:68" x14ac:dyDescent="0.2">
      <c r="B208" s="16">
        <v>1704</v>
      </c>
      <c r="C208" s="4">
        <v>0.25489428124476221</v>
      </c>
      <c r="D208" s="4">
        <f t="shared" si="84"/>
        <v>0.53888854385784823</v>
      </c>
      <c r="E208" s="4">
        <v>0.52379814954164228</v>
      </c>
      <c r="F208" s="4">
        <f t="shared" si="98"/>
        <v>0.69839753272218974</v>
      </c>
      <c r="G208" s="4">
        <v>1.2019403432898916</v>
      </c>
      <c r="H208" s="4">
        <f t="shared" si="99"/>
        <v>0.90371454382698613</v>
      </c>
      <c r="I208" s="4">
        <v>0.45743458308387758</v>
      </c>
      <c r="J208" s="4">
        <v>3.1301733340255415</v>
      </c>
      <c r="K208" s="4">
        <v>4.9387179270180761</v>
      </c>
      <c r="L208" s="4">
        <v>6.1375677104164668</v>
      </c>
      <c r="M208" s="4">
        <v>4.8713064092794864</v>
      </c>
      <c r="N208" s="4">
        <v>4.7736848231326343</v>
      </c>
      <c r="O208" s="4">
        <v>3.8424650833037939</v>
      </c>
      <c r="P208" s="4">
        <v>5.5895012015404353</v>
      </c>
      <c r="R208" s="4">
        <v>13.919758064516131</v>
      </c>
      <c r="S208" s="4">
        <v>11.135806451612904</v>
      </c>
      <c r="T208" s="4">
        <v>9.7438306451612906</v>
      </c>
      <c r="U208" s="4">
        <v>6.7278830645161296</v>
      </c>
      <c r="V208" s="4"/>
      <c r="AE208" s="57"/>
      <c r="AF208" s="26">
        <v>1704</v>
      </c>
      <c r="AG208" s="6">
        <f t="shared" si="100"/>
        <v>91.611052455834198</v>
      </c>
      <c r="AH208" s="6">
        <f t="shared" si="101"/>
        <v>136.18751888082699</v>
      </c>
      <c r="AI208" s="6">
        <f t="shared" si="102"/>
        <v>325.72583303156063</v>
      </c>
      <c r="AJ208" s="6">
        <f t="shared" si="103"/>
        <v>244.90664137711323</v>
      </c>
      <c r="AK208" s="6">
        <f t="shared" si="104"/>
        <v>27.752556155698855</v>
      </c>
      <c r="AL208" s="6">
        <f t="shared" si="105"/>
        <v>15.650866670127709</v>
      </c>
      <c r="AM208" s="6">
        <f t="shared" si="106"/>
        <v>14.816153781054229</v>
      </c>
      <c r="AN208" s="6">
        <f t="shared" si="107"/>
        <v>7.9788380235414067</v>
      </c>
      <c r="AO208" s="6">
        <f t="shared" si="108"/>
        <v>14.613919227838458</v>
      </c>
      <c r="AP208" s="6">
        <f t="shared" si="109"/>
        <v>6.2057902700724252</v>
      </c>
      <c r="AQ208" s="6">
        <f t="shared" si="110"/>
        <v>4.995204608294932</v>
      </c>
      <c r="AR208" s="6">
        <f t="shared" si="111"/>
        <v>11.179002403080871</v>
      </c>
      <c r="AS208" s="7"/>
      <c r="AT208" s="7">
        <f t="shared" si="85"/>
        <v>194.8033835955431</v>
      </c>
      <c r="AU208" s="7">
        <f t="shared" si="86"/>
        <v>239.37985002053588</v>
      </c>
      <c r="AV208" s="7">
        <f t="shared" si="87"/>
        <v>348.09897251682213</v>
      </c>
      <c r="AW208" s="7">
        <f t="shared" si="88"/>
        <v>428.91816417126927</v>
      </c>
      <c r="AX208" s="7"/>
      <c r="AY208" s="8">
        <v>1704</v>
      </c>
      <c r="AZ208" s="9">
        <f t="shared" si="89"/>
        <v>2783.9516129032259</v>
      </c>
      <c r="BB208" s="9">
        <f t="shared" si="90"/>
        <v>818.174211101281</v>
      </c>
      <c r="BC208" s="9">
        <f t="shared" si="91"/>
        <v>1005.3953700862508</v>
      </c>
      <c r="BD208" s="9">
        <f t="shared" si="92"/>
        <v>1801.456289519331</v>
      </c>
      <c r="BE208" s="9">
        <f t="shared" si="93"/>
        <v>1462.0156845706531</v>
      </c>
      <c r="BG208" s="10">
        <v>1704</v>
      </c>
      <c r="BH208" s="11">
        <f t="shared" si="94"/>
        <v>3.4026391630652402</v>
      </c>
      <c r="BI208" s="11">
        <f t="shared" si="95"/>
        <v>2.7690117696328724</v>
      </c>
      <c r="BJ208" s="11">
        <f t="shared" si="96"/>
        <v>1.5453894879936536</v>
      </c>
      <c r="BK208" s="11">
        <f t="shared" si="97"/>
        <v>1.9041872411381022</v>
      </c>
      <c r="BP208" s="3"/>
    </row>
    <row r="209" spans="2:68" x14ac:dyDescent="0.2">
      <c r="B209" s="16">
        <v>1705</v>
      </c>
      <c r="C209" s="4">
        <v>0.2684195654961265</v>
      </c>
      <c r="D209" s="4">
        <f t="shared" si="84"/>
        <v>0.56748322515037319</v>
      </c>
      <c r="E209" s="4">
        <v>0.44025115962606359</v>
      </c>
      <c r="F209" s="4">
        <f t="shared" si="98"/>
        <v>0.58700154616808475</v>
      </c>
      <c r="G209" s="4">
        <v>1.0485011505294797</v>
      </c>
      <c r="H209" s="4">
        <f t="shared" si="99"/>
        <v>0.78834672972141329</v>
      </c>
      <c r="I209" s="4">
        <v>0.45743458308387758</v>
      </c>
      <c r="J209" s="4">
        <v>3.1301733340255415</v>
      </c>
      <c r="K209" s="4">
        <v>5.9264615124216924</v>
      </c>
      <c r="L209" s="4">
        <v>6.1375677104164668</v>
      </c>
      <c r="M209" s="4">
        <v>4.8713064092794864</v>
      </c>
      <c r="N209" s="4">
        <v>4.4327073357660165</v>
      </c>
      <c r="O209" s="4">
        <v>4.992757178305566</v>
      </c>
      <c r="P209" s="4">
        <v>5.5895012015404353</v>
      </c>
      <c r="R209" s="4">
        <v>13.919758064516131</v>
      </c>
      <c r="S209" s="4">
        <v>10.207822580645162</v>
      </c>
      <c r="T209" s="4">
        <v>9.7438306451612906</v>
      </c>
      <c r="U209" s="4">
        <v>6.7278830645161296</v>
      </c>
      <c r="V209" s="4"/>
      <c r="AE209" s="57"/>
      <c r="AF209" s="26">
        <v>1705</v>
      </c>
      <c r="AG209" s="6">
        <f t="shared" si="100"/>
        <v>96.472148275563441</v>
      </c>
      <c r="AH209" s="6">
        <f t="shared" si="101"/>
        <v>114.46530150277653</v>
      </c>
      <c r="AI209" s="6">
        <f t="shared" si="102"/>
        <v>284.14381179348896</v>
      </c>
      <c r="AJ209" s="6">
        <f t="shared" si="103"/>
        <v>213.641963754503</v>
      </c>
      <c r="AK209" s="6">
        <f t="shared" si="104"/>
        <v>27.752556155698855</v>
      </c>
      <c r="AL209" s="6">
        <f t="shared" si="105"/>
        <v>15.650866670127709</v>
      </c>
      <c r="AM209" s="6">
        <f t="shared" si="106"/>
        <v>17.779384537265077</v>
      </c>
      <c r="AN209" s="6">
        <f t="shared" si="107"/>
        <v>7.9788380235414067</v>
      </c>
      <c r="AO209" s="6">
        <f t="shared" si="108"/>
        <v>14.613919227838458</v>
      </c>
      <c r="AP209" s="6">
        <f t="shared" si="109"/>
        <v>5.7625195364958213</v>
      </c>
      <c r="AQ209" s="6">
        <f t="shared" si="110"/>
        <v>6.490584331797236</v>
      </c>
      <c r="AR209" s="6">
        <f t="shared" si="111"/>
        <v>11.179002403080871</v>
      </c>
      <c r="AS209" s="7"/>
      <c r="AT209" s="7">
        <f t="shared" si="85"/>
        <v>203.67981916140889</v>
      </c>
      <c r="AU209" s="7">
        <f t="shared" si="86"/>
        <v>221.67297238862196</v>
      </c>
      <c r="AV209" s="7">
        <f t="shared" si="87"/>
        <v>320.84963464034831</v>
      </c>
      <c r="AW209" s="7">
        <f t="shared" si="88"/>
        <v>391.35148267933425</v>
      </c>
      <c r="AX209" s="7"/>
      <c r="AY209" s="8">
        <v>1705</v>
      </c>
      <c r="AZ209" s="9">
        <f t="shared" si="89"/>
        <v>2551.9556451612907</v>
      </c>
      <c r="BB209" s="9">
        <f t="shared" si="90"/>
        <v>855.45524047791741</v>
      </c>
      <c r="BC209" s="9">
        <f t="shared" si="91"/>
        <v>931.02648403221224</v>
      </c>
      <c r="BD209" s="9">
        <f t="shared" si="92"/>
        <v>1643.6762272532039</v>
      </c>
      <c r="BE209" s="9">
        <f t="shared" si="93"/>
        <v>1347.5684654894631</v>
      </c>
      <c r="BG209" s="10">
        <v>1705</v>
      </c>
      <c r="BH209" s="11">
        <f t="shared" si="94"/>
        <v>2.9831550786170751</v>
      </c>
      <c r="BI209" s="11">
        <f t="shared" si="95"/>
        <v>2.7410129453127312</v>
      </c>
      <c r="BJ209" s="11">
        <f t="shared" si="96"/>
        <v>1.5525902260118098</v>
      </c>
      <c r="BK209" s="11">
        <f t="shared" si="97"/>
        <v>1.8937484146561494</v>
      </c>
      <c r="BP209" s="3"/>
    </row>
    <row r="210" spans="2:68" x14ac:dyDescent="0.2">
      <c r="B210" s="16">
        <v>1706</v>
      </c>
      <c r="C210" s="4">
        <v>0.30759988607264965</v>
      </c>
      <c r="D210" s="4">
        <f t="shared" si="84"/>
        <v>0.65031688387452358</v>
      </c>
      <c r="E210" s="4">
        <v>0.4548669450959284</v>
      </c>
      <c r="F210" s="4">
        <f t="shared" si="98"/>
        <v>0.60648926012790449</v>
      </c>
      <c r="G210" s="4">
        <v>1.0485011505294797</v>
      </c>
      <c r="H210" s="4">
        <f t="shared" si="99"/>
        <v>0.78834672972141329</v>
      </c>
      <c r="I210" s="4">
        <v>0.45743458308387758</v>
      </c>
      <c r="J210" s="4">
        <v>3.1301733340255415</v>
      </c>
      <c r="K210" s="4">
        <v>5.3454358739489756</v>
      </c>
      <c r="L210" s="4">
        <v>6.1375677104164668</v>
      </c>
      <c r="M210" s="4">
        <v>4.8713064092794864</v>
      </c>
      <c r="N210" s="4">
        <v>4.2622185920827089</v>
      </c>
      <c r="O210" s="4">
        <v>4.2830024813895786</v>
      </c>
      <c r="P210" s="4">
        <v>5.5895012015404353</v>
      </c>
      <c r="R210" s="4">
        <v>13.919758064516131</v>
      </c>
      <c r="S210" s="4">
        <v>10.207822580645162</v>
      </c>
      <c r="T210" s="4">
        <v>9.7438306451612906</v>
      </c>
      <c r="U210" s="4">
        <v>6.7278830645161296</v>
      </c>
      <c r="V210" s="4"/>
      <c r="AE210" s="57"/>
      <c r="AF210" s="26">
        <v>1706</v>
      </c>
      <c r="AG210" s="6">
        <f t="shared" si="100"/>
        <v>110.55387025866901</v>
      </c>
      <c r="AH210" s="6">
        <f t="shared" si="101"/>
        <v>118.26540572494137</v>
      </c>
      <c r="AI210" s="6">
        <f t="shared" si="102"/>
        <v>284.14381179348896</v>
      </c>
      <c r="AJ210" s="6">
        <f t="shared" si="103"/>
        <v>213.641963754503</v>
      </c>
      <c r="AK210" s="6">
        <f t="shared" si="104"/>
        <v>27.752556155698855</v>
      </c>
      <c r="AL210" s="6">
        <f t="shared" si="105"/>
        <v>15.650866670127709</v>
      </c>
      <c r="AM210" s="6">
        <f t="shared" si="106"/>
        <v>16.036307621846927</v>
      </c>
      <c r="AN210" s="6">
        <f t="shared" si="107"/>
        <v>7.9788380235414067</v>
      </c>
      <c r="AO210" s="6">
        <f t="shared" si="108"/>
        <v>14.613919227838458</v>
      </c>
      <c r="AP210" s="6">
        <f t="shared" si="109"/>
        <v>5.540884169707522</v>
      </c>
      <c r="AQ210" s="6">
        <f t="shared" si="110"/>
        <v>5.567903225806452</v>
      </c>
      <c r="AR210" s="6">
        <f t="shared" si="111"/>
        <v>11.179002403080871</v>
      </c>
      <c r="AS210" s="7"/>
      <c r="AT210" s="7">
        <f t="shared" si="85"/>
        <v>214.87414775631723</v>
      </c>
      <c r="AU210" s="7">
        <f t="shared" si="86"/>
        <v>222.58568322258958</v>
      </c>
      <c r="AV210" s="7">
        <f t="shared" si="87"/>
        <v>317.9622412521511</v>
      </c>
      <c r="AW210" s="7">
        <f t="shared" si="88"/>
        <v>388.46408929113716</v>
      </c>
      <c r="AX210" s="7"/>
      <c r="AY210" s="8">
        <v>1706</v>
      </c>
      <c r="AZ210" s="9">
        <f t="shared" si="89"/>
        <v>2551.9556451612907</v>
      </c>
      <c r="BB210" s="9">
        <f t="shared" si="90"/>
        <v>902.47142057653241</v>
      </c>
      <c r="BC210" s="9">
        <f t="shared" si="91"/>
        <v>934.85986953487622</v>
      </c>
      <c r="BD210" s="9">
        <f t="shared" si="92"/>
        <v>1631.5491750227761</v>
      </c>
      <c r="BE210" s="9">
        <f t="shared" si="93"/>
        <v>1335.4414132590348</v>
      </c>
      <c r="BG210" s="10">
        <v>1706</v>
      </c>
      <c r="BH210" s="11">
        <f t="shared" si="94"/>
        <v>2.8277412303328191</v>
      </c>
      <c r="BI210" s="11">
        <f t="shared" si="95"/>
        <v>2.729773443404917</v>
      </c>
      <c r="BJ210" s="11">
        <f t="shared" si="96"/>
        <v>1.5641303886079105</v>
      </c>
      <c r="BK210" s="11">
        <f t="shared" si="97"/>
        <v>1.9109454146202138</v>
      </c>
      <c r="BP210" s="3"/>
    </row>
    <row r="211" spans="2:68" x14ac:dyDescent="0.2">
      <c r="B211" s="16">
        <v>1707</v>
      </c>
      <c r="C211" s="4">
        <v>0.24084668392372757</v>
      </c>
      <c r="D211" s="4">
        <f t="shared" si="84"/>
        <v>0.5091896066040752</v>
      </c>
      <c r="E211" s="4">
        <v>0.53150106350548998</v>
      </c>
      <c r="F211" s="4">
        <f t="shared" si="98"/>
        <v>0.70866808467398668</v>
      </c>
      <c r="G211" s="4">
        <v>1.2019403432898916</v>
      </c>
      <c r="H211" s="4">
        <f t="shared" si="99"/>
        <v>0.90371454382698613</v>
      </c>
      <c r="I211" s="4">
        <v>0.45743458308387758</v>
      </c>
      <c r="J211" s="4">
        <v>3.1301733340255415</v>
      </c>
      <c r="K211" s="4">
        <v>4.9968204908653471</v>
      </c>
      <c r="L211" s="4">
        <v>6.1375677104164668</v>
      </c>
      <c r="M211" s="4">
        <v>4.8713064092794864</v>
      </c>
      <c r="N211" s="4">
        <v>4.0917298483994005</v>
      </c>
      <c r="O211" s="4">
        <v>3.5732477844735913</v>
      </c>
      <c r="P211" s="4">
        <v>5.5895012015404353</v>
      </c>
      <c r="R211" s="4">
        <v>13.919758064516131</v>
      </c>
      <c r="S211" s="4">
        <v>10.207822580645162</v>
      </c>
      <c r="T211" s="4">
        <v>9.7438306451612906</v>
      </c>
      <c r="U211" s="4">
        <v>6.7278830645161296</v>
      </c>
      <c r="V211" s="4"/>
      <c r="AE211" s="57"/>
      <c r="AF211" s="26">
        <v>1707</v>
      </c>
      <c r="AG211" s="6">
        <f t="shared" si="100"/>
        <v>86.562233122692788</v>
      </c>
      <c r="AH211" s="6">
        <f t="shared" si="101"/>
        <v>138.19027651142741</v>
      </c>
      <c r="AI211" s="6">
        <f t="shared" si="102"/>
        <v>325.72583303156063</v>
      </c>
      <c r="AJ211" s="6">
        <f t="shared" si="103"/>
        <v>244.90664137711323</v>
      </c>
      <c r="AK211" s="6">
        <f t="shared" si="104"/>
        <v>27.752556155698855</v>
      </c>
      <c r="AL211" s="6">
        <f t="shared" si="105"/>
        <v>15.650866670127709</v>
      </c>
      <c r="AM211" s="6">
        <f t="shared" si="106"/>
        <v>14.990461472596042</v>
      </c>
      <c r="AN211" s="6">
        <f t="shared" si="107"/>
        <v>7.9788380235414067</v>
      </c>
      <c r="AO211" s="6">
        <f t="shared" si="108"/>
        <v>14.613919227838458</v>
      </c>
      <c r="AP211" s="6">
        <f t="shared" si="109"/>
        <v>5.3192488029192209</v>
      </c>
      <c r="AQ211" s="6">
        <f t="shared" si="110"/>
        <v>4.6452221198156689</v>
      </c>
      <c r="AR211" s="6">
        <f t="shared" si="111"/>
        <v>11.179002403080871</v>
      </c>
      <c r="AS211" s="7"/>
      <c r="AT211" s="7">
        <f t="shared" si="85"/>
        <v>188.69234799831102</v>
      </c>
      <c r="AU211" s="7">
        <f t="shared" si="86"/>
        <v>240.32039138704565</v>
      </c>
      <c r="AV211" s="7">
        <f t="shared" si="87"/>
        <v>347.03675625273144</v>
      </c>
      <c r="AW211" s="7">
        <f t="shared" si="88"/>
        <v>427.85594790717869</v>
      </c>
      <c r="AX211" s="7"/>
      <c r="AY211" s="8">
        <v>1707</v>
      </c>
      <c r="AZ211" s="9">
        <f t="shared" si="89"/>
        <v>2551.9556451612907</v>
      </c>
      <c r="BB211" s="9">
        <f t="shared" si="90"/>
        <v>792.50786159290635</v>
      </c>
      <c r="BC211" s="9">
        <f t="shared" si="91"/>
        <v>1009.3456438255918</v>
      </c>
      <c r="BD211" s="9">
        <f t="shared" si="92"/>
        <v>1796.9949812101506</v>
      </c>
      <c r="BE211" s="9">
        <f t="shared" si="93"/>
        <v>1457.554376261472</v>
      </c>
      <c r="BG211" s="10">
        <v>1707</v>
      </c>
      <c r="BH211" s="11">
        <f t="shared" si="94"/>
        <v>3.220101362820516</v>
      </c>
      <c r="BI211" s="11">
        <f t="shared" si="95"/>
        <v>2.5283268033821837</v>
      </c>
      <c r="BJ211" s="11">
        <f t="shared" si="96"/>
        <v>1.4201239690957439</v>
      </c>
      <c r="BK211" s="11">
        <f t="shared" si="97"/>
        <v>1.7508476436446121</v>
      </c>
      <c r="BP211" s="3"/>
    </row>
    <row r="212" spans="2:68" x14ac:dyDescent="0.2">
      <c r="B212" s="16">
        <v>1708</v>
      </c>
      <c r="C212" s="4">
        <v>0.30034336689166091</v>
      </c>
      <c r="D212" s="4">
        <f t="shared" si="84"/>
        <v>0.63497540569061506</v>
      </c>
      <c r="E212" s="4">
        <v>0.95516133151711224</v>
      </c>
      <c r="F212" s="4">
        <f t="shared" si="98"/>
        <v>1.2735484420228163</v>
      </c>
      <c r="G212" s="4">
        <v>1.7901239155381363</v>
      </c>
      <c r="H212" s="4">
        <f t="shared" si="99"/>
        <v>1.3459578312316813</v>
      </c>
      <c r="I212" s="4">
        <v>0.45743458308387758</v>
      </c>
      <c r="J212" s="4">
        <v>3.1301733340255415</v>
      </c>
      <c r="K212" s="4">
        <v>5.4616410016435202</v>
      </c>
      <c r="L212" s="4">
        <v>6.1375677104164668</v>
      </c>
      <c r="M212" s="4">
        <v>4.8713064092794864</v>
      </c>
      <c r="N212" s="4">
        <v>5.1146623104992504</v>
      </c>
      <c r="O212" s="4">
        <v>3.157184686281461</v>
      </c>
      <c r="P212" s="4">
        <v>5.5895012015404353</v>
      </c>
      <c r="R212" s="4">
        <v>13.919758064516131</v>
      </c>
      <c r="S212" s="4">
        <v>10.207822580645162</v>
      </c>
      <c r="T212" s="4">
        <v>9.7438306451612906</v>
      </c>
      <c r="U212" s="4">
        <v>6.7278830645161296</v>
      </c>
      <c r="V212" s="4"/>
      <c r="AE212" s="57"/>
      <c r="AF212" s="26">
        <v>1708</v>
      </c>
      <c r="AG212" s="6">
        <f t="shared" si="100"/>
        <v>107.94581896740456</v>
      </c>
      <c r="AH212" s="6">
        <f t="shared" si="101"/>
        <v>248.34194619444918</v>
      </c>
      <c r="AI212" s="6">
        <f t="shared" si="102"/>
        <v>485.12358111083495</v>
      </c>
      <c r="AJ212" s="6">
        <f t="shared" si="103"/>
        <v>364.75457226378563</v>
      </c>
      <c r="AK212" s="6">
        <f t="shared" si="104"/>
        <v>27.752556155698855</v>
      </c>
      <c r="AL212" s="6">
        <f t="shared" si="105"/>
        <v>15.650866670127709</v>
      </c>
      <c r="AM212" s="6">
        <f t="shared" si="106"/>
        <v>16.38492300493056</v>
      </c>
      <c r="AN212" s="6">
        <f t="shared" si="107"/>
        <v>7.9788380235414067</v>
      </c>
      <c r="AO212" s="6">
        <f t="shared" si="108"/>
        <v>14.613919227838458</v>
      </c>
      <c r="AP212" s="6">
        <f t="shared" si="109"/>
        <v>6.6490610036490256</v>
      </c>
      <c r="AQ212" s="6">
        <f t="shared" si="110"/>
        <v>4.1043400921658995</v>
      </c>
      <c r="AR212" s="6">
        <f t="shared" si="111"/>
        <v>11.179002403080871</v>
      </c>
      <c r="AS212" s="7"/>
      <c r="AT212" s="7">
        <f t="shared" si="85"/>
        <v>212.25932554843735</v>
      </c>
      <c r="AU212" s="7">
        <f t="shared" si="86"/>
        <v>352.65545277548199</v>
      </c>
      <c r="AV212" s="7">
        <f t="shared" si="87"/>
        <v>469.06807884481839</v>
      </c>
      <c r="AW212" s="7">
        <f t="shared" si="88"/>
        <v>589.43708769186765</v>
      </c>
      <c r="AX212" s="7"/>
      <c r="AY212" s="8">
        <v>1708</v>
      </c>
      <c r="AZ212" s="9">
        <f t="shared" si="89"/>
        <v>2551.9556451612907</v>
      </c>
      <c r="BB212" s="9">
        <f t="shared" si="90"/>
        <v>891.48916730343694</v>
      </c>
      <c r="BC212" s="9">
        <f t="shared" si="91"/>
        <v>1481.1529016570244</v>
      </c>
      <c r="BD212" s="9">
        <f t="shared" si="92"/>
        <v>2475.6357683058441</v>
      </c>
      <c r="BE212" s="9">
        <f t="shared" si="93"/>
        <v>1970.0859311482373</v>
      </c>
      <c r="BG212" s="10">
        <v>1708</v>
      </c>
      <c r="BH212" s="11">
        <f t="shared" si="94"/>
        <v>2.8625761689066933</v>
      </c>
      <c r="BI212" s="11">
        <f t="shared" si="95"/>
        <v>1.7229521964317911</v>
      </c>
      <c r="BJ212" s="11">
        <f t="shared" si="96"/>
        <v>1.0308283948036809</v>
      </c>
      <c r="BK212" s="11">
        <f t="shared" si="97"/>
        <v>1.2953524538261734</v>
      </c>
      <c r="BP212" s="3"/>
    </row>
    <row r="213" spans="2:68" x14ac:dyDescent="0.2">
      <c r="B213" s="16">
        <v>1709</v>
      </c>
      <c r="C213" s="4">
        <v>0.29756904645528481</v>
      </c>
      <c r="D213" s="4">
        <f t="shared" si="84"/>
        <v>0.6291100347891857</v>
      </c>
      <c r="E213" s="4">
        <v>1.3730937917094634</v>
      </c>
      <c r="F213" s="4">
        <f t="shared" si="98"/>
        <v>1.8307917222792847</v>
      </c>
      <c r="G213" s="4">
        <v>2.2248682950259693</v>
      </c>
      <c r="H213" s="4">
        <f t="shared" si="99"/>
        <v>1.6728333045308039</v>
      </c>
      <c r="I213" s="4">
        <v>0.45743458308387758</v>
      </c>
      <c r="J213" s="4">
        <v>3.1301733340255415</v>
      </c>
      <c r="K213" s="4">
        <v>5.635948693185334</v>
      </c>
      <c r="L213" s="4">
        <v>6.1375677104164668</v>
      </c>
      <c r="M213" s="4">
        <v>4.8713064092794864</v>
      </c>
      <c r="N213" s="4">
        <v>5.2851510541825597</v>
      </c>
      <c r="O213" s="4">
        <v>4.2830024813895786</v>
      </c>
      <c r="P213" s="4">
        <v>5.5895012015404353</v>
      </c>
      <c r="R213" s="4">
        <v>13.919758064516131</v>
      </c>
      <c r="S213" s="4">
        <v>10.207822580645162</v>
      </c>
      <c r="T213" s="4">
        <v>9.7438306451612906</v>
      </c>
      <c r="U213" s="4">
        <v>6.7278830645161296</v>
      </c>
      <c r="V213" s="4"/>
      <c r="AE213" s="57"/>
      <c r="AF213" s="26">
        <v>1709</v>
      </c>
      <c r="AG213" s="6">
        <f t="shared" si="100"/>
        <v>106.94870591416156</v>
      </c>
      <c r="AH213" s="6">
        <f t="shared" si="101"/>
        <v>357.0043858444605</v>
      </c>
      <c r="AI213" s="6">
        <f t="shared" si="102"/>
        <v>602.93930795203767</v>
      </c>
      <c r="AJ213" s="6">
        <f t="shared" si="103"/>
        <v>453.33782552784788</v>
      </c>
      <c r="AK213" s="6">
        <f t="shared" si="104"/>
        <v>27.752556155698855</v>
      </c>
      <c r="AL213" s="6">
        <f t="shared" si="105"/>
        <v>15.650866670127709</v>
      </c>
      <c r="AM213" s="6">
        <f t="shared" si="106"/>
        <v>16.907846079556002</v>
      </c>
      <c r="AN213" s="6">
        <f t="shared" si="107"/>
        <v>7.9788380235414067</v>
      </c>
      <c r="AO213" s="6">
        <f t="shared" si="108"/>
        <v>14.613919227838458</v>
      </c>
      <c r="AP213" s="6">
        <f t="shared" si="109"/>
        <v>6.8706963704373276</v>
      </c>
      <c r="AQ213" s="6">
        <f t="shared" si="110"/>
        <v>5.567903225806452</v>
      </c>
      <c r="AR213" s="6">
        <f t="shared" si="111"/>
        <v>11.179002403080871</v>
      </c>
      <c r="AS213" s="7"/>
      <c r="AT213" s="7">
        <f t="shared" si="85"/>
        <v>213.47033407024864</v>
      </c>
      <c r="AU213" s="7">
        <f t="shared" si="86"/>
        <v>463.52601400054755</v>
      </c>
      <c r="AV213" s="7">
        <f t="shared" si="87"/>
        <v>559.85945368393493</v>
      </c>
      <c r="AW213" s="7">
        <f t="shared" si="88"/>
        <v>709.460936108125</v>
      </c>
      <c r="AX213" s="7"/>
      <c r="AY213" s="8">
        <v>1709</v>
      </c>
      <c r="AZ213" s="9">
        <f t="shared" si="89"/>
        <v>2551.9556451612907</v>
      </c>
      <c r="BB213" s="9">
        <f t="shared" si="90"/>
        <v>896.57540309504429</v>
      </c>
      <c r="BC213" s="9">
        <f t="shared" si="91"/>
        <v>1946.8092588022998</v>
      </c>
      <c r="BD213" s="9">
        <f t="shared" si="92"/>
        <v>2979.7359316541251</v>
      </c>
      <c r="BE213" s="9">
        <f t="shared" si="93"/>
        <v>2351.4097054725266</v>
      </c>
      <c r="BG213" s="10">
        <v>1709</v>
      </c>
      <c r="BH213" s="11">
        <f t="shared" si="94"/>
        <v>2.8463368907419855</v>
      </c>
      <c r="BI213" s="11">
        <f t="shared" si="95"/>
        <v>1.3108401008588197</v>
      </c>
      <c r="BJ213" s="11">
        <f t="shared" si="96"/>
        <v>0.85643684665192366</v>
      </c>
      <c r="BK213" s="11">
        <f t="shared" si="97"/>
        <v>1.0852875359075136</v>
      </c>
      <c r="BP213" s="3"/>
    </row>
    <row r="214" spans="2:68" x14ac:dyDescent="0.2">
      <c r="B214" s="16">
        <v>1710</v>
      </c>
      <c r="C214" s="4">
        <v>0.29111560461129932</v>
      </c>
      <c r="D214" s="4">
        <f t="shared" si="84"/>
        <v>0.61546639452705987</v>
      </c>
      <c r="E214" s="4">
        <v>0.88840274383043238</v>
      </c>
      <c r="F214" s="4">
        <f t="shared" si="98"/>
        <v>1.1845369917739099</v>
      </c>
      <c r="G214" s="4">
        <v>1.5855383251909207</v>
      </c>
      <c r="H214" s="4">
        <f t="shared" si="99"/>
        <v>1.1921340790909178</v>
      </c>
      <c r="I214" s="4">
        <v>0.45901466799953866</v>
      </c>
      <c r="J214" s="4">
        <v>3.2529252294775235</v>
      </c>
      <c r="K214" s="4">
        <v>7.7276409916871076</v>
      </c>
      <c r="L214" s="4">
        <v>6.1375677104164668</v>
      </c>
      <c r="M214" s="4">
        <v>4.8713064092794864</v>
      </c>
      <c r="N214" s="4">
        <v>6.6490610036490256</v>
      </c>
      <c r="O214" s="4">
        <v>3.157184686281461</v>
      </c>
      <c r="P214" s="4">
        <v>5.5895012015404353</v>
      </c>
      <c r="R214" s="4">
        <v>13.919758064516131</v>
      </c>
      <c r="S214" s="4">
        <v>10.207822580645162</v>
      </c>
      <c r="T214" s="4">
        <v>9.7438306451612906</v>
      </c>
      <c r="U214" s="4">
        <v>6.7278830645161296</v>
      </c>
      <c r="V214" s="4"/>
      <c r="AE214" s="57"/>
      <c r="AF214" s="26">
        <v>1710</v>
      </c>
      <c r="AG214" s="6">
        <f t="shared" si="100"/>
        <v>104.62928706960018</v>
      </c>
      <c r="AH214" s="6">
        <f t="shared" si="101"/>
        <v>230.98471339591242</v>
      </c>
      <c r="AI214" s="6">
        <f t="shared" si="102"/>
        <v>429.68088612673955</v>
      </c>
      <c r="AJ214" s="6">
        <f t="shared" si="103"/>
        <v>323.06833543363871</v>
      </c>
      <c r="AK214" s="6">
        <f t="shared" si="104"/>
        <v>27.848419907532012</v>
      </c>
      <c r="AL214" s="6">
        <f t="shared" si="105"/>
        <v>16.264626147387617</v>
      </c>
      <c r="AM214" s="6">
        <f t="shared" si="106"/>
        <v>23.182922975061324</v>
      </c>
      <c r="AN214" s="6">
        <f t="shared" si="107"/>
        <v>7.9788380235414067</v>
      </c>
      <c r="AO214" s="6">
        <f t="shared" si="108"/>
        <v>14.613919227838458</v>
      </c>
      <c r="AP214" s="6">
        <f t="shared" si="109"/>
        <v>8.6437793047437328</v>
      </c>
      <c r="AQ214" s="6">
        <f t="shared" si="110"/>
        <v>4.1043400921658995</v>
      </c>
      <c r="AR214" s="6">
        <f t="shared" si="111"/>
        <v>11.179002403080871</v>
      </c>
      <c r="AS214" s="7"/>
      <c r="AT214" s="7">
        <f t="shared" si="85"/>
        <v>218.4451351509515</v>
      </c>
      <c r="AU214" s="7">
        <f t="shared" si="86"/>
        <v>344.80056147726373</v>
      </c>
      <c r="AV214" s="7">
        <f t="shared" si="87"/>
        <v>436.88418351499001</v>
      </c>
      <c r="AW214" s="7">
        <f t="shared" si="88"/>
        <v>543.49673420809074</v>
      </c>
      <c r="AX214" s="7"/>
      <c r="AY214" s="8">
        <v>1710</v>
      </c>
      <c r="AZ214" s="9">
        <f t="shared" si="89"/>
        <v>2551.9556451612907</v>
      </c>
      <c r="BB214" s="9">
        <f t="shared" si="90"/>
        <v>917.46956763399635</v>
      </c>
      <c r="BC214" s="9">
        <f t="shared" si="91"/>
        <v>1448.1623582045077</v>
      </c>
      <c r="BD214" s="9">
        <f t="shared" si="92"/>
        <v>2282.6862836739811</v>
      </c>
      <c r="BE214" s="9">
        <f t="shared" si="93"/>
        <v>1834.9135707629582</v>
      </c>
      <c r="BG214" s="10">
        <v>1710</v>
      </c>
      <c r="BH214" s="11">
        <f t="shared" si="94"/>
        <v>2.7815153059979592</v>
      </c>
      <c r="BI214" s="11">
        <f t="shared" si="95"/>
        <v>1.7622027189860896</v>
      </c>
      <c r="BJ214" s="11">
        <f t="shared" si="96"/>
        <v>1.1179616154060035</v>
      </c>
      <c r="BK214" s="11">
        <f t="shared" si="97"/>
        <v>1.390777029405361</v>
      </c>
      <c r="BP214" s="3"/>
    </row>
    <row r="215" spans="2:68" x14ac:dyDescent="0.2">
      <c r="B215" s="16">
        <v>1711</v>
      </c>
      <c r="C215" s="4">
        <v>0.28746881568770372</v>
      </c>
      <c r="D215" s="4">
        <f t="shared" si="84"/>
        <v>0.60775648136935245</v>
      </c>
      <c r="E215" s="4">
        <v>0.80604081760159962</v>
      </c>
      <c r="F215" s="4">
        <f t="shared" si="98"/>
        <v>1.0747210901354662</v>
      </c>
      <c r="G215" s="4">
        <v>1.5088187288107149</v>
      </c>
      <c r="H215" s="4">
        <f t="shared" si="99"/>
        <v>1.1344501720381315</v>
      </c>
      <c r="I215" s="4">
        <v>0.45901466799953866</v>
      </c>
      <c r="J215" s="4">
        <v>3.2529252294775235</v>
      </c>
      <c r="K215" s="4">
        <v>5.5778461293380621</v>
      </c>
      <c r="L215" s="4">
        <v>6.1375677104164668</v>
      </c>
      <c r="M215" s="4">
        <v>4.8713064092794864</v>
      </c>
      <c r="N215" s="4">
        <v>6.3080835162824096</v>
      </c>
      <c r="O215" s="4">
        <v>3.157184686281461</v>
      </c>
      <c r="P215" s="4">
        <v>5.5895012015404353</v>
      </c>
      <c r="R215" s="4">
        <v>13.919758064516131</v>
      </c>
      <c r="S215" s="4">
        <v>10.207822580645162</v>
      </c>
      <c r="T215" s="4">
        <v>10.207822580645162</v>
      </c>
      <c r="U215" s="4">
        <v>6.9598790322580655</v>
      </c>
      <c r="V215" s="4"/>
      <c r="AE215" s="57"/>
      <c r="AF215" s="26">
        <v>1711</v>
      </c>
      <c r="AG215" s="6">
        <f t="shared" si="100"/>
        <v>103.31860183278992</v>
      </c>
      <c r="AH215" s="6">
        <f t="shared" si="101"/>
        <v>209.57061257641593</v>
      </c>
      <c r="AI215" s="6">
        <f t="shared" si="102"/>
        <v>408.88987550770372</v>
      </c>
      <c r="AJ215" s="6">
        <f t="shared" si="103"/>
        <v>307.43599662233362</v>
      </c>
      <c r="AK215" s="6">
        <f t="shared" si="104"/>
        <v>27.848419907532012</v>
      </c>
      <c r="AL215" s="6">
        <f t="shared" si="105"/>
        <v>16.264626147387617</v>
      </c>
      <c r="AM215" s="6">
        <f t="shared" si="106"/>
        <v>16.733538388014185</v>
      </c>
      <c r="AN215" s="6">
        <f t="shared" si="107"/>
        <v>7.9788380235414067</v>
      </c>
      <c r="AO215" s="6">
        <f t="shared" si="108"/>
        <v>14.613919227838458</v>
      </c>
      <c r="AP215" s="6">
        <f t="shared" si="109"/>
        <v>8.2005085711671324</v>
      </c>
      <c r="AQ215" s="6">
        <f t="shared" si="110"/>
        <v>4.1043400921658995</v>
      </c>
      <c r="AR215" s="6">
        <f t="shared" si="111"/>
        <v>11.179002403080871</v>
      </c>
      <c r="AS215" s="7"/>
      <c r="AT215" s="7">
        <f t="shared" si="85"/>
        <v>210.24179459351751</v>
      </c>
      <c r="AU215" s="7">
        <f t="shared" si="86"/>
        <v>316.4938053371435</v>
      </c>
      <c r="AV215" s="7">
        <f t="shared" si="87"/>
        <v>414.35918938306116</v>
      </c>
      <c r="AW215" s="7">
        <f t="shared" si="88"/>
        <v>515.81306826843127</v>
      </c>
      <c r="AX215" s="7"/>
      <c r="AY215" s="8">
        <v>1711</v>
      </c>
      <c r="AZ215" s="9">
        <f t="shared" si="89"/>
        <v>2551.9556451612907</v>
      </c>
      <c r="BB215" s="9">
        <f t="shared" si="90"/>
        <v>883.01553729277362</v>
      </c>
      <c r="BC215" s="9">
        <f t="shared" si="91"/>
        <v>1329.2739824160028</v>
      </c>
      <c r="BD215" s="9">
        <f t="shared" si="92"/>
        <v>2166.4148867274116</v>
      </c>
      <c r="BE215" s="9">
        <f t="shared" si="93"/>
        <v>1740.3085954088569</v>
      </c>
      <c r="BG215" s="10">
        <v>1711</v>
      </c>
      <c r="BH215" s="11">
        <f t="shared" si="94"/>
        <v>2.8900461400546811</v>
      </c>
      <c r="BI215" s="11">
        <f t="shared" si="95"/>
        <v>1.9198116256838342</v>
      </c>
      <c r="BJ215" s="11">
        <f t="shared" si="96"/>
        <v>1.1779625688486093</v>
      </c>
      <c r="BK215" s="11">
        <f t="shared" si="97"/>
        <v>1.4663811072896245</v>
      </c>
      <c r="BP215" s="3"/>
    </row>
    <row r="216" spans="2:68" x14ac:dyDescent="0.2">
      <c r="B216" s="16">
        <v>1712</v>
      </c>
      <c r="C216" s="4">
        <v>0.30252614261516741</v>
      </c>
      <c r="D216" s="4">
        <f t="shared" si="84"/>
        <v>0.63959015352043858</v>
      </c>
      <c r="E216" s="4">
        <v>0.69642242657761333</v>
      </c>
      <c r="F216" s="4">
        <f t="shared" si="98"/>
        <v>0.92856323543681774</v>
      </c>
      <c r="G216" s="4">
        <v>1.3809527348437054</v>
      </c>
      <c r="H216" s="4">
        <f t="shared" si="99"/>
        <v>1.0383103269501543</v>
      </c>
      <c r="I216" s="4">
        <v>0.45901466799953866</v>
      </c>
      <c r="J216" s="4">
        <v>3.2529252294775235</v>
      </c>
      <c r="K216" s="4">
        <v>5.4035384377962483</v>
      </c>
      <c r="L216" s="4">
        <v>6.1375677104164668</v>
      </c>
      <c r="M216" s="4">
        <v>4.8713064092794864</v>
      </c>
      <c r="N216" s="4">
        <v>6.4785722599657172</v>
      </c>
      <c r="O216" s="4">
        <v>2.8512559376107767</v>
      </c>
      <c r="P216" s="4">
        <v>5.5895012015404353</v>
      </c>
      <c r="R216" s="4">
        <v>13.919758064516131</v>
      </c>
      <c r="S216" s="4">
        <v>10.207822580645162</v>
      </c>
      <c r="T216" s="4">
        <v>10.207822580645162</v>
      </c>
      <c r="U216" s="4">
        <v>6.9598790322580655</v>
      </c>
      <c r="V216" s="4"/>
      <c r="AE216" s="57"/>
      <c r="AF216" s="26">
        <v>1712</v>
      </c>
      <c r="AG216" s="6">
        <f t="shared" si="100"/>
        <v>108.73032609847456</v>
      </c>
      <c r="AH216" s="6">
        <f t="shared" si="101"/>
        <v>181.06983091017946</v>
      </c>
      <c r="AI216" s="6">
        <f t="shared" si="102"/>
        <v>374.23819114264415</v>
      </c>
      <c r="AJ216" s="6">
        <f t="shared" si="103"/>
        <v>281.38209860349184</v>
      </c>
      <c r="AK216" s="6">
        <f t="shared" si="104"/>
        <v>27.848419907532012</v>
      </c>
      <c r="AL216" s="6">
        <f t="shared" si="105"/>
        <v>16.264626147387617</v>
      </c>
      <c r="AM216" s="6">
        <f t="shared" si="106"/>
        <v>16.210615313388743</v>
      </c>
      <c r="AN216" s="6">
        <f t="shared" si="107"/>
        <v>7.9788380235414067</v>
      </c>
      <c r="AO216" s="6">
        <f t="shared" si="108"/>
        <v>14.613919227838458</v>
      </c>
      <c r="AP216" s="6">
        <f t="shared" si="109"/>
        <v>8.4221439379554326</v>
      </c>
      <c r="AQ216" s="6">
        <f t="shared" si="110"/>
        <v>3.7066327188940096</v>
      </c>
      <c r="AR216" s="6">
        <f t="shared" si="111"/>
        <v>11.179002403080871</v>
      </c>
      <c r="AS216" s="7"/>
      <c r="AT216" s="7">
        <f t="shared" si="85"/>
        <v>214.95452377809312</v>
      </c>
      <c r="AU216" s="7">
        <f t="shared" si="86"/>
        <v>287.29402858979802</v>
      </c>
      <c r="AV216" s="7">
        <f t="shared" si="87"/>
        <v>387.60629628311034</v>
      </c>
      <c r="AW216" s="7">
        <f t="shared" si="88"/>
        <v>480.4623888222626</v>
      </c>
      <c r="AX216" s="7"/>
      <c r="AY216" s="8">
        <v>1712</v>
      </c>
      <c r="AZ216" s="9">
        <f t="shared" si="89"/>
        <v>2551.9556451612907</v>
      </c>
      <c r="BB216" s="9">
        <f t="shared" si="90"/>
        <v>902.80899986799113</v>
      </c>
      <c r="BC216" s="9">
        <f t="shared" si="91"/>
        <v>1206.6349200771517</v>
      </c>
      <c r="BD216" s="9">
        <f t="shared" si="92"/>
        <v>2017.9420330535029</v>
      </c>
      <c r="BE216" s="9">
        <f t="shared" si="93"/>
        <v>1627.9464443890636</v>
      </c>
      <c r="BG216" s="10">
        <v>1712</v>
      </c>
      <c r="BH216" s="11">
        <f t="shared" si="94"/>
        <v>2.8266838783557078</v>
      </c>
      <c r="BI216" s="11">
        <f t="shared" si="95"/>
        <v>2.1149360114641134</v>
      </c>
      <c r="BJ216" s="11">
        <f t="shared" si="96"/>
        <v>1.2646327810020048</v>
      </c>
      <c r="BK216" s="11">
        <f t="shared" si="97"/>
        <v>1.5675918909721811</v>
      </c>
      <c r="BP216" s="3"/>
    </row>
    <row r="217" spans="2:68" x14ac:dyDescent="0.2">
      <c r="B217" s="16">
        <v>1713</v>
      </c>
      <c r="C217" s="4">
        <v>0.26965819302207655</v>
      </c>
      <c r="D217" s="4">
        <f t="shared" si="84"/>
        <v>0.57010188799593353</v>
      </c>
      <c r="E217" s="4">
        <v>0.9656293940833669</v>
      </c>
      <c r="F217" s="4">
        <f t="shared" si="98"/>
        <v>1.2875058587778225</v>
      </c>
      <c r="G217" s="4">
        <v>1.6111115239843228</v>
      </c>
      <c r="H217" s="4">
        <f t="shared" si="99"/>
        <v>1.2113620481085132</v>
      </c>
      <c r="I217" s="4">
        <v>0.45901466799953866</v>
      </c>
      <c r="J217" s="4">
        <v>3.2529252294775235</v>
      </c>
      <c r="K217" s="4">
        <v>4.8225127993235342</v>
      </c>
      <c r="L217" s="4">
        <v>6.1375677104164668</v>
      </c>
      <c r="M217" s="4">
        <v>4.8713064092794864</v>
      </c>
      <c r="N217" s="4">
        <v>6.3080835162824096</v>
      </c>
      <c r="O217" s="4">
        <v>3.2</v>
      </c>
      <c r="P217" s="4">
        <v>5.5895012015404353</v>
      </c>
      <c r="R217" s="4">
        <v>13.919758064516131</v>
      </c>
      <c r="S217" s="4">
        <v>10.207822580645162</v>
      </c>
      <c r="T217" s="4">
        <v>10.207822580645162</v>
      </c>
      <c r="U217" s="4">
        <v>6.9598790322580655</v>
      </c>
      <c r="V217" s="4"/>
      <c r="AE217" s="57"/>
      <c r="AF217" s="26">
        <v>1713</v>
      </c>
      <c r="AG217" s="6">
        <f t="shared" si="100"/>
        <v>96.917320959308697</v>
      </c>
      <c r="AH217" s="6">
        <f t="shared" si="101"/>
        <v>251.06364246167539</v>
      </c>
      <c r="AI217" s="6">
        <f t="shared" si="102"/>
        <v>436.61122299975148</v>
      </c>
      <c r="AJ217" s="6">
        <f t="shared" si="103"/>
        <v>328.27911503740711</v>
      </c>
      <c r="AK217" s="6">
        <f t="shared" si="104"/>
        <v>27.848419907532012</v>
      </c>
      <c r="AL217" s="6">
        <f t="shared" si="105"/>
        <v>16.264626147387617</v>
      </c>
      <c r="AM217" s="6">
        <f t="shared" si="106"/>
        <v>14.467538397970603</v>
      </c>
      <c r="AN217" s="6">
        <f t="shared" si="107"/>
        <v>7.9788380235414067</v>
      </c>
      <c r="AO217" s="6">
        <f t="shared" si="108"/>
        <v>14.613919227838458</v>
      </c>
      <c r="AP217" s="6">
        <f t="shared" si="109"/>
        <v>8.2005085711671324</v>
      </c>
      <c r="AQ217" s="6">
        <f t="shared" si="110"/>
        <v>4.16</v>
      </c>
      <c r="AR217" s="6">
        <f t="shared" si="111"/>
        <v>11.179002403080871</v>
      </c>
      <c r="AS217" s="7"/>
      <c r="AT217" s="7">
        <f t="shared" si="85"/>
        <v>201.63017363782683</v>
      </c>
      <c r="AU217" s="7">
        <f t="shared" si="86"/>
        <v>355.7764951401935</v>
      </c>
      <c r="AV217" s="7">
        <f t="shared" si="87"/>
        <v>432.99196771592517</v>
      </c>
      <c r="AW217" s="7">
        <f t="shared" si="88"/>
        <v>541.32407567826954</v>
      </c>
      <c r="AX217" s="7"/>
      <c r="AY217" s="8">
        <v>1713</v>
      </c>
      <c r="AZ217" s="9">
        <f t="shared" si="89"/>
        <v>2551.9556451612907</v>
      </c>
      <c r="BB217" s="9">
        <f t="shared" si="90"/>
        <v>846.84672927887277</v>
      </c>
      <c r="BC217" s="9">
        <f t="shared" si="91"/>
        <v>1494.2612795888128</v>
      </c>
      <c r="BD217" s="9">
        <f t="shared" si="92"/>
        <v>2273.561117848732</v>
      </c>
      <c r="BE217" s="9">
        <f t="shared" si="93"/>
        <v>1818.5662644068857</v>
      </c>
      <c r="BG217" s="10">
        <v>1713</v>
      </c>
      <c r="BH217" s="11">
        <f t="shared" si="94"/>
        <v>3.0134799567973691</v>
      </c>
      <c r="BI217" s="11">
        <f t="shared" si="95"/>
        <v>1.707837631892283</v>
      </c>
      <c r="BJ217" s="11">
        <f t="shared" si="96"/>
        <v>1.1224486665992857</v>
      </c>
      <c r="BK217" s="11">
        <f t="shared" si="97"/>
        <v>1.4032788879395579</v>
      </c>
      <c r="BP217" s="3"/>
    </row>
    <row r="218" spans="2:68" x14ac:dyDescent="0.2">
      <c r="B218" s="16">
        <v>1714</v>
      </c>
      <c r="C218" s="4">
        <v>0.27729051263975463</v>
      </c>
      <c r="D218" s="4">
        <f t="shared" si="84"/>
        <v>0.58623787027432273</v>
      </c>
      <c r="E218" s="4">
        <v>0.61445552157769567</v>
      </c>
      <c r="F218" s="4">
        <f t="shared" si="98"/>
        <v>0.8192740287702609</v>
      </c>
      <c r="G218" s="4">
        <v>1.2530867408766955</v>
      </c>
      <c r="H218" s="4">
        <f t="shared" si="99"/>
        <v>0.942170481862177</v>
      </c>
      <c r="I218" s="4">
        <v>0.45901466799953866</v>
      </c>
      <c r="J218" s="4">
        <v>3.2529252294775235</v>
      </c>
      <c r="K218" s="4">
        <v>4.3576922885453619</v>
      </c>
      <c r="L218" s="4">
        <v>6.1375677104164668</v>
      </c>
      <c r="M218" s="4">
        <v>4.8713064092794864</v>
      </c>
      <c r="N218" s="4">
        <v>6.3080835162824096</v>
      </c>
      <c r="O218" s="4">
        <v>3.5732477844735913</v>
      </c>
      <c r="P218" s="4">
        <v>5.5895012015404353</v>
      </c>
      <c r="R218" s="4">
        <v>13.919758064516131</v>
      </c>
      <c r="S218" s="4">
        <v>10.207822580645162</v>
      </c>
      <c r="T218" s="4">
        <v>10.207822580645162</v>
      </c>
      <c r="U218" s="4">
        <v>6.9598790322580655</v>
      </c>
      <c r="V218" s="4"/>
      <c r="AE218" s="57"/>
      <c r="AF218" s="26">
        <v>1714</v>
      </c>
      <c r="AG218" s="6">
        <f t="shared" si="100"/>
        <v>99.660437946634858</v>
      </c>
      <c r="AH218" s="6">
        <f t="shared" si="101"/>
        <v>159.75843561020088</v>
      </c>
      <c r="AI218" s="6">
        <f t="shared" si="102"/>
        <v>339.58650677758448</v>
      </c>
      <c r="AJ218" s="6">
        <f t="shared" si="103"/>
        <v>255.32820058464998</v>
      </c>
      <c r="AK218" s="6">
        <f t="shared" si="104"/>
        <v>27.848419907532012</v>
      </c>
      <c r="AL218" s="6">
        <f t="shared" si="105"/>
        <v>16.264626147387617</v>
      </c>
      <c r="AM218" s="6">
        <f t="shared" si="106"/>
        <v>13.073076865636086</v>
      </c>
      <c r="AN218" s="6">
        <f t="shared" si="107"/>
        <v>7.9788380235414067</v>
      </c>
      <c r="AO218" s="6">
        <f t="shared" si="108"/>
        <v>14.613919227838458</v>
      </c>
      <c r="AP218" s="6">
        <f t="shared" si="109"/>
        <v>8.2005085711671324</v>
      </c>
      <c r="AQ218" s="6">
        <f t="shared" si="110"/>
        <v>4.6452221198156689</v>
      </c>
      <c r="AR218" s="6">
        <f t="shared" si="111"/>
        <v>11.179002403080871</v>
      </c>
      <c r="AS218" s="7"/>
      <c r="AT218" s="7">
        <f t="shared" si="85"/>
        <v>203.4640512126341</v>
      </c>
      <c r="AU218" s="7">
        <f t="shared" si="86"/>
        <v>263.56204887620015</v>
      </c>
      <c r="AV218" s="7">
        <f t="shared" si="87"/>
        <v>359.13181385064922</v>
      </c>
      <c r="AW218" s="7">
        <f t="shared" si="88"/>
        <v>443.39012004358369</v>
      </c>
      <c r="AX218" s="7"/>
      <c r="AY218" s="8">
        <v>1714</v>
      </c>
      <c r="AZ218" s="9">
        <f t="shared" si="89"/>
        <v>2551.9556451612907</v>
      </c>
      <c r="BB218" s="9">
        <f t="shared" si="90"/>
        <v>854.5490150930633</v>
      </c>
      <c r="BC218" s="9">
        <f t="shared" si="91"/>
        <v>1106.9606052800407</v>
      </c>
      <c r="BD218" s="9">
        <f t="shared" si="92"/>
        <v>1862.2385041830516</v>
      </c>
      <c r="BE218" s="9">
        <f t="shared" si="93"/>
        <v>1508.3536181727268</v>
      </c>
      <c r="BG218" s="10">
        <v>1714</v>
      </c>
      <c r="BH218" s="11">
        <f t="shared" si="94"/>
        <v>2.9863186313348851</v>
      </c>
      <c r="BI218" s="11">
        <f t="shared" si="95"/>
        <v>2.3053716934359132</v>
      </c>
      <c r="BJ218" s="11">
        <f t="shared" si="96"/>
        <v>1.370369928142374</v>
      </c>
      <c r="BK218" s="11">
        <f t="shared" si="97"/>
        <v>1.6918815418448232</v>
      </c>
      <c r="BP218" s="3"/>
    </row>
    <row r="219" spans="2:68" x14ac:dyDescent="0.2">
      <c r="B219" s="16">
        <v>1715</v>
      </c>
      <c r="C219" s="4">
        <v>0.25987067832258454</v>
      </c>
      <c r="D219" s="4">
        <f t="shared" si="84"/>
        <v>0.54940946791244094</v>
      </c>
      <c r="E219" s="4">
        <v>0.86035623657744864</v>
      </c>
      <c r="F219" s="4">
        <f t="shared" si="98"/>
        <v>1.1471416487699315</v>
      </c>
      <c r="G219" s="4">
        <v>1.406525933637107</v>
      </c>
      <c r="H219" s="4">
        <f t="shared" si="99"/>
        <v>1.0575382959677495</v>
      </c>
      <c r="I219" s="4">
        <v>0.45901466799953866</v>
      </c>
      <c r="J219" s="4">
        <v>3.2529252294775235</v>
      </c>
      <c r="K219" s="4">
        <v>5.054923054712618</v>
      </c>
      <c r="L219" s="4">
        <v>6.1375677104164668</v>
      </c>
      <c r="M219" s="4">
        <v>4.8713064092794864</v>
      </c>
      <c r="N219" s="4">
        <v>6.3080835162824096</v>
      </c>
      <c r="O219" s="4">
        <v>3.3652162353775266</v>
      </c>
      <c r="P219" s="4">
        <v>5.5895012015404353</v>
      </c>
      <c r="R219" s="4">
        <v>13.919758064516131</v>
      </c>
      <c r="S219" s="4">
        <v>10.207822580645162</v>
      </c>
      <c r="T219" s="4">
        <v>10.207822580645162</v>
      </c>
      <c r="U219" s="4">
        <v>6.9598790322580655</v>
      </c>
      <c r="V219" s="4"/>
      <c r="AE219" s="57"/>
      <c r="AF219" s="26">
        <v>1715</v>
      </c>
      <c r="AG219" s="6">
        <f t="shared" si="100"/>
        <v>93.399609545114956</v>
      </c>
      <c r="AH219" s="6">
        <f t="shared" si="101"/>
        <v>223.69262151013663</v>
      </c>
      <c r="AI219" s="6">
        <f t="shared" si="102"/>
        <v>381.16852801565597</v>
      </c>
      <c r="AJ219" s="6">
        <f t="shared" si="103"/>
        <v>286.59287820726013</v>
      </c>
      <c r="AK219" s="6">
        <f t="shared" si="104"/>
        <v>27.848419907532012</v>
      </c>
      <c r="AL219" s="6">
        <f t="shared" si="105"/>
        <v>16.264626147387617</v>
      </c>
      <c r="AM219" s="6">
        <f t="shared" si="106"/>
        <v>15.164769164137855</v>
      </c>
      <c r="AN219" s="6">
        <f t="shared" si="107"/>
        <v>7.9788380235414067</v>
      </c>
      <c r="AO219" s="6">
        <f t="shared" si="108"/>
        <v>14.613919227838458</v>
      </c>
      <c r="AP219" s="6">
        <f t="shared" si="109"/>
        <v>8.2005085711671324</v>
      </c>
      <c r="AQ219" s="6">
        <f t="shared" si="110"/>
        <v>4.3747811059907846</v>
      </c>
      <c r="AR219" s="6">
        <f t="shared" si="111"/>
        <v>11.179002403080871</v>
      </c>
      <c r="AS219" s="7"/>
      <c r="AT219" s="7">
        <f t="shared" si="85"/>
        <v>199.02447409579111</v>
      </c>
      <c r="AU219" s="7">
        <f t="shared" si="86"/>
        <v>329.31748606081277</v>
      </c>
      <c r="AV219" s="7">
        <f t="shared" si="87"/>
        <v>392.21774275793621</v>
      </c>
      <c r="AW219" s="7">
        <f t="shared" si="88"/>
        <v>486.79339256633205</v>
      </c>
      <c r="AX219" s="7"/>
      <c r="AY219" s="8">
        <v>1715</v>
      </c>
      <c r="AZ219" s="9">
        <f t="shared" si="89"/>
        <v>2551.9556451612907</v>
      </c>
      <c r="BB219" s="9">
        <f t="shared" si="90"/>
        <v>835.90279120232265</v>
      </c>
      <c r="BC219" s="9">
        <f t="shared" si="91"/>
        <v>1383.1334414554137</v>
      </c>
      <c r="BD219" s="9">
        <f t="shared" si="92"/>
        <v>2044.5322487785947</v>
      </c>
      <c r="BE219" s="9">
        <f t="shared" si="93"/>
        <v>1647.3145195833322</v>
      </c>
      <c r="BG219" s="10">
        <v>1715</v>
      </c>
      <c r="BH219" s="11">
        <f t="shared" si="94"/>
        <v>3.0529335133463062</v>
      </c>
      <c r="BI219" s="11">
        <f t="shared" si="95"/>
        <v>1.8450538239289291</v>
      </c>
      <c r="BJ219" s="11">
        <f t="shared" si="96"/>
        <v>1.2481855674743361</v>
      </c>
      <c r="BK219" s="11">
        <f t="shared" si="97"/>
        <v>1.5491611436817641</v>
      </c>
      <c r="BP219" s="3"/>
    </row>
    <row r="220" spans="2:68" x14ac:dyDescent="0.2">
      <c r="B220" s="16">
        <v>1716</v>
      </c>
      <c r="C220" s="4">
        <v>0.25551628760419615</v>
      </c>
      <c r="D220" s="4">
        <f t="shared" si="84"/>
        <v>0.54020356787356483</v>
      </c>
      <c r="E220" s="4">
        <v>0.75192290924020821</v>
      </c>
      <c r="F220" s="4">
        <f t="shared" si="98"/>
        <v>1.0025638789869442</v>
      </c>
      <c r="G220" s="4">
        <v>1.3809527348437054</v>
      </c>
      <c r="H220" s="4">
        <f t="shared" si="99"/>
        <v>1.0383103269501543</v>
      </c>
      <c r="I220" s="4">
        <v>0.45901466799953866</v>
      </c>
      <c r="J220" s="4">
        <v>3.2529252294775235</v>
      </c>
      <c r="K220" s="4">
        <v>4.9968204908653471</v>
      </c>
      <c r="L220" s="4">
        <v>6.1375677104164668</v>
      </c>
      <c r="M220" s="4">
        <v>4.8713064092794864</v>
      </c>
      <c r="N220" s="4">
        <v>6.4785722599657172</v>
      </c>
      <c r="O220" s="4">
        <v>3.3</v>
      </c>
      <c r="P220" s="4">
        <v>5.5895012015404353</v>
      </c>
      <c r="R220" s="4">
        <v>13.919758064516131</v>
      </c>
      <c r="S220" s="4">
        <v>10.207822580645162</v>
      </c>
      <c r="T220" s="4">
        <v>10.207822580645162</v>
      </c>
      <c r="U220" s="4">
        <v>6.9598790322580655</v>
      </c>
      <c r="V220" s="4"/>
      <c r="AE220" s="57"/>
      <c r="AF220" s="26">
        <v>1716</v>
      </c>
      <c r="AG220" s="6">
        <f t="shared" si="100"/>
        <v>91.834606538506023</v>
      </c>
      <c r="AH220" s="6">
        <f t="shared" si="101"/>
        <v>195.49995640245413</v>
      </c>
      <c r="AI220" s="6">
        <f t="shared" si="102"/>
        <v>374.23819114264415</v>
      </c>
      <c r="AJ220" s="6">
        <f t="shared" si="103"/>
        <v>281.38209860349184</v>
      </c>
      <c r="AK220" s="6">
        <f t="shared" si="104"/>
        <v>27.848419907532012</v>
      </c>
      <c r="AL220" s="6">
        <f t="shared" si="105"/>
        <v>16.264626147387617</v>
      </c>
      <c r="AM220" s="6">
        <f t="shared" si="106"/>
        <v>14.990461472596042</v>
      </c>
      <c r="AN220" s="6">
        <f t="shared" si="107"/>
        <v>7.9788380235414067</v>
      </c>
      <c r="AO220" s="6">
        <f t="shared" si="108"/>
        <v>14.613919227838458</v>
      </c>
      <c r="AP220" s="6">
        <f t="shared" si="109"/>
        <v>8.4221439379554326</v>
      </c>
      <c r="AQ220" s="6">
        <f t="shared" si="110"/>
        <v>4.29</v>
      </c>
      <c r="AR220" s="6">
        <f t="shared" si="111"/>
        <v>11.179002403080871</v>
      </c>
      <c r="AS220" s="7"/>
      <c r="AT220" s="7">
        <f t="shared" si="85"/>
        <v>197.42201765843788</v>
      </c>
      <c r="AU220" s="7">
        <f t="shared" si="86"/>
        <v>301.08736752238599</v>
      </c>
      <c r="AV220" s="7">
        <f t="shared" si="87"/>
        <v>386.96950972342364</v>
      </c>
      <c r="AW220" s="7">
        <f t="shared" si="88"/>
        <v>479.8256022625759</v>
      </c>
      <c r="AX220" s="7"/>
      <c r="AY220" s="8">
        <v>1716</v>
      </c>
      <c r="AZ220" s="9">
        <f t="shared" si="89"/>
        <v>2551.9556451612907</v>
      </c>
      <c r="BB220" s="9">
        <f t="shared" si="90"/>
        <v>829.1724741654391</v>
      </c>
      <c r="BC220" s="9">
        <f t="shared" si="91"/>
        <v>1264.5669435940213</v>
      </c>
      <c r="BD220" s="9">
        <f t="shared" si="92"/>
        <v>2015.2675295028189</v>
      </c>
      <c r="BE220" s="9">
        <f t="shared" si="93"/>
        <v>1625.2719408383794</v>
      </c>
      <c r="BG220" s="10">
        <v>1716</v>
      </c>
      <c r="BH220" s="11">
        <f t="shared" si="94"/>
        <v>3.0777138950853744</v>
      </c>
      <c r="BI220" s="11">
        <f t="shared" si="95"/>
        <v>2.0180470935831885</v>
      </c>
      <c r="BJ220" s="11">
        <f t="shared" si="96"/>
        <v>1.2663111015294712</v>
      </c>
      <c r="BK220" s="11">
        <f t="shared" si="97"/>
        <v>1.5701714777927511</v>
      </c>
      <c r="BP220" s="3"/>
    </row>
    <row r="221" spans="2:68" x14ac:dyDescent="0.2">
      <c r="B221" s="16">
        <v>1717</v>
      </c>
      <c r="C221" s="4">
        <v>0.24833649771254593</v>
      </c>
      <c r="D221" s="4">
        <f t="shared" si="84"/>
        <v>0.52502430806035083</v>
      </c>
      <c r="E221" s="4">
        <v>0.69049710814388432</v>
      </c>
      <c r="F221" s="4">
        <f t="shared" si="98"/>
        <v>0.92066281085851243</v>
      </c>
      <c r="G221" s="4">
        <v>1.2019403432898916</v>
      </c>
      <c r="H221" s="4">
        <f t="shared" si="99"/>
        <v>0.90371454382698613</v>
      </c>
      <c r="I221" s="4">
        <v>0.45901466799953866</v>
      </c>
      <c r="J221" s="4">
        <v>3.2529252294775235</v>
      </c>
      <c r="K221" s="4">
        <v>5.054923054712618</v>
      </c>
      <c r="L221" s="4">
        <v>6.1375677104164668</v>
      </c>
      <c r="M221" s="4">
        <v>4.8713064092794864</v>
      </c>
      <c r="N221" s="4">
        <v>6.4785722599657172</v>
      </c>
      <c r="O221" s="4">
        <v>3.3</v>
      </c>
      <c r="P221" s="4">
        <v>5.5895012015404353</v>
      </c>
      <c r="R221" s="4">
        <v>13.919758064516131</v>
      </c>
      <c r="S221" s="4">
        <v>10.207822580645162</v>
      </c>
      <c r="T221" s="4">
        <v>10.207822580645162</v>
      </c>
      <c r="U221" s="4">
        <v>6.9598790322580655</v>
      </c>
      <c r="V221" s="4"/>
      <c r="AE221" s="57"/>
      <c r="AF221" s="26">
        <v>1717</v>
      </c>
      <c r="AG221" s="6">
        <f t="shared" si="100"/>
        <v>89.25413237025964</v>
      </c>
      <c r="AH221" s="6">
        <f t="shared" si="101"/>
        <v>179.52924811740994</v>
      </c>
      <c r="AI221" s="6">
        <f t="shared" si="102"/>
        <v>325.72583303156063</v>
      </c>
      <c r="AJ221" s="6">
        <f t="shared" si="103"/>
        <v>244.90664137711323</v>
      </c>
      <c r="AK221" s="6">
        <f t="shared" si="104"/>
        <v>27.848419907532012</v>
      </c>
      <c r="AL221" s="6">
        <f t="shared" si="105"/>
        <v>16.264626147387617</v>
      </c>
      <c r="AM221" s="6">
        <f t="shared" si="106"/>
        <v>15.164769164137855</v>
      </c>
      <c r="AN221" s="6">
        <f t="shared" si="107"/>
        <v>7.9788380235414067</v>
      </c>
      <c r="AO221" s="6">
        <f t="shared" si="108"/>
        <v>14.613919227838458</v>
      </c>
      <c r="AP221" s="6">
        <f t="shared" si="109"/>
        <v>8.4221439379554326</v>
      </c>
      <c r="AQ221" s="6">
        <f t="shared" si="110"/>
        <v>4.29</v>
      </c>
      <c r="AR221" s="6">
        <f t="shared" si="111"/>
        <v>11.179002403080871</v>
      </c>
      <c r="AS221" s="7"/>
      <c r="AT221" s="7">
        <f t="shared" si="85"/>
        <v>195.01585118173332</v>
      </c>
      <c r="AU221" s="7">
        <f t="shared" si="86"/>
        <v>285.29096692888362</v>
      </c>
      <c r="AV221" s="7">
        <f t="shared" si="87"/>
        <v>350.66836018858686</v>
      </c>
      <c r="AW221" s="7">
        <f t="shared" si="88"/>
        <v>431.48755184303411</v>
      </c>
      <c r="AX221" s="7"/>
      <c r="AY221" s="8">
        <v>1717</v>
      </c>
      <c r="AZ221" s="9">
        <f t="shared" si="89"/>
        <v>2551.9556451612907</v>
      </c>
      <c r="BB221" s="9">
        <f t="shared" si="90"/>
        <v>819.06657496328</v>
      </c>
      <c r="BC221" s="9">
        <f t="shared" si="91"/>
        <v>1198.2220611013113</v>
      </c>
      <c r="BD221" s="9">
        <f t="shared" si="92"/>
        <v>1812.2477177407434</v>
      </c>
      <c r="BE221" s="9">
        <f t="shared" si="93"/>
        <v>1472.8071127920648</v>
      </c>
      <c r="BG221" s="10">
        <v>1717</v>
      </c>
      <c r="BH221" s="11">
        <f t="shared" si="94"/>
        <v>3.1156876903146715</v>
      </c>
      <c r="BI221" s="11">
        <f t="shared" si="95"/>
        <v>2.1297852276361313</v>
      </c>
      <c r="BJ221" s="11">
        <f t="shared" si="96"/>
        <v>1.4081715320589347</v>
      </c>
      <c r="BK221" s="11">
        <f t="shared" si="97"/>
        <v>1.7327154540443772</v>
      </c>
      <c r="BP221" s="3"/>
    </row>
    <row r="222" spans="2:68" x14ac:dyDescent="0.2">
      <c r="B222" s="16">
        <v>1718</v>
      </c>
      <c r="C222" s="4">
        <v>0.24373361600520746</v>
      </c>
      <c r="D222" s="4">
        <f t="shared" si="84"/>
        <v>0.51529305709346185</v>
      </c>
      <c r="E222" s="4">
        <v>0.49456657860191255</v>
      </c>
      <c r="F222" s="4">
        <f t="shared" si="98"/>
        <v>0.65942210480255004</v>
      </c>
      <c r="G222" s="4">
        <v>1.0485011505294797</v>
      </c>
      <c r="H222" s="4">
        <f t="shared" si="99"/>
        <v>0.78834672972141329</v>
      </c>
      <c r="I222" s="4">
        <v>0.45901466799953866</v>
      </c>
      <c r="J222" s="4">
        <v>3.2529252294775235</v>
      </c>
      <c r="K222" s="4">
        <v>5.054923054712618</v>
      </c>
      <c r="L222" s="4">
        <v>6.1375677104164668</v>
      </c>
      <c r="M222" s="4">
        <v>4.8713064092794864</v>
      </c>
      <c r="N222" s="4">
        <v>6.4785722599657172</v>
      </c>
      <c r="O222" s="4">
        <v>3.3</v>
      </c>
      <c r="P222" s="4">
        <v>5.5895012015404353</v>
      </c>
      <c r="R222" s="4">
        <v>13.919758064516131</v>
      </c>
      <c r="S222" s="4">
        <v>10.207822580645162</v>
      </c>
      <c r="T222" s="4">
        <v>10.207822580645162</v>
      </c>
      <c r="U222" s="4">
        <v>6.9598790322580655</v>
      </c>
      <c r="V222" s="4"/>
      <c r="AE222" s="57"/>
      <c r="AF222" s="26">
        <v>1718</v>
      </c>
      <c r="AG222" s="6">
        <f t="shared" si="100"/>
        <v>87.599819705888521</v>
      </c>
      <c r="AH222" s="6">
        <f t="shared" si="101"/>
        <v>128.58731043649726</v>
      </c>
      <c r="AI222" s="6">
        <f t="shared" si="102"/>
        <v>284.14381179348896</v>
      </c>
      <c r="AJ222" s="6">
        <f t="shared" si="103"/>
        <v>213.641963754503</v>
      </c>
      <c r="AK222" s="6">
        <f t="shared" si="104"/>
        <v>27.848419907532012</v>
      </c>
      <c r="AL222" s="6">
        <f t="shared" si="105"/>
        <v>16.264626147387617</v>
      </c>
      <c r="AM222" s="6">
        <f t="shared" si="106"/>
        <v>15.164769164137855</v>
      </c>
      <c r="AN222" s="6">
        <f t="shared" si="107"/>
        <v>7.9788380235414067</v>
      </c>
      <c r="AO222" s="6">
        <f t="shared" si="108"/>
        <v>14.613919227838458</v>
      </c>
      <c r="AP222" s="6">
        <f t="shared" si="109"/>
        <v>8.4221439379554326</v>
      </c>
      <c r="AQ222" s="6">
        <f t="shared" si="110"/>
        <v>4.29</v>
      </c>
      <c r="AR222" s="6">
        <f t="shared" si="111"/>
        <v>11.179002403080871</v>
      </c>
      <c r="AS222" s="7"/>
      <c r="AT222" s="7">
        <f t="shared" si="85"/>
        <v>193.36153851736219</v>
      </c>
      <c r="AU222" s="7">
        <f t="shared" si="86"/>
        <v>234.34902924797095</v>
      </c>
      <c r="AV222" s="7">
        <f t="shared" si="87"/>
        <v>319.40368256597662</v>
      </c>
      <c r="AW222" s="7">
        <f t="shared" si="88"/>
        <v>389.90553060496256</v>
      </c>
      <c r="AX222" s="7"/>
      <c r="AY222" s="8">
        <v>1718</v>
      </c>
      <c r="AZ222" s="9">
        <f t="shared" si="89"/>
        <v>2551.9556451612907</v>
      </c>
      <c r="BB222" s="9">
        <f t="shared" si="90"/>
        <v>812.11846177292125</v>
      </c>
      <c r="BC222" s="9">
        <f t="shared" si="91"/>
        <v>984.26592284147807</v>
      </c>
      <c r="BD222" s="9">
        <f t="shared" si="92"/>
        <v>1637.6032285408428</v>
      </c>
      <c r="BE222" s="9">
        <f t="shared" si="93"/>
        <v>1341.4954667771019</v>
      </c>
      <c r="BG222" s="10">
        <v>1718</v>
      </c>
      <c r="BH222" s="11">
        <f t="shared" si="94"/>
        <v>3.1423440856031792</v>
      </c>
      <c r="BI222" s="11">
        <f t="shared" si="95"/>
        <v>2.5927501764909708</v>
      </c>
      <c r="BJ222" s="11">
        <f t="shared" si="96"/>
        <v>1.5583479567484519</v>
      </c>
      <c r="BK222" s="11">
        <f t="shared" si="97"/>
        <v>1.9023214825259744</v>
      </c>
      <c r="BP222" s="3"/>
    </row>
    <row r="223" spans="2:68" x14ac:dyDescent="0.2">
      <c r="B223" s="16">
        <v>1719</v>
      </c>
      <c r="C223" s="4">
        <v>0.25826519361693345</v>
      </c>
      <c r="D223" s="4">
        <f t="shared" si="84"/>
        <v>0.54601520849245977</v>
      </c>
      <c r="E223" s="4">
        <v>0.62314598861383164</v>
      </c>
      <c r="F223" s="4">
        <f t="shared" si="98"/>
        <v>0.83086131815177555</v>
      </c>
      <c r="G223" s="4">
        <v>1.1763671444964894</v>
      </c>
      <c r="H223" s="4">
        <f t="shared" si="99"/>
        <v>0.88448657480939041</v>
      </c>
      <c r="I223" s="4">
        <v>0.45901466799953866</v>
      </c>
      <c r="J223" s="4">
        <v>3.2529252294775235</v>
      </c>
      <c r="K223" s="4">
        <v>4.9968204908653471</v>
      </c>
      <c r="L223" s="4">
        <v>6.1375677104164668</v>
      </c>
      <c r="M223" s="4">
        <v>4.8713064092794864</v>
      </c>
      <c r="N223" s="4">
        <v>6.4785722599657172</v>
      </c>
      <c r="O223" s="4">
        <v>3.2183704360155976</v>
      </c>
      <c r="P223" s="4">
        <v>5.5895012015404353</v>
      </c>
      <c r="R223" s="4">
        <v>13.919758064516131</v>
      </c>
      <c r="S223" s="4">
        <v>10.207822580645162</v>
      </c>
      <c r="T223" s="4">
        <v>10.207822580645162</v>
      </c>
      <c r="U223" s="4">
        <v>6.9598790322580655</v>
      </c>
      <c r="V223" s="4"/>
      <c r="AE223" s="57"/>
      <c r="AF223" s="26">
        <v>1719</v>
      </c>
      <c r="AG223" s="6">
        <f t="shared" si="100"/>
        <v>92.822585443718154</v>
      </c>
      <c r="AH223" s="6">
        <f t="shared" si="101"/>
        <v>162.01795703959624</v>
      </c>
      <c r="AI223" s="6">
        <f t="shared" si="102"/>
        <v>318.79549615854864</v>
      </c>
      <c r="AJ223" s="6">
        <f t="shared" si="103"/>
        <v>239.6958617733448</v>
      </c>
      <c r="AK223" s="6">
        <f t="shared" si="104"/>
        <v>27.848419907532012</v>
      </c>
      <c r="AL223" s="6">
        <f t="shared" si="105"/>
        <v>16.264626147387617</v>
      </c>
      <c r="AM223" s="6">
        <f t="shared" si="106"/>
        <v>14.990461472596042</v>
      </c>
      <c r="AN223" s="6">
        <f t="shared" si="107"/>
        <v>7.9788380235414067</v>
      </c>
      <c r="AO223" s="6">
        <f t="shared" si="108"/>
        <v>14.613919227838458</v>
      </c>
      <c r="AP223" s="6">
        <f t="shared" si="109"/>
        <v>8.4221439379554326</v>
      </c>
      <c r="AQ223" s="6">
        <f t="shared" si="110"/>
        <v>4.1838815668202773</v>
      </c>
      <c r="AR223" s="6">
        <f t="shared" si="111"/>
        <v>11.179002403080871</v>
      </c>
      <c r="AS223" s="7"/>
      <c r="AT223" s="7">
        <f t="shared" si="85"/>
        <v>198.30387813047028</v>
      </c>
      <c r="AU223" s="7">
        <f t="shared" si="86"/>
        <v>267.49924972634835</v>
      </c>
      <c r="AV223" s="7">
        <f t="shared" si="87"/>
        <v>345.17715446009686</v>
      </c>
      <c r="AW223" s="7">
        <f t="shared" si="88"/>
        <v>424.2767888453007</v>
      </c>
      <c r="AX223" s="7"/>
      <c r="AY223" s="8">
        <v>1719</v>
      </c>
      <c r="AZ223" s="9">
        <f t="shared" si="89"/>
        <v>2551.9556451612907</v>
      </c>
      <c r="BB223" s="9">
        <f t="shared" si="90"/>
        <v>832.87628814797517</v>
      </c>
      <c r="BC223" s="9">
        <f t="shared" si="91"/>
        <v>1123.4968488506631</v>
      </c>
      <c r="BD223" s="9">
        <f t="shared" si="92"/>
        <v>1781.962513150263</v>
      </c>
      <c r="BE223" s="9">
        <f t="shared" si="93"/>
        <v>1449.7440487324068</v>
      </c>
      <c r="BG223" s="10">
        <v>1719</v>
      </c>
      <c r="BH223" s="11">
        <f t="shared" si="94"/>
        <v>3.0640272528780299</v>
      </c>
      <c r="BI223" s="11">
        <f t="shared" si="95"/>
        <v>2.2714399668961605</v>
      </c>
      <c r="BJ223" s="11">
        <f t="shared" si="96"/>
        <v>1.4321040012507258</v>
      </c>
      <c r="BK223" s="11">
        <f t="shared" si="97"/>
        <v>1.7602801317878214</v>
      </c>
      <c r="BP223" s="3"/>
    </row>
    <row r="224" spans="2:68" x14ac:dyDescent="0.2">
      <c r="B224" s="16">
        <v>1720</v>
      </c>
      <c r="C224" s="4">
        <v>0.29047599018649606</v>
      </c>
      <c r="D224" s="4">
        <f t="shared" si="84"/>
        <v>0.61411414415749699</v>
      </c>
      <c r="E224" s="4">
        <v>0.62314598861383164</v>
      </c>
      <c r="F224" s="4">
        <f t="shared" si="98"/>
        <v>0.83086131815177555</v>
      </c>
      <c r="G224" s="4">
        <v>1.2275135420832934</v>
      </c>
      <c r="H224" s="4">
        <f t="shared" si="99"/>
        <v>0.92294251284458151</v>
      </c>
      <c r="I224" s="4">
        <v>0.4817283886621665</v>
      </c>
      <c r="J224" s="4">
        <v>3.1038693564286883</v>
      </c>
      <c r="K224" s="4">
        <v>5.2292307462544336</v>
      </c>
      <c r="L224" s="4">
        <v>6.1375677104164668</v>
      </c>
      <c r="M224" s="4">
        <v>4.8713064092794864</v>
      </c>
      <c r="N224" s="4">
        <v>6.1375947725990994</v>
      </c>
      <c r="O224" s="4">
        <v>3.2183704360155976</v>
      </c>
      <c r="P224" s="4">
        <v>5.5895012015404353</v>
      </c>
      <c r="R224" s="4">
        <v>13.919758064516131</v>
      </c>
      <c r="S224" s="4">
        <v>10.207822580645162</v>
      </c>
      <c r="T224" s="4">
        <v>10.207822580645162</v>
      </c>
      <c r="U224" s="4">
        <v>6.9598790322580655</v>
      </c>
      <c r="V224" s="4"/>
      <c r="AE224" s="57"/>
      <c r="AF224" s="26">
        <v>1720</v>
      </c>
      <c r="AG224" s="6">
        <f t="shared" si="100"/>
        <v>104.39940450677449</v>
      </c>
      <c r="AH224" s="6">
        <f t="shared" si="101"/>
        <v>162.01795703959624</v>
      </c>
      <c r="AI224" s="6">
        <f t="shared" si="102"/>
        <v>332.65616990457255</v>
      </c>
      <c r="AJ224" s="6">
        <f t="shared" si="103"/>
        <v>250.11742098088158</v>
      </c>
      <c r="AK224" s="6">
        <f t="shared" si="104"/>
        <v>29.226461340133643</v>
      </c>
      <c r="AL224" s="6">
        <f t="shared" si="105"/>
        <v>15.519346782143442</v>
      </c>
      <c r="AM224" s="6">
        <f t="shared" si="106"/>
        <v>15.687692238763301</v>
      </c>
      <c r="AN224" s="6">
        <f t="shared" si="107"/>
        <v>7.9788380235414067</v>
      </c>
      <c r="AO224" s="6">
        <f t="shared" si="108"/>
        <v>14.613919227838458</v>
      </c>
      <c r="AP224" s="6">
        <f t="shared" si="109"/>
        <v>7.9788732043788295</v>
      </c>
      <c r="AQ224" s="6">
        <f t="shared" si="110"/>
        <v>4.1838815668202773</v>
      </c>
      <c r="AR224" s="6">
        <f t="shared" si="111"/>
        <v>11.179002403080871</v>
      </c>
      <c r="AS224" s="7"/>
      <c r="AT224" s="7">
        <f t="shared" si="85"/>
        <v>210.76741929347475</v>
      </c>
      <c r="AU224" s="7">
        <f t="shared" si="86"/>
        <v>268.3859718262965</v>
      </c>
      <c r="AV224" s="7">
        <f t="shared" si="87"/>
        <v>356.48543576758175</v>
      </c>
      <c r="AW224" s="7">
        <f t="shared" si="88"/>
        <v>439.02418469127269</v>
      </c>
      <c r="AX224" s="7"/>
      <c r="AY224" s="8">
        <v>1720</v>
      </c>
      <c r="AZ224" s="9">
        <f t="shared" si="89"/>
        <v>2551.9556451612907</v>
      </c>
      <c r="BB224" s="9">
        <f t="shared" si="90"/>
        <v>885.22316103259402</v>
      </c>
      <c r="BC224" s="9">
        <f t="shared" si="91"/>
        <v>1127.2210816704453</v>
      </c>
      <c r="BD224" s="9">
        <f t="shared" si="92"/>
        <v>1843.9015757033453</v>
      </c>
      <c r="BE224" s="9">
        <f t="shared" si="93"/>
        <v>1497.2388302238435</v>
      </c>
      <c r="BG224" s="10">
        <v>1720</v>
      </c>
      <c r="BH224" s="11">
        <f t="shared" si="94"/>
        <v>2.8828387659722874</v>
      </c>
      <c r="BI224" s="11">
        <f t="shared" si="95"/>
        <v>2.2639353421065462</v>
      </c>
      <c r="BJ224" s="11">
        <f t="shared" si="96"/>
        <v>1.3839977571405147</v>
      </c>
      <c r="BK224" s="11">
        <f t="shared" si="97"/>
        <v>1.7044412645775173</v>
      </c>
      <c r="BP224" s="3"/>
    </row>
    <row r="225" spans="2:68" x14ac:dyDescent="0.2">
      <c r="B225" s="16">
        <v>1721</v>
      </c>
      <c r="C225" s="4">
        <v>0.25509513071140283</v>
      </c>
      <c r="D225" s="4">
        <f t="shared" si="84"/>
        <v>0.53931317275138024</v>
      </c>
      <c r="E225" s="4">
        <v>0.50977489591515024</v>
      </c>
      <c r="F225" s="4">
        <f t="shared" si="98"/>
        <v>0.67969986122020032</v>
      </c>
      <c r="G225" s="4">
        <v>1.1507939457030876</v>
      </c>
      <c r="H225" s="4">
        <f t="shared" si="99"/>
        <v>0.86525860579179514</v>
      </c>
      <c r="I225" s="4">
        <v>0.4817283886621665</v>
      </c>
      <c r="J225" s="4">
        <v>3.1038693564286883</v>
      </c>
      <c r="K225" s="4">
        <v>5.1711281824071627</v>
      </c>
      <c r="L225" s="4">
        <v>6.1375677104164668</v>
      </c>
      <c r="M225" s="4">
        <v>4.8713064092794864</v>
      </c>
      <c r="N225" s="4">
        <v>5.6261285415491749</v>
      </c>
      <c r="O225" s="4">
        <v>3</v>
      </c>
      <c r="P225" s="4">
        <v>5.5895012015404353</v>
      </c>
      <c r="R225" s="4">
        <v>13.919758064516131</v>
      </c>
      <c r="S225" s="4">
        <v>10.207822580645162</v>
      </c>
      <c r="T225" s="4">
        <v>10.207822580645162</v>
      </c>
      <c r="U225" s="4">
        <v>6.9598790322580655</v>
      </c>
      <c r="V225" s="4"/>
      <c r="AE225" s="57"/>
      <c r="AF225" s="26">
        <v>1721</v>
      </c>
      <c r="AG225" s="6">
        <f t="shared" si="100"/>
        <v>91.683239367734643</v>
      </c>
      <c r="AH225" s="6">
        <f t="shared" si="101"/>
        <v>132.54147293793906</v>
      </c>
      <c r="AI225" s="6">
        <f t="shared" si="102"/>
        <v>311.86515928553672</v>
      </c>
      <c r="AJ225" s="6">
        <f t="shared" si="103"/>
        <v>234.48508216957649</v>
      </c>
      <c r="AK225" s="6">
        <f t="shared" si="104"/>
        <v>29.226461340133643</v>
      </c>
      <c r="AL225" s="6">
        <f t="shared" si="105"/>
        <v>15.519346782143442</v>
      </c>
      <c r="AM225" s="6">
        <f t="shared" si="106"/>
        <v>15.513384547221488</v>
      </c>
      <c r="AN225" s="6">
        <f t="shared" si="107"/>
        <v>7.9788380235414067</v>
      </c>
      <c r="AO225" s="6">
        <f t="shared" si="108"/>
        <v>14.613919227838458</v>
      </c>
      <c r="AP225" s="6">
        <f t="shared" si="109"/>
        <v>7.3139671040139271</v>
      </c>
      <c r="AQ225" s="6">
        <f t="shared" si="110"/>
        <v>3.9000000000000004</v>
      </c>
      <c r="AR225" s="6">
        <f t="shared" si="111"/>
        <v>11.179002403080871</v>
      </c>
      <c r="AS225" s="7"/>
      <c r="AT225" s="7">
        <f t="shared" si="85"/>
        <v>196.92815879570787</v>
      </c>
      <c r="AU225" s="7">
        <f t="shared" si="86"/>
        <v>237.78639236591232</v>
      </c>
      <c r="AV225" s="7">
        <f t="shared" si="87"/>
        <v>339.73000159754969</v>
      </c>
      <c r="AW225" s="7">
        <f t="shared" si="88"/>
        <v>417.11007871350978</v>
      </c>
      <c r="AX225" s="7"/>
      <c r="AY225" s="8">
        <v>1721</v>
      </c>
      <c r="AZ225" s="9">
        <f t="shared" si="89"/>
        <v>2551.9556451612907</v>
      </c>
      <c r="BB225" s="9">
        <f t="shared" si="90"/>
        <v>827.09826694197307</v>
      </c>
      <c r="BC225" s="9">
        <f t="shared" si="91"/>
        <v>998.70284793683174</v>
      </c>
      <c r="BD225" s="9">
        <f t="shared" si="92"/>
        <v>1751.8623305967412</v>
      </c>
      <c r="BE225" s="9">
        <f t="shared" si="93"/>
        <v>1426.8660067097087</v>
      </c>
      <c r="BG225" s="10">
        <v>1721</v>
      </c>
      <c r="BH225" s="11">
        <f t="shared" si="94"/>
        <v>3.08543222390808</v>
      </c>
      <c r="BI225" s="11">
        <f t="shared" si="95"/>
        <v>2.5552702191980758</v>
      </c>
      <c r="BJ225" s="11">
        <f t="shared" si="96"/>
        <v>1.4567101538692322</v>
      </c>
      <c r="BK225" s="11">
        <f t="shared" si="97"/>
        <v>1.7885040593587271</v>
      </c>
      <c r="BP225" s="3"/>
    </row>
    <row r="226" spans="2:68" x14ac:dyDescent="0.2">
      <c r="B226" s="16">
        <v>1722</v>
      </c>
      <c r="C226" s="4">
        <v>0.22925535751407738</v>
      </c>
      <c r="D226" s="4">
        <f t="shared" si="84"/>
        <v>0.48468363110798601</v>
      </c>
      <c r="E226" s="4">
        <v>0.56823803779460968</v>
      </c>
      <c r="F226" s="4">
        <f t="shared" si="98"/>
        <v>0.75765071705947962</v>
      </c>
      <c r="G226" s="4">
        <v>1.2019403432898916</v>
      </c>
      <c r="H226" s="4">
        <f t="shared" si="99"/>
        <v>0.90371454382698613</v>
      </c>
      <c r="I226" s="4">
        <v>0.4817283886621665</v>
      </c>
      <c r="J226" s="4">
        <v>3.1038693564286883</v>
      </c>
      <c r="K226" s="4">
        <v>5.054923054712618</v>
      </c>
      <c r="L226" s="4">
        <v>6.1375677104164668</v>
      </c>
      <c r="M226" s="4">
        <v>4.8713064092794864</v>
      </c>
      <c r="N226" s="4">
        <v>5.6261285415491749</v>
      </c>
      <c r="O226" s="4">
        <v>3</v>
      </c>
      <c r="P226" s="4">
        <v>5.5895012015404353</v>
      </c>
      <c r="R226" s="4">
        <v>13.919758064516131</v>
      </c>
      <c r="S226" s="4">
        <v>10.207822580645162</v>
      </c>
      <c r="T226" s="4">
        <v>10.207822580645162</v>
      </c>
      <c r="U226" s="4">
        <v>6.9598790322580655</v>
      </c>
      <c r="V226" s="4"/>
      <c r="AE226" s="57"/>
      <c r="AF226" s="26">
        <v>1722</v>
      </c>
      <c r="AG226" s="6">
        <f t="shared" si="100"/>
        <v>82.396217288357619</v>
      </c>
      <c r="AH226" s="6">
        <f t="shared" si="101"/>
        <v>147.74188982659854</v>
      </c>
      <c r="AI226" s="6">
        <f t="shared" si="102"/>
        <v>325.72583303156063</v>
      </c>
      <c r="AJ226" s="6">
        <f t="shared" si="103"/>
        <v>244.90664137711323</v>
      </c>
      <c r="AK226" s="6">
        <f t="shared" si="104"/>
        <v>29.226461340133643</v>
      </c>
      <c r="AL226" s="6">
        <f t="shared" si="105"/>
        <v>15.519346782143442</v>
      </c>
      <c r="AM226" s="6">
        <f t="shared" si="106"/>
        <v>15.164769164137855</v>
      </c>
      <c r="AN226" s="6">
        <f t="shared" si="107"/>
        <v>7.9788380235414067</v>
      </c>
      <c r="AO226" s="6">
        <f t="shared" si="108"/>
        <v>14.613919227838458</v>
      </c>
      <c r="AP226" s="6">
        <f t="shared" si="109"/>
        <v>7.3139671040139271</v>
      </c>
      <c r="AQ226" s="6">
        <f t="shared" si="110"/>
        <v>3.9000000000000004</v>
      </c>
      <c r="AR226" s="6">
        <f t="shared" si="111"/>
        <v>11.179002403080871</v>
      </c>
      <c r="AS226" s="7"/>
      <c r="AT226" s="7">
        <f t="shared" si="85"/>
        <v>187.29252133324724</v>
      </c>
      <c r="AU226" s="7">
        <f t="shared" si="86"/>
        <v>252.63819387148817</v>
      </c>
      <c r="AV226" s="7">
        <f t="shared" si="87"/>
        <v>349.80294542200278</v>
      </c>
      <c r="AW226" s="7">
        <f t="shared" si="88"/>
        <v>430.62213707645003</v>
      </c>
      <c r="AX226" s="7"/>
      <c r="AY226" s="8">
        <v>1722</v>
      </c>
      <c r="AZ226" s="9">
        <f t="shared" si="89"/>
        <v>2551.9556451612907</v>
      </c>
      <c r="BB226" s="9">
        <f t="shared" si="90"/>
        <v>786.62858959963842</v>
      </c>
      <c r="BC226" s="9">
        <f t="shared" si="91"/>
        <v>1061.0804142602503</v>
      </c>
      <c r="BD226" s="9">
        <f t="shared" si="92"/>
        <v>1808.6129757210902</v>
      </c>
      <c r="BE226" s="9">
        <f t="shared" si="93"/>
        <v>1469.1723707724118</v>
      </c>
      <c r="BG226" s="10">
        <v>1722</v>
      </c>
      <c r="BH226" s="11">
        <f t="shared" si="94"/>
        <v>3.2441684409921221</v>
      </c>
      <c r="BI226" s="11">
        <f t="shared" si="95"/>
        <v>2.4050539533711293</v>
      </c>
      <c r="BJ226" s="11">
        <f t="shared" si="96"/>
        <v>1.4110015129930336</v>
      </c>
      <c r="BK226" s="11">
        <f t="shared" si="97"/>
        <v>1.7370022033695132</v>
      </c>
      <c r="BP226" s="3"/>
    </row>
    <row r="227" spans="2:68" x14ac:dyDescent="0.2">
      <c r="B227" s="16">
        <v>1723</v>
      </c>
      <c r="C227" s="4">
        <v>0.23607053348177023</v>
      </c>
      <c r="D227" s="4">
        <f t="shared" si="84"/>
        <v>0.49909203695934512</v>
      </c>
      <c r="E227" s="4">
        <v>0.55283220986691428</v>
      </c>
      <c r="F227" s="4">
        <f t="shared" si="98"/>
        <v>0.73710961315588575</v>
      </c>
      <c r="G227" s="4">
        <v>1.2275135420832934</v>
      </c>
      <c r="H227" s="4">
        <f t="shared" si="99"/>
        <v>0.92294251284458151</v>
      </c>
      <c r="I227" s="4">
        <v>0.4817283886621665</v>
      </c>
      <c r="J227" s="4">
        <v>3.1038693564286883</v>
      </c>
      <c r="K227" s="4">
        <v>5.2292307462544336</v>
      </c>
      <c r="L227" s="4">
        <v>6.1375677104164668</v>
      </c>
      <c r="M227" s="4">
        <v>4.8713064092794864</v>
      </c>
      <c r="N227" s="4">
        <v>6.1375947725990994</v>
      </c>
      <c r="O227" s="4">
        <v>2.7166472881956758</v>
      </c>
      <c r="P227" s="4">
        <v>5.5895012015404353</v>
      </c>
      <c r="R227" s="4">
        <v>13.919758064516131</v>
      </c>
      <c r="S227" s="4">
        <v>10.207822580645162</v>
      </c>
      <c r="T227" s="4">
        <v>10.207822580645162</v>
      </c>
      <c r="U227" s="4">
        <v>6.9598790322580655</v>
      </c>
      <c r="V227" s="4"/>
      <c r="AE227" s="57"/>
      <c r="AF227" s="26">
        <v>1723</v>
      </c>
      <c r="AG227" s="6">
        <f t="shared" si="100"/>
        <v>84.845646283088669</v>
      </c>
      <c r="AH227" s="6">
        <f t="shared" si="101"/>
        <v>143.73637456539771</v>
      </c>
      <c r="AI227" s="6">
        <f t="shared" si="102"/>
        <v>332.65616990457255</v>
      </c>
      <c r="AJ227" s="6">
        <f t="shared" si="103"/>
        <v>250.11742098088158</v>
      </c>
      <c r="AK227" s="6">
        <f t="shared" si="104"/>
        <v>29.226461340133643</v>
      </c>
      <c r="AL227" s="6">
        <f t="shared" si="105"/>
        <v>15.519346782143442</v>
      </c>
      <c r="AM227" s="6">
        <f t="shared" si="106"/>
        <v>15.687692238763301</v>
      </c>
      <c r="AN227" s="6">
        <f t="shared" si="107"/>
        <v>7.9788380235414067</v>
      </c>
      <c r="AO227" s="6">
        <f t="shared" si="108"/>
        <v>14.613919227838458</v>
      </c>
      <c r="AP227" s="6">
        <f t="shared" si="109"/>
        <v>7.9788732043788295</v>
      </c>
      <c r="AQ227" s="6">
        <f t="shared" si="110"/>
        <v>3.5316414746543785</v>
      </c>
      <c r="AR227" s="6">
        <f t="shared" si="111"/>
        <v>11.179002403080871</v>
      </c>
      <c r="AS227" s="7"/>
      <c r="AT227" s="7">
        <f t="shared" si="85"/>
        <v>190.56142097762302</v>
      </c>
      <c r="AU227" s="7">
        <f t="shared" si="86"/>
        <v>249.45214925993207</v>
      </c>
      <c r="AV227" s="7">
        <f t="shared" si="87"/>
        <v>355.83319567541582</v>
      </c>
      <c r="AW227" s="7">
        <f t="shared" si="88"/>
        <v>438.37194459910677</v>
      </c>
      <c r="AX227" s="7"/>
      <c r="AY227" s="8">
        <v>1723</v>
      </c>
      <c r="AZ227" s="9">
        <f t="shared" si="89"/>
        <v>2551.9556451612907</v>
      </c>
      <c r="BB227" s="9">
        <f t="shared" si="90"/>
        <v>800.35796810601664</v>
      </c>
      <c r="BC227" s="9">
        <f t="shared" si="91"/>
        <v>1047.6990268917148</v>
      </c>
      <c r="BD227" s="9">
        <f t="shared" si="92"/>
        <v>1841.1621673162485</v>
      </c>
      <c r="BE227" s="9">
        <f t="shared" si="93"/>
        <v>1494.4994218367465</v>
      </c>
      <c r="BG227" s="10">
        <v>1723</v>
      </c>
      <c r="BH227" s="11">
        <f t="shared" si="94"/>
        <v>3.1885178218445058</v>
      </c>
      <c r="BI227" s="11">
        <f t="shared" si="95"/>
        <v>2.4357717050977548</v>
      </c>
      <c r="BJ227" s="11">
        <f t="shared" si="96"/>
        <v>1.38605696470568</v>
      </c>
      <c r="BK227" s="11">
        <f t="shared" si="97"/>
        <v>1.7075654950906076</v>
      </c>
      <c r="BP227" s="3"/>
    </row>
    <row r="228" spans="2:68" x14ac:dyDescent="0.2">
      <c r="B228" s="16">
        <v>1724</v>
      </c>
      <c r="C228" s="4">
        <v>0.30147811539737562</v>
      </c>
      <c r="D228" s="4">
        <f t="shared" ref="D228:D291" si="112">C228/0.473</f>
        <v>0.63737445115724234</v>
      </c>
      <c r="E228" s="4">
        <v>0.71400087126434264</v>
      </c>
      <c r="F228" s="4">
        <f t="shared" si="98"/>
        <v>0.95200116168579019</v>
      </c>
      <c r="G228" s="4">
        <v>1.3809527348437054</v>
      </c>
      <c r="H228" s="4">
        <f t="shared" si="99"/>
        <v>1.0383103269501543</v>
      </c>
      <c r="I228" s="4">
        <v>0.4817283886621665</v>
      </c>
      <c r="J228" s="4">
        <v>3.1038693564286883</v>
      </c>
      <c r="K228" s="4">
        <v>5.1711281824071627</v>
      </c>
      <c r="L228" s="4">
        <v>6.1375677104164668</v>
      </c>
      <c r="M228" s="4">
        <v>4.8713064092794864</v>
      </c>
      <c r="N228" s="4">
        <v>6.1375947725990994</v>
      </c>
      <c r="O228" s="4">
        <v>2.7533587380361579</v>
      </c>
      <c r="P228" s="4">
        <v>5.5895012015404353</v>
      </c>
      <c r="R228" s="4">
        <v>13.919758064516131</v>
      </c>
      <c r="S228" s="4">
        <v>10.207822580645162</v>
      </c>
      <c r="T228" s="4">
        <v>10.207822580645162</v>
      </c>
      <c r="U228" s="4">
        <v>6.9598790322580655</v>
      </c>
      <c r="V228" s="4"/>
      <c r="AE228" s="57"/>
      <c r="AF228" s="26">
        <v>1724</v>
      </c>
      <c r="AG228" s="6">
        <f t="shared" si="100"/>
        <v>108.35365669673119</v>
      </c>
      <c r="AH228" s="6">
        <f t="shared" si="101"/>
        <v>185.64022652872907</v>
      </c>
      <c r="AI228" s="6">
        <f t="shared" si="102"/>
        <v>374.23819114264415</v>
      </c>
      <c r="AJ228" s="6">
        <f t="shared" si="103"/>
        <v>281.38209860349184</v>
      </c>
      <c r="AK228" s="6">
        <f t="shared" si="104"/>
        <v>29.226461340133643</v>
      </c>
      <c r="AL228" s="6">
        <f t="shared" si="105"/>
        <v>15.519346782143442</v>
      </c>
      <c r="AM228" s="6">
        <f t="shared" si="106"/>
        <v>15.513384547221488</v>
      </c>
      <c r="AN228" s="6">
        <f t="shared" si="107"/>
        <v>7.9788380235414067</v>
      </c>
      <c r="AO228" s="6">
        <f t="shared" si="108"/>
        <v>14.613919227838458</v>
      </c>
      <c r="AP228" s="6">
        <f t="shared" si="109"/>
        <v>7.9788732043788295</v>
      </c>
      <c r="AQ228" s="6">
        <f t="shared" si="110"/>
        <v>3.5793663594470053</v>
      </c>
      <c r="AR228" s="6">
        <f t="shared" si="111"/>
        <v>11.179002403080871</v>
      </c>
      <c r="AS228" s="7"/>
      <c r="AT228" s="7">
        <f t="shared" si="85"/>
        <v>213.94284858451636</v>
      </c>
      <c r="AU228" s="7">
        <f t="shared" si="86"/>
        <v>291.22941841651425</v>
      </c>
      <c r="AV228" s="7">
        <f t="shared" si="87"/>
        <v>386.97129049127699</v>
      </c>
      <c r="AW228" s="7">
        <f t="shared" si="88"/>
        <v>479.82738303042913</v>
      </c>
      <c r="AX228" s="7"/>
      <c r="AY228" s="8">
        <v>1724</v>
      </c>
      <c r="AZ228" s="9">
        <f t="shared" si="89"/>
        <v>2551.9556451612907</v>
      </c>
      <c r="BB228" s="9">
        <f t="shared" si="90"/>
        <v>898.55996405496876</v>
      </c>
      <c r="BC228" s="9">
        <f t="shared" si="91"/>
        <v>1223.16355734936</v>
      </c>
      <c r="BD228" s="9">
        <f t="shared" si="92"/>
        <v>2015.2750087278025</v>
      </c>
      <c r="BE228" s="9">
        <f t="shared" si="93"/>
        <v>1625.2794200633634</v>
      </c>
      <c r="BG228" s="10">
        <v>1724</v>
      </c>
      <c r="BH228" s="11">
        <f t="shared" si="94"/>
        <v>2.8400504665765149</v>
      </c>
      <c r="BI228" s="11">
        <f t="shared" si="95"/>
        <v>2.0863568325167172</v>
      </c>
      <c r="BJ228" s="11">
        <f t="shared" si="96"/>
        <v>1.2663064019100214</v>
      </c>
      <c r="BK228" s="11">
        <f t="shared" si="97"/>
        <v>1.5701642521639754</v>
      </c>
      <c r="BP228" s="3"/>
    </row>
    <row r="229" spans="2:68" x14ac:dyDescent="0.2">
      <c r="B229" s="16">
        <v>1725</v>
      </c>
      <c r="C229" s="4">
        <v>0.26347551139653586</v>
      </c>
      <c r="D229" s="4">
        <f t="shared" si="112"/>
        <v>0.55703067948527663</v>
      </c>
      <c r="E229" s="4">
        <v>0.75192290924020821</v>
      </c>
      <c r="F229" s="4">
        <f t="shared" si="98"/>
        <v>1.0025638789869442</v>
      </c>
      <c r="G229" s="4">
        <v>1.5343919276041167</v>
      </c>
      <c r="H229" s="4">
        <f t="shared" si="99"/>
        <v>1.1536781410557269</v>
      </c>
      <c r="I229" s="4">
        <v>0.4817283886621665</v>
      </c>
      <c r="J229" s="4">
        <v>3.1038693564286883</v>
      </c>
      <c r="K229" s="4">
        <v>5.5197435654907911</v>
      </c>
      <c r="L229" s="4">
        <v>6.1375677104164668</v>
      </c>
      <c r="M229" s="4">
        <v>4.8713064092794864</v>
      </c>
      <c r="N229" s="4">
        <v>6.1375947725990994</v>
      </c>
      <c r="O229" s="4">
        <v>2.8879673874512588</v>
      </c>
      <c r="P229" s="4">
        <v>5.5895012015404353</v>
      </c>
      <c r="R229" s="4">
        <v>13.919758064516131</v>
      </c>
      <c r="S229" s="4">
        <v>10.207822580645162</v>
      </c>
      <c r="T229" s="4">
        <v>10.207822580645162</v>
      </c>
      <c r="U229" s="4">
        <v>6.9598790322580655</v>
      </c>
      <c r="V229" s="4"/>
      <c r="AE229" s="57"/>
      <c r="AF229" s="26">
        <v>1725</v>
      </c>
      <c r="AG229" s="6">
        <f t="shared" si="100"/>
        <v>94.695215512497029</v>
      </c>
      <c r="AH229" s="6">
        <f t="shared" si="101"/>
        <v>195.49995640245413</v>
      </c>
      <c r="AI229" s="6">
        <f t="shared" si="102"/>
        <v>415.82021238071565</v>
      </c>
      <c r="AJ229" s="6">
        <f t="shared" si="103"/>
        <v>312.64677622610196</v>
      </c>
      <c r="AK229" s="6">
        <f t="shared" si="104"/>
        <v>29.226461340133643</v>
      </c>
      <c r="AL229" s="6">
        <f t="shared" si="105"/>
        <v>15.519346782143442</v>
      </c>
      <c r="AM229" s="6">
        <f t="shared" si="106"/>
        <v>16.559230696472373</v>
      </c>
      <c r="AN229" s="6">
        <f t="shared" si="107"/>
        <v>7.9788380235414067</v>
      </c>
      <c r="AO229" s="6">
        <f t="shared" si="108"/>
        <v>14.613919227838458</v>
      </c>
      <c r="AP229" s="6">
        <f t="shared" si="109"/>
        <v>7.9788732043788295</v>
      </c>
      <c r="AQ229" s="6">
        <f t="shared" si="110"/>
        <v>3.7543576036866364</v>
      </c>
      <c r="AR229" s="6">
        <f t="shared" si="111"/>
        <v>11.179002403080871</v>
      </c>
      <c r="AS229" s="7"/>
      <c r="AT229" s="7">
        <f t="shared" si="85"/>
        <v>201.5052447937727</v>
      </c>
      <c r="AU229" s="7">
        <f t="shared" si="86"/>
        <v>302.30998568372979</v>
      </c>
      <c r="AV229" s="7">
        <f t="shared" si="87"/>
        <v>419.45680550737757</v>
      </c>
      <c r="AW229" s="7">
        <f t="shared" si="88"/>
        <v>522.63024166199125</v>
      </c>
      <c r="AX229" s="7"/>
      <c r="AY229" s="8">
        <v>1725</v>
      </c>
      <c r="AZ229" s="9">
        <f t="shared" si="89"/>
        <v>2551.9556451612907</v>
      </c>
      <c r="BB229" s="9">
        <f t="shared" si="90"/>
        <v>846.32202813384538</v>
      </c>
      <c r="BC229" s="9">
        <f t="shared" si="91"/>
        <v>1269.7019398716652</v>
      </c>
      <c r="BD229" s="9">
        <f t="shared" si="92"/>
        <v>2195.0470149803632</v>
      </c>
      <c r="BE229" s="9">
        <f t="shared" si="93"/>
        <v>1761.718583130986</v>
      </c>
      <c r="BG229" s="10">
        <v>1725</v>
      </c>
      <c r="BH229" s="11">
        <f t="shared" si="94"/>
        <v>3.0153482484538383</v>
      </c>
      <c r="BI229" s="11">
        <f t="shared" si="95"/>
        <v>2.0098855999379106</v>
      </c>
      <c r="BJ229" s="11">
        <f t="shared" si="96"/>
        <v>1.1625972599881285</v>
      </c>
      <c r="BK229" s="11">
        <f t="shared" si="97"/>
        <v>1.4485603260345183</v>
      </c>
      <c r="BP229" s="3"/>
    </row>
    <row r="230" spans="2:68" x14ac:dyDescent="0.2">
      <c r="B230" s="16">
        <v>1726</v>
      </c>
      <c r="C230" s="4">
        <v>0.2500362658353758</v>
      </c>
      <c r="D230" s="4">
        <f t="shared" si="112"/>
        <v>0.52861789817204186</v>
      </c>
      <c r="E230" s="4">
        <v>0.58364386572230498</v>
      </c>
      <c r="F230" s="4">
        <f t="shared" si="98"/>
        <v>0.77819182096307327</v>
      </c>
      <c r="G230" s="4">
        <v>1.3042331384634991</v>
      </c>
      <c r="H230" s="4">
        <f t="shared" si="99"/>
        <v>0.98062641989736765</v>
      </c>
      <c r="I230" s="4">
        <v>0.4817283886621665</v>
      </c>
      <c r="J230" s="4">
        <v>3.1038693564286883</v>
      </c>
      <c r="K230" s="4">
        <v>5.635948693185334</v>
      </c>
      <c r="L230" s="4">
        <v>6.1375677104164668</v>
      </c>
      <c r="M230" s="4">
        <v>4.8713064092794864</v>
      </c>
      <c r="N230" s="4">
        <v>6.4785722599657172</v>
      </c>
      <c r="O230" s="4">
        <v>3.0592874867068423</v>
      </c>
      <c r="P230" s="4">
        <v>5.5895012015404353</v>
      </c>
      <c r="R230" s="4">
        <v>13.919758064516131</v>
      </c>
      <c r="S230" s="4">
        <v>10.207822580645162</v>
      </c>
      <c r="T230" s="4">
        <v>10.207822580645162</v>
      </c>
      <c r="U230" s="4">
        <v>6.9598790322580655</v>
      </c>
      <c r="V230" s="4"/>
      <c r="AE230" s="57"/>
      <c r="AF230" s="26">
        <v>1726</v>
      </c>
      <c r="AG230" s="6">
        <f t="shared" si="100"/>
        <v>89.865042689247119</v>
      </c>
      <c r="AH230" s="6">
        <f t="shared" si="101"/>
        <v>151.74740508779928</v>
      </c>
      <c r="AI230" s="6">
        <f t="shared" si="102"/>
        <v>353.44718052360827</v>
      </c>
      <c r="AJ230" s="6">
        <f t="shared" si="103"/>
        <v>265.74975979218664</v>
      </c>
      <c r="AK230" s="6">
        <f t="shared" si="104"/>
        <v>29.226461340133643</v>
      </c>
      <c r="AL230" s="6">
        <f t="shared" si="105"/>
        <v>15.519346782143442</v>
      </c>
      <c r="AM230" s="6">
        <f t="shared" si="106"/>
        <v>16.907846079556002</v>
      </c>
      <c r="AN230" s="6">
        <f t="shared" si="107"/>
        <v>7.9788380235414067</v>
      </c>
      <c r="AO230" s="6">
        <f t="shared" si="108"/>
        <v>14.613919227838458</v>
      </c>
      <c r="AP230" s="6">
        <f t="shared" si="109"/>
        <v>8.4221439379554326</v>
      </c>
      <c r="AQ230" s="6">
        <f t="shared" si="110"/>
        <v>3.9770737327188952</v>
      </c>
      <c r="AR230" s="6">
        <f t="shared" si="111"/>
        <v>11.179002403080871</v>
      </c>
      <c r="AS230" s="7"/>
      <c r="AT230" s="7">
        <f t="shared" si="85"/>
        <v>197.68967421621528</v>
      </c>
      <c r="AU230" s="7">
        <f t="shared" si="86"/>
        <v>259.5720366147674</v>
      </c>
      <c r="AV230" s="7">
        <f t="shared" si="87"/>
        <v>373.57439131915476</v>
      </c>
      <c r="AW230" s="7">
        <f t="shared" si="88"/>
        <v>461.27181205057616</v>
      </c>
      <c r="AX230" s="7"/>
      <c r="AY230" s="8">
        <v>1726</v>
      </c>
      <c r="AZ230" s="9">
        <f t="shared" si="89"/>
        <v>2551.9556451612907</v>
      </c>
      <c r="BB230" s="9">
        <f t="shared" si="90"/>
        <v>830.2966317081042</v>
      </c>
      <c r="BC230" s="9">
        <f t="shared" si="91"/>
        <v>1090.2025537820232</v>
      </c>
      <c r="BD230" s="9">
        <f t="shared" si="92"/>
        <v>1937.34161061242</v>
      </c>
      <c r="BE230" s="9">
        <f t="shared" si="93"/>
        <v>1569.01244354045</v>
      </c>
      <c r="BG230" s="10">
        <v>1726</v>
      </c>
      <c r="BH230" s="11">
        <f t="shared" si="94"/>
        <v>3.0735469080626672</v>
      </c>
      <c r="BI230" s="11">
        <f t="shared" si="95"/>
        <v>2.3408087206439738</v>
      </c>
      <c r="BJ230" s="11">
        <f t="shared" si="96"/>
        <v>1.3172460815284832</v>
      </c>
      <c r="BK230" s="11">
        <f t="shared" si="97"/>
        <v>1.6264725341520212</v>
      </c>
      <c r="BP230" s="3"/>
    </row>
    <row r="231" spans="2:68" x14ac:dyDescent="0.2">
      <c r="B231" s="16">
        <v>1727</v>
      </c>
      <c r="C231" s="4">
        <v>0.252935945974821</v>
      </c>
      <c r="D231" s="4">
        <f t="shared" si="112"/>
        <v>0.53474830015818398</v>
      </c>
      <c r="E231" s="4">
        <v>0.87635459634851676</v>
      </c>
      <c r="F231" s="4">
        <f t="shared" si="98"/>
        <v>1.1684727951313556</v>
      </c>
      <c r="G231" s="4">
        <v>1.6622579215711264</v>
      </c>
      <c r="H231" s="4">
        <f t="shared" si="99"/>
        <v>1.249817986143704</v>
      </c>
      <c r="I231" s="4">
        <v>0.4817283886621665</v>
      </c>
      <c r="J231" s="4">
        <v>3.1038693564286883</v>
      </c>
      <c r="K231" s="4">
        <v>5.4616410016435202</v>
      </c>
      <c r="L231" s="4">
        <v>6.1375677104164668</v>
      </c>
      <c r="M231" s="4">
        <v>4.8713064092794864</v>
      </c>
      <c r="N231" s="4">
        <v>7.1605272346989501</v>
      </c>
      <c r="O231" s="4">
        <v>3.0837617866004972</v>
      </c>
      <c r="P231" s="4">
        <v>5.5895012015404353</v>
      </c>
      <c r="R231" s="4">
        <v>13.919758064516131</v>
      </c>
      <c r="S231" s="4">
        <v>10.207822580645162</v>
      </c>
      <c r="T231" s="4">
        <v>10.207822580645162</v>
      </c>
      <c r="U231" s="4">
        <v>6.9598790322580655</v>
      </c>
      <c r="V231" s="4"/>
      <c r="AE231" s="57"/>
      <c r="AF231" s="26">
        <v>1727</v>
      </c>
      <c r="AG231" s="6">
        <f t="shared" si="100"/>
        <v>90.907211026891275</v>
      </c>
      <c r="AH231" s="6">
        <f t="shared" si="101"/>
        <v>227.85219505061434</v>
      </c>
      <c r="AI231" s="6">
        <f t="shared" si="102"/>
        <v>450.47189674577527</v>
      </c>
      <c r="AJ231" s="6">
        <f t="shared" si="103"/>
        <v>338.7006742449438</v>
      </c>
      <c r="AK231" s="6">
        <f t="shared" si="104"/>
        <v>29.226461340133643</v>
      </c>
      <c r="AL231" s="6">
        <f t="shared" si="105"/>
        <v>15.519346782143442</v>
      </c>
      <c r="AM231" s="6">
        <f t="shared" si="106"/>
        <v>16.38492300493056</v>
      </c>
      <c r="AN231" s="6">
        <f t="shared" si="107"/>
        <v>7.9788380235414067</v>
      </c>
      <c r="AO231" s="6">
        <f t="shared" si="108"/>
        <v>14.613919227838458</v>
      </c>
      <c r="AP231" s="6">
        <f t="shared" si="109"/>
        <v>9.3086854051086352</v>
      </c>
      <c r="AQ231" s="6">
        <f t="shared" si="110"/>
        <v>4.0088903225806467</v>
      </c>
      <c r="AR231" s="6">
        <f t="shared" si="111"/>
        <v>11.179002403080871</v>
      </c>
      <c r="AS231" s="7"/>
      <c r="AT231" s="7">
        <f t="shared" si="85"/>
        <v>199.12727753624893</v>
      </c>
      <c r="AU231" s="7">
        <f t="shared" si="86"/>
        <v>336.07226155997199</v>
      </c>
      <c r="AV231" s="7">
        <f t="shared" si="87"/>
        <v>446.92074075430145</v>
      </c>
      <c r="AW231" s="7">
        <f t="shared" si="88"/>
        <v>558.69196325513292</v>
      </c>
      <c r="AX231" s="7"/>
      <c r="AY231" s="8">
        <v>1727</v>
      </c>
      <c r="AZ231" s="9">
        <f t="shared" si="89"/>
        <v>2551.9556451612907</v>
      </c>
      <c r="BB231" s="9">
        <f t="shared" si="90"/>
        <v>836.33456565224549</v>
      </c>
      <c r="BC231" s="9">
        <f t="shared" si="91"/>
        <v>1411.5034985518823</v>
      </c>
      <c r="BD231" s="9">
        <f t="shared" si="92"/>
        <v>2346.5062456715582</v>
      </c>
      <c r="BE231" s="9">
        <f t="shared" si="93"/>
        <v>1877.067111168066</v>
      </c>
      <c r="BG231" s="10">
        <v>1727</v>
      </c>
      <c r="BH231" s="11">
        <f t="shared" si="94"/>
        <v>3.0513573753478149</v>
      </c>
      <c r="BI231" s="11">
        <f t="shared" si="95"/>
        <v>1.8079697625825537</v>
      </c>
      <c r="BJ231" s="11">
        <f t="shared" si="96"/>
        <v>1.0875554454068517</v>
      </c>
      <c r="BK231" s="11">
        <f t="shared" si="97"/>
        <v>1.359544168654286</v>
      </c>
      <c r="BP231" s="3"/>
    </row>
    <row r="232" spans="2:68" x14ac:dyDescent="0.2">
      <c r="B232" s="16">
        <v>1728</v>
      </c>
      <c r="C232" s="4">
        <v>0.30139333046098182</v>
      </c>
      <c r="D232" s="4">
        <f t="shared" si="112"/>
        <v>0.63719520182025757</v>
      </c>
      <c r="E232" s="4">
        <v>0.87339193713165231</v>
      </c>
      <c r="F232" s="4">
        <f t="shared" si="98"/>
        <v>1.164522582842203</v>
      </c>
      <c r="G232" s="4">
        <v>1.5855383251909207</v>
      </c>
      <c r="H232" s="4">
        <f t="shared" si="99"/>
        <v>1.1921340790909178</v>
      </c>
      <c r="I232" s="4">
        <v>0.4817283886621665</v>
      </c>
      <c r="J232" s="4">
        <v>3.1038693564286883</v>
      </c>
      <c r="K232" s="4">
        <v>5.8683589485744196</v>
      </c>
      <c r="L232" s="4">
        <v>6.1375677104164668</v>
      </c>
      <c r="M232" s="4">
        <v>4.8713064092794864</v>
      </c>
      <c r="N232" s="4">
        <v>6.9047941191739879</v>
      </c>
      <c r="O232" s="4">
        <v>3.0103388869195324</v>
      </c>
      <c r="P232" s="4">
        <v>5.5895012015404353</v>
      </c>
      <c r="R232" s="4">
        <v>13.919758064516131</v>
      </c>
      <c r="S232" s="4">
        <v>10.207822580645162</v>
      </c>
      <c r="T232" s="4">
        <v>10.207822580645162</v>
      </c>
      <c r="U232" s="4">
        <v>6.9598790322580655</v>
      </c>
      <c r="V232" s="4"/>
      <c r="AE232" s="57"/>
      <c r="AF232" s="26">
        <v>1728</v>
      </c>
      <c r="AG232" s="6">
        <f t="shared" si="100"/>
        <v>108.32318430944379</v>
      </c>
      <c r="AH232" s="6">
        <f t="shared" si="101"/>
        <v>227.08190365422959</v>
      </c>
      <c r="AI232" s="6">
        <f t="shared" si="102"/>
        <v>429.68088612673955</v>
      </c>
      <c r="AJ232" s="6">
        <f t="shared" si="103"/>
        <v>323.06833543363871</v>
      </c>
      <c r="AK232" s="6">
        <f t="shared" si="104"/>
        <v>29.226461340133643</v>
      </c>
      <c r="AL232" s="6">
        <f t="shared" si="105"/>
        <v>15.519346782143442</v>
      </c>
      <c r="AM232" s="6">
        <f t="shared" si="106"/>
        <v>17.605076845723261</v>
      </c>
      <c r="AN232" s="6">
        <f t="shared" si="107"/>
        <v>7.9788380235414067</v>
      </c>
      <c r="AO232" s="6">
        <f t="shared" si="108"/>
        <v>14.613919227838458</v>
      </c>
      <c r="AP232" s="6">
        <f t="shared" si="109"/>
        <v>8.976232354926184</v>
      </c>
      <c r="AQ232" s="6">
        <f t="shared" si="110"/>
        <v>3.9134405529953922</v>
      </c>
      <c r="AR232" s="6">
        <f t="shared" si="111"/>
        <v>11.179002403080871</v>
      </c>
      <c r="AS232" s="7"/>
      <c r="AT232" s="7">
        <f t="shared" si="85"/>
        <v>217.33550183982646</v>
      </c>
      <c r="AU232" s="7">
        <f t="shared" si="86"/>
        <v>336.09422118461225</v>
      </c>
      <c r="AV232" s="7">
        <f t="shared" si="87"/>
        <v>432.08065296402134</v>
      </c>
      <c r="AW232" s="7">
        <f t="shared" si="88"/>
        <v>538.69320365712213</v>
      </c>
      <c r="AX232" s="7"/>
      <c r="AY232" s="8">
        <v>1728</v>
      </c>
      <c r="AZ232" s="9">
        <f t="shared" si="89"/>
        <v>2551.9556451612907</v>
      </c>
      <c r="BB232" s="9">
        <f t="shared" si="90"/>
        <v>912.80910772727123</v>
      </c>
      <c r="BC232" s="9">
        <f t="shared" si="91"/>
        <v>1411.5957289753715</v>
      </c>
      <c r="BD232" s="9">
        <f t="shared" si="92"/>
        <v>2262.5114553599128</v>
      </c>
      <c r="BE232" s="9">
        <f t="shared" si="93"/>
        <v>1814.7387424488898</v>
      </c>
      <c r="BG232" s="10">
        <v>1728</v>
      </c>
      <c r="BH232" s="11">
        <f t="shared" si="94"/>
        <v>2.7957166767487633</v>
      </c>
      <c r="BI232" s="11">
        <f t="shared" si="95"/>
        <v>1.8078516339899009</v>
      </c>
      <c r="BJ232" s="11">
        <f t="shared" si="96"/>
        <v>1.1279304858835881</v>
      </c>
      <c r="BK232" s="11">
        <f t="shared" si="97"/>
        <v>1.4062385871134087</v>
      </c>
      <c r="BP232" s="3"/>
    </row>
    <row r="233" spans="2:68" x14ac:dyDescent="0.2">
      <c r="B233" s="16">
        <v>1729</v>
      </c>
      <c r="C233" s="4">
        <v>0.32511907782750021</v>
      </c>
      <c r="D233" s="4">
        <f t="shared" si="112"/>
        <v>0.68735534424418654</v>
      </c>
      <c r="E233" s="4">
        <v>0.59687707689096636</v>
      </c>
      <c r="F233" s="4">
        <f t="shared" si="98"/>
        <v>0.79583610252128845</v>
      </c>
      <c r="G233" s="4">
        <v>1.1763671444964894</v>
      </c>
      <c r="H233" s="4">
        <f t="shared" si="99"/>
        <v>0.88448657480939041</v>
      </c>
      <c r="I233" s="4">
        <v>0.4817283886621665</v>
      </c>
      <c r="J233" s="4">
        <v>3.1038693564286883</v>
      </c>
      <c r="K233" s="4">
        <v>5.9264615124216924</v>
      </c>
      <c r="L233" s="4">
        <v>6.1375677104164668</v>
      </c>
      <c r="M233" s="4">
        <v>4.8713064092794864</v>
      </c>
      <c r="N233" s="4">
        <v>6.8195497473323341</v>
      </c>
      <c r="O233" s="4">
        <v>2.8757302375044316</v>
      </c>
      <c r="P233" s="4">
        <v>5.5895012015404353</v>
      </c>
      <c r="R233" s="4">
        <v>13.919758064516131</v>
      </c>
      <c r="S233" s="4">
        <v>10.207822580645162</v>
      </c>
      <c r="T233" s="4">
        <v>10.207822580645162</v>
      </c>
      <c r="U233" s="4">
        <v>6.9598790322580655</v>
      </c>
      <c r="V233" s="4"/>
      <c r="AE233" s="57"/>
      <c r="AF233" s="26">
        <v>1729</v>
      </c>
      <c r="AG233" s="6">
        <f t="shared" si="100"/>
        <v>116.85040852151171</v>
      </c>
      <c r="AH233" s="6">
        <f t="shared" si="101"/>
        <v>155.18803999165124</v>
      </c>
      <c r="AI233" s="6">
        <f t="shared" si="102"/>
        <v>318.79549615854864</v>
      </c>
      <c r="AJ233" s="6">
        <f t="shared" si="103"/>
        <v>239.6958617733448</v>
      </c>
      <c r="AK233" s="6">
        <f t="shared" si="104"/>
        <v>29.226461340133643</v>
      </c>
      <c r="AL233" s="6">
        <f t="shared" si="105"/>
        <v>15.519346782143442</v>
      </c>
      <c r="AM233" s="6">
        <f t="shared" si="106"/>
        <v>17.779384537265077</v>
      </c>
      <c r="AN233" s="6">
        <f t="shared" si="107"/>
        <v>7.9788380235414067</v>
      </c>
      <c r="AO233" s="6">
        <f t="shared" si="108"/>
        <v>14.613919227838458</v>
      </c>
      <c r="AP233" s="6">
        <f t="shared" si="109"/>
        <v>8.8654146715320348</v>
      </c>
      <c r="AQ233" s="6">
        <f t="shared" si="110"/>
        <v>3.7384493087557611</v>
      </c>
      <c r="AR233" s="6">
        <f t="shared" si="111"/>
        <v>11.179002403080871</v>
      </c>
      <c r="AS233" s="7"/>
      <c r="AT233" s="7">
        <f t="shared" si="85"/>
        <v>225.7512248158024</v>
      </c>
      <c r="AU233" s="7">
        <f t="shared" si="86"/>
        <v>264.08885628594192</v>
      </c>
      <c r="AV233" s="7">
        <f t="shared" si="87"/>
        <v>348.59667806763548</v>
      </c>
      <c r="AW233" s="7">
        <f t="shared" si="88"/>
        <v>427.69631245283909</v>
      </c>
      <c r="AX233" s="7"/>
      <c r="AY233" s="8">
        <v>1729</v>
      </c>
      <c r="AZ233" s="9">
        <f t="shared" si="89"/>
        <v>2551.9556451612907</v>
      </c>
      <c r="BB233" s="9">
        <f t="shared" si="90"/>
        <v>948.15514422637011</v>
      </c>
      <c r="BC233" s="9">
        <f t="shared" si="91"/>
        <v>1109.1731964009562</v>
      </c>
      <c r="BD233" s="9">
        <f t="shared" si="92"/>
        <v>1796.3245123019242</v>
      </c>
      <c r="BE233" s="9">
        <f t="shared" si="93"/>
        <v>1464.1060478840691</v>
      </c>
      <c r="BG233" s="10">
        <v>1729</v>
      </c>
      <c r="BH233" s="11">
        <f t="shared" si="94"/>
        <v>2.6914958598294718</v>
      </c>
      <c r="BI233" s="11">
        <f t="shared" si="95"/>
        <v>2.3007729121492235</v>
      </c>
      <c r="BJ233" s="11">
        <f t="shared" si="96"/>
        <v>1.4206540230813045</v>
      </c>
      <c r="BK233" s="11">
        <f t="shared" si="97"/>
        <v>1.7430128431266201</v>
      </c>
      <c r="BP233" s="3"/>
    </row>
    <row r="234" spans="2:68" x14ac:dyDescent="0.2">
      <c r="B234" s="16">
        <v>1730</v>
      </c>
      <c r="C234" s="4">
        <v>0.25806946416138271</v>
      </c>
      <c r="D234" s="4">
        <f t="shared" si="112"/>
        <v>0.54560140414668656</v>
      </c>
      <c r="E234" s="4">
        <v>0.53248861657777813</v>
      </c>
      <c r="F234" s="4">
        <f t="shared" si="98"/>
        <v>0.70998482210370417</v>
      </c>
      <c r="G234" s="4">
        <v>1.1507939457030876</v>
      </c>
      <c r="H234" s="4">
        <f t="shared" si="99"/>
        <v>0.86525860579179514</v>
      </c>
      <c r="I234" s="4">
        <v>0.41220465237307968</v>
      </c>
      <c r="J234" s="4">
        <v>2.8846695431215772</v>
      </c>
      <c r="K234" s="4">
        <v>5.8683589485744196</v>
      </c>
      <c r="L234" s="4">
        <v>6.1375677104164668</v>
      </c>
      <c r="M234" s="4">
        <v>4.8713064092794864</v>
      </c>
      <c r="N234" s="4">
        <v>6.4785722599657172</v>
      </c>
      <c r="O234" s="4">
        <v>2.6065129386742294</v>
      </c>
      <c r="P234" s="4">
        <v>5.5895012015404353</v>
      </c>
      <c r="R234" s="4">
        <v>13.919758064516131</v>
      </c>
      <c r="S234" s="4">
        <v>10.207822580645162</v>
      </c>
      <c r="T234" s="4">
        <v>10.207822580645162</v>
      </c>
      <c r="U234" s="4">
        <v>6.9598790322580655</v>
      </c>
      <c r="V234" s="4"/>
      <c r="AE234" s="57"/>
      <c r="AF234" s="26">
        <v>1730</v>
      </c>
      <c r="AG234" s="6">
        <f t="shared" si="100"/>
        <v>92.752238704936715</v>
      </c>
      <c r="AH234" s="6">
        <f t="shared" si="101"/>
        <v>138.44704031022232</v>
      </c>
      <c r="AI234" s="6">
        <f t="shared" si="102"/>
        <v>311.86515928553672</v>
      </c>
      <c r="AJ234" s="6">
        <f t="shared" si="103"/>
        <v>234.48508216957649</v>
      </c>
      <c r="AK234" s="6">
        <f t="shared" si="104"/>
        <v>25.008456259474745</v>
      </c>
      <c r="AL234" s="6">
        <f t="shared" si="105"/>
        <v>14.423347715607886</v>
      </c>
      <c r="AM234" s="6">
        <f t="shared" si="106"/>
        <v>17.605076845723261</v>
      </c>
      <c r="AN234" s="6">
        <f t="shared" si="107"/>
        <v>7.9788380235414067</v>
      </c>
      <c r="AO234" s="6">
        <f t="shared" si="108"/>
        <v>14.613919227838458</v>
      </c>
      <c r="AP234" s="6">
        <f t="shared" si="109"/>
        <v>8.4221439379554326</v>
      </c>
      <c r="AQ234" s="6">
        <f t="shared" si="110"/>
        <v>3.3884668202764985</v>
      </c>
      <c r="AR234" s="6">
        <f t="shared" si="111"/>
        <v>11.179002403080871</v>
      </c>
      <c r="AS234" s="7"/>
      <c r="AT234" s="7">
        <f t="shared" si="85"/>
        <v>195.3714899384353</v>
      </c>
      <c r="AU234" s="7">
        <f t="shared" si="86"/>
        <v>241.06629154372092</v>
      </c>
      <c r="AV234" s="7">
        <f t="shared" si="87"/>
        <v>337.10433340307497</v>
      </c>
      <c r="AW234" s="7">
        <f t="shared" si="88"/>
        <v>414.48441051903512</v>
      </c>
      <c r="AX234" s="7"/>
      <c r="AY234" s="8">
        <v>1730</v>
      </c>
      <c r="AZ234" s="9">
        <f t="shared" si="89"/>
        <v>2551.9556451612907</v>
      </c>
      <c r="BB234" s="9">
        <f t="shared" si="90"/>
        <v>820.56025774142836</v>
      </c>
      <c r="BC234" s="9">
        <f t="shared" si="91"/>
        <v>1012.4784244836279</v>
      </c>
      <c r="BD234" s="9">
        <f t="shared" si="92"/>
        <v>1740.8345241799475</v>
      </c>
      <c r="BE234" s="9">
        <f t="shared" si="93"/>
        <v>1415.838200292915</v>
      </c>
      <c r="BG234" s="10">
        <v>1730</v>
      </c>
      <c r="BH234" s="11">
        <f t="shared" si="94"/>
        <v>3.1100161396866635</v>
      </c>
      <c r="BI234" s="11">
        <f t="shared" si="95"/>
        <v>2.5205037297094095</v>
      </c>
      <c r="BJ234" s="11">
        <f t="shared" si="96"/>
        <v>1.4659380944684774</v>
      </c>
      <c r="BK234" s="11">
        <f t="shared" si="97"/>
        <v>1.8024345187418525</v>
      </c>
      <c r="BP234" s="3"/>
    </row>
    <row r="235" spans="2:68" x14ac:dyDescent="0.2">
      <c r="B235" s="16">
        <v>1731</v>
      </c>
      <c r="C235" s="4">
        <v>0.24488497807728718</v>
      </c>
      <c r="D235" s="4">
        <f t="shared" si="112"/>
        <v>0.51772722637904267</v>
      </c>
      <c r="E235" s="4">
        <v>0.44913913727665705</v>
      </c>
      <c r="F235" s="4">
        <f t="shared" si="98"/>
        <v>0.59885218303554277</v>
      </c>
      <c r="G235" s="4">
        <v>1.0229279517360779</v>
      </c>
      <c r="H235" s="4">
        <f t="shared" si="99"/>
        <v>0.76911876070381791</v>
      </c>
      <c r="I235" s="4">
        <v>0.41220465237307968</v>
      </c>
      <c r="J235" s="4">
        <v>2.8846695431215772</v>
      </c>
      <c r="K235" s="4">
        <v>5.635948693185334</v>
      </c>
      <c r="L235" s="4">
        <v>6.1375677104164668</v>
      </c>
      <c r="M235" s="4">
        <v>4.8713064092794864</v>
      </c>
      <c r="N235" s="4">
        <v>6.1375947725990994</v>
      </c>
      <c r="O235" s="4">
        <v>2.6554615384615388</v>
      </c>
      <c r="P235" s="4">
        <v>5.5895012015404353</v>
      </c>
      <c r="R235" s="4">
        <v>13.919758064516131</v>
      </c>
      <c r="S235" s="4">
        <v>10.207822580645162</v>
      </c>
      <c r="T235" s="4">
        <v>10.671814516129034</v>
      </c>
      <c r="U235" s="4">
        <v>7.1918750000000005</v>
      </c>
      <c r="V235" s="4"/>
      <c r="AE235" s="57"/>
      <c r="AF235" s="26">
        <v>1731</v>
      </c>
      <c r="AG235" s="6">
        <f t="shared" si="100"/>
        <v>88.013628484437248</v>
      </c>
      <c r="AH235" s="6">
        <f t="shared" si="101"/>
        <v>116.77617569193085</v>
      </c>
      <c r="AI235" s="6">
        <f t="shared" si="102"/>
        <v>277.2134749204771</v>
      </c>
      <c r="AJ235" s="6">
        <f t="shared" si="103"/>
        <v>208.43118415073465</v>
      </c>
      <c r="AK235" s="6">
        <f t="shared" si="104"/>
        <v>25.008456259474745</v>
      </c>
      <c r="AL235" s="6">
        <f t="shared" si="105"/>
        <v>14.423347715607886</v>
      </c>
      <c r="AM235" s="6">
        <f t="shared" si="106"/>
        <v>16.907846079556002</v>
      </c>
      <c r="AN235" s="6">
        <f t="shared" si="107"/>
        <v>7.9788380235414067</v>
      </c>
      <c r="AO235" s="6">
        <f t="shared" si="108"/>
        <v>14.613919227838458</v>
      </c>
      <c r="AP235" s="6">
        <f t="shared" si="109"/>
        <v>7.9788732043788295</v>
      </c>
      <c r="AQ235" s="6">
        <f t="shared" si="110"/>
        <v>3.4521000000000006</v>
      </c>
      <c r="AR235" s="6">
        <f t="shared" si="111"/>
        <v>11.179002403080871</v>
      </c>
      <c r="AS235" s="7"/>
      <c r="AT235" s="7">
        <f t="shared" si="85"/>
        <v>189.55601139791543</v>
      </c>
      <c r="AU235" s="7">
        <f t="shared" si="86"/>
        <v>218.31855860540904</v>
      </c>
      <c r="AV235" s="7">
        <f t="shared" si="87"/>
        <v>309.97356706421277</v>
      </c>
      <c r="AW235" s="7">
        <f t="shared" si="88"/>
        <v>378.75585783395513</v>
      </c>
      <c r="AX235" s="7"/>
      <c r="AY235" s="8">
        <v>1731</v>
      </c>
      <c r="AZ235" s="9">
        <f t="shared" si="89"/>
        <v>2551.9556451612907</v>
      </c>
      <c r="BB235" s="9">
        <f t="shared" si="90"/>
        <v>796.13524787124481</v>
      </c>
      <c r="BC235" s="9">
        <f t="shared" si="91"/>
        <v>916.93794614271803</v>
      </c>
      <c r="BD235" s="9">
        <f t="shared" si="92"/>
        <v>1590.7746029026116</v>
      </c>
      <c r="BE235" s="9">
        <f t="shared" si="93"/>
        <v>1301.8889816696937</v>
      </c>
      <c r="BG235" s="10">
        <v>1731</v>
      </c>
      <c r="BH235" s="11">
        <f t="shared" si="94"/>
        <v>3.2054297959861291</v>
      </c>
      <c r="BI235" s="11">
        <f t="shared" si="95"/>
        <v>2.7831279705421723</v>
      </c>
      <c r="BJ235" s="11">
        <f t="shared" si="96"/>
        <v>1.6042220189490437</v>
      </c>
      <c r="BK235" s="11">
        <f t="shared" si="97"/>
        <v>1.960194518190304</v>
      </c>
      <c r="BP235" s="3"/>
    </row>
    <row r="236" spans="2:68" x14ac:dyDescent="0.2">
      <c r="B236" s="16">
        <v>1732</v>
      </c>
      <c r="C236" s="4">
        <v>0.24924215000292438</v>
      </c>
      <c r="D236" s="4">
        <f t="shared" si="112"/>
        <v>0.52693900634867741</v>
      </c>
      <c r="E236" s="4">
        <v>0.45308934956580976</v>
      </c>
      <c r="F236" s="4">
        <f t="shared" si="98"/>
        <v>0.60411913275441298</v>
      </c>
      <c r="G236" s="4">
        <v>1.0485011505294797</v>
      </c>
      <c r="H236" s="4">
        <f t="shared" si="99"/>
        <v>0.78834672972141329</v>
      </c>
      <c r="I236" s="4">
        <v>0.41220465237307968</v>
      </c>
      <c r="J236" s="4">
        <v>2.8846695431215772</v>
      </c>
      <c r="K236" s="4">
        <v>5.4035384377962483</v>
      </c>
      <c r="L236" s="4">
        <v>6.1375677104164659</v>
      </c>
      <c r="M236" s="4">
        <v>4.8713064092794864</v>
      </c>
      <c r="N236" s="4">
        <v>6.1375947725990994</v>
      </c>
      <c r="O236" s="4">
        <v>2.6554615384615388</v>
      </c>
      <c r="P236" s="4">
        <v>5.5895012015404353</v>
      </c>
      <c r="R236" s="4">
        <v>13.919758064516131</v>
      </c>
      <c r="S236" s="4">
        <v>10.207822580645162</v>
      </c>
      <c r="T236" s="4">
        <v>10.671814516129034</v>
      </c>
      <c r="U236" s="4">
        <v>7.1918750000000005</v>
      </c>
      <c r="V236" s="4"/>
      <c r="AE236" s="57"/>
      <c r="AF236" s="26">
        <v>1732</v>
      </c>
      <c r="AG236" s="6">
        <f t="shared" si="100"/>
        <v>89.57963107927516</v>
      </c>
      <c r="AH236" s="6">
        <f t="shared" si="101"/>
        <v>117.80323088711053</v>
      </c>
      <c r="AI236" s="6">
        <f t="shared" si="102"/>
        <v>284.14381179348896</v>
      </c>
      <c r="AJ236" s="6">
        <f t="shared" si="103"/>
        <v>213.641963754503</v>
      </c>
      <c r="AK236" s="6">
        <f t="shared" si="104"/>
        <v>25.008456259474745</v>
      </c>
      <c r="AL236" s="6">
        <f t="shared" si="105"/>
        <v>14.423347715607886</v>
      </c>
      <c r="AM236" s="6">
        <f t="shared" si="106"/>
        <v>16.210615313388743</v>
      </c>
      <c r="AN236" s="6">
        <f t="shared" si="107"/>
        <v>7.9788380235414058</v>
      </c>
      <c r="AO236" s="6">
        <f t="shared" si="108"/>
        <v>14.613919227838458</v>
      </c>
      <c r="AP236" s="6">
        <f t="shared" si="109"/>
        <v>7.9788732043788295</v>
      </c>
      <c r="AQ236" s="6">
        <f t="shared" si="110"/>
        <v>3.4521000000000006</v>
      </c>
      <c r="AR236" s="6">
        <f t="shared" si="111"/>
        <v>11.179002403080871</v>
      </c>
      <c r="AS236" s="7"/>
      <c r="AT236" s="7">
        <f t="shared" si="85"/>
        <v>190.4247832265861</v>
      </c>
      <c r="AU236" s="7">
        <f t="shared" si="86"/>
        <v>218.64838303442147</v>
      </c>
      <c r="AV236" s="7">
        <f t="shared" si="87"/>
        <v>314.48711590181387</v>
      </c>
      <c r="AW236" s="7">
        <f t="shared" si="88"/>
        <v>384.98896394079986</v>
      </c>
      <c r="AX236" s="7"/>
      <c r="AY236" s="8">
        <v>1732</v>
      </c>
      <c r="AZ236" s="9">
        <f t="shared" si="89"/>
        <v>2551.9556451612907</v>
      </c>
      <c r="BB236" s="9">
        <f t="shared" si="90"/>
        <v>799.78408955166162</v>
      </c>
      <c r="BC236" s="9">
        <f t="shared" si="91"/>
        <v>918.32320874457025</v>
      </c>
      <c r="BD236" s="9">
        <f t="shared" si="92"/>
        <v>1616.9536485513595</v>
      </c>
      <c r="BE236" s="9">
        <f t="shared" si="93"/>
        <v>1320.8458867876184</v>
      </c>
      <c r="BG236" s="10">
        <v>1732</v>
      </c>
      <c r="BH236" s="11">
        <f t="shared" si="94"/>
        <v>3.190805716817712</v>
      </c>
      <c r="BI236" s="11">
        <f t="shared" si="95"/>
        <v>2.7789297067315131</v>
      </c>
      <c r="BJ236" s="11">
        <f t="shared" si="96"/>
        <v>1.5782491028407686</v>
      </c>
      <c r="BK236" s="11">
        <f t="shared" si="97"/>
        <v>1.9320616210327231</v>
      </c>
      <c r="BP236" s="3"/>
    </row>
    <row r="237" spans="2:68" x14ac:dyDescent="0.2">
      <c r="B237" s="16">
        <v>1733</v>
      </c>
      <c r="C237" s="4">
        <v>0.2326558892571893</v>
      </c>
      <c r="D237" s="4">
        <f t="shared" si="112"/>
        <v>0.49187291597714444</v>
      </c>
      <c r="E237" s="4">
        <v>0.48745619648143773</v>
      </c>
      <c r="F237" s="4">
        <f t="shared" si="98"/>
        <v>0.64994159530858364</v>
      </c>
      <c r="G237" s="4">
        <v>1.2019403432898916</v>
      </c>
      <c r="H237" s="4">
        <f t="shared" si="99"/>
        <v>0.90371454382698613</v>
      </c>
      <c r="I237" s="4">
        <v>0.41220465237307968</v>
      </c>
      <c r="J237" s="4">
        <v>2.8846695431215772</v>
      </c>
      <c r="K237" s="4">
        <v>5.4035384377962483</v>
      </c>
      <c r="L237" s="4">
        <v>6.1375677104164659</v>
      </c>
      <c r="M237" s="4">
        <v>4.8713064092794864</v>
      </c>
      <c r="N237" s="4">
        <v>5.4556397978658664</v>
      </c>
      <c r="O237" s="4">
        <v>2.6554615384615388</v>
      </c>
      <c r="P237" s="4">
        <v>5.5895012015404353</v>
      </c>
      <c r="R237" s="4">
        <v>13.919758064516131</v>
      </c>
      <c r="S237" s="4">
        <v>10.207822580645162</v>
      </c>
      <c r="T237" s="4">
        <v>10.671814516129034</v>
      </c>
      <c r="U237" s="4">
        <v>7.1918750000000005</v>
      </c>
      <c r="V237" s="4"/>
      <c r="AE237" s="57"/>
      <c r="AF237" s="26">
        <v>1733</v>
      </c>
      <c r="AG237" s="6">
        <f t="shared" si="100"/>
        <v>83.618395716114549</v>
      </c>
      <c r="AH237" s="6">
        <f t="shared" si="101"/>
        <v>126.73861108517382</v>
      </c>
      <c r="AI237" s="6">
        <f t="shared" si="102"/>
        <v>325.72583303156063</v>
      </c>
      <c r="AJ237" s="6">
        <f t="shared" si="103"/>
        <v>244.90664137711323</v>
      </c>
      <c r="AK237" s="6">
        <f t="shared" si="104"/>
        <v>25.008456259474745</v>
      </c>
      <c r="AL237" s="6">
        <f t="shared" si="105"/>
        <v>14.423347715607886</v>
      </c>
      <c r="AM237" s="6">
        <f t="shared" si="106"/>
        <v>16.210615313388743</v>
      </c>
      <c r="AN237" s="6">
        <f t="shared" si="107"/>
        <v>7.9788380235414058</v>
      </c>
      <c r="AO237" s="6">
        <f t="shared" si="108"/>
        <v>14.613919227838458</v>
      </c>
      <c r="AP237" s="6">
        <f t="shared" si="109"/>
        <v>7.0923317372256269</v>
      </c>
      <c r="AQ237" s="6">
        <f t="shared" si="110"/>
        <v>3.4521000000000006</v>
      </c>
      <c r="AR237" s="6">
        <f t="shared" si="111"/>
        <v>11.179002403080871</v>
      </c>
      <c r="AS237" s="7"/>
      <c r="AT237" s="7">
        <f t="shared" si="85"/>
        <v>183.57700639627228</v>
      </c>
      <c r="AU237" s="7">
        <f t="shared" si="86"/>
        <v>226.69722176533156</v>
      </c>
      <c r="AV237" s="7">
        <f t="shared" si="87"/>
        <v>344.86525205727088</v>
      </c>
      <c r="AW237" s="7">
        <f t="shared" si="88"/>
        <v>425.68444371171825</v>
      </c>
      <c r="AX237" s="7"/>
      <c r="AY237" s="8">
        <v>1733</v>
      </c>
      <c r="AZ237" s="9">
        <f t="shared" si="89"/>
        <v>2551.9556451612907</v>
      </c>
      <c r="BB237" s="9">
        <f t="shared" si="90"/>
        <v>771.02342686434361</v>
      </c>
      <c r="BC237" s="9">
        <f t="shared" si="91"/>
        <v>952.12833141439262</v>
      </c>
      <c r="BD237" s="9">
        <f t="shared" si="92"/>
        <v>1787.8746635892167</v>
      </c>
      <c r="BE237" s="9">
        <f t="shared" si="93"/>
        <v>1448.4340586405378</v>
      </c>
      <c r="BG237" s="10">
        <v>1733</v>
      </c>
      <c r="BH237" s="11">
        <f t="shared" si="94"/>
        <v>3.3098289315796499</v>
      </c>
      <c r="BI237" s="11">
        <f t="shared" si="95"/>
        <v>2.6802643729447109</v>
      </c>
      <c r="BJ237" s="11">
        <f t="shared" si="96"/>
        <v>1.4273683145317113</v>
      </c>
      <c r="BK237" s="11">
        <f t="shared" si="97"/>
        <v>1.7618721611368966</v>
      </c>
      <c r="BP237" s="3"/>
    </row>
    <row r="238" spans="2:68" x14ac:dyDescent="0.2">
      <c r="B238" s="16">
        <v>1734</v>
      </c>
      <c r="C238" s="4">
        <v>0.24890677448220216</v>
      </c>
      <c r="D238" s="4">
        <f t="shared" si="112"/>
        <v>0.52622996719281645</v>
      </c>
      <c r="E238" s="4">
        <v>0.61425801096323818</v>
      </c>
      <c r="F238" s="4">
        <f t="shared" si="98"/>
        <v>0.81901068128431753</v>
      </c>
      <c r="G238" s="4">
        <v>1.3042331384634991</v>
      </c>
      <c r="H238" s="4">
        <f t="shared" si="99"/>
        <v>0.98062641989736765</v>
      </c>
      <c r="I238" s="4">
        <v>0.41220465237307968</v>
      </c>
      <c r="J238" s="4">
        <v>2.8846695431215772</v>
      </c>
      <c r="K238" s="4">
        <v>5.4616410016435202</v>
      </c>
      <c r="L238" s="4">
        <v>6.1375677104164659</v>
      </c>
      <c r="M238" s="4">
        <v>4.8713064092794864</v>
      </c>
      <c r="N238" s="4">
        <v>4.7736848231326343</v>
      </c>
      <c r="O238" s="4">
        <v>2.6799358383551937</v>
      </c>
      <c r="P238" s="4">
        <v>5.5895012015404353</v>
      </c>
      <c r="R238" s="4">
        <v>13.919758064516131</v>
      </c>
      <c r="S238" s="4">
        <v>10.207822580645162</v>
      </c>
      <c r="T238" s="4">
        <v>10.671814516129034</v>
      </c>
      <c r="U238" s="4">
        <v>7.1918750000000005</v>
      </c>
      <c r="V238" s="4"/>
      <c r="AE238" s="57"/>
      <c r="AF238" s="26">
        <v>1734</v>
      </c>
      <c r="AG238" s="6">
        <f t="shared" si="100"/>
        <v>89.45909442277879</v>
      </c>
      <c r="AH238" s="6">
        <f t="shared" si="101"/>
        <v>159.70708285044191</v>
      </c>
      <c r="AI238" s="6">
        <f t="shared" si="102"/>
        <v>353.44718052360827</v>
      </c>
      <c r="AJ238" s="6">
        <f t="shared" si="103"/>
        <v>265.74975979218664</v>
      </c>
      <c r="AK238" s="6">
        <f t="shared" si="104"/>
        <v>25.008456259474745</v>
      </c>
      <c r="AL238" s="6">
        <f t="shared" si="105"/>
        <v>14.423347715607886</v>
      </c>
      <c r="AM238" s="6">
        <f t="shared" si="106"/>
        <v>16.38492300493056</v>
      </c>
      <c r="AN238" s="6">
        <f t="shared" si="107"/>
        <v>7.9788380235414058</v>
      </c>
      <c r="AO238" s="6">
        <f t="shared" si="108"/>
        <v>14.613919227838458</v>
      </c>
      <c r="AP238" s="6">
        <f t="shared" si="109"/>
        <v>6.2057902700724252</v>
      </c>
      <c r="AQ238" s="6">
        <f t="shared" si="110"/>
        <v>3.4839165898617517</v>
      </c>
      <c r="AR238" s="6">
        <f t="shared" si="111"/>
        <v>11.179002403080871</v>
      </c>
      <c r="AS238" s="7"/>
      <c r="AT238" s="7">
        <f t="shared" si="85"/>
        <v>188.7372879171869</v>
      </c>
      <c r="AU238" s="7">
        <f t="shared" si="86"/>
        <v>258.98527634485004</v>
      </c>
      <c r="AV238" s="7">
        <f t="shared" si="87"/>
        <v>365.02795328659471</v>
      </c>
      <c r="AW238" s="7">
        <f t="shared" si="88"/>
        <v>452.72537401801628</v>
      </c>
      <c r="AX238" s="7"/>
      <c r="AY238" s="8">
        <v>1734</v>
      </c>
      <c r="AZ238" s="9">
        <f t="shared" si="89"/>
        <v>2551.9556451612907</v>
      </c>
      <c r="BB238" s="9">
        <f t="shared" si="90"/>
        <v>792.696609252185</v>
      </c>
      <c r="BC238" s="9">
        <f t="shared" si="91"/>
        <v>1087.7381606483702</v>
      </c>
      <c r="BD238" s="9">
        <f t="shared" si="92"/>
        <v>1901.4465708756684</v>
      </c>
      <c r="BE238" s="9">
        <f t="shared" si="93"/>
        <v>1533.1174038036979</v>
      </c>
      <c r="BG238" s="10">
        <v>1734</v>
      </c>
      <c r="BH238" s="11">
        <f t="shared" si="94"/>
        <v>3.2193346298891798</v>
      </c>
      <c r="BI238" s="11">
        <f t="shared" si="95"/>
        <v>2.3461120860558404</v>
      </c>
      <c r="BJ238" s="11">
        <f t="shared" si="96"/>
        <v>1.34211272840869</v>
      </c>
      <c r="BK238" s="11">
        <f t="shared" si="97"/>
        <v>1.6645533074178356</v>
      </c>
      <c r="BP238" s="3"/>
    </row>
    <row r="239" spans="2:68" x14ac:dyDescent="0.2">
      <c r="B239" s="16">
        <v>1735</v>
      </c>
      <c r="C239" s="4">
        <v>0.27322399839363221</v>
      </c>
      <c r="D239" s="4">
        <f t="shared" si="112"/>
        <v>0.57764058857004696</v>
      </c>
      <c r="E239" s="4">
        <v>0.65553772938488331</v>
      </c>
      <c r="F239" s="4">
        <f t="shared" si="98"/>
        <v>0.87405030584651111</v>
      </c>
      <c r="G239" s="4">
        <v>1.3298063372569013</v>
      </c>
      <c r="H239" s="4">
        <f t="shared" si="99"/>
        <v>0.99985438891496337</v>
      </c>
      <c r="I239" s="4">
        <v>0.41220465237307968</v>
      </c>
      <c r="J239" s="4">
        <v>2.8846695431215772</v>
      </c>
      <c r="K239" s="4">
        <v>5.4616410016435202</v>
      </c>
      <c r="L239" s="4">
        <v>6.1375677104164659</v>
      </c>
      <c r="M239" s="4">
        <v>4.8713064092794864</v>
      </c>
      <c r="N239" s="4">
        <v>4.944173566815941</v>
      </c>
      <c r="O239" s="4">
        <v>2.6799358383551937</v>
      </c>
      <c r="P239" s="4">
        <v>5.5895012015404353</v>
      </c>
      <c r="R239" s="4">
        <v>13.919758064516131</v>
      </c>
      <c r="S239" s="4">
        <v>11.135806451612904</v>
      </c>
      <c r="T239" s="4">
        <v>10.671814516129034</v>
      </c>
      <c r="U239" s="4">
        <v>7.1918750000000005</v>
      </c>
      <c r="V239" s="4"/>
      <c r="AE239" s="57"/>
      <c r="AF239" s="26">
        <v>1735</v>
      </c>
      <c r="AG239" s="6">
        <f t="shared" si="100"/>
        <v>98.198900056907988</v>
      </c>
      <c r="AH239" s="6">
        <f t="shared" si="101"/>
        <v>170.43980964006965</v>
      </c>
      <c r="AI239" s="6">
        <f t="shared" si="102"/>
        <v>360.37751739662025</v>
      </c>
      <c r="AJ239" s="6">
        <f t="shared" si="103"/>
        <v>270.9605393959551</v>
      </c>
      <c r="AK239" s="6">
        <f t="shared" si="104"/>
        <v>25.008456259474745</v>
      </c>
      <c r="AL239" s="6">
        <f t="shared" si="105"/>
        <v>14.423347715607886</v>
      </c>
      <c r="AM239" s="6">
        <f t="shared" si="106"/>
        <v>16.38492300493056</v>
      </c>
      <c r="AN239" s="6">
        <f t="shared" si="107"/>
        <v>7.9788380235414058</v>
      </c>
      <c r="AO239" s="6">
        <f t="shared" si="108"/>
        <v>14.613919227838458</v>
      </c>
      <c r="AP239" s="6">
        <f t="shared" si="109"/>
        <v>6.4274256368607237</v>
      </c>
      <c r="AQ239" s="6">
        <f t="shared" si="110"/>
        <v>3.4839165898617517</v>
      </c>
      <c r="AR239" s="6">
        <f t="shared" si="111"/>
        <v>11.179002403080871</v>
      </c>
      <c r="AS239" s="7"/>
      <c r="AT239" s="7">
        <f t="shared" si="85"/>
        <v>197.69872891810439</v>
      </c>
      <c r="AU239" s="7">
        <f t="shared" si="86"/>
        <v>269.93963850126602</v>
      </c>
      <c r="AV239" s="7">
        <f t="shared" si="87"/>
        <v>370.46036825715146</v>
      </c>
      <c r="AW239" s="7">
        <f t="shared" si="88"/>
        <v>459.87734625781655</v>
      </c>
      <c r="AX239" s="7"/>
      <c r="AY239" s="8">
        <v>1735</v>
      </c>
      <c r="AZ239" s="9">
        <f t="shared" si="89"/>
        <v>2783.9516129032259</v>
      </c>
      <c r="BB239" s="9">
        <f t="shared" si="90"/>
        <v>830.33466145603848</v>
      </c>
      <c r="BC239" s="9">
        <f t="shared" si="91"/>
        <v>1133.7464817053174</v>
      </c>
      <c r="BD239" s="9">
        <f t="shared" si="92"/>
        <v>1931.4848542828297</v>
      </c>
      <c r="BE239" s="9">
        <f t="shared" si="93"/>
        <v>1555.9335466800362</v>
      </c>
      <c r="BG239" s="10">
        <v>1735</v>
      </c>
      <c r="BH239" s="11">
        <f t="shared" si="94"/>
        <v>3.3528066960632601</v>
      </c>
      <c r="BI239" s="11">
        <f t="shared" si="95"/>
        <v>2.4555327472467772</v>
      </c>
      <c r="BJ239" s="11">
        <f t="shared" si="96"/>
        <v>1.4413530640585435</v>
      </c>
      <c r="BK239" s="11">
        <f t="shared" si="97"/>
        <v>1.7892484025705762</v>
      </c>
      <c r="BP239" s="3"/>
    </row>
    <row r="240" spans="2:68" x14ac:dyDescent="0.2">
      <c r="B240" s="16">
        <v>1736</v>
      </c>
      <c r="C240" s="4">
        <v>0.27979066849028</v>
      </c>
      <c r="D240" s="4">
        <f t="shared" si="112"/>
        <v>0.59152361203019033</v>
      </c>
      <c r="E240" s="4">
        <v>0.53150106350548998</v>
      </c>
      <c r="F240" s="4">
        <f t="shared" si="98"/>
        <v>0.70866808467398668</v>
      </c>
      <c r="G240" s="4">
        <v>1.3553795360503031</v>
      </c>
      <c r="H240" s="4">
        <f t="shared" si="99"/>
        <v>1.0190823579325587</v>
      </c>
      <c r="I240" s="4">
        <v>0.41220465237307968</v>
      </c>
      <c r="J240" s="4">
        <v>2.8846695431215772</v>
      </c>
      <c r="K240" s="4">
        <v>5.6940512570326058</v>
      </c>
      <c r="L240" s="4">
        <v>6.1375677104164659</v>
      </c>
      <c r="M240" s="4">
        <v>4.8713064092794864</v>
      </c>
      <c r="N240" s="4">
        <v>5.1146623104992504</v>
      </c>
      <c r="O240" s="4">
        <v>2.6187500886210566</v>
      </c>
      <c r="P240" s="4">
        <v>5.5895012015404353</v>
      </c>
      <c r="R240" s="4">
        <v>16.703709677419358</v>
      </c>
      <c r="S240" s="4">
        <v>11.135806451612904</v>
      </c>
      <c r="T240" s="4">
        <v>10.671814516129034</v>
      </c>
      <c r="U240" s="4">
        <v>7.1918750000000005</v>
      </c>
      <c r="V240" s="4"/>
      <c r="AE240" s="57"/>
      <c r="AF240" s="26">
        <v>1736</v>
      </c>
      <c r="AG240" s="6">
        <f t="shared" si="100"/>
        <v>100.55901404513236</v>
      </c>
      <c r="AH240" s="6">
        <f t="shared" si="101"/>
        <v>138.19027651142741</v>
      </c>
      <c r="AI240" s="6">
        <f t="shared" si="102"/>
        <v>367.30785426963217</v>
      </c>
      <c r="AJ240" s="6">
        <f t="shared" si="103"/>
        <v>276.17131899972344</v>
      </c>
      <c r="AK240" s="6">
        <f t="shared" si="104"/>
        <v>25.008456259474745</v>
      </c>
      <c r="AL240" s="6">
        <f t="shared" si="105"/>
        <v>14.423347715607886</v>
      </c>
      <c r="AM240" s="6">
        <f t="shared" si="106"/>
        <v>17.082153771097818</v>
      </c>
      <c r="AN240" s="6">
        <f t="shared" si="107"/>
        <v>7.9788380235414058</v>
      </c>
      <c r="AO240" s="6">
        <f t="shared" si="108"/>
        <v>14.613919227838458</v>
      </c>
      <c r="AP240" s="6">
        <f t="shared" si="109"/>
        <v>6.6490610036490256</v>
      </c>
      <c r="AQ240" s="6">
        <f t="shared" si="110"/>
        <v>3.4043751152073738</v>
      </c>
      <c r="AR240" s="6">
        <f t="shared" si="111"/>
        <v>11.179002403080871</v>
      </c>
      <c r="AS240" s="7"/>
      <c r="AT240" s="7">
        <f t="shared" si="85"/>
        <v>200.89816756462994</v>
      </c>
      <c r="AU240" s="7">
        <f t="shared" si="86"/>
        <v>238.529430030925</v>
      </c>
      <c r="AV240" s="7">
        <f t="shared" si="87"/>
        <v>376.51047251922097</v>
      </c>
      <c r="AW240" s="7">
        <f t="shared" si="88"/>
        <v>467.64700778912982</v>
      </c>
      <c r="AX240" s="7"/>
      <c r="AY240" s="8">
        <v>1736</v>
      </c>
      <c r="AZ240" s="9">
        <f t="shared" si="89"/>
        <v>2783.9516129032259</v>
      </c>
      <c r="BB240" s="9">
        <f t="shared" si="90"/>
        <v>843.77230377144576</v>
      </c>
      <c r="BC240" s="9">
        <f t="shared" si="91"/>
        <v>1001.8236061298851</v>
      </c>
      <c r="BD240" s="9">
        <f t="shared" si="92"/>
        <v>1964.1174327143453</v>
      </c>
      <c r="BE240" s="9">
        <f t="shared" si="93"/>
        <v>1581.3439845807281</v>
      </c>
      <c r="BG240" s="10">
        <v>1736</v>
      </c>
      <c r="BH240" s="11">
        <f t="shared" si="94"/>
        <v>3.299410990926908</v>
      </c>
      <c r="BI240" s="11">
        <f t="shared" si="95"/>
        <v>2.7788840229647076</v>
      </c>
      <c r="BJ240" s="11">
        <f t="shared" si="96"/>
        <v>1.4174058875165609</v>
      </c>
      <c r="BK240" s="11">
        <f t="shared" si="97"/>
        <v>1.7604971720566875</v>
      </c>
      <c r="BP240" s="3"/>
    </row>
    <row r="241" spans="2:68" x14ac:dyDescent="0.2">
      <c r="B241" s="16">
        <v>1737</v>
      </c>
      <c r="C241" s="4">
        <v>0.29688508040905753</v>
      </c>
      <c r="D241" s="4">
        <f t="shared" si="112"/>
        <v>0.6276640177781343</v>
      </c>
      <c r="E241" s="4">
        <v>0.51234253390309958</v>
      </c>
      <c r="F241" s="4">
        <f t="shared" si="98"/>
        <v>0.68312337853746607</v>
      </c>
      <c r="G241" s="4">
        <v>1.2275135420832934</v>
      </c>
      <c r="H241" s="4">
        <f t="shared" si="99"/>
        <v>0.92294251284458151</v>
      </c>
      <c r="I241" s="4">
        <v>0.41220465237307968</v>
      </c>
      <c r="J241" s="4">
        <v>2.8846695431215772</v>
      </c>
      <c r="K241" s="4">
        <v>5.5778461293380621</v>
      </c>
      <c r="L241" s="4">
        <v>6.1375677104164659</v>
      </c>
      <c r="M241" s="4">
        <v>4.8713064092794864</v>
      </c>
      <c r="N241" s="4">
        <v>5.1146623104992504</v>
      </c>
      <c r="O241" s="4">
        <v>2.6065129386742294</v>
      </c>
      <c r="P241" s="4">
        <v>5.5895012015404353</v>
      </c>
      <c r="R241" s="4">
        <v>16.703709677419358</v>
      </c>
      <c r="S241" s="4">
        <v>11.135806451612904</v>
      </c>
      <c r="T241" s="4">
        <v>11.135806451612904</v>
      </c>
      <c r="U241" s="4">
        <v>7.4238709677419363</v>
      </c>
      <c r="V241" s="4"/>
      <c r="AE241" s="57"/>
      <c r="AF241" s="26">
        <v>1737</v>
      </c>
      <c r="AG241" s="6">
        <f t="shared" si="100"/>
        <v>106.70288302228283</v>
      </c>
      <c r="AH241" s="6">
        <f t="shared" si="101"/>
        <v>133.20905881480587</v>
      </c>
      <c r="AI241" s="6">
        <f t="shared" si="102"/>
        <v>332.65616990457255</v>
      </c>
      <c r="AJ241" s="6">
        <f t="shared" si="103"/>
        <v>250.11742098088158</v>
      </c>
      <c r="AK241" s="6">
        <f t="shared" si="104"/>
        <v>25.008456259474745</v>
      </c>
      <c r="AL241" s="6">
        <f t="shared" si="105"/>
        <v>14.423347715607886</v>
      </c>
      <c r="AM241" s="6">
        <f t="shared" si="106"/>
        <v>16.733538388014185</v>
      </c>
      <c r="AN241" s="6">
        <f t="shared" si="107"/>
        <v>7.9788380235414058</v>
      </c>
      <c r="AO241" s="6">
        <f t="shared" si="108"/>
        <v>14.613919227838458</v>
      </c>
      <c r="AP241" s="6">
        <f t="shared" si="109"/>
        <v>6.6490610036490256</v>
      </c>
      <c r="AQ241" s="6">
        <f t="shared" si="110"/>
        <v>3.3884668202764985</v>
      </c>
      <c r="AR241" s="6">
        <f t="shared" si="111"/>
        <v>11.179002403080871</v>
      </c>
      <c r="AS241" s="7"/>
      <c r="AT241" s="7">
        <f t="shared" si="85"/>
        <v>206.67751286376591</v>
      </c>
      <c r="AU241" s="7">
        <f t="shared" si="86"/>
        <v>233.18368865628895</v>
      </c>
      <c r="AV241" s="7">
        <f t="shared" si="87"/>
        <v>350.09205082236463</v>
      </c>
      <c r="AW241" s="7">
        <f t="shared" si="88"/>
        <v>432.63079974605557</v>
      </c>
      <c r="AX241" s="7"/>
      <c r="AY241" s="8">
        <v>1737</v>
      </c>
      <c r="AZ241" s="9">
        <f t="shared" si="89"/>
        <v>2783.9516129032259</v>
      </c>
      <c r="BB241" s="9">
        <f t="shared" si="90"/>
        <v>868.04555402781682</v>
      </c>
      <c r="BC241" s="9">
        <f t="shared" si="91"/>
        <v>979.37149235641368</v>
      </c>
      <c r="BD241" s="9">
        <f t="shared" si="92"/>
        <v>1817.0493589334335</v>
      </c>
      <c r="BE241" s="9">
        <f t="shared" si="93"/>
        <v>1470.3866134539314</v>
      </c>
      <c r="BG241" s="10">
        <v>1737</v>
      </c>
      <c r="BH241" s="11">
        <f t="shared" si="94"/>
        <v>3.2071492100678545</v>
      </c>
      <c r="BI241" s="11">
        <f t="shared" si="95"/>
        <v>2.8425900024973241</v>
      </c>
      <c r="BJ241" s="11">
        <f t="shared" si="96"/>
        <v>1.5321276767832779</v>
      </c>
      <c r="BK241" s="11">
        <f t="shared" si="97"/>
        <v>1.8933466800025718</v>
      </c>
      <c r="BP241" s="3"/>
    </row>
    <row r="242" spans="2:68" x14ac:dyDescent="0.2">
      <c r="B242" s="16">
        <v>1738</v>
      </c>
      <c r="C242" s="4">
        <v>0.28585378961788854</v>
      </c>
      <c r="D242" s="4">
        <f t="shared" si="112"/>
        <v>0.60434204993211116</v>
      </c>
      <c r="E242" s="4">
        <v>0.52340312831272695</v>
      </c>
      <c r="F242" s="4">
        <f t="shared" si="98"/>
        <v>0.69787083775030256</v>
      </c>
      <c r="G242" s="4">
        <v>1.2786599396700973</v>
      </c>
      <c r="H242" s="4">
        <f t="shared" si="99"/>
        <v>0.96139845087977238</v>
      </c>
      <c r="I242" s="4">
        <v>0.41220465237307968</v>
      </c>
      <c r="J242" s="4">
        <v>2.8846695431215772</v>
      </c>
      <c r="K242" s="4">
        <v>5.5197435654907911</v>
      </c>
      <c r="L242" s="4">
        <v>7.5492082838122538</v>
      </c>
      <c r="M242" s="4">
        <v>4.8713064092794864</v>
      </c>
      <c r="N242" s="4">
        <v>6.1375947725990994</v>
      </c>
      <c r="O242" s="4">
        <v>2.6309872385678839</v>
      </c>
      <c r="P242" s="4">
        <v>5.5895012015404353</v>
      </c>
      <c r="R242" s="4">
        <v>16.703709677419358</v>
      </c>
      <c r="S242" s="4">
        <v>11.135806451612904</v>
      </c>
      <c r="T242" s="4">
        <v>11.135806451612904</v>
      </c>
      <c r="U242" s="4">
        <v>7.4238709677419363</v>
      </c>
      <c r="V242" s="4"/>
      <c r="AE242" s="57"/>
      <c r="AF242" s="26">
        <v>1738</v>
      </c>
      <c r="AG242" s="6">
        <f t="shared" si="100"/>
        <v>102.73814848845889</v>
      </c>
      <c r="AH242" s="6">
        <f t="shared" si="101"/>
        <v>136.08481336130899</v>
      </c>
      <c r="AI242" s="6">
        <f t="shared" si="102"/>
        <v>346.51684365059634</v>
      </c>
      <c r="AJ242" s="6">
        <f t="shared" si="103"/>
        <v>260.53898018841829</v>
      </c>
      <c r="AK242" s="6">
        <f t="shared" si="104"/>
        <v>25.008456259474745</v>
      </c>
      <c r="AL242" s="6">
        <f t="shared" si="105"/>
        <v>14.423347715607886</v>
      </c>
      <c r="AM242" s="6">
        <f t="shared" si="106"/>
        <v>16.559230696472373</v>
      </c>
      <c r="AN242" s="6">
        <f t="shared" si="107"/>
        <v>9.8139707689559295</v>
      </c>
      <c r="AO242" s="6">
        <f t="shared" si="108"/>
        <v>14.613919227838458</v>
      </c>
      <c r="AP242" s="6">
        <f t="shared" si="109"/>
        <v>7.9788732043788295</v>
      </c>
      <c r="AQ242" s="6">
        <f t="shared" si="110"/>
        <v>3.4202834101382491</v>
      </c>
      <c r="AR242" s="6">
        <f t="shared" si="111"/>
        <v>11.179002403080871</v>
      </c>
      <c r="AS242" s="7"/>
      <c r="AT242" s="7">
        <f t="shared" si="85"/>
        <v>205.73523217440624</v>
      </c>
      <c r="AU242" s="7">
        <f t="shared" si="86"/>
        <v>239.08189704725632</v>
      </c>
      <c r="AV242" s="7">
        <f t="shared" si="87"/>
        <v>363.5360638743656</v>
      </c>
      <c r="AW242" s="7">
        <f t="shared" si="88"/>
        <v>449.51392733654376</v>
      </c>
      <c r="AX242" s="7"/>
      <c r="AY242" s="8">
        <v>1738</v>
      </c>
      <c r="AZ242" s="9">
        <f t="shared" si="89"/>
        <v>2783.9516129032259</v>
      </c>
      <c r="BB242" s="9">
        <f t="shared" si="90"/>
        <v>864.08797513250624</v>
      </c>
      <c r="BC242" s="9">
        <f t="shared" si="91"/>
        <v>1004.1439675984766</v>
      </c>
      <c r="BD242" s="9">
        <f t="shared" si="92"/>
        <v>1887.9584948134839</v>
      </c>
      <c r="BE242" s="9">
        <f t="shared" si="93"/>
        <v>1526.8514682723355</v>
      </c>
      <c r="BG242" s="10">
        <v>1738</v>
      </c>
      <c r="BH242" s="11">
        <f t="shared" si="94"/>
        <v>3.2218381611852798</v>
      </c>
      <c r="BI242" s="11">
        <f t="shared" si="95"/>
        <v>2.7724626176477063</v>
      </c>
      <c r="BJ242" s="11">
        <f t="shared" si="96"/>
        <v>1.4745830591886286</v>
      </c>
      <c r="BK242" s="11">
        <f t="shared" si="97"/>
        <v>1.823328379186304</v>
      </c>
      <c r="BP242" s="3"/>
    </row>
    <row r="243" spans="2:68" x14ac:dyDescent="0.2">
      <c r="B243" s="16">
        <v>1739</v>
      </c>
      <c r="C243" s="4">
        <v>0.23831003846424037</v>
      </c>
      <c r="D243" s="4">
        <f t="shared" si="112"/>
        <v>0.50382671979754834</v>
      </c>
      <c r="E243" s="4">
        <v>0.71874112601132578</v>
      </c>
      <c r="F243" s="4">
        <f t="shared" si="98"/>
        <v>0.95832150134843441</v>
      </c>
      <c r="G243" s="4">
        <v>1.5855383251909207</v>
      </c>
      <c r="H243" s="4">
        <f t="shared" si="99"/>
        <v>1.1921340790909178</v>
      </c>
      <c r="I243" s="4">
        <v>0.41220465237307968</v>
      </c>
      <c r="J243" s="4">
        <v>2.8846695431215772</v>
      </c>
      <c r="K243" s="4">
        <v>6.0426666401162352</v>
      </c>
      <c r="L243" s="4">
        <v>8.9506195776906807</v>
      </c>
      <c r="M243" s="4">
        <v>4.8713064092794864</v>
      </c>
      <c r="N243" s="4">
        <v>7.5015047220655671</v>
      </c>
      <c r="O243" s="4">
        <v>3.0592874867068423</v>
      </c>
      <c r="P243" s="4">
        <v>5.5895012015404353</v>
      </c>
      <c r="R243" s="4">
        <v>16.703709677419358</v>
      </c>
      <c r="S243" s="4">
        <v>11.135806451612904</v>
      </c>
      <c r="T243" s="4">
        <v>11.135806451612904</v>
      </c>
      <c r="U243" s="4">
        <v>7.4238709677419363</v>
      </c>
      <c r="V243" s="4"/>
      <c r="AE243" s="57"/>
      <c r="AF243" s="26">
        <v>1739</v>
      </c>
      <c r="AG243" s="6">
        <f t="shared" si="100"/>
        <v>85.65054236558322</v>
      </c>
      <c r="AH243" s="6">
        <f t="shared" si="101"/>
        <v>186.87269276294472</v>
      </c>
      <c r="AI243" s="6">
        <f t="shared" si="102"/>
        <v>429.68088612673955</v>
      </c>
      <c r="AJ243" s="6">
        <f t="shared" si="103"/>
        <v>323.06833543363871</v>
      </c>
      <c r="AK243" s="6">
        <f t="shared" si="104"/>
        <v>25.008456259474745</v>
      </c>
      <c r="AL243" s="6">
        <f t="shared" si="105"/>
        <v>14.423347715607886</v>
      </c>
      <c r="AM243" s="6">
        <f t="shared" si="106"/>
        <v>18.127999920348707</v>
      </c>
      <c r="AN243" s="6">
        <f t="shared" si="107"/>
        <v>11.635805450997886</v>
      </c>
      <c r="AO243" s="6">
        <f t="shared" si="108"/>
        <v>14.613919227838458</v>
      </c>
      <c r="AP243" s="6">
        <f t="shared" si="109"/>
        <v>9.7519561386852374</v>
      </c>
      <c r="AQ243" s="6">
        <f t="shared" si="110"/>
        <v>3.9770737327188952</v>
      </c>
      <c r="AR243" s="6">
        <f t="shared" si="111"/>
        <v>11.179002403080871</v>
      </c>
      <c r="AS243" s="7"/>
      <c r="AT243" s="7">
        <f t="shared" si="85"/>
        <v>194.36810321433592</v>
      </c>
      <c r="AU243" s="7">
        <f t="shared" si="86"/>
        <v>295.59025361169745</v>
      </c>
      <c r="AV243" s="7">
        <f t="shared" si="87"/>
        <v>431.78589628239138</v>
      </c>
      <c r="AW243" s="7">
        <f t="shared" si="88"/>
        <v>538.39844697549211</v>
      </c>
      <c r="AX243" s="7"/>
      <c r="AY243" s="8">
        <v>1739</v>
      </c>
      <c r="AZ243" s="9">
        <f t="shared" si="89"/>
        <v>2783.9516129032259</v>
      </c>
      <c r="BB243" s="9">
        <f t="shared" si="90"/>
        <v>816.34603350021086</v>
      </c>
      <c r="BC243" s="9">
        <f t="shared" si="91"/>
        <v>1241.4790651691294</v>
      </c>
      <c r="BD243" s="9">
        <f t="shared" si="92"/>
        <v>2261.2734772970671</v>
      </c>
      <c r="BE243" s="9">
        <f t="shared" si="93"/>
        <v>1813.5007643860438</v>
      </c>
      <c r="BG243" s="10">
        <v>1739</v>
      </c>
      <c r="BH243" s="11">
        <f t="shared" si="94"/>
        <v>3.4102592511739163</v>
      </c>
      <c r="BI243" s="11">
        <f t="shared" si="95"/>
        <v>2.242447489458038</v>
      </c>
      <c r="BJ243" s="11">
        <f t="shared" si="96"/>
        <v>1.2311432654447987</v>
      </c>
      <c r="BK243" s="11">
        <f t="shared" si="97"/>
        <v>1.5351256903637016</v>
      </c>
      <c r="BP243" s="3"/>
    </row>
    <row r="244" spans="2:68" x14ac:dyDescent="0.2">
      <c r="B244" s="16">
        <v>1740</v>
      </c>
      <c r="C244" s="4">
        <v>0.31769681261576588</v>
      </c>
      <c r="D244" s="4">
        <f t="shared" si="112"/>
        <v>0.67166345161895535</v>
      </c>
      <c r="E244" s="4">
        <v>0.99150328457731696</v>
      </c>
      <c r="F244" s="4">
        <f t="shared" si="98"/>
        <v>1.3220043794364227</v>
      </c>
      <c r="G244" s="4">
        <v>1.6366847227777246</v>
      </c>
      <c r="H244" s="4">
        <f t="shared" si="99"/>
        <v>1.2305900171261086</v>
      </c>
      <c r="I244" s="4">
        <v>0.39107101662611299</v>
      </c>
      <c r="J244" s="4">
        <v>3.2529252294775235</v>
      </c>
      <c r="K244" s="4">
        <v>6.6817948424362203</v>
      </c>
      <c r="L244" s="4">
        <v>8.5721362355483333</v>
      </c>
      <c r="M244" s="4">
        <v>4.8713064092794864</v>
      </c>
      <c r="N244" s="4">
        <v>7.6719934657488755</v>
      </c>
      <c r="O244" s="4">
        <v>3.4875877348458002</v>
      </c>
      <c r="P244" s="4">
        <v>5.5895012015404353</v>
      </c>
      <c r="R244" s="4">
        <v>16.703709677419358</v>
      </c>
      <c r="S244" s="4">
        <v>11.135806451612904</v>
      </c>
      <c r="T244" s="4">
        <v>11.135806451612904</v>
      </c>
      <c r="U244" s="4">
        <v>7.4238709677419363</v>
      </c>
      <c r="V244" s="4"/>
      <c r="AE244" s="57"/>
      <c r="AF244" s="26">
        <v>1740</v>
      </c>
      <c r="AG244" s="6">
        <f t="shared" si="100"/>
        <v>114.18278677522241</v>
      </c>
      <c r="AH244" s="6">
        <f t="shared" si="101"/>
        <v>257.79085399010245</v>
      </c>
      <c r="AI244" s="6">
        <f t="shared" si="102"/>
        <v>443.54155987276334</v>
      </c>
      <c r="AJ244" s="6">
        <f t="shared" si="103"/>
        <v>333.48989464117545</v>
      </c>
      <c r="AK244" s="6">
        <f t="shared" si="104"/>
        <v>23.726278578706275</v>
      </c>
      <c r="AL244" s="6">
        <f t="shared" si="105"/>
        <v>16.264626147387617</v>
      </c>
      <c r="AM244" s="6">
        <f t="shared" si="106"/>
        <v>20.045384527308663</v>
      </c>
      <c r="AN244" s="6">
        <f t="shared" si="107"/>
        <v>11.143777106212834</v>
      </c>
      <c r="AO244" s="6">
        <f t="shared" si="108"/>
        <v>14.613919227838458</v>
      </c>
      <c r="AP244" s="6">
        <f t="shared" si="109"/>
        <v>9.9735915054735393</v>
      </c>
      <c r="AQ244" s="6">
        <f t="shared" si="110"/>
        <v>4.5338640552995404</v>
      </c>
      <c r="AR244" s="6">
        <f t="shared" si="111"/>
        <v>11.179002403080871</v>
      </c>
      <c r="AS244" s="7"/>
      <c r="AT244" s="7">
        <f t="shared" si="85"/>
        <v>225.6632303265302</v>
      </c>
      <c r="AU244" s="7">
        <f t="shared" si="86"/>
        <v>369.27129754141026</v>
      </c>
      <c r="AV244" s="7">
        <f t="shared" si="87"/>
        <v>444.97033819248327</v>
      </c>
      <c r="AW244" s="7">
        <f t="shared" si="88"/>
        <v>555.02200342407104</v>
      </c>
      <c r="AX244" s="7"/>
      <c r="AY244" s="8">
        <v>1740</v>
      </c>
      <c r="AZ244" s="9">
        <f t="shared" si="89"/>
        <v>2783.9516129032259</v>
      </c>
      <c r="BB244" s="9">
        <f t="shared" si="90"/>
        <v>947.78556737142685</v>
      </c>
      <c r="BC244" s="9">
        <f t="shared" si="91"/>
        <v>1550.9394496739233</v>
      </c>
      <c r="BD244" s="9">
        <f t="shared" si="92"/>
        <v>2331.0924143810985</v>
      </c>
      <c r="BE244" s="9">
        <f t="shared" si="93"/>
        <v>1868.8754204084298</v>
      </c>
      <c r="BG244" s="10">
        <v>1740</v>
      </c>
      <c r="BH244" s="11">
        <f t="shared" si="94"/>
        <v>2.9373222264021095</v>
      </c>
      <c r="BI244" s="11">
        <f t="shared" si="95"/>
        <v>1.795009865464791</v>
      </c>
      <c r="BJ244" s="11">
        <f t="shared" si="96"/>
        <v>1.1942690884875797</v>
      </c>
      <c r="BK244" s="11">
        <f t="shared" si="97"/>
        <v>1.4896400169331845</v>
      </c>
      <c r="BP244" s="3"/>
    </row>
    <row r="245" spans="2:68" x14ac:dyDescent="0.2">
      <c r="B245" s="16">
        <v>1741</v>
      </c>
      <c r="C245" s="4">
        <v>0.31248607838346232</v>
      </c>
      <c r="D245" s="4">
        <f t="shared" si="112"/>
        <v>0.66064710017645312</v>
      </c>
      <c r="E245" s="4">
        <v>0.5261682769151339</v>
      </c>
      <c r="F245" s="4">
        <f t="shared" si="98"/>
        <v>0.70155770255351191</v>
      </c>
      <c r="G245" s="4">
        <v>1.2019403432898916</v>
      </c>
      <c r="H245" s="4">
        <f t="shared" si="99"/>
        <v>0.90371454382698613</v>
      </c>
      <c r="I245" s="4">
        <v>0.39107101662611299</v>
      </c>
      <c r="J245" s="4">
        <v>3.2529252294775235</v>
      </c>
      <c r="K245" s="4">
        <v>6.8561025339780359</v>
      </c>
      <c r="L245" s="4">
        <v>8.1834236138886229</v>
      </c>
      <c r="M245" s="4">
        <v>4.8713064092794864</v>
      </c>
      <c r="N245" s="4">
        <v>7.5015047220655671</v>
      </c>
      <c r="O245" s="4">
        <v>2.7044101382488481</v>
      </c>
      <c r="P245" s="4">
        <v>5.5895012015404353</v>
      </c>
      <c r="R245" s="4">
        <v>16.703709677419358</v>
      </c>
      <c r="S245" s="4">
        <v>11.135806451612904</v>
      </c>
      <c r="T245" s="4">
        <v>11.135806451612904</v>
      </c>
      <c r="U245" s="4">
        <v>7.4238709677419363</v>
      </c>
      <c r="V245" s="4"/>
      <c r="AE245" s="57"/>
      <c r="AF245" s="26">
        <v>1741</v>
      </c>
      <c r="AG245" s="6">
        <f t="shared" si="100"/>
        <v>112.31000702999702</v>
      </c>
      <c r="AH245" s="6">
        <f t="shared" si="101"/>
        <v>136.80375199793482</v>
      </c>
      <c r="AI245" s="6">
        <f t="shared" si="102"/>
        <v>325.72583303156063</v>
      </c>
      <c r="AJ245" s="6">
        <f t="shared" si="103"/>
        <v>244.90664137711323</v>
      </c>
      <c r="AK245" s="6">
        <f t="shared" si="104"/>
        <v>23.726278578706275</v>
      </c>
      <c r="AL245" s="6">
        <f t="shared" si="105"/>
        <v>16.264626147387617</v>
      </c>
      <c r="AM245" s="6">
        <f t="shared" si="106"/>
        <v>20.568307601934109</v>
      </c>
      <c r="AN245" s="6">
        <f t="shared" si="107"/>
        <v>10.638450698055211</v>
      </c>
      <c r="AO245" s="6">
        <f t="shared" si="108"/>
        <v>14.613919227838458</v>
      </c>
      <c r="AP245" s="6">
        <f t="shared" si="109"/>
        <v>9.7519561386852374</v>
      </c>
      <c r="AQ245" s="6">
        <f t="shared" si="110"/>
        <v>3.5157331797235027</v>
      </c>
      <c r="AR245" s="6">
        <f t="shared" si="111"/>
        <v>11.179002403080871</v>
      </c>
      <c r="AS245" s="7"/>
      <c r="AT245" s="7">
        <f t="shared" si="85"/>
        <v>222.56828100540832</v>
      </c>
      <c r="AU245" s="7">
        <f t="shared" si="86"/>
        <v>247.06202597334612</v>
      </c>
      <c r="AV245" s="7">
        <f t="shared" si="87"/>
        <v>355.16491535252447</v>
      </c>
      <c r="AW245" s="7">
        <f t="shared" si="88"/>
        <v>435.98410700697173</v>
      </c>
      <c r="AX245" s="7"/>
      <c r="AY245" s="8">
        <v>1741</v>
      </c>
      <c r="AZ245" s="9">
        <f t="shared" si="89"/>
        <v>2783.9516129032259</v>
      </c>
      <c r="BB245" s="9">
        <f t="shared" si="90"/>
        <v>934.78678022271504</v>
      </c>
      <c r="BC245" s="9">
        <f t="shared" si="91"/>
        <v>1037.6605090880537</v>
      </c>
      <c r="BD245" s="9">
        <f t="shared" si="92"/>
        <v>1831.1332494292812</v>
      </c>
      <c r="BE245" s="9">
        <f t="shared" si="93"/>
        <v>1491.6926444806029</v>
      </c>
      <c r="BG245" s="10">
        <v>1741</v>
      </c>
      <c r="BH245" s="11">
        <f t="shared" si="94"/>
        <v>2.9781675049361986</v>
      </c>
      <c r="BI245" s="11">
        <f t="shared" si="95"/>
        <v>2.6829117890878371</v>
      </c>
      <c r="BJ245" s="11">
        <f t="shared" si="96"/>
        <v>1.5203435434154857</v>
      </c>
      <c r="BK245" s="11">
        <f t="shared" si="97"/>
        <v>1.8663037745772211</v>
      </c>
      <c r="BP245" s="3"/>
    </row>
    <row r="246" spans="2:68" x14ac:dyDescent="0.2">
      <c r="B246" s="16">
        <v>1742</v>
      </c>
      <c r="C246" s="4">
        <v>0.29803793143825569</v>
      </c>
      <c r="D246" s="4">
        <f t="shared" si="112"/>
        <v>0.63010133496459975</v>
      </c>
      <c r="E246" s="4">
        <v>0.41319220544536789</v>
      </c>
      <c r="F246" s="4">
        <f t="shared" si="98"/>
        <v>0.55092294059382385</v>
      </c>
      <c r="G246" s="4">
        <v>1.0485011505294797</v>
      </c>
      <c r="H246" s="4">
        <f t="shared" si="99"/>
        <v>0.78834672972141329</v>
      </c>
      <c r="I246" s="4">
        <v>0.39107101662611299</v>
      </c>
      <c r="J246" s="4">
        <v>3.2529252294775235</v>
      </c>
      <c r="K246" s="4">
        <v>6.1588717678107772</v>
      </c>
      <c r="L246" s="4">
        <v>8.1834236138886229</v>
      </c>
      <c r="M246" s="4">
        <v>4.8713064092794864</v>
      </c>
      <c r="N246" s="4">
        <v>6.4785722599657172</v>
      </c>
      <c r="O246" s="4">
        <v>2.7533587380361579</v>
      </c>
      <c r="P246" s="4">
        <v>5.5895012015404353</v>
      </c>
      <c r="R246" s="4">
        <v>16.703709677419358</v>
      </c>
      <c r="S246" s="4">
        <v>11.135806451612904</v>
      </c>
      <c r="T246" s="4">
        <v>11.135806451612904</v>
      </c>
      <c r="U246" s="4">
        <v>7.4238709677419363</v>
      </c>
      <c r="V246" s="4"/>
      <c r="AE246" s="57"/>
      <c r="AF246" s="26">
        <v>1742</v>
      </c>
      <c r="AG246" s="6">
        <f t="shared" si="100"/>
        <v>107.11722694398196</v>
      </c>
      <c r="AH246" s="6">
        <f t="shared" si="101"/>
        <v>107.42997341579566</v>
      </c>
      <c r="AI246" s="6">
        <f t="shared" si="102"/>
        <v>284.14381179348896</v>
      </c>
      <c r="AJ246" s="6">
        <f t="shared" si="103"/>
        <v>213.641963754503</v>
      </c>
      <c r="AK246" s="6">
        <f t="shared" si="104"/>
        <v>23.726278578706275</v>
      </c>
      <c r="AL246" s="6">
        <f t="shared" si="105"/>
        <v>16.264626147387617</v>
      </c>
      <c r="AM246" s="6">
        <f t="shared" si="106"/>
        <v>18.476615303432332</v>
      </c>
      <c r="AN246" s="6">
        <f t="shared" si="107"/>
        <v>10.638450698055211</v>
      </c>
      <c r="AO246" s="6">
        <f t="shared" si="108"/>
        <v>14.613919227838458</v>
      </c>
      <c r="AP246" s="6">
        <f t="shared" si="109"/>
        <v>8.4221439379554326</v>
      </c>
      <c r="AQ246" s="6">
        <f t="shared" si="110"/>
        <v>3.5793663594470053</v>
      </c>
      <c r="AR246" s="6">
        <f t="shared" si="111"/>
        <v>11.179002403080871</v>
      </c>
      <c r="AS246" s="7"/>
      <c r="AT246" s="7">
        <f t="shared" si="85"/>
        <v>214.01762959988517</v>
      </c>
      <c r="AU246" s="7">
        <f t="shared" si="86"/>
        <v>214.33037607169888</v>
      </c>
      <c r="AV246" s="7">
        <f t="shared" si="87"/>
        <v>320.5423664104062</v>
      </c>
      <c r="AW246" s="7">
        <f t="shared" si="88"/>
        <v>391.04421444939214</v>
      </c>
      <c r="AX246" s="7"/>
      <c r="AY246" s="8">
        <v>1742</v>
      </c>
      <c r="AZ246" s="9">
        <f t="shared" si="89"/>
        <v>2783.9516129032259</v>
      </c>
      <c r="BB246" s="9">
        <f t="shared" si="90"/>
        <v>898.87404431951779</v>
      </c>
      <c r="BC246" s="9">
        <f t="shared" si="91"/>
        <v>900.18757950113536</v>
      </c>
      <c r="BD246" s="9">
        <f t="shared" si="92"/>
        <v>1642.3857006874471</v>
      </c>
      <c r="BE246" s="9">
        <f t="shared" si="93"/>
        <v>1346.2779389237062</v>
      </c>
      <c r="BG246" s="10">
        <v>1742</v>
      </c>
      <c r="BH246" s="11">
        <f t="shared" si="94"/>
        <v>3.097154301535967</v>
      </c>
      <c r="BI246" s="11">
        <f t="shared" si="95"/>
        <v>3.0926349977479495</v>
      </c>
      <c r="BJ246" s="11">
        <f t="shared" si="96"/>
        <v>1.6950656668150228</v>
      </c>
      <c r="BK246" s="11">
        <f t="shared" si="97"/>
        <v>2.06788771650591</v>
      </c>
      <c r="BP246" s="3"/>
    </row>
    <row r="247" spans="2:68" x14ac:dyDescent="0.2">
      <c r="B247" s="16">
        <v>1743</v>
      </c>
      <c r="C247" s="4">
        <v>0.2792819276848828</v>
      </c>
      <c r="D247" s="4">
        <f t="shared" si="112"/>
        <v>0.59044805007374801</v>
      </c>
      <c r="E247" s="4">
        <v>0.35828425462614594</v>
      </c>
      <c r="F247" s="4">
        <f t="shared" si="98"/>
        <v>0.47771233950152792</v>
      </c>
      <c r="G247" s="4">
        <v>0.99735475294267584</v>
      </c>
      <c r="H247" s="4">
        <f t="shared" si="99"/>
        <v>0.74989079168622241</v>
      </c>
      <c r="I247" s="4">
        <v>0.39107101662611299</v>
      </c>
      <c r="J247" s="4">
        <v>3.2529252294775235</v>
      </c>
      <c r="K247" s="4">
        <v>5.8102563847271487</v>
      </c>
      <c r="L247" s="4">
        <v>9.2063515656247006</v>
      </c>
      <c r="M247" s="4">
        <v>4.8713064092794864</v>
      </c>
      <c r="N247" s="4">
        <v>6.1375947725990994</v>
      </c>
      <c r="O247" s="4">
        <v>2.8512559376107767</v>
      </c>
      <c r="P247" s="4">
        <v>5.5895012015404353</v>
      </c>
      <c r="R247" s="4">
        <v>16.703709677419358</v>
      </c>
      <c r="S247" s="4">
        <v>10.207822580645162</v>
      </c>
      <c r="T247" s="4">
        <v>11.135806451612904</v>
      </c>
      <c r="U247" s="4">
        <v>7.4238709677419363</v>
      </c>
      <c r="V247" s="4"/>
      <c r="AE247" s="57"/>
      <c r="AF247" s="26">
        <v>1743</v>
      </c>
      <c r="AG247" s="6">
        <f t="shared" si="100"/>
        <v>100.37616851253716</v>
      </c>
      <c r="AH247" s="6">
        <f t="shared" si="101"/>
        <v>93.153906202797941</v>
      </c>
      <c r="AI247" s="6">
        <f t="shared" si="102"/>
        <v>270.28313804746517</v>
      </c>
      <c r="AJ247" s="6">
        <f t="shared" si="103"/>
        <v>203.22040454696628</v>
      </c>
      <c r="AK247" s="6">
        <f t="shared" si="104"/>
        <v>23.726278578706275</v>
      </c>
      <c r="AL247" s="6">
        <f t="shared" si="105"/>
        <v>16.264626147387617</v>
      </c>
      <c r="AM247" s="6">
        <f t="shared" si="106"/>
        <v>17.430769154181448</v>
      </c>
      <c r="AN247" s="6">
        <f t="shared" si="107"/>
        <v>11.968257035312112</v>
      </c>
      <c r="AO247" s="6">
        <f t="shared" si="108"/>
        <v>14.613919227838458</v>
      </c>
      <c r="AP247" s="6">
        <f t="shared" si="109"/>
        <v>7.9788732043788295</v>
      </c>
      <c r="AQ247" s="6">
        <f t="shared" si="110"/>
        <v>3.7066327188940096</v>
      </c>
      <c r="AR247" s="6">
        <f t="shared" si="111"/>
        <v>11.179002403080871</v>
      </c>
      <c r="AS247" s="7"/>
      <c r="AT247" s="7">
        <f t="shared" si="85"/>
        <v>207.24452698231676</v>
      </c>
      <c r="AU247" s="7">
        <f t="shared" si="86"/>
        <v>200.02226467257753</v>
      </c>
      <c r="AV247" s="7">
        <f t="shared" si="87"/>
        <v>310.08876301674587</v>
      </c>
      <c r="AW247" s="7">
        <f t="shared" si="88"/>
        <v>377.15149651724471</v>
      </c>
      <c r="AX247" s="7"/>
      <c r="AY247" s="8">
        <v>1743</v>
      </c>
      <c r="AZ247" s="9">
        <f t="shared" si="89"/>
        <v>2551.9556451612907</v>
      </c>
      <c r="BB247" s="9">
        <f t="shared" si="90"/>
        <v>870.4270133257304</v>
      </c>
      <c r="BC247" s="9">
        <f t="shared" si="91"/>
        <v>840.09351162482574</v>
      </c>
      <c r="BD247" s="9">
        <f t="shared" si="92"/>
        <v>1584.0362853724278</v>
      </c>
      <c r="BE247" s="9">
        <f t="shared" si="93"/>
        <v>1302.3728046703327</v>
      </c>
      <c r="BG247" s="10">
        <v>1743</v>
      </c>
      <c r="BH247" s="11">
        <f t="shared" si="94"/>
        <v>2.9318433436604527</v>
      </c>
      <c r="BI247" s="11">
        <f t="shared" si="95"/>
        <v>3.0377042672613324</v>
      </c>
      <c r="BJ247" s="11">
        <f t="shared" si="96"/>
        <v>1.6110462043874787</v>
      </c>
      <c r="BK247" s="11">
        <f t="shared" si="97"/>
        <v>1.9594663187145271</v>
      </c>
      <c r="BP247" s="3"/>
    </row>
    <row r="248" spans="2:68" x14ac:dyDescent="0.2">
      <c r="B248" s="16">
        <v>1744</v>
      </c>
      <c r="C248" s="4">
        <v>0.2376430517029208</v>
      </c>
      <c r="D248" s="4">
        <f t="shared" si="112"/>
        <v>0.50241659979475861</v>
      </c>
      <c r="E248" s="4">
        <v>0.36638218981890891</v>
      </c>
      <c r="F248" s="4">
        <f t="shared" si="98"/>
        <v>0.48850958642521186</v>
      </c>
      <c r="G248" s="4">
        <v>1.0229279517360779</v>
      </c>
      <c r="H248" s="4">
        <f t="shared" si="99"/>
        <v>0.76911876070381791</v>
      </c>
      <c r="I248" s="4">
        <v>0.39107101662611299</v>
      </c>
      <c r="J248" s="4">
        <v>3.2529252294775235</v>
      </c>
      <c r="K248" s="4">
        <v>5.8102563847271487</v>
      </c>
      <c r="L248" s="4">
        <v>7.9276916259546031</v>
      </c>
      <c r="M248" s="4">
        <v>4.8713064092794864</v>
      </c>
      <c r="N248" s="4">
        <v>6.1375947725990994</v>
      </c>
      <c r="O248" s="4">
        <v>2.7533587380361579</v>
      </c>
      <c r="P248" s="4">
        <v>5.5895012015404353</v>
      </c>
      <c r="R248" s="4">
        <v>16.703709677419358</v>
      </c>
      <c r="S248" s="4">
        <v>11.135806451612904</v>
      </c>
      <c r="T248" s="4">
        <v>11.135806451612904</v>
      </c>
      <c r="U248" s="4">
        <v>7.4238709677419363</v>
      </c>
      <c r="V248" s="4"/>
      <c r="AE248" s="57"/>
      <c r="AF248" s="26">
        <v>1744</v>
      </c>
      <c r="AG248" s="6">
        <f t="shared" si="100"/>
        <v>85.410821965108966</v>
      </c>
      <c r="AH248" s="6">
        <f t="shared" si="101"/>
        <v>95.259369352916309</v>
      </c>
      <c r="AI248" s="6">
        <f t="shared" si="102"/>
        <v>277.2134749204771</v>
      </c>
      <c r="AJ248" s="6">
        <f t="shared" si="103"/>
        <v>208.43118415073465</v>
      </c>
      <c r="AK248" s="6">
        <f t="shared" si="104"/>
        <v>23.726278578706275</v>
      </c>
      <c r="AL248" s="6">
        <f t="shared" si="105"/>
        <v>16.264626147387617</v>
      </c>
      <c r="AM248" s="6">
        <f t="shared" si="106"/>
        <v>17.430769154181448</v>
      </c>
      <c r="AN248" s="6">
        <f t="shared" si="107"/>
        <v>10.305999113740985</v>
      </c>
      <c r="AO248" s="6">
        <f t="shared" si="108"/>
        <v>14.613919227838458</v>
      </c>
      <c r="AP248" s="6">
        <f t="shared" si="109"/>
        <v>7.9788732043788295</v>
      </c>
      <c r="AQ248" s="6">
        <f t="shared" si="110"/>
        <v>3.5793663594470053</v>
      </c>
      <c r="AR248" s="6">
        <f t="shared" si="111"/>
        <v>11.179002403080871</v>
      </c>
      <c r="AS248" s="7"/>
      <c r="AT248" s="7">
        <f t="shared" si="85"/>
        <v>190.48965615387044</v>
      </c>
      <c r="AU248" s="7">
        <f t="shared" si="86"/>
        <v>200.33820354167779</v>
      </c>
      <c r="AV248" s="7">
        <f t="shared" si="87"/>
        <v>313.51001833949613</v>
      </c>
      <c r="AW248" s="7">
        <f t="shared" si="88"/>
        <v>382.29230910923854</v>
      </c>
      <c r="AX248" s="7"/>
      <c r="AY248" s="8">
        <v>1744</v>
      </c>
      <c r="AZ248" s="9">
        <f t="shared" si="89"/>
        <v>2783.9516129032259</v>
      </c>
      <c r="BB248" s="9">
        <f t="shared" si="90"/>
        <v>800.05655584625583</v>
      </c>
      <c r="BC248" s="9">
        <f t="shared" si="91"/>
        <v>841.42045487504674</v>
      </c>
      <c r="BD248" s="9">
        <f t="shared" si="92"/>
        <v>1605.627698258802</v>
      </c>
      <c r="BE248" s="9">
        <f t="shared" si="93"/>
        <v>1316.7420770258839</v>
      </c>
      <c r="BG248" s="10">
        <v>1744</v>
      </c>
      <c r="BH248" s="11">
        <f t="shared" si="94"/>
        <v>3.4796935198643739</v>
      </c>
      <c r="BI248" s="11">
        <f t="shared" si="95"/>
        <v>3.3086331533462072</v>
      </c>
      <c r="BJ248" s="11">
        <f t="shared" si="96"/>
        <v>1.7338711931304118</v>
      </c>
      <c r="BK248" s="11">
        <f t="shared" si="97"/>
        <v>2.1142725378620222</v>
      </c>
      <c r="BP248" s="3"/>
    </row>
    <row r="249" spans="2:68" x14ac:dyDescent="0.2">
      <c r="B249" s="16">
        <v>1745</v>
      </c>
      <c r="C249" s="4">
        <v>0.28252109285473082</v>
      </c>
      <c r="D249" s="4">
        <f t="shared" si="112"/>
        <v>0.59729617939689394</v>
      </c>
      <c r="E249" s="4">
        <v>0.51787283110791327</v>
      </c>
      <c r="F249" s="4">
        <f t="shared" si="98"/>
        <v>0.69049710814388432</v>
      </c>
      <c r="G249" s="4">
        <v>1.2530867408766955</v>
      </c>
      <c r="H249" s="4">
        <f t="shared" si="99"/>
        <v>0.942170481862177</v>
      </c>
      <c r="I249" s="4">
        <v>0.39107101662611299</v>
      </c>
      <c r="J249" s="4">
        <v>3.2529252294775235</v>
      </c>
      <c r="K249" s="4">
        <v>6.1588717678107772</v>
      </c>
      <c r="L249" s="4">
        <v>7.6719596380205841</v>
      </c>
      <c r="M249" s="4">
        <v>4.8713064092794864</v>
      </c>
      <c r="N249" s="4">
        <v>6.4785722599657172</v>
      </c>
      <c r="O249" s="4">
        <v>2.8023073378234673</v>
      </c>
      <c r="P249" s="4">
        <v>5.5895012015404353</v>
      </c>
      <c r="R249" s="4">
        <v>16.703709677419358</v>
      </c>
      <c r="S249" s="4">
        <v>11.135806451612904</v>
      </c>
      <c r="T249" s="4">
        <v>11.135806451612904</v>
      </c>
      <c r="U249" s="4">
        <v>7.4238709677419363</v>
      </c>
      <c r="V249" s="4"/>
      <c r="AE249" s="57"/>
      <c r="AF249" s="26">
        <v>1745</v>
      </c>
      <c r="AG249" s="6">
        <f t="shared" si="100"/>
        <v>101.54035049747198</v>
      </c>
      <c r="AH249" s="6">
        <f t="shared" si="101"/>
        <v>134.64693608805743</v>
      </c>
      <c r="AI249" s="6">
        <f t="shared" si="102"/>
        <v>339.58650677758448</v>
      </c>
      <c r="AJ249" s="6">
        <f t="shared" si="103"/>
        <v>255.32820058464998</v>
      </c>
      <c r="AK249" s="6">
        <f t="shared" si="104"/>
        <v>23.726278578706275</v>
      </c>
      <c r="AL249" s="6">
        <f t="shared" si="105"/>
        <v>16.264626147387617</v>
      </c>
      <c r="AM249" s="6">
        <f t="shared" si="106"/>
        <v>18.476615303432332</v>
      </c>
      <c r="AN249" s="6">
        <f t="shared" si="107"/>
        <v>9.9735475294267601</v>
      </c>
      <c r="AO249" s="6">
        <f t="shared" si="108"/>
        <v>14.613919227838458</v>
      </c>
      <c r="AP249" s="6">
        <f t="shared" si="109"/>
        <v>8.4221439379554326</v>
      </c>
      <c r="AQ249" s="6">
        <f t="shared" si="110"/>
        <v>3.6429995391705075</v>
      </c>
      <c r="AR249" s="6">
        <f t="shared" si="111"/>
        <v>11.179002403080871</v>
      </c>
      <c r="AS249" s="7"/>
      <c r="AT249" s="7">
        <f t="shared" si="85"/>
        <v>207.83948316447021</v>
      </c>
      <c r="AU249" s="7">
        <f t="shared" si="86"/>
        <v>240.94606875505568</v>
      </c>
      <c r="AV249" s="7">
        <f t="shared" si="87"/>
        <v>361.62733325164811</v>
      </c>
      <c r="AW249" s="7">
        <f t="shared" si="88"/>
        <v>445.88563944458281</v>
      </c>
      <c r="AX249" s="7"/>
      <c r="AY249" s="8">
        <v>1745</v>
      </c>
      <c r="AZ249" s="9">
        <f t="shared" si="89"/>
        <v>2783.9516129032259</v>
      </c>
      <c r="BB249" s="9">
        <f t="shared" si="90"/>
        <v>872.92582929077491</v>
      </c>
      <c r="BC249" s="9">
        <f t="shared" si="91"/>
        <v>1011.9734887712339</v>
      </c>
      <c r="BD249" s="9">
        <f t="shared" si="92"/>
        <v>1872.7196856672479</v>
      </c>
      <c r="BE249" s="9">
        <f t="shared" si="93"/>
        <v>1518.8347996569221</v>
      </c>
      <c r="BG249" s="10">
        <v>1745</v>
      </c>
      <c r="BH249" s="11">
        <f t="shared" si="94"/>
        <v>3.1892189685406604</v>
      </c>
      <c r="BI249" s="11">
        <f t="shared" si="95"/>
        <v>2.7510123968598985</v>
      </c>
      <c r="BJ249" s="11">
        <f t="shared" si="96"/>
        <v>1.4865821266311445</v>
      </c>
      <c r="BK249" s="11">
        <f t="shared" si="97"/>
        <v>1.8329522167467267</v>
      </c>
      <c r="BP249" s="3"/>
    </row>
    <row r="250" spans="2:68" x14ac:dyDescent="0.2">
      <c r="B250" s="16">
        <v>1746</v>
      </c>
      <c r="C250" s="4">
        <v>0.24328926571551723</v>
      </c>
      <c r="D250" s="4">
        <f t="shared" si="112"/>
        <v>0.51435362730553325</v>
      </c>
      <c r="E250" s="4">
        <v>0.55362225232474482</v>
      </c>
      <c r="F250" s="4">
        <f t="shared" si="98"/>
        <v>0.73816300309965976</v>
      </c>
      <c r="G250" s="4">
        <v>1.2530867408766955</v>
      </c>
      <c r="H250" s="4">
        <f t="shared" si="99"/>
        <v>0.942170481862177</v>
      </c>
      <c r="I250" s="4">
        <v>0.39107101662611299</v>
      </c>
      <c r="J250" s="4">
        <v>3.2529252294775235</v>
      </c>
      <c r="K250" s="4">
        <v>6.5074871508944065</v>
      </c>
      <c r="L250" s="4">
        <v>7.6719596380205841</v>
      </c>
      <c r="M250" s="4">
        <v>4.8713064092794864</v>
      </c>
      <c r="N250" s="4">
        <v>6.1375947725990994</v>
      </c>
      <c r="O250" s="4">
        <v>2.6554615384615388</v>
      </c>
      <c r="P250" s="4">
        <v>5.5895012015404353</v>
      </c>
      <c r="R250" s="4">
        <v>16.703709677419358</v>
      </c>
      <c r="S250" s="4">
        <v>11.135806451612904</v>
      </c>
      <c r="T250" s="4">
        <v>11.135806451612904</v>
      </c>
      <c r="U250" s="4">
        <v>7.4238709677419363</v>
      </c>
      <c r="V250" s="4"/>
      <c r="AE250" s="57"/>
      <c r="AF250" s="26">
        <v>1746</v>
      </c>
      <c r="AG250" s="6">
        <f t="shared" si="100"/>
        <v>87.440116641940648</v>
      </c>
      <c r="AH250" s="6">
        <f t="shared" si="101"/>
        <v>143.94178560443365</v>
      </c>
      <c r="AI250" s="6">
        <f t="shared" si="102"/>
        <v>339.58650677758448</v>
      </c>
      <c r="AJ250" s="6">
        <f t="shared" si="103"/>
        <v>255.32820058464998</v>
      </c>
      <c r="AK250" s="6">
        <f t="shared" si="104"/>
        <v>23.726278578706275</v>
      </c>
      <c r="AL250" s="6">
        <f t="shared" si="105"/>
        <v>16.264626147387617</v>
      </c>
      <c r="AM250" s="6">
        <f t="shared" si="106"/>
        <v>19.522461452683221</v>
      </c>
      <c r="AN250" s="6">
        <f t="shared" si="107"/>
        <v>9.9735475294267601</v>
      </c>
      <c r="AO250" s="6">
        <f t="shared" si="108"/>
        <v>14.613919227838458</v>
      </c>
      <c r="AP250" s="6">
        <f t="shared" si="109"/>
        <v>7.9788732043788295</v>
      </c>
      <c r="AQ250" s="6">
        <f t="shared" si="110"/>
        <v>3.4521000000000006</v>
      </c>
      <c r="AR250" s="6">
        <f t="shared" si="111"/>
        <v>11.179002403080871</v>
      </c>
      <c r="AS250" s="7"/>
      <c r="AT250" s="7">
        <f t="shared" si="85"/>
        <v>194.1509251854427</v>
      </c>
      <c r="AU250" s="7">
        <f t="shared" si="86"/>
        <v>250.6525941479357</v>
      </c>
      <c r="AV250" s="7">
        <f t="shared" si="87"/>
        <v>362.03900912815192</v>
      </c>
      <c r="AW250" s="7">
        <f t="shared" si="88"/>
        <v>446.29731532108656</v>
      </c>
      <c r="AX250" s="7"/>
      <c r="AY250" s="8">
        <v>1746</v>
      </c>
      <c r="AZ250" s="9">
        <f t="shared" si="89"/>
        <v>2783.9516129032259</v>
      </c>
      <c r="BB250" s="9">
        <f t="shared" si="90"/>
        <v>815.43388577885935</v>
      </c>
      <c r="BC250" s="9">
        <f t="shared" si="91"/>
        <v>1052.7408954213299</v>
      </c>
      <c r="BD250" s="9">
        <f t="shared" si="92"/>
        <v>1874.4487243485637</v>
      </c>
      <c r="BE250" s="9">
        <f t="shared" si="93"/>
        <v>1520.5638383382382</v>
      </c>
      <c r="BG250" s="10">
        <v>1746</v>
      </c>
      <c r="BH250" s="11">
        <f t="shared" si="94"/>
        <v>3.4140739812941945</v>
      </c>
      <c r="BI250" s="11">
        <f t="shared" si="95"/>
        <v>2.6444794013526258</v>
      </c>
      <c r="BJ250" s="11">
        <f t="shared" si="96"/>
        <v>1.4852108658617729</v>
      </c>
      <c r="BK250" s="11">
        <f t="shared" si="97"/>
        <v>1.8308679601020188</v>
      </c>
      <c r="BP250" s="3"/>
    </row>
    <row r="251" spans="2:68" x14ac:dyDescent="0.2">
      <c r="B251" s="16">
        <v>1747</v>
      </c>
      <c r="C251" s="4">
        <v>0.21349052382772182</v>
      </c>
      <c r="D251" s="4">
        <f t="shared" si="112"/>
        <v>0.45135417299729774</v>
      </c>
      <c r="E251" s="4">
        <v>0.53288363780669334</v>
      </c>
      <c r="F251" s="4">
        <f t="shared" si="98"/>
        <v>0.71051151707559113</v>
      </c>
      <c r="G251" s="4">
        <v>1.2275135420832934</v>
      </c>
      <c r="H251" s="4">
        <f t="shared" si="99"/>
        <v>0.92294251284458151</v>
      </c>
      <c r="I251" s="4">
        <v>0.39107101662611299</v>
      </c>
      <c r="J251" s="4">
        <v>3.2529252294775235</v>
      </c>
      <c r="K251" s="4">
        <v>6.3331794593525927</v>
      </c>
      <c r="L251" s="4">
        <v>7.6719596380205841</v>
      </c>
      <c r="M251" s="4">
        <v>4.8713064092794864</v>
      </c>
      <c r="N251" s="4">
        <v>6.1375947725990994</v>
      </c>
      <c r="O251" s="4">
        <v>2.8512559376107767</v>
      </c>
      <c r="P251" s="4">
        <v>5.5895012015404353</v>
      </c>
      <c r="R251" s="4">
        <v>16.703709677419358</v>
      </c>
      <c r="S251" s="4">
        <v>11.135806451612904</v>
      </c>
      <c r="T251" s="4">
        <v>11.135806451612904</v>
      </c>
      <c r="U251" s="4">
        <v>7.4238709677419363</v>
      </c>
      <c r="V251" s="4"/>
      <c r="AE251" s="57"/>
      <c r="AF251" s="26">
        <v>1747</v>
      </c>
      <c r="AG251" s="6">
        <f t="shared" si="100"/>
        <v>76.73020940954062</v>
      </c>
      <c r="AH251" s="6">
        <f t="shared" si="101"/>
        <v>138.54974582974026</v>
      </c>
      <c r="AI251" s="6">
        <f t="shared" si="102"/>
        <v>332.65616990457255</v>
      </c>
      <c r="AJ251" s="6">
        <f t="shared" si="103"/>
        <v>250.11742098088158</v>
      </c>
      <c r="AK251" s="6">
        <f t="shared" si="104"/>
        <v>23.726278578706275</v>
      </c>
      <c r="AL251" s="6">
        <f t="shared" si="105"/>
        <v>16.264626147387617</v>
      </c>
      <c r="AM251" s="6">
        <f t="shared" si="106"/>
        <v>18.999538378057778</v>
      </c>
      <c r="AN251" s="6">
        <f t="shared" si="107"/>
        <v>9.9735475294267601</v>
      </c>
      <c r="AO251" s="6">
        <f t="shared" si="108"/>
        <v>14.613919227838458</v>
      </c>
      <c r="AP251" s="6">
        <f t="shared" si="109"/>
        <v>7.9788732043788295</v>
      </c>
      <c r="AQ251" s="6">
        <f t="shared" si="110"/>
        <v>3.7066327188940096</v>
      </c>
      <c r="AR251" s="6">
        <f t="shared" si="111"/>
        <v>11.179002403080871</v>
      </c>
      <c r="AS251" s="7"/>
      <c r="AT251" s="7">
        <f t="shared" si="85"/>
        <v>183.17262759731122</v>
      </c>
      <c r="AU251" s="7">
        <f t="shared" si="86"/>
        <v>244.99216401751085</v>
      </c>
      <c r="AV251" s="7">
        <f t="shared" si="87"/>
        <v>356.5598391686521</v>
      </c>
      <c r="AW251" s="7">
        <f t="shared" si="88"/>
        <v>439.09858809234311</v>
      </c>
      <c r="AX251" s="7"/>
      <c r="AY251" s="8">
        <v>1747</v>
      </c>
      <c r="AZ251" s="9">
        <f t="shared" si="89"/>
        <v>2783.9516129032259</v>
      </c>
      <c r="BB251" s="9">
        <f t="shared" si="90"/>
        <v>769.32503590870715</v>
      </c>
      <c r="BC251" s="9">
        <f t="shared" si="91"/>
        <v>1028.9670888735457</v>
      </c>
      <c r="BD251" s="9">
        <f t="shared" si="92"/>
        <v>1844.2140699878412</v>
      </c>
      <c r="BE251" s="9">
        <f t="shared" si="93"/>
        <v>1497.5513245083389</v>
      </c>
      <c r="BG251" s="10">
        <v>1747</v>
      </c>
      <c r="BH251" s="11">
        <f t="shared" si="94"/>
        <v>3.6186936378781605</v>
      </c>
      <c r="BI251" s="11">
        <f t="shared" si="95"/>
        <v>2.705578869340648</v>
      </c>
      <c r="BJ251" s="11">
        <f t="shared" si="96"/>
        <v>1.5095599031632918</v>
      </c>
      <c r="BK251" s="11">
        <f t="shared" si="97"/>
        <v>1.8590024711288109</v>
      </c>
      <c r="BP251" s="3"/>
    </row>
    <row r="252" spans="2:68" x14ac:dyDescent="0.2">
      <c r="B252" s="16">
        <v>1748</v>
      </c>
      <c r="C252" s="4">
        <v>0.23301973089230615</v>
      </c>
      <c r="D252" s="4">
        <f t="shared" si="112"/>
        <v>0.49264213719303629</v>
      </c>
      <c r="E252" s="4">
        <v>0.56448533611991458</v>
      </c>
      <c r="F252" s="4">
        <f t="shared" si="98"/>
        <v>0.75264711482655278</v>
      </c>
      <c r="G252" s="4">
        <v>1.2786599396700973</v>
      </c>
      <c r="H252" s="4">
        <f t="shared" si="99"/>
        <v>0.96139845087977238</v>
      </c>
      <c r="I252" s="4">
        <v>0.39107101662611299</v>
      </c>
      <c r="J252" s="4">
        <v>3.2529252294775235</v>
      </c>
      <c r="K252" s="4">
        <v>6.4493845870471347</v>
      </c>
      <c r="L252" s="4">
        <v>6</v>
      </c>
      <c r="M252" s="4">
        <v>4.8713064092794864</v>
      </c>
      <c r="N252" s="4">
        <v>6.4785722599657172</v>
      </c>
      <c r="O252" s="4">
        <v>2.4474299893654736</v>
      </c>
      <c r="P252" s="4">
        <v>5.5895012015404353</v>
      </c>
      <c r="R252" s="4">
        <v>16.703709677419358</v>
      </c>
      <c r="S252" s="4">
        <v>11.135806451612904</v>
      </c>
      <c r="T252" s="4">
        <v>11.135806451612904</v>
      </c>
      <c r="U252" s="4">
        <v>7.4238709677419363</v>
      </c>
      <c r="V252" s="4"/>
      <c r="AE252" s="57"/>
      <c r="AF252" s="26">
        <v>1748</v>
      </c>
      <c r="AG252" s="6">
        <f t="shared" si="100"/>
        <v>83.749163322816173</v>
      </c>
      <c r="AH252" s="6">
        <f t="shared" si="101"/>
        <v>146.76618739117779</v>
      </c>
      <c r="AI252" s="6">
        <f t="shared" si="102"/>
        <v>346.51684365059634</v>
      </c>
      <c r="AJ252" s="6">
        <f t="shared" si="103"/>
        <v>260.53898018841829</v>
      </c>
      <c r="AK252" s="6">
        <f t="shared" si="104"/>
        <v>23.726278578706275</v>
      </c>
      <c r="AL252" s="6">
        <f t="shared" si="105"/>
        <v>16.264626147387617</v>
      </c>
      <c r="AM252" s="6">
        <f t="shared" si="106"/>
        <v>19.348153761141404</v>
      </c>
      <c r="AN252" s="6">
        <f t="shared" si="107"/>
        <v>7.8000000000000007</v>
      </c>
      <c r="AO252" s="6">
        <f t="shared" si="108"/>
        <v>14.613919227838458</v>
      </c>
      <c r="AP252" s="6">
        <f t="shared" si="109"/>
        <v>8.4221439379554326</v>
      </c>
      <c r="AQ252" s="6">
        <f t="shared" si="110"/>
        <v>3.1816589861751159</v>
      </c>
      <c r="AR252" s="6">
        <f t="shared" si="111"/>
        <v>11.179002403080871</v>
      </c>
      <c r="AS252" s="7"/>
      <c r="AT252" s="7">
        <f t="shared" si="85"/>
        <v>188.28494636510135</v>
      </c>
      <c r="AU252" s="7">
        <f t="shared" si="86"/>
        <v>251.30197043346297</v>
      </c>
      <c r="AV252" s="7">
        <f t="shared" si="87"/>
        <v>365.07476323070347</v>
      </c>
      <c r="AW252" s="7">
        <f t="shared" si="88"/>
        <v>451.05262669288135</v>
      </c>
      <c r="AX252" s="7"/>
      <c r="AY252" s="8">
        <v>1748</v>
      </c>
      <c r="AZ252" s="9">
        <f t="shared" si="89"/>
        <v>2783.9516129032259</v>
      </c>
      <c r="BB252" s="9">
        <f t="shared" si="90"/>
        <v>790.79677473342565</v>
      </c>
      <c r="BC252" s="9">
        <f t="shared" si="91"/>
        <v>1055.4682758205445</v>
      </c>
      <c r="BD252" s="9">
        <f t="shared" si="92"/>
        <v>1894.4210321101018</v>
      </c>
      <c r="BE252" s="9">
        <f t="shared" si="93"/>
        <v>1533.3140055689546</v>
      </c>
      <c r="BG252" s="10">
        <v>1748</v>
      </c>
      <c r="BH252" s="11">
        <f t="shared" si="94"/>
        <v>3.5204387547504661</v>
      </c>
      <c r="BI252" s="11">
        <f t="shared" si="95"/>
        <v>2.6376459403660619</v>
      </c>
      <c r="BJ252" s="11">
        <f t="shared" si="96"/>
        <v>1.4695527370715051</v>
      </c>
      <c r="BK252" s="11">
        <f t="shared" si="97"/>
        <v>1.8156435034128624</v>
      </c>
      <c r="BP252" s="3"/>
    </row>
    <row r="253" spans="2:68" x14ac:dyDescent="0.2">
      <c r="B253" s="16">
        <v>1749</v>
      </c>
      <c r="C253" s="4">
        <v>0.31356884562980541</v>
      </c>
      <c r="D253" s="4">
        <f t="shared" si="112"/>
        <v>0.66293624868880641</v>
      </c>
      <c r="E253" s="4">
        <v>0.52893342551754063</v>
      </c>
      <c r="F253" s="4">
        <f t="shared" si="98"/>
        <v>0.70524456735672081</v>
      </c>
      <c r="G253" s="4">
        <v>1.2530867408766955</v>
      </c>
      <c r="H253" s="4">
        <f t="shared" si="99"/>
        <v>0.942170481862177</v>
      </c>
      <c r="I253" s="4">
        <v>0.39107101662611299</v>
      </c>
      <c r="J253" s="4">
        <v>3.2529252294775235</v>
      </c>
      <c r="K253" s="4">
        <v>6.5074871508944065</v>
      </c>
      <c r="L253" s="4">
        <v>6</v>
      </c>
      <c r="M253" s="4">
        <v>4.8713064092794864</v>
      </c>
      <c r="N253" s="4">
        <v>6.1375947725990994</v>
      </c>
      <c r="O253" s="4">
        <v>2.5330900389932647</v>
      </c>
      <c r="P253" s="4">
        <v>5.5895012015404353</v>
      </c>
      <c r="R253" s="4">
        <v>16.703709677419358</v>
      </c>
      <c r="S253" s="4">
        <v>11.135806451612904</v>
      </c>
      <c r="T253" s="4">
        <v>11.135806451612904</v>
      </c>
      <c r="U253" s="4">
        <v>7.4238709677419363</v>
      </c>
      <c r="V253" s="4"/>
      <c r="AE253" s="57"/>
      <c r="AF253" s="26">
        <v>1749</v>
      </c>
      <c r="AG253" s="6">
        <f t="shared" si="100"/>
        <v>112.69916227709709</v>
      </c>
      <c r="AH253" s="6">
        <f t="shared" si="101"/>
        <v>137.52269063456055</v>
      </c>
      <c r="AI253" s="6">
        <f t="shared" si="102"/>
        <v>339.58650677758448</v>
      </c>
      <c r="AJ253" s="6">
        <f t="shared" si="103"/>
        <v>255.32820058464998</v>
      </c>
      <c r="AK253" s="6">
        <f t="shared" si="104"/>
        <v>23.726278578706275</v>
      </c>
      <c r="AL253" s="6">
        <f t="shared" si="105"/>
        <v>16.264626147387617</v>
      </c>
      <c r="AM253" s="6">
        <f t="shared" si="106"/>
        <v>19.522461452683221</v>
      </c>
      <c r="AN253" s="6">
        <f t="shared" si="107"/>
        <v>7.8000000000000007</v>
      </c>
      <c r="AO253" s="6">
        <f t="shared" si="108"/>
        <v>14.613919227838458</v>
      </c>
      <c r="AP253" s="6">
        <f t="shared" si="109"/>
        <v>7.9788732043788295</v>
      </c>
      <c r="AQ253" s="6">
        <f t="shared" si="110"/>
        <v>3.2930170506912444</v>
      </c>
      <c r="AR253" s="6">
        <f t="shared" si="111"/>
        <v>11.179002403080871</v>
      </c>
      <c r="AS253" s="7"/>
      <c r="AT253" s="7">
        <f t="shared" si="85"/>
        <v>217.07734034186359</v>
      </c>
      <c r="AU253" s="7">
        <f t="shared" si="86"/>
        <v>241.90086869932708</v>
      </c>
      <c r="AV253" s="7">
        <f t="shared" si="87"/>
        <v>359.70637864941642</v>
      </c>
      <c r="AW253" s="7">
        <f t="shared" si="88"/>
        <v>443.96468484235095</v>
      </c>
      <c r="AX253" s="7"/>
      <c r="AY253" s="8">
        <v>1749</v>
      </c>
      <c r="AZ253" s="9">
        <f t="shared" si="89"/>
        <v>2783.9516129032259</v>
      </c>
      <c r="BB253" s="9">
        <f t="shared" si="90"/>
        <v>911.72482943582713</v>
      </c>
      <c r="BC253" s="9">
        <f t="shared" si="91"/>
        <v>1015.9836485371737</v>
      </c>
      <c r="BD253" s="9">
        <f t="shared" si="92"/>
        <v>1864.6516763378741</v>
      </c>
      <c r="BE253" s="9">
        <f t="shared" si="93"/>
        <v>1510.766790327549</v>
      </c>
      <c r="BG253" s="10">
        <v>1749</v>
      </c>
      <c r="BH253" s="11">
        <f t="shared" si="94"/>
        <v>3.0534998313317052</v>
      </c>
      <c r="BI253" s="11">
        <f t="shared" si="95"/>
        <v>2.7401539551464191</v>
      </c>
      <c r="BJ253" s="11">
        <f t="shared" si="96"/>
        <v>1.4930142976466427</v>
      </c>
      <c r="BK253" s="11">
        <f t="shared" si="97"/>
        <v>1.842740806011256</v>
      </c>
      <c r="BP253" s="3"/>
    </row>
    <row r="254" spans="2:68" x14ac:dyDescent="0.2">
      <c r="B254" s="16">
        <v>1750</v>
      </c>
      <c r="C254" s="4">
        <v>0.28072501425714841</v>
      </c>
      <c r="D254" s="4">
        <f t="shared" si="112"/>
        <v>0.59349897305951038</v>
      </c>
      <c r="E254" s="4">
        <v>0.54532680651752419</v>
      </c>
      <c r="F254" s="4">
        <f t="shared" si="98"/>
        <v>0.72710240869003229</v>
      </c>
      <c r="G254" s="4">
        <v>1.2530867408766955</v>
      </c>
      <c r="H254" s="4">
        <f t="shared" si="99"/>
        <v>0.942170481862177</v>
      </c>
      <c r="I254" s="4">
        <v>0.36618467920445119</v>
      </c>
      <c r="J254" s="4">
        <v>3.0337254161704128</v>
      </c>
      <c r="K254" s="4">
        <v>5.9339137977847107</v>
      </c>
      <c r="L254" s="4">
        <v>4.8179906526769267</v>
      </c>
      <c r="M254" s="4">
        <v>4.8713064092794864</v>
      </c>
      <c r="N254" s="4">
        <v>6.1375947725990994</v>
      </c>
      <c r="O254" s="4">
        <v>3.0225760368663601</v>
      </c>
      <c r="P254" s="4">
        <v>5.5895012015404353</v>
      </c>
      <c r="R254" s="4">
        <v>16.703709677419358</v>
      </c>
      <c r="S254" s="4">
        <v>12.063790322580646</v>
      </c>
      <c r="T254" s="4">
        <v>11.135806451612904</v>
      </c>
      <c r="U254" s="4">
        <v>7.4238709677419363</v>
      </c>
      <c r="V254" s="4"/>
      <c r="AE254" s="57"/>
      <c r="AF254" s="26">
        <v>1750</v>
      </c>
      <c r="AG254" s="6">
        <f t="shared" si="100"/>
        <v>100.89482542011676</v>
      </c>
      <c r="AH254" s="6">
        <f t="shared" si="101"/>
        <v>141.78496969455631</v>
      </c>
      <c r="AI254" s="6">
        <f t="shared" si="102"/>
        <v>339.58650677758448</v>
      </c>
      <c r="AJ254" s="6">
        <f t="shared" si="103"/>
        <v>255.32820058464998</v>
      </c>
      <c r="AK254" s="6">
        <f t="shared" si="104"/>
        <v>22.216424487334056</v>
      </c>
      <c r="AL254" s="6">
        <f t="shared" si="105"/>
        <v>15.168627080852064</v>
      </c>
      <c r="AM254" s="6">
        <f t="shared" si="106"/>
        <v>17.801741393354131</v>
      </c>
      <c r="AN254" s="6">
        <f t="shared" si="107"/>
        <v>6.2633878484800052</v>
      </c>
      <c r="AO254" s="6">
        <f t="shared" si="108"/>
        <v>14.613919227838458</v>
      </c>
      <c r="AP254" s="6">
        <f t="shared" si="109"/>
        <v>7.9788732043788295</v>
      </c>
      <c r="AQ254" s="6">
        <f t="shared" si="110"/>
        <v>3.9293488479262684</v>
      </c>
      <c r="AR254" s="6">
        <f t="shared" si="111"/>
        <v>11.179002403080871</v>
      </c>
      <c r="AS254" s="7"/>
      <c r="AT254" s="7">
        <f t="shared" si="85"/>
        <v>200.04614991336143</v>
      </c>
      <c r="AU254" s="7">
        <f t="shared" si="86"/>
        <v>240.93629418780097</v>
      </c>
      <c r="AV254" s="7">
        <f t="shared" si="87"/>
        <v>354.47952507789466</v>
      </c>
      <c r="AW254" s="7">
        <f t="shared" si="88"/>
        <v>438.73783127082913</v>
      </c>
      <c r="AX254" s="7"/>
      <c r="AY254" s="8">
        <v>1750</v>
      </c>
      <c r="AZ254" s="9">
        <f t="shared" si="89"/>
        <v>3015.9475806451615</v>
      </c>
      <c r="BB254" s="9">
        <f t="shared" si="90"/>
        <v>840.19382963611804</v>
      </c>
      <c r="BC254" s="9">
        <f t="shared" si="91"/>
        <v>1011.9324355887641</v>
      </c>
      <c r="BD254" s="9">
        <f t="shared" si="92"/>
        <v>1842.6988913374823</v>
      </c>
      <c r="BE254" s="9">
        <f t="shared" si="93"/>
        <v>1488.8140053271577</v>
      </c>
      <c r="BG254" s="10">
        <v>1750</v>
      </c>
      <c r="BH254" s="11">
        <f t="shared" si="94"/>
        <v>3.5895854911852267</v>
      </c>
      <c r="BI254" s="11">
        <f t="shared" si="95"/>
        <v>2.9803843365198768</v>
      </c>
      <c r="BJ254" s="11">
        <f t="shared" si="96"/>
        <v>1.6367012509874048</v>
      </c>
      <c r="BK254" s="11">
        <f t="shared" si="97"/>
        <v>2.0257383191276639</v>
      </c>
      <c r="BP254" s="3"/>
    </row>
    <row r="255" spans="2:68" x14ac:dyDescent="0.2">
      <c r="B255" s="16">
        <v>1751</v>
      </c>
      <c r="C255" s="4">
        <v>0.28600731792565642</v>
      </c>
      <c r="D255" s="4">
        <f t="shared" si="112"/>
        <v>0.60466663409229693</v>
      </c>
      <c r="E255" s="4">
        <v>0.6899045763005115</v>
      </c>
      <c r="F255" s="4">
        <f t="shared" si="98"/>
        <v>0.91987276840068199</v>
      </c>
      <c r="G255" s="4">
        <v>1.3809527348437054</v>
      </c>
      <c r="H255" s="4">
        <f t="shared" si="99"/>
        <v>1.0383103269501543</v>
      </c>
      <c r="I255" s="4">
        <v>0.40766190824055415</v>
      </c>
      <c r="J255" s="4">
        <v>3.0687973862995501</v>
      </c>
      <c r="K255" s="4">
        <v>5.920146016351338</v>
      </c>
      <c r="L255" s="4">
        <v>5.4828938213053773</v>
      </c>
      <c r="M255" s="4">
        <v>4.8713064092794864</v>
      </c>
      <c r="N255" s="4">
        <v>5.1146623104992504</v>
      </c>
      <c r="O255" s="4">
        <v>3.0225760368663601</v>
      </c>
      <c r="P255" s="4">
        <v>5.5895012015404353</v>
      </c>
      <c r="R255" s="4">
        <v>16.703709677419358</v>
      </c>
      <c r="S255" s="4">
        <v>11.135806451612904</v>
      </c>
      <c r="T255" s="4">
        <v>11.135806451612904</v>
      </c>
      <c r="U255" s="4">
        <v>7.4238709677419363</v>
      </c>
      <c r="V255" s="4"/>
      <c r="AE255" s="57"/>
      <c r="AF255" s="26">
        <v>1751</v>
      </c>
      <c r="AG255" s="6">
        <f t="shared" si="100"/>
        <v>102.79332779569047</v>
      </c>
      <c r="AH255" s="6">
        <f t="shared" si="101"/>
        <v>179.375189838133</v>
      </c>
      <c r="AI255" s="6">
        <f t="shared" si="102"/>
        <v>374.23819114264415</v>
      </c>
      <c r="AJ255" s="6">
        <f t="shared" si="103"/>
        <v>281.38209860349184</v>
      </c>
      <c r="AK255" s="6">
        <f t="shared" si="104"/>
        <v>24.732847972954421</v>
      </c>
      <c r="AL255" s="6">
        <f t="shared" si="105"/>
        <v>15.343986931497751</v>
      </c>
      <c r="AM255" s="6">
        <f t="shared" si="106"/>
        <v>17.760438049054013</v>
      </c>
      <c r="AN255" s="6">
        <f t="shared" si="107"/>
        <v>7.1277619676969906</v>
      </c>
      <c r="AO255" s="6">
        <f t="shared" si="108"/>
        <v>14.613919227838458</v>
      </c>
      <c r="AP255" s="6">
        <f t="shared" si="109"/>
        <v>6.6490610036490256</v>
      </c>
      <c r="AQ255" s="6">
        <f t="shared" si="110"/>
        <v>3.9293488479262684</v>
      </c>
      <c r="AR255" s="6">
        <f t="shared" si="111"/>
        <v>11.179002403080871</v>
      </c>
      <c r="AS255" s="7"/>
      <c r="AT255" s="7">
        <f t="shared" si="85"/>
        <v>204.12969419938827</v>
      </c>
      <c r="AU255" s="7">
        <f t="shared" si="86"/>
        <v>280.71155624183081</v>
      </c>
      <c r="AV255" s="7">
        <f t="shared" si="87"/>
        <v>382.71846500718959</v>
      </c>
      <c r="AW255" s="7">
        <f t="shared" si="88"/>
        <v>475.57455754634191</v>
      </c>
      <c r="AX255" s="7"/>
      <c r="AY255" s="8">
        <v>1751</v>
      </c>
      <c r="AZ255" s="9">
        <f t="shared" si="89"/>
        <v>2783.9516129032259</v>
      </c>
      <c r="BB255" s="9">
        <f t="shared" si="90"/>
        <v>857.3447156374308</v>
      </c>
      <c r="BC255" s="9">
        <f t="shared" si="91"/>
        <v>1178.9885362156895</v>
      </c>
      <c r="BD255" s="9">
        <f t="shared" si="92"/>
        <v>1997.4131416946361</v>
      </c>
      <c r="BE255" s="9">
        <f t="shared" si="93"/>
        <v>1607.4175530301964</v>
      </c>
      <c r="BG255" s="10">
        <v>1751</v>
      </c>
      <c r="BH255" s="11">
        <f t="shared" si="94"/>
        <v>3.2471788326511981</v>
      </c>
      <c r="BI255" s="11">
        <f t="shared" si="95"/>
        <v>2.3613050741266219</v>
      </c>
      <c r="BJ255" s="11">
        <f t="shared" si="96"/>
        <v>1.3937785602738542</v>
      </c>
      <c r="BK255" s="11">
        <f t="shared" si="97"/>
        <v>1.7319405325984565</v>
      </c>
      <c r="BP255" s="3"/>
    </row>
    <row r="256" spans="2:68" x14ac:dyDescent="0.2">
      <c r="B256" s="16">
        <v>1752</v>
      </c>
      <c r="C256" s="4">
        <v>0.28749916351628185</v>
      </c>
      <c r="D256" s="4">
        <f t="shared" si="112"/>
        <v>0.60782064168347116</v>
      </c>
      <c r="E256" s="4">
        <v>0.68318921540895206</v>
      </c>
      <c r="F256" s="4">
        <f t="shared" si="98"/>
        <v>0.91091895387860278</v>
      </c>
      <c r="G256" s="4">
        <v>1.432099132430509</v>
      </c>
      <c r="H256" s="4">
        <f t="shared" si="99"/>
        <v>1.0767662649853451</v>
      </c>
      <c r="I256" s="4">
        <v>0.32450993955389074</v>
      </c>
      <c r="J256" s="4">
        <v>3.0687973862995501</v>
      </c>
      <c r="K256" s="4">
        <v>5.8513071091844608</v>
      </c>
      <c r="L256" s="4">
        <v>5.4828938213053773</v>
      </c>
      <c r="M256" s="4">
        <v>4.8713064092794864</v>
      </c>
      <c r="N256" s="4">
        <v>6.1375947725990994</v>
      </c>
      <c r="O256" s="4">
        <v>3.2550818858560802</v>
      </c>
      <c r="P256" s="4">
        <v>5.5895012015404353</v>
      </c>
      <c r="R256" s="4">
        <v>16.703709677419358</v>
      </c>
      <c r="S256" s="4">
        <v>11.135806451612904</v>
      </c>
      <c r="T256" s="4">
        <v>11.135806451612904</v>
      </c>
      <c r="U256" s="4">
        <v>7.4238709677419363</v>
      </c>
      <c r="V256" s="4"/>
      <c r="AE256" s="57"/>
      <c r="AF256" s="26">
        <v>1752</v>
      </c>
      <c r="AG256" s="6">
        <f t="shared" si="100"/>
        <v>103.3295090861901</v>
      </c>
      <c r="AH256" s="6">
        <f t="shared" si="101"/>
        <v>177.62919600632753</v>
      </c>
      <c r="AI256" s="6">
        <f t="shared" si="102"/>
        <v>388.09886488866795</v>
      </c>
      <c r="AJ256" s="6">
        <f t="shared" si="103"/>
        <v>291.80365781102853</v>
      </c>
      <c r="AK256" s="6">
        <f t="shared" si="104"/>
        <v>19.688018032734551</v>
      </c>
      <c r="AL256" s="6">
        <f t="shared" si="105"/>
        <v>15.343986931497751</v>
      </c>
      <c r="AM256" s="6">
        <f t="shared" si="106"/>
        <v>17.553921327553383</v>
      </c>
      <c r="AN256" s="6">
        <f t="shared" si="107"/>
        <v>7.1277619676969906</v>
      </c>
      <c r="AO256" s="6">
        <f t="shared" si="108"/>
        <v>14.613919227838458</v>
      </c>
      <c r="AP256" s="6">
        <f t="shared" si="109"/>
        <v>7.9788732043788295</v>
      </c>
      <c r="AQ256" s="6">
        <f t="shared" si="110"/>
        <v>4.2316064516129046</v>
      </c>
      <c r="AR256" s="6">
        <f t="shared" si="111"/>
        <v>11.179002403080871</v>
      </c>
      <c r="AS256" s="7"/>
      <c r="AT256" s="7">
        <f t="shared" si="85"/>
        <v>201.04659863258382</v>
      </c>
      <c r="AU256" s="7">
        <f t="shared" si="86"/>
        <v>275.34628555272127</v>
      </c>
      <c r="AV256" s="7">
        <f t="shared" si="87"/>
        <v>389.52074735742218</v>
      </c>
      <c r="AW256" s="7">
        <f t="shared" si="88"/>
        <v>485.8159544350616</v>
      </c>
      <c r="AX256" s="7"/>
      <c r="AY256" s="8">
        <v>1752</v>
      </c>
      <c r="AZ256" s="9">
        <f t="shared" si="89"/>
        <v>2783.9516129032259</v>
      </c>
      <c r="BB256" s="9">
        <f t="shared" si="90"/>
        <v>844.3957142568521</v>
      </c>
      <c r="BC256" s="9">
        <f t="shared" si="91"/>
        <v>1156.4543993214295</v>
      </c>
      <c r="BD256" s="9">
        <f t="shared" si="92"/>
        <v>2040.4270086272588</v>
      </c>
      <c r="BE256" s="9">
        <f t="shared" si="93"/>
        <v>1635.9871389011732</v>
      </c>
      <c r="BG256" s="10">
        <v>1752</v>
      </c>
      <c r="BH256" s="11">
        <f t="shared" si="94"/>
        <v>3.296975062637979</v>
      </c>
      <c r="BI256" s="11">
        <f t="shared" si="95"/>
        <v>2.4073163754115683</v>
      </c>
      <c r="BJ256" s="11">
        <f t="shared" si="96"/>
        <v>1.3643965704885417</v>
      </c>
      <c r="BK256" s="11">
        <f t="shared" si="97"/>
        <v>1.7016952925272348</v>
      </c>
      <c r="BP256" s="3"/>
    </row>
    <row r="257" spans="2:68" x14ac:dyDescent="0.2">
      <c r="B257" s="16">
        <v>1753</v>
      </c>
      <c r="C257" s="4">
        <v>0.25784464241966953</v>
      </c>
      <c r="D257" s="4">
        <f t="shared" si="112"/>
        <v>0.54512609391050648</v>
      </c>
      <c r="E257" s="4">
        <v>0.65553772938488331</v>
      </c>
      <c r="F257" s="4">
        <f t="shared" si="98"/>
        <v>0.87405030584651111</v>
      </c>
      <c r="G257" s="4">
        <v>1.2786599396700973</v>
      </c>
      <c r="H257" s="4">
        <f t="shared" si="99"/>
        <v>0.96139845087977238</v>
      </c>
      <c r="I257" s="4">
        <v>0.40351418533694383</v>
      </c>
      <c r="J257" s="4">
        <v>3.2178532593483857</v>
      </c>
      <c r="K257" s="4">
        <v>7.3657630668557328</v>
      </c>
      <c r="L257" s="4">
        <v>6.3932996983504866</v>
      </c>
      <c r="M257" s="4">
        <v>4.8713064092794864</v>
      </c>
      <c r="N257" s="4">
        <v>7.1605272346989501</v>
      </c>
      <c r="O257" s="4">
        <v>2.7533587380361579</v>
      </c>
      <c r="P257" s="4">
        <v>5.5895012015404353</v>
      </c>
      <c r="R257" s="4">
        <v>16.703709677419358</v>
      </c>
      <c r="S257" s="4">
        <v>11.135806451612904</v>
      </c>
      <c r="T257" s="4">
        <v>11.135806451612904</v>
      </c>
      <c r="U257" s="4">
        <v>7.4238709677419363</v>
      </c>
      <c r="V257" s="4"/>
      <c r="AE257" s="57"/>
      <c r="AF257" s="26">
        <v>1753</v>
      </c>
      <c r="AG257" s="6">
        <f t="shared" si="100"/>
        <v>92.671435964786099</v>
      </c>
      <c r="AH257" s="6">
        <f t="shared" si="101"/>
        <v>170.43980964006965</v>
      </c>
      <c r="AI257" s="6">
        <f t="shared" si="102"/>
        <v>346.51684365059634</v>
      </c>
      <c r="AJ257" s="6">
        <f t="shared" si="103"/>
        <v>260.53898018841829</v>
      </c>
      <c r="AK257" s="6">
        <f t="shared" si="104"/>
        <v>24.481205624392384</v>
      </c>
      <c r="AL257" s="6">
        <f t="shared" si="105"/>
        <v>16.089266296741929</v>
      </c>
      <c r="AM257" s="6">
        <f t="shared" si="106"/>
        <v>22.097289200567197</v>
      </c>
      <c r="AN257" s="6">
        <f t="shared" si="107"/>
        <v>8.3112896078556329</v>
      </c>
      <c r="AO257" s="6">
        <f t="shared" si="108"/>
        <v>14.613919227838458</v>
      </c>
      <c r="AP257" s="6">
        <f t="shared" si="109"/>
        <v>9.3086854051086352</v>
      </c>
      <c r="AQ257" s="6">
        <f t="shared" si="110"/>
        <v>3.5793663594470053</v>
      </c>
      <c r="AR257" s="6">
        <f t="shared" si="111"/>
        <v>11.179002403080871</v>
      </c>
      <c r="AS257" s="7"/>
      <c r="AT257" s="7">
        <f t="shared" si="85"/>
        <v>202.33146008981822</v>
      </c>
      <c r="AU257" s="7">
        <f t="shared" si="86"/>
        <v>280.09983376510178</v>
      </c>
      <c r="AV257" s="7">
        <f t="shared" si="87"/>
        <v>370.19900431345042</v>
      </c>
      <c r="AW257" s="7">
        <f t="shared" si="88"/>
        <v>456.17686777562852</v>
      </c>
      <c r="AX257" s="7"/>
      <c r="AY257" s="8">
        <v>1753</v>
      </c>
      <c r="AZ257" s="9">
        <f t="shared" si="89"/>
        <v>2783.9516129032259</v>
      </c>
      <c r="BB257" s="9">
        <f t="shared" si="90"/>
        <v>849.79213237723661</v>
      </c>
      <c r="BC257" s="9">
        <f t="shared" si="91"/>
        <v>1176.4193018134274</v>
      </c>
      <c r="BD257" s="9">
        <f t="shared" si="92"/>
        <v>1915.9428446576399</v>
      </c>
      <c r="BE257" s="9">
        <f t="shared" si="93"/>
        <v>1554.8358181164917</v>
      </c>
      <c r="BG257" s="10">
        <v>1753</v>
      </c>
      <c r="BH257" s="11">
        <f t="shared" si="94"/>
        <v>3.2760383473018369</v>
      </c>
      <c r="BI257" s="11">
        <f t="shared" si="95"/>
        <v>2.3664620332323847</v>
      </c>
      <c r="BJ257" s="11">
        <f t="shared" si="96"/>
        <v>1.4530452307937665</v>
      </c>
      <c r="BK257" s="11">
        <f t="shared" si="97"/>
        <v>1.7905116286011917</v>
      </c>
      <c r="BP257" s="3"/>
    </row>
    <row r="258" spans="2:68" x14ac:dyDescent="0.2">
      <c r="B258" s="16">
        <v>1754</v>
      </c>
      <c r="C258" s="4">
        <v>0.28319961373247637</v>
      </c>
      <c r="D258" s="4">
        <f t="shared" si="112"/>
        <v>0.59873068442384014</v>
      </c>
      <c r="E258" s="4">
        <v>0.51234253390309958</v>
      </c>
      <c r="F258" s="4">
        <f t="shared" si="98"/>
        <v>0.68312337853746607</v>
      </c>
      <c r="G258" s="4">
        <v>1.1507939457030876</v>
      </c>
      <c r="H258" s="4">
        <f t="shared" si="99"/>
        <v>0.86525860579179514</v>
      </c>
      <c r="I258" s="4">
        <v>0.32450993955389074</v>
      </c>
      <c r="J258" s="4">
        <v>3.2178532593483857</v>
      </c>
      <c r="K258" s="4">
        <v>7.5034408811894853</v>
      </c>
      <c r="L258" s="4">
        <v>6.3932996983504866</v>
      </c>
      <c r="M258" s="4">
        <v>4.8713064092794864</v>
      </c>
      <c r="N258" s="4">
        <v>7.1605272346989501</v>
      </c>
      <c r="O258" s="4">
        <v>2.6554615384615388</v>
      </c>
      <c r="P258" s="4">
        <v>5.5895012015404353</v>
      </c>
      <c r="R258" s="4">
        <v>16.703709677419358</v>
      </c>
      <c r="S258" s="4">
        <v>11.135806451612904</v>
      </c>
      <c r="T258" s="4">
        <v>11.135806451612904</v>
      </c>
      <c r="U258" s="4">
        <v>7.4238709677419363</v>
      </c>
      <c r="V258" s="4"/>
      <c r="AE258" s="57"/>
      <c r="AF258" s="26">
        <v>1754</v>
      </c>
      <c r="AG258" s="6">
        <f t="shared" si="100"/>
        <v>101.78421635205282</v>
      </c>
      <c r="AH258" s="6">
        <f t="shared" si="101"/>
        <v>133.20905881480587</v>
      </c>
      <c r="AI258" s="6">
        <f t="shared" si="102"/>
        <v>311.86515928553672</v>
      </c>
      <c r="AJ258" s="6">
        <f t="shared" si="103"/>
        <v>234.48508216957649</v>
      </c>
      <c r="AK258" s="6">
        <f t="shared" si="104"/>
        <v>19.688018032734551</v>
      </c>
      <c r="AL258" s="6">
        <f t="shared" si="105"/>
        <v>16.089266296741929</v>
      </c>
      <c r="AM258" s="6">
        <f t="shared" si="106"/>
        <v>22.510322643568458</v>
      </c>
      <c r="AN258" s="6">
        <f t="shared" si="107"/>
        <v>8.3112896078556329</v>
      </c>
      <c r="AO258" s="6">
        <f t="shared" si="108"/>
        <v>14.613919227838458</v>
      </c>
      <c r="AP258" s="6">
        <f t="shared" si="109"/>
        <v>9.3086854051086352</v>
      </c>
      <c r="AQ258" s="6">
        <f t="shared" si="110"/>
        <v>3.4521000000000006</v>
      </c>
      <c r="AR258" s="6">
        <f t="shared" si="111"/>
        <v>11.179002403080871</v>
      </c>
      <c r="AS258" s="7"/>
      <c r="AT258" s="7">
        <f t="shared" si="85"/>
        <v>206.93681996898135</v>
      </c>
      <c r="AU258" s="7">
        <f t="shared" si="86"/>
        <v>238.36166243173443</v>
      </c>
      <c r="AV258" s="7">
        <f t="shared" si="87"/>
        <v>339.63768578650496</v>
      </c>
      <c r="AW258" s="7">
        <f t="shared" si="88"/>
        <v>417.01776290246528</v>
      </c>
      <c r="AX258" s="7"/>
      <c r="AY258" s="8">
        <v>1754</v>
      </c>
      <c r="AZ258" s="9">
        <f t="shared" si="89"/>
        <v>2783.9516129032259</v>
      </c>
      <c r="BB258" s="9">
        <f t="shared" si="90"/>
        <v>869.13464386972169</v>
      </c>
      <c r="BC258" s="9">
        <f t="shared" si="91"/>
        <v>1001.1189822132847</v>
      </c>
      <c r="BD258" s="9">
        <f t="shared" si="92"/>
        <v>1751.4746041903543</v>
      </c>
      <c r="BE258" s="9">
        <f t="shared" si="93"/>
        <v>1426.4782803033208</v>
      </c>
      <c r="BG258" s="10">
        <v>1754</v>
      </c>
      <c r="BH258" s="11">
        <f t="shared" si="94"/>
        <v>3.2031304154532405</v>
      </c>
      <c r="BI258" s="11">
        <f t="shared" si="95"/>
        <v>2.78083990251432</v>
      </c>
      <c r="BJ258" s="11">
        <f t="shared" si="96"/>
        <v>1.5894901394760159</v>
      </c>
      <c r="BK258" s="11">
        <f t="shared" si="97"/>
        <v>1.9516256583389808</v>
      </c>
      <c r="BP258" s="3"/>
    </row>
    <row r="259" spans="2:68" x14ac:dyDescent="0.2">
      <c r="B259" s="16">
        <v>1755</v>
      </c>
      <c r="C259" s="4">
        <v>0.27016682081370685</v>
      </c>
      <c r="D259" s="4">
        <f t="shared" si="112"/>
        <v>0.57117721102263608</v>
      </c>
      <c r="E259" s="4">
        <v>0.60043226795120375</v>
      </c>
      <c r="F259" s="4">
        <f t="shared" si="98"/>
        <v>0.8005763572682717</v>
      </c>
      <c r="G259" s="4">
        <v>1.2786599396700973</v>
      </c>
      <c r="H259" s="4">
        <f t="shared" si="99"/>
        <v>0.96139845087977238</v>
      </c>
      <c r="I259" s="4">
        <v>0.328657662457501</v>
      </c>
      <c r="J259" s="4">
        <v>3.4633570502523496</v>
      </c>
      <c r="K259" s="4">
        <v>7.6273509140898623</v>
      </c>
      <c r="L259" s="4">
        <v>6.9047636742185254</v>
      </c>
      <c r="M259" s="4">
        <v>4.8713064092794864</v>
      </c>
      <c r="N259" s="4">
        <v>7.1605272346989501</v>
      </c>
      <c r="O259" s="4">
        <v>2.6554615384615388</v>
      </c>
      <c r="P259" s="4">
        <v>5.5895012015404353</v>
      </c>
      <c r="R259" s="4">
        <v>16.703709677419358</v>
      </c>
      <c r="S259" s="4">
        <v>11.135806451612904</v>
      </c>
      <c r="T259" s="4">
        <v>11.135806451612904</v>
      </c>
      <c r="U259" s="4">
        <v>7.4238709677419363</v>
      </c>
      <c r="V259" s="4"/>
      <c r="AE259" s="57"/>
      <c r="AF259" s="26">
        <v>1755</v>
      </c>
      <c r="AG259" s="6">
        <f t="shared" si="100"/>
        <v>97.100125873848128</v>
      </c>
      <c r="AH259" s="6">
        <f t="shared" si="101"/>
        <v>156.11238966731298</v>
      </c>
      <c r="AI259" s="6">
        <f t="shared" si="102"/>
        <v>346.51684365059634</v>
      </c>
      <c r="AJ259" s="6">
        <f t="shared" si="103"/>
        <v>260.53898018841829</v>
      </c>
      <c r="AK259" s="6">
        <f t="shared" si="104"/>
        <v>19.939660381296587</v>
      </c>
      <c r="AL259" s="6">
        <f t="shared" si="105"/>
        <v>17.316785251261749</v>
      </c>
      <c r="AM259" s="6">
        <f t="shared" si="106"/>
        <v>22.882052742269586</v>
      </c>
      <c r="AN259" s="6">
        <f t="shared" si="107"/>
        <v>8.9761927764840834</v>
      </c>
      <c r="AO259" s="6">
        <f t="shared" si="108"/>
        <v>14.613919227838458</v>
      </c>
      <c r="AP259" s="6">
        <f t="shared" si="109"/>
        <v>9.3086854051086352</v>
      </c>
      <c r="AQ259" s="6">
        <f t="shared" si="110"/>
        <v>3.4521000000000006</v>
      </c>
      <c r="AR259" s="6">
        <f t="shared" si="111"/>
        <v>11.179002403080871</v>
      </c>
      <c r="AS259" s="7"/>
      <c r="AT259" s="7">
        <f t="shared" si="85"/>
        <v>204.76852406118809</v>
      </c>
      <c r="AU259" s="7">
        <f t="shared" si="86"/>
        <v>263.78078785465294</v>
      </c>
      <c r="AV259" s="7">
        <f t="shared" si="87"/>
        <v>368.2073783757582</v>
      </c>
      <c r="AW259" s="7">
        <f t="shared" si="88"/>
        <v>454.1852418379363</v>
      </c>
      <c r="AX259" s="7"/>
      <c r="AY259" s="8">
        <v>1755</v>
      </c>
      <c r="AZ259" s="9">
        <f t="shared" si="89"/>
        <v>2783.9516129032259</v>
      </c>
      <c r="BB259" s="9">
        <f t="shared" si="90"/>
        <v>860.02780105699003</v>
      </c>
      <c r="BC259" s="9">
        <f t="shared" si="91"/>
        <v>1107.8793089895423</v>
      </c>
      <c r="BD259" s="9">
        <f t="shared" si="92"/>
        <v>1907.5780157193326</v>
      </c>
      <c r="BE259" s="9">
        <f t="shared" si="93"/>
        <v>1546.4709891781845</v>
      </c>
      <c r="BG259" s="10">
        <v>1755</v>
      </c>
      <c r="BH259" s="11">
        <f t="shared" si="94"/>
        <v>3.2370483948096771</v>
      </c>
      <c r="BI259" s="11">
        <f t="shared" si="95"/>
        <v>2.5128654270494231</v>
      </c>
      <c r="BJ259" s="11">
        <f t="shared" si="96"/>
        <v>1.4594169097998435</v>
      </c>
      <c r="BK259" s="11">
        <f t="shared" si="97"/>
        <v>1.8001964682070468</v>
      </c>
      <c r="BP259" s="3"/>
    </row>
    <row r="260" spans="2:68" x14ac:dyDescent="0.2">
      <c r="B260" s="16">
        <v>1756</v>
      </c>
      <c r="C260" s="4">
        <v>0.30069399019997023</v>
      </c>
      <c r="D260" s="4">
        <f t="shared" si="112"/>
        <v>0.63571668118386948</v>
      </c>
      <c r="E260" s="4">
        <v>0.98597298737250294</v>
      </c>
      <c r="F260" s="4">
        <f t="shared" si="98"/>
        <v>1.314630649830004</v>
      </c>
      <c r="G260" s="4">
        <v>1.8412703131249402</v>
      </c>
      <c r="H260" s="4">
        <f t="shared" si="99"/>
        <v>1.3844137692668723</v>
      </c>
      <c r="I260" s="4">
        <v>0.58245880203555911</v>
      </c>
      <c r="J260" s="4">
        <v>3.5247329979783402</v>
      </c>
      <c r="K260" s="4">
        <v>7.489673099756109</v>
      </c>
      <c r="L260" s="4">
        <v>7.1604956621525444</v>
      </c>
      <c r="M260" s="4">
        <v>4.8713064092794864</v>
      </c>
      <c r="N260" s="4">
        <v>6.8195497473323341</v>
      </c>
      <c r="O260" s="4">
        <v>2.985864587025878</v>
      </c>
      <c r="P260" s="4">
        <v>5.5895012015404353</v>
      </c>
      <c r="R260" s="4">
        <v>16.703709677419358</v>
      </c>
      <c r="S260" s="4">
        <v>11.135806451612904</v>
      </c>
      <c r="T260" s="4">
        <v>11.135806451612904</v>
      </c>
      <c r="U260" s="4">
        <v>7.4238709677419363</v>
      </c>
      <c r="V260" s="4"/>
      <c r="AE260" s="57"/>
      <c r="AF260" s="26">
        <v>1756</v>
      </c>
      <c r="AG260" s="6">
        <f t="shared" si="100"/>
        <v>108.07183580125781</v>
      </c>
      <c r="AH260" s="6">
        <f t="shared" si="101"/>
        <v>256.35297671685078</v>
      </c>
      <c r="AI260" s="6">
        <f t="shared" si="102"/>
        <v>498.9842548568588</v>
      </c>
      <c r="AJ260" s="6">
        <f t="shared" si="103"/>
        <v>375.17613147132238</v>
      </c>
      <c r="AK260" s="6">
        <f t="shared" si="104"/>
        <v>35.33777551949737</v>
      </c>
      <c r="AL260" s="6">
        <f t="shared" si="105"/>
        <v>17.623664989891701</v>
      </c>
      <c r="AM260" s="6">
        <f t="shared" si="106"/>
        <v>22.469019299268325</v>
      </c>
      <c r="AN260" s="6">
        <f t="shared" si="107"/>
        <v>9.3086443607983078</v>
      </c>
      <c r="AO260" s="6">
        <f t="shared" si="108"/>
        <v>14.613919227838458</v>
      </c>
      <c r="AP260" s="6">
        <f t="shared" si="109"/>
        <v>8.8654146715320348</v>
      </c>
      <c r="AQ260" s="6">
        <f t="shared" si="110"/>
        <v>3.8816239631336416</v>
      </c>
      <c r="AR260" s="6">
        <f t="shared" si="111"/>
        <v>11.179002403080871</v>
      </c>
      <c r="AS260" s="7"/>
      <c r="AT260" s="7">
        <f t="shared" si="85"/>
        <v>231.35090023629851</v>
      </c>
      <c r="AU260" s="7">
        <f t="shared" si="86"/>
        <v>379.63204115189149</v>
      </c>
      <c r="AV260" s="7">
        <f t="shared" si="87"/>
        <v>498.45519590636309</v>
      </c>
      <c r="AW260" s="7">
        <f t="shared" si="88"/>
        <v>622.26331929189951</v>
      </c>
      <c r="AX260" s="7"/>
      <c r="AY260" s="8">
        <v>1756</v>
      </c>
      <c r="AZ260" s="9">
        <f t="shared" si="89"/>
        <v>2783.9516129032259</v>
      </c>
      <c r="BB260" s="9">
        <f t="shared" si="90"/>
        <v>971.67378099245377</v>
      </c>
      <c r="BC260" s="9">
        <f t="shared" si="91"/>
        <v>1594.4545728379444</v>
      </c>
      <c r="BD260" s="9">
        <f t="shared" si="92"/>
        <v>2613.5059410259782</v>
      </c>
      <c r="BE260" s="9">
        <f t="shared" si="93"/>
        <v>2093.5118228067249</v>
      </c>
      <c r="BG260" s="10">
        <v>1756</v>
      </c>
      <c r="BH260" s="11">
        <f t="shared" si="94"/>
        <v>2.86510932718565</v>
      </c>
      <c r="BI260" s="11">
        <f t="shared" si="95"/>
        <v>1.7460212792065406</v>
      </c>
      <c r="BJ260" s="11">
        <f t="shared" si="96"/>
        <v>1.0652172505911106</v>
      </c>
      <c r="BK260" s="11">
        <f t="shared" si="97"/>
        <v>1.329799804603369</v>
      </c>
      <c r="BP260" s="3"/>
    </row>
    <row r="261" spans="2:68" x14ac:dyDescent="0.2">
      <c r="B261" s="16">
        <v>1757</v>
      </c>
      <c r="C261" s="4">
        <v>0.36163331644805269</v>
      </c>
      <c r="D261" s="4">
        <f t="shared" si="112"/>
        <v>0.76455246606353633</v>
      </c>
      <c r="E261" s="4">
        <v>0.83191470809554935</v>
      </c>
      <c r="F261" s="4">
        <f t="shared" si="98"/>
        <v>1.1092196107940657</v>
      </c>
      <c r="G261" s="4">
        <v>1.5599651263975187</v>
      </c>
      <c r="H261" s="4">
        <f t="shared" si="99"/>
        <v>1.1729061100733222</v>
      </c>
      <c r="I261" s="4">
        <v>0.58245880203555911</v>
      </c>
      <c r="J261" s="4">
        <v>3.4984290203814878</v>
      </c>
      <c r="K261" s="4">
        <v>7.5585120069229852</v>
      </c>
      <c r="L261" s="4">
        <v>7.1604956621525444</v>
      </c>
      <c r="M261" s="4">
        <v>4.8713064092794864</v>
      </c>
      <c r="N261" s="4">
        <v>6.8195497473323341</v>
      </c>
      <c r="O261" s="4">
        <v>3.7568050336760015</v>
      </c>
      <c r="P261" s="4">
        <v>5.5895012015404353</v>
      </c>
      <c r="R261" s="4">
        <v>16.703709677419358</v>
      </c>
      <c r="S261" s="4">
        <v>11.135806451612904</v>
      </c>
      <c r="T261" s="4">
        <v>11.135806451612904</v>
      </c>
      <c r="U261" s="4">
        <v>7.4238709677419363</v>
      </c>
      <c r="V261" s="4"/>
      <c r="AE261" s="57"/>
      <c r="AF261" s="26">
        <v>1757</v>
      </c>
      <c r="AG261" s="6">
        <f t="shared" si="100"/>
        <v>129.97391923080119</v>
      </c>
      <c r="AH261" s="6">
        <f t="shared" si="101"/>
        <v>216.29782410484282</v>
      </c>
      <c r="AI261" s="6">
        <f t="shared" si="102"/>
        <v>422.75054925372757</v>
      </c>
      <c r="AJ261" s="6">
        <f t="shared" si="103"/>
        <v>317.85755582987031</v>
      </c>
      <c r="AK261" s="6">
        <f t="shared" si="104"/>
        <v>35.33777551949737</v>
      </c>
      <c r="AL261" s="6">
        <f t="shared" si="105"/>
        <v>17.49214510190744</v>
      </c>
      <c r="AM261" s="6">
        <f t="shared" si="106"/>
        <v>22.675536020768956</v>
      </c>
      <c r="AN261" s="6">
        <f t="shared" si="107"/>
        <v>9.3086443607983078</v>
      </c>
      <c r="AO261" s="6">
        <f t="shared" si="108"/>
        <v>14.613919227838458</v>
      </c>
      <c r="AP261" s="6">
        <f t="shared" si="109"/>
        <v>8.8654146715320348</v>
      </c>
      <c r="AQ261" s="6">
        <f t="shared" si="110"/>
        <v>4.8838465437788017</v>
      </c>
      <c r="AR261" s="6">
        <f t="shared" si="111"/>
        <v>11.179002403080871</v>
      </c>
      <c r="AS261" s="7"/>
      <c r="AT261" s="7">
        <f t="shared" ref="AT261:AT304" si="113">SUM(AK261:AR261)+AG261</f>
        <v>254.33020308000346</v>
      </c>
      <c r="AU261" s="7">
        <f t="shared" ref="AU261:AU304" si="114">SUM(AK261:AR261)+AH261</f>
        <v>340.65410795404506</v>
      </c>
      <c r="AV261" s="7">
        <f t="shared" ref="AV261:AV304" si="115">SUM(AJ261:AR261)</f>
        <v>442.21383967907258</v>
      </c>
      <c r="AW261" s="7">
        <f t="shared" ref="AW261:AW304" si="116">SUM(AI261:AR261)-AJ261</f>
        <v>547.10683310292973</v>
      </c>
      <c r="AX261" s="7"/>
      <c r="AY261" s="8">
        <v>1757</v>
      </c>
      <c r="AZ261" s="9">
        <f t="shared" ref="AZ261:AZ304" si="117">S261*250</f>
        <v>2783.9516129032259</v>
      </c>
      <c r="BB261" s="9">
        <f t="shared" ref="BB261:BB304" si="118">AT261*4.2</f>
        <v>1068.1868529360145</v>
      </c>
      <c r="BC261" s="9">
        <f t="shared" ref="BC261:BC304" si="119">(SUM(AK261:AR261)+AH261)*4.2</f>
        <v>1430.7472534069893</v>
      </c>
      <c r="BD261" s="9">
        <f t="shared" ref="BD261:BD304" si="120">AW261*4.2</f>
        <v>2297.8486990323049</v>
      </c>
      <c r="BE261" s="9">
        <f t="shared" ref="BE261:BE304" si="121">AV261*4.2</f>
        <v>1857.2981266521049</v>
      </c>
      <c r="BG261" s="10">
        <v>1757</v>
      </c>
      <c r="BH261" s="11">
        <f t="shared" ref="BH261:BH304" si="122">AZ261/BB261</f>
        <v>2.6062402895628858</v>
      </c>
      <c r="BI261" s="11">
        <f t="shared" ref="BI261:BI304" si="123">AZ261/BC261</f>
        <v>1.945802521216726</v>
      </c>
      <c r="BJ261" s="11">
        <f t="shared" ref="BJ261:BJ304" si="124">AZ261/BD261</f>
        <v>1.2115469630683839</v>
      </c>
      <c r="BK261" s="11">
        <f t="shared" ref="BK261:BK304" si="125">AZ261/(AV261*4.2)</f>
        <v>1.4989255483294281</v>
      </c>
      <c r="BP261" s="3"/>
    </row>
    <row r="262" spans="2:68" x14ac:dyDescent="0.2">
      <c r="B262" s="16">
        <v>1758</v>
      </c>
      <c r="C262" s="4">
        <v>0.33081630698290904</v>
      </c>
      <c r="D262" s="4">
        <f t="shared" si="112"/>
        <v>0.6994002261795117</v>
      </c>
      <c r="E262" s="4">
        <v>0.61702315956564491</v>
      </c>
      <c r="F262" s="4">
        <f t="shared" ref="F262:F304" si="126">E262/0.75</f>
        <v>0.82269754608752654</v>
      </c>
      <c r="G262" s="4">
        <v>1.3298063372569013</v>
      </c>
      <c r="H262" s="4">
        <f t="shared" ref="H262:H304" si="127">G262/1.33</f>
        <v>0.99985438891496337</v>
      </c>
      <c r="I262" s="4">
        <v>0.49930683334889581</v>
      </c>
      <c r="J262" s="4">
        <v>3.5247329979783402</v>
      </c>
      <c r="K262" s="4">
        <v>7.489673099756109</v>
      </c>
      <c r="L262" s="4">
        <v>7.4162276500865634</v>
      </c>
      <c r="M262" s="4">
        <v>4.8713064092794864</v>
      </c>
      <c r="N262" s="4">
        <v>6.8195497473323341</v>
      </c>
      <c r="O262" s="4">
        <v>3.8791765331442751</v>
      </c>
      <c r="P262" s="4">
        <v>5.5895012015404353</v>
      </c>
      <c r="R262" s="4">
        <v>16.703709677419358</v>
      </c>
      <c r="S262" s="4">
        <v>11.135806451612904</v>
      </c>
      <c r="T262" s="4">
        <v>11.135806451612904</v>
      </c>
      <c r="U262" s="4">
        <v>7.4238709677419363</v>
      </c>
      <c r="V262" s="4"/>
      <c r="AE262" s="57"/>
      <c r="AF262" s="26">
        <v>1758</v>
      </c>
      <c r="AG262" s="6">
        <f t="shared" ref="AG262:AG304" si="128">D262*170</f>
        <v>118.89803845051699</v>
      </c>
      <c r="AH262" s="6">
        <f t="shared" ref="AH262:AH304" si="129">F262*195</f>
        <v>160.42602148706769</v>
      </c>
      <c r="AI262" s="6">
        <f t="shared" ref="AI262:AI304" si="130">G262*271</f>
        <v>360.37751739662025</v>
      </c>
      <c r="AJ262" s="6">
        <f t="shared" ref="AJ262:AJ304" si="131">H262*271</f>
        <v>270.9605393959551</v>
      </c>
      <c r="AK262" s="6">
        <f t="shared" ref="AK262:AK304" si="132">I262*60.67</f>
        <v>30.292945579277511</v>
      </c>
      <c r="AL262" s="6">
        <f t="shared" ref="AL262:AL304" si="133">J262*5</f>
        <v>17.623664989891701</v>
      </c>
      <c r="AM262" s="6">
        <f t="shared" ref="AM262:AM304" si="134">K262*3</f>
        <v>22.469019299268325</v>
      </c>
      <c r="AN262" s="6">
        <f t="shared" ref="AN262:AN304" si="135">L262*1.3</f>
        <v>9.6410959451125322</v>
      </c>
      <c r="AO262" s="6">
        <f t="shared" ref="AO262:AO304" si="136">M262*3</f>
        <v>14.613919227838458</v>
      </c>
      <c r="AP262" s="6">
        <f t="shared" ref="AP262:AP304" si="137">N262*1.3</f>
        <v>8.8654146715320348</v>
      </c>
      <c r="AQ262" s="6">
        <f t="shared" ref="AQ262:AQ304" si="138">O262*1.3</f>
        <v>5.0429294930875574</v>
      </c>
      <c r="AR262" s="6">
        <f t="shared" ref="AR262:AR304" si="139">P262*2</f>
        <v>11.179002403080871</v>
      </c>
      <c r="AS262" s="7"/>
      <c r="AT262" s="7">
        <f t="shared" si="113"/>
        <v>238.62603005960597</v>
      </c>
      <c r="AU262" s="7">
        <f t="shared" si="114"/>
        <v>280.15401309615669</v>
      </c>
      <c r="AV262" s="7">
        <f t="shared" si="115"/>
        <v>390.68853100504407</v>
      </c>
      <c r="AW262" s="7">
        <f t="shared" si="116"/>
        <v>480.10550900570917</v>
      </c>
      <c r="AX262" s="7"/>
      <c r="AY262" s="8">
        <v>1758</v>
      </c>
      <c r="AZ262" s="9">
        <f t="shared" si="117"/>
        <v>2783.9516129032259</v>
      </c>
      <c r="BB262" s="9">
        <f t="shared" si="118"/>
        <v>1002.2293262503451</v>
      </c>
      <c r="BC262" s="9">
        <f t="shared" si="119"/>
        <v>1176.646855003858</v>
      </c>
      <c r="BD262" s="9">
        <f t="shared" si="120"/>
        <v>2016.4431378239785</v>
      </c>
      <c r="BE262" s="9">
        <f t="shared" si="121"/>
        <v>1640.8918302211853</v>
      </c>
      <c r="BG262" s="10">
        <v>1758</v>
      </c>
      <c r="BH262" s="11">
        <f t="shared" si="122"/>
        <v>2.7777590816653346</v>
      </c>
      <c r="BI262" s="11">
        <f t="shared" si="123"/>
        <v>2.36600438021321</v>
      </c>
      <c r="BJ262" s="11">
        <f t="shared" si="124"/>
        <v>1.3806249036645264</v>
      </c>
      <c r="BK262" s="11">
        <f t="shared" si="125"/>
        <v>1.6966088572261104</v>
      </c>
      <c r="BP262" s="3"/>
    </row>
    <row r="263" spans="2:68" x14ac:dyDescent="0.2">
      <c r="B263" s="16">
        <v>1759</v>
      </c>
      <c r="C263" s="4">
        <v>0.23834801529218333</v>
      </c>
      <c r="D263" s="4">
        <f t="shared" si="112"/>
        <v>0.50390700907438335</v>
      </c>
      <c r="E263" s="4">
        <v>0.57278078192713522</v>
      </c>
      <c r="F263" s="4">
        <f t="shared" si="126"/>
        <v>0.76370770923618025</v>
      </c>
      <c r="G263" s="4">
        <v>1.2019403432898916</v>
      </c>
      <c r="H263" s="4">
        <f t="shared" si="127"/>
        <v>0.90371454382698613</v>
      </c>
      <c r="I263" s="4">
        <v>0.38692329372250267</v>
      </c>
      <c r="J263" s="4">
        <v>3.6474848934303226</v>
      </c>
      <c r="K263" s="4">
        <v>6.1955016450188412</v>
      </c>
      <c r="L263" s="4">
        <v>7.6719596380205841</v>
      </c>
      <c r="M263" s="4">
        <v>4.8713064092794864</v>
      </c>
      <c r="N263" s="4">
        <v>7.5015047220655671</v>
      </c>
      <c r="O263" s="4">
        <v>3.9036508330379309</v>
      </c>
      <c r="P263" s="4">
        <v>5.5895012015404353</v>
      </c>
      <c r="R263" s="4">
        <v>16.703709677419358</v>
      </c>
      <c r="S263" s="4">
        <v>11.135806451612904</v>
      </c>
      <c r="T263" s="4">
        <v>11.135806451612904</v>
      </c>
      <c r="U263" s="4">
        <v>7.4238709677419363</v>
      </c>
      <c r="V263" s="4"/>
      <c r="AE263" s="57"/>
      <c r="AF263" s="26">
        <v>1759</v>
      </c>
      <c r="AG263" s="6">
        <f t="shared" si="128"/>
        <v>85.66419154264517</v>
      </c>
      <c r="AH263" s="6">
        <f t="shared" si="129"/>
        <v>148.92300330105516</v>
      </c>
      <c r="AI263" s="6">
        <f t="shared" si="130"/>
        <v>325.72583303156063</v>
      </c>
      <c r="AJ263" s="6">
        <f t="shared" si="131"/>
        <v>244.90664137711323</v>
      </c>
      <c r="AK263" s="6">
        <f t="shared" si="132"/>
        <v>23.474636230144238</v>
      </c>
      <c r="AL263" s="6">
        <f t="shared" si="133"/>
        <v>18.237424467151612</v>
      </c>
      <c r="AM263" s="6">
        <f t="shared" si="134"/>
        <v>18.586504935056524</v>
      </c>
      <c r="AN263" s="6">
        <f t="shared" si="135"/>
        <v>9.9735475294267601</v>
      </c>
      <c r="AO263" s="6">
        <f t="shared" si="136"/>
        <v>14.613919227838458</v>
      </c>
      <c r="AP263" s="6">
        <f t="shared" si="137"/>
        <v>9.7519561386852374</v>
      </c>
      <c r="AQ263" s="6">
        <f t="shared" si="138"/>
        <v>5.0747460829493107</v>
      </c>
      <c r="AR263" s="6">
        <f t="shared" si="139"/>
        <v>11.179002403080871</v>
      </c>
      <c r="AS263" s="7"/>
      <c r="AT263" s="7">
        <f t="shared" si="113"/>
        <v>196.55592855697819</v>
      </c>
      <c r="AU263" s="7">
        <f t="shared" si="114"/>
        <v>259.81474031538818</v>
      </c>
      <c r="AV263" s="7">
        <f t="shared" si="115"/>
        <v>355.79837839144614</v>
      </c>
      <c r="AW263" s="7">
        <f t="shared" si="116"/>
        <v>436.61757004589367</v>
      </c>
      <c r="AX263" s="7"/>
      <c r="AY263" s="8">
        <v>1759</v>
      </c>
      <c r="AZ263" s="9">
        <f t="shared" si="117"/>
        <v>2783.9516129032259</v>
      </c>
      <c r="BB263" s="9">
        <f t="shared" si="118"/>
        <v>825.53489993930839</v>
      </c>
      <c r="BC263" s="9">
        <f t="shared" si="119"/>
        <v>1091.2219093246304</v>
      </c>
      <c r="BD263" s="9">
        <f t="shared" si="120"/>
        <v>1833.7937941927535</v>
      </c>
      <c r="BE263" s="9">
        <f t="shared" si="121"/>
        <v>1494.3531892440737</v>
      </c>
      <c r="BG263" s="10">
        <v>1759</v>
      </c>
      <c r="BH263" s="11">
        <f t="shared" si="122"/>
        <v>3.3723003268643108</v>
      </c>
      <c r="BI263" s="11">
        <f t="shared" si="123"/>
        <v>2.5512240811094467</v>
      </c>
      <c r="BJ263" s="11">
        <f t="shared" si="124"/>
        <v>1.5181377653907577</v>
      </c>
      <c r="BK263" s="11">
        <f t="shared" si="125"/>
        <v>1.8629810094034744</v>
      </c>
      <c r="BP263" s="3"/>
    </row>
    <row r="264" spans="2:68" x14ac:dyDescent="0.2">
      <c r="B264" s="16">
        <v>1760</v>
      </c>
      <c r="C264" s="4">
        <v>0.24846038006739973</v>
      </c>
      <c r="D264" s="4">
        <f t="shared" si="112"/>
        <v>0.52528621578731449</v>
      </c>
      <c r="E264" s="4">
        <v>0.56468284673437219</v>
      </c>
      <c r="F264" s="4">
        <f t="shared" si="126"/>
        <v>0.75291046231249625</v>
      </c>
      <c r="G264" s="4">
        <v>1.2019403432898916</v>
      </c>
      <c r="H264" s="4">
        <f t="shared" si="127"/>
        <v>0.90371454382698613</v>
      </c>
      <c r="I264" s="4">
        <v>0.39936646243333351</v>
      </c>
      <c r="J264" s="4">
        <v>3.4633570502523496</v>
      </c>
      <c r="K264" s="4">
        <v>7.5172086626228607</v>
      </c>
      <c r="L264" s="4">
        <v>7.6719596380205841</v>
      </c>
      <c r="M264" s="4">
        <v>4.8713064092794864</v>
      </c>
      <c r="N264" s="4">
        <v>7.1605272346989501</v>
      </c>
      <c r="O264" s="4">
        <v>3.9770737327188947</v>
      </c>
      <c r="P264" s="4">
        <v>5.5895012015404353</v>
      </c>
      <c r="R264" s="4">
        <v>16.703709677419358</v>
      </c>
      <c r="S264" s="4">
        <v>11.135806451612904</v>
      </c>
      <c r="T264" s="4">
        <v>11.135806451612904</v>
      </c>
      <c r="U264" s="4">
        <v>7.4238709677419363</v>
      </c>
      <c r="V264" s="4"/>
      <c r="AE264" s="57"/>
      <c r="AF264" s="26">
        <v>1760</v>
      </c>
      <c r="AG264" s="6">
        <f t="shared" si="128"/>
        <v>89.298656683843461</v>
      </c>
      <c r="AH264" s="6">
        <f t="shared" si="129"/>
        <v>146.81754015093676</v>
      </c>
      <c r="AI264" s="6">
        <f t="shared" si="130"/>
        <v>325.72583303156063</v>
      </c>
      <c r="AJ264" s="6">
        <f t="shared" si="131"/>
        <v>244.90664137711323</v>
      </c>
      <c r="AK264" s="6">
        <f t="shared" si="132"/>
        <v>24.229563275830344</v>
      </c>
      <c r="AL264" s="6">
        <f t="shared" si="133"/>
        <v>17.316785251261749</v>
      </c>
      <c r="AM264" s="6">
        <f t="shared" si="134"/>
        <v>22.551625987868583</v>
      </c>
      <c r="AN264" s="6">
        <f t="shared" si="135"/>
        <v>9.9735475294267601</v>
      </c>
      <c r="AO264" s="6">
        <f t="shared" si="136"/>
        <v>14.613919227838458</v>
      </c>
      <c r="AP264" s="6">
        <f t="shared" si="137"/>
        <v>9.3086854051086352</v>
      </c>
      <c r="AQ264" s="6">
        <f t="shared" si="138"/>
        <v>5.1701958525345635</v>
      </c>
      <c r="AR264" s="6">
        <f t="shared" si="139"/>
        <v>11.179002403080871</v>
      </c>
      <c r="AS264" s="7"/>
      <c r="AT264" s="7">
        <f t="shared" si="113"/>
        <v>203.64198161679343</v>
      </c>
      <c r="AU264" s="7">
        <f t="shared" si="114"/>
        <v>261.16086508388673</v>
      </c>
      <c r="AV264" s="7">
        <f t="shared" si="115"/>
        <v>359.24996631006314</v>
      </c>
      <c r="AW264" s="7">
        <f t="shared" si="116"/>
        <v>440.06915796451062</v>
      </c>
      <c r="AX264" s="7"/>
      <c r="AY264" s="8">
        <v>1760</v>
      </c>
      <c r="AZ264" s="9">
        <f t="shared" si="117"/>
        <v>2783.9516129032259</v>
      </c>
      <c r="BB264" s="9">
        <f t="shared" si="118"/>
        <v>855.29632279053249</v>
      </c>
      <c r="BC264" s="9">
        <f t="shared" si="119"/>
        <v>1096.8756333523243</v>
      </c>
      <c r="BD264" s="9">
        <f t="shared" si="120"/>
        <v>1848.2904634509448</v>
      </c>
      <c r="BE264" s="9">
        <f t="shared" si="121"/>
        <v>1508.8498585022653</v>
      </c>
      <c r="BG264" s="10">
        <v>1760</v>
      </c>
      <c r="BH264" s="11">
        <f t="shared" si="122"/>
        <v>3.2549556670840887</v>
      </c>
      <c r="BI264" s="11">
        <f t="shared" si="123"/>
        <v>2.5380740790045437</v>
      </c>
      <c r="BJ264" s="11">
        <f t="shared" si="124"/>
        <v>1.5062305779067362</v>
      </c>
      <c r="BK264" s="11">
        <f t="shared" si="125"/>
        <v>1.8450819325831855</v>
      </c>
      <c r="BP264" s="3"/>
    </row>
    <row r="265" spans="2:68" x14ac:dyDescent="0.2">
      <c r="B265" s="16">
        <v>1761</v>
      </c>
      <c r="C265" s="4">
        <v>0.24000728943228661</v>
      </c>
      <c r="D265" s="4">
        <f t="shared" si="112"/>
        <v>0.50741498822893583</v>
      </c>
      <c r="E265" s="4">
        <v>0.56468284673437219</v>
      </c>
      <c r="F265" s="4">
        <f t="shared" si="126"/>
        <v>0.75291046231249625</v>
      </c>
      <c r="G265" s="4">
        <v>1.0485011505294797</v>
      </c>
      <c r="H265" s="4">
        <f t="shared" si="127"/>
        <v>0.78834672972141329</v>
      </c>
      <c r="I265" s="4">
        <v>0.41180963114416447</v>
      </c>
      <c r="J265" s="4">
        <v>3.3756771249295059</v>
      </c>
      <c r="K265" s="4">
        <v>6.8838907166876009</v>
      </c>
      <c r="L265" s="4">
        <v>7.6719596380205841</v>
      </c>
      <c r="M265" s="4">
        <v>4.8713064092794864</v>
      </c>
      <c r="N265" s="4">
        <v>7.1605272346989501</v>
      </c>
      <c r="O265" s="4">
        <v>4.0749709322935139</v>
      </c>
      <c r="P265" s="4">
        <v>5.5895012015404353</v>
      </c>
      <c r="R265" s="4">
        <v>16.703709677419358</v>
      </c>
      <c r="S265" s="4">
        <v>11.135806451612904</v>
      </c>
      <c r="T265" s="4">
        <v>11.135806451612904</v>
      </c>
      <c r="U265" s="4">
        <v>7.4238709677419363</v>
      </c>
      <c r="V265" s="4"/>
      <c r="AE265" s="57"/>
      <c r="AF265" s="26">
        <v>1761</v>
      </c>
      <c r="AG265" s="6">
        <f t="shared" si="128"/>
        <v>86.260547998919094</v>
      </c>
      <c r="AH265" s="6">
        <f t="shared" si="129"/>
        <v>146.81754015093676</v>
      </c>
      <c r="AI265" s="6">
        <f t="shared" si="130"/>
        <v>284.14381179348896</v>
      </c>
      <c r="AJ265" s="6">
        <f t="shared" si="131"/>
        <v>213.641963754503</v>
      </c>
      <c r="AK265" s="6">
        <f t="shared" si="132"/>
        <v>24.984490321516461</v>
      </c>
      <c r="AL265" s="6">
        <f t="shared" si="133"/>
        <v>16.878385624647528</v>
      </c>
      <c r="AM265" s="6">
        <f t="shared" si="134"/>
        <v>20.651672150062801</v>
      </c>
      <c r="AN265" s="6">
        <f t="shared" si="135"/>
        <v>9.9735475294267601</v>
      </c>
      <c r="AO265" s="6">
        <f t="shared" si="136"/>
        <v>14.613919227838458</v>
      </c>
      <c r="AP265" s="6">
        <f t="shared" si="137"/>
        <v>9.3086854051086352</v>
      </c>
      <c r="AQ265" s="6">
        <f t="shared" si="138"/>
        <v>5.2974622119815686</v>
      </c>
      <c r="AR265" s="6">
        <f t="shared" si="139"/>
        <v>11.179002403080871</v>
      </c>
      <c r="AS265" s="7"/>
      <c r="AT265" s="7">
        <f t="shared" si="113"/>
        <v>199.14771287258219</v>
      </c>
      <c r="AU265" s="7">
        <f t="shared" si="114"/>
        <v>259.70470502459989</v>
      </c>
      <c r="AV265" s="7">
        <f t="shared" si="115"/>
        <v>326.52912862816601</v>
      </c>
      <c r="AW265" s="7">
        <f t="shared" si="116"/>
        <v>397.03097666715223</v>
      </c>
      <c r="AX265" s="7"/>
      <c r="AY265" s="8">
        <v>1761</v>
      </c>
      <c r="AZ265" s="9">
        <f t="shared" si="117"/>
        <v>2783.9516129032259</v>
      </c>
      <c r="BB265" s="9">
        <f t="shared" si="118"/>
        <v>836.42039406484525</v>
      </c>
      <c r="BC265" s="9">
        <f t="shared" si="119"/>
        <v>1090.7597611033195</v>
      </c>
      <c r="BD265" s="9">
        <f t="shared" si="120"/>
        <v>1667.5301020020395</v>
      </c>
      <c r="BE265" s="9">
        <f t="shared" si="121"/>
        <v>1371.4223402382972</v>
      </c>
      <c r="BG265" s="10">
        <v>1761</v>
      </c>
      <c r="BH265" s="11">
        <f t="shared" si="122"/>
        <v>3.3284119237860121</v>
      </c>
      <c r="BI265" s="11">
        <f t="shared" si="123"/>
        <v>2.5523050191063317</v>
      </c>
      <c r="BJ265" s="11">
        <f t="shared" si="124"/>
        <v>1.6695060614263029</v>
      </c>
      <c r="BK265" s="11">
        <f t="shared" si="125"/>
        <v>2.0299739410833051</v>
      </c>
      <c r="BP265" s="3"/>
    </row>
    <row r="266" spans="2:68" x14ac:dyDescent="0.2">
      <c r="B266" s="16">
        <v>1762</v>
      </c>
      <c r="C266" s="4">
        <v>0.28169198408901047</v>
      </c>
      <c r="D266" s="4">
        <f t="shared" si="112"/>
        <v>0.5955433067420941</v>
      </c>
      <c r="E266" s="4">
        <v>0.6031974165536107</v>
      </c>
      <c r="F266" s="4">
        <f t="shared" si="126"/>
        <v>0.80426322207148093</v>
      </c>
      <c r="G266" s="4">
        <v>1.2530867408766955</v>
      </c>
      <c r="H266" s="4">
        <f t="shared" si="127"/>
        <v>0.942170481862177</v>
      </c>
      <c r="I266" s="4">
        <v>0.39521873952972331</v>
      </c>
      <c r="J266" s="4">
        <v>3.1915492817515325</v>
      </c>
      <c r="K266" s="4">
        <v>7.1592463453551041</v>
      </c>
      <c r="L266" s="4">
        <v>7.6719596380205841</v>
      </c>
      <c r="M266" s="4">
        <v>4.8713064092794864</v>
      </c>
      <c r="N266" s="4">
        <v>6.8195497473323341</v>
      </c>
      <c r="O266" s="4">
        <v>4.2830024813895786</v>
      </c>
      <c r="P266" s="4">
        <v>5.5895012015404353</v>
      </c>
      <c r="R266" s="4">
        <v>16.703709677419358</v>
      </c>
      <c r="S266" s="4">
        <v>11.135806451612904</v>
      </c>
      <c r="T266" s="4">
        <v>11.135806451612904</v>
      </c>
      <c r="U266" s="4">
        <v>7.4238709677419363</v>
      </c>
      <c r="V266" s="4"/>
      <c r="AE266" s="57"/>
      <c r="AF266" s="26">
        <v>1762</v>
      </c>
      <c r="AG266" s="6">
        <f t="shared" si="128"/>
        <v>101.242362146156</v>
      </c>
      <c r="AH266" s="6">
        <f t="shared" si="129"/>
        <v>156.83132830393879</v>
      </c>
      <c r="AI266" s="6">
        <f t="shared" si="130"/>
        <v>339.58650677758448</v>
      </c>
      <c r="AJ266" s="6">
        <f t="shared" si="131"/>
        <v>255.32820058464998</v>
      </c>
      <c r="AK266" s="6">
        <f t="shared" si="132"/>
        <v>23.977920927268315</v>
      </c>
      <c r="AL266" s="6">
        <f t="shared" si="133"/>
        <v>15.957746408757663</v>
      </c>
      <c r="AM266" s="6">
        <f t="shared" si="134"/>
        <v>21.477739036065312</v>
      </c>
      <c r="AN266" s="6">
        <f t="shared" si="135"/>
        <v>9.9735475294267601</v>
      </c>
      <c r="AO266" s="6">
        <f t="shared" si="136"/>
        <v>14.613919227838458</v>
      </c>
      <c r="AP266" s="6">
        <f t="shared" si="137"/>
        <v>8.8654146715320348</v>
      </c>
      <c r="AQ266" s="6">
        <f t="shared" si="138"/>
        <v>5.567903225806452</v>
      </c>
      <c r="AR266" s="6">
        <f t="shared" si="139"/>
        <v>11.179002403080871</v>
      </c>
      <c r="AS266" s="7"/>
      <c r="AT266" s="7">
        <f t="shared" si="113"/>
        <v>212.85555557593187</v>
      </c>
      <c r="AU266" s="7">
        <f t="shared" si="114"/>
        <v>268.44452173371462</v>
      </c>
      <c r="AV266" s="7">
        <f t="shared" si="115"/>
        <v>366.94139401442578</v>
      </c>
      <c r="AW266" s="7">
        <f t="shared" si="116"/>
        <v>451.19970020736037</v>
      </c>
      <c r="AX266" s="7"/>
      <c r="AY266" s="8">
        <v>1762</v>
      </c>
      <c r="AZ266" s="9">
        <f t="shared" si="117"/>
        <v>2783.9516129032259</v>
      </c>
      <c r="BB266" s="9">
        <f t="shared" si="118"/>
        <v>893.99333341891395</v>
      </c>
      <c r="BC266" s="9">
        <f t="shared" si="119"/>
        <v>1127.4669912816014</v>
      </c>
      <c r="BD266" s="9">
        <f t="shared" si="120"/>
        <v>1895.0387408709137</v>
      </c>
      <c r="BE266" s="9">
        <f t="shared" si="121"/>
        <v>1541.1538548605884</v>
      </c>
      <c r="BG266" s="10">
        <v>1762</v>
      </c>
      <c r="BH266" s="11">
        <f t="shared" si="122"/>
        <v>3.1140630571108536</v>
      </c>
      <c r="BI266" s="11">
        <f t="shared" si="123"/>
        <v>2.4692089741258716</v>
      </c>
      <c r="BJ266" s="11">
        <f t="shared" si="124"/>
        <v>1.4690737201624646</v>
      </c>
      <c r="BK266" s="11">
        <f t="shared" si="125"/>
        <v>1.8064073253445938</v>
      </c>
      <c r="BP266" s="3"/>
    </row>
    <row r="267" spans="2:68" x14ac:dyDescent="0.2">
      <c r="B267" s="16">
        <v>1763</v>
      </c>
      <c r="C267" s="4">
        <v>0.36356167189534383</v>
      </c>
      <c r="D267" s="4">
        <f t="shared" si="112"/>
        <v>0.76862932747429991</v>
      </c>
      <c r="E267" s="4">
        <v>0.74915776063780126</v>
      </c>
      <c r="F267" s="4">
        <f t="shared" si="126"/>
        <v>0.99887701418373498</v>
      </c>
      <c r="G267" s="4">
        <v>1.3042331384634991</v>
      </c>
      <c r="H267" s="4">
        <f t="shared" si="127"/>
        <v>0.98062641989736765</v>
      </c>
      <c r="I267" s="4">
        <v>0.37448012501167183</v>
      </c>
      <c r="J267" s="4">
        <v>3.1301733340255415</v>
      </c>
      <c r="K267" s="4">
        <v>7.5309764440562343</v>
      </c>
      <c r="L267" s="4">
        <v>7.6719596380205841</v>
      </c>
      <c r="M267" s="4">
        <v>4.8713064092794864</v>
      </c>
      <c r="N267" s="4">
        <v>6.8195497473323341</v>
      </c>
      <c r="O267" s="4">
        <v>4.2830024813895786</v>
      </c>
      <c r="P267" s="4">
        <v>5.5895012015404353</v>
      </c>
      <c r="R267" s="4">
        <v>16.703709677419358</v>
      </c>
      <c r="S267" s="4">
        <v>11.135806451612904</v>
      </c>
      <c r="T267" s="4">
        <v>11.135806451612904</v>
      </c>
      <c r="U267" s="4">
        <v>7.4238709677419363</v>
      </c>
      <c r="V267" s="4"/>
      <c r="AE267" s="57"/>
      <c r="AF267" s="26">
        <v>1763</v>
      </c>
      <c r="AG267" s="6">
        <f t="shared" si="128"/>
        <v>130.66698567063099</v>
      </c>
      <c r="AH267" s="6">
        <f t="shared" si="129"/>
        <v>194.78101776582832</v>
      </c>
      <c r="AI267" s="6">
        <f t="shared" si="130"/>
        <v>353.44718052360827</v>
      </c>
      <c r="AJ267" s="6">
        <f t="shared" si="131"/>
        <v>265.74975979218664</v>
      </c>
      <c r="AK267" s="6">
        <f t="shared" si="132"/>
        <v>22.719709184458129</v>
      </c>
      <c r="AL267" s="6">
        <f t="shared" si="133"/>
        <v>15.650866670127709</v>
      </c>
      <c r="AM267" s="6">
        <f t="shared" si="134"/>
        <v>22.592929332168701</v>
      </c>
      <c r="AN267" s="6">
        <f t="shared" si="135"/>
        <v>9.9735475294267601</v>
      </c>
      <c r="AO267" s="6">
        <f t="shared" si="136"/>
        <v>14.613919227838458</v>
      </c>
      <c r="AP267" s="6">
        <f t="shared" si="137"/>
        <v>8.8654146715320348</v>
      </c>
      <c r="AQ267" s="6">
        <f t="shared" si="138"/>
        <v>5.567903225806452</v>
      </c>
      <c r="AR267" s="6">
        <f t="shared" si="139"/>
        <v>11.179002403080871</v>
      </c>
      <c r="AS267" s="7"/>
      <c r="AT267" s="7">
        <f t="shared" si="113"/>
        <v>241.8302779150701</v>
      </c>
      <c r="AU267" s="7">
        <f t="shared" si="114"/>
        <v>305.94431001026743</v>
      </c>
      <c r="AV267" s="7">
        <f t="shared" si="115"/>
        <v>376.91305203662569</v>
      </c>
      <c r="AW267" s="7">
        <f t="shared" si="116"/>
        <v>464.61047276804743</v>
      </c>
      <c r="AX267" s="7"/>
      <c r="AY267" s="8">
        <v>1763</v>
      </c>
      <c r="AZ267" s="9">
        <f t="shared" si="117"/>
        <v>2783.9516129032259</v>
      </c>
      <c r="BB267" s="9">
        <f t="shared" si="118"/>
        <v>1015.6871672432944</v>
      </c>
      <c r="BC267" s="9">
        <f t="shared" si="119"/>
        <v>1284.9661020431233</v>
      </c>
      <c r="BD267" s="9">
        <f t="shared" si="120"/>
        <v>1951.3639856257994</v>
      </c>
      <c r="BE267" s="9">
        <f t="shared" si="121"/>
        <v>1583.034818553828</v>
      </c>
      <c r="BG267" s="10">
        <v>1763</v>
      </c>
      <c r="BH267" s="11">
        <f t="shared" si="122"/>
        <v>2.7409538120474917</v>
      </c>
      <c r="BI267" s="11">
        <f t="shared" si="123"/>
        <v>2.1665564628332872</v>
      </c>
      <c r="BJ267" s="11">
        <f t="shared" si="124"/>
        <v>1.4266695672414067</v>
      </c>
      <c r="BK267" s="11">
        <f t="shared" si="125"/>
        <v>1.7586167911622361</v>
      </c>
      <c r="BP267" s="3"/>
    </row>
    <row r="268" spans="2:68" x14ac:dyDescent="0.2">
      <c r="B268" s="16">
        <v>1764</v>
      </c>
      <c r="C268" s="4">
        <v>0.32626935374703797</v>
      </c>
      <c r="D268" s="4">
        <f t="shared" si="112"/>
        <v>0.68978721722418179</v>
      </c>
      <c r="E268" s="4">
        <v>0.77266152375825958</v>
      </c>
      <c r="F268" s="4">
        <f t="shared" si="126"/>
        <v>1.0302153650110129</v>
      </c>
      <c r="G268" s="4">
        <v>1.4832455300173129</v>
      </c>
      <c r="H268" s="4">
        <f t="shared" si="127"/>
        <v>1.1152222030205359</v>
      </c>
      <c r="I268" s="4">
        <v>0.41595735404777467</v>
      </c>
      <c r="J268" s="4">
        <v>3.1564773116223948</v>
      </c>
      <c r="K268" s="4">
        <v>7.91647432419074</v>
      </c>
      <c r="L268" s="4">
        <v>7.6719596380205841</v>
      </c>
      <c r="M268" s="4">
        <v>4.8713064092794864</v>
      </c>
      <c r="N268" s="4">
        <v>6.8195497473323341</v>
      </c>
      <c r="O268" s="4">
        <v>4.2830024813895786</v>
      </c>
      <c r="P268" s="4">
        <v>5.5895012015404353</v>
      </c>
      <c r="R268" s="4">
        <v>16.703709677419358</v>
      </c>
      <c r="S268" s="4">
        <v>11.135806451612904</v>
      </c>
      <c r="T268" s="4">
        <v>11.135806451612904</v>
      </c>
      <c r="U268" s="4">
        <v>7.4238709677419363</v>
      </c>
      <c r="V268" s="4"/>
      <c r="AE268" s="57"/>
      <c r="AF268" s="26">
        <v>1764</v>
      </c>
      <c r="AG268" s="6">
        <f t="shared" si="128"/>
        <v>117.2638269281109</v>
      </c>
      <c r="AH268" s="6">
        <f t="shared" si="129"/>
        <v>200.89199617714752</v>
      </c>
      <c r="AI268" s="6">
        <f t="shared" si="130"/>
        <v>401.9595386346918</v>
      </c>
      <c r="AJ268" s="6">
        <f t="shared" si="131"/>
        <v>302.22521701856522</v>
      </c>
      <c r="AK268" s="6">
        <f t="shared" si="132"/>
        <v>25.23613267007849</v>
      </c>
      <c r="AL268" s="6">
        <f t="shared" si="133"/>
        <v>15.782386558111973</v>
      </c>
      <c r="AM268" s="6">
        <f t="shared" si="134"/>
        <v>23.749422972572219</v>
      </c>
      <c r="AN268" s="6">
        <f t="shared" si="135"/>
        <v>9.9735475294267601</v>
      </c>
      <c r="AO268" s="6">
        <f t="shared" si="136"/>
        <v>14.613919227838458</v>
      </c>
      <c r="AP268" s="6">
        <f t="shared" si="137"/>
        <v>8.8654146715320348</v>
      </c>
      <c r="AQ268" s="6">
        <f t="shared" si="138"/>
        <v>5.567903225806452</v>
      </c>
      <c r="AR268" s="6">
        <f t="shared" si="139"/>
        <v>11.179002403080871</v>
      </c>
      <c r="AS268" s="7"/>
      <c r="AT268" s="7">
        <f t="shared" si="113"/>
        <v>232.23155618655818</v>
      </c>
      <c r="AU268" s="7">
        <f t="shared" si="114"/>
        <v>315.85972543559478</v>
      </c>
      <c r="AV268" s="7">
        <f t="shared" si="115"/>
        <v>417.19294627701248</v>
      </c>
      <c r="AW268" s="7">
        <f t="shared" si="116"/>
        <v>516.92726789313917</v>
      </c>
      <c r="AX268" s="7"/>
      <c r="AY268" s="8">
        <v>1764</v>
      </c>
      <c r="AZ268" s="9">
        <f t="shared" si="117"/>
        <v>2783.9516129032259</v>
      </c>
      <c r="BB268" s="9">
        <f t="shared" si="118"/>
        <v>975.37253598354437</v>
      </c>
      <c r="BC268" s="9">
        <f t="shared" si="119"/>
        <v>1326.6108468294981</v>
      </c>
      <c r="BD268" s="9">
        <f t="shared" si="120"/>
        <v>2171.0945251511848</v>
      </c>
      <c r="BE268" s="9">
        <f t="shared" si="121"/>
        <v>1752.2103743634525</v>
      </c>
      <c r="BG268" s="10">
        <v>1764</v>
      </c>
      <c r="BH268" s="11">
        <f t="shared" si="122"/>
        <v>2.8542444145158852</v>
      </c>
      <c r="BI268" s="11">
        <f t="shared" si="123"/>
        <v>2.0985442864097368</v>
      </c>
      <c r="BJ268" s="11">
        <f t="shared" si="124"/>
        <v>1.2822802419021182</v>
      </c>
      <c r="BK268" s="11">
        <f t="shared" si="125"/>
        <v>1.5888226971116908</v>
      </c>
      <c r="BP268" s="3"/>
    </row>
    <row r="269" spans="2:68" x14ac:dyDescent="0.2">
      <c r="B269" s="16">
        <v>1765</v>
      </c>
      <c r="C269" s="4">
        <v>0.32804441847579741</v>
      </c>
      <c r="D269" s="4">
        <f t="shared" si="112"/>
        <v>0.69353999677758438</v>
      </c>
      <c r="E269" s="4">
        <v>0.75745320644502201</v>
      </c>
      <c r="F269" s="4">
        <f t="shared" si="126"/>
        <v>1.0099376085933627</v>
      </c>
      <c r="G269" s="4">
        <v>1.7134043191579305</v>
      </c>
      <c r="H269" s="4">
        <f t="shared" si="127"/>
        <v>1.288273924178895</v>
      </c>
      <c r="I269" s="4">
        <v>0.50760227915611633</v>
      </c>
      <c r="J269" s="4">
        <v>3.5247329979783402</v>
      </c>
      <c r="K269" s="4">
        <v>7.1592463453551041</v>
      </c>
      <c r="L269" s="4">
        <v>7.6719596380205841</v>
      </c>
      <c r="M269" s="4">
        <v>4.8713064092794864</v>
      </c>
      <c r="N269" s="4">
        <v>7.5015047220655671</v>
      </c>
      <c r="O269" s="4">
        <v>4.2830024813895786</v>
      </c>
      <c r="P269" s="4">
        <v>5.5895012015404353</v>
      </c>
      <c r="R269" s="4">
        <v>16.703709677419358</v>
      </c>
      <c r="S269" s="4">
        <v>11.135806451612904</v>
      </c>
      <c r="T269" s="4">
        <v>11.135806451612904</v>
      </c>
      <c r="U269" s="4">
        <v>7.4238709677419363</v>
      </c>
      <c r="V269" s="4"/>
      <c r="AE269" s="57"/>
      <c r="AF269" s="26">
        <v>1765</v>
      </c>
      <c r="AG269" s="6">
        <f t="shared" si="128"/>
        <v>117.90179945218935</v>
      </c>
      <c r="AH269" s="6">
        <f t="shared" si="129"/>
        <v>196.93783367570572</v>
      </c>
      <c r="AI269" s="6">
        <f t="shared" si="130"/>
        <v>464.33257049179917</v>
      </c>
      <c r="AJ269" s="6">
        <f t="shared" si="131"/>
        <v>349.12223345248054</v>
      </c>
      <c r="AK269" s="6">
        <f t="shared" si="132"/>
        <v>30.79623027640158</v>
      </c>
      <c r="AL269" s="6">
        <f t="shared" si="133"/>
        <v>17.623664989891701</v>
      </c>
      <c r="AM269" s="6">
        <f t="shared" si="134"/>
        <v>21.477739036065312</v>
      </c>
      <c r="AN269" s="6">
        <f t="shared" si="135"/>
        <v>9.9735475294267601</v>
      </c>
      <c r="AO269" s="6">
        <f t="shared" si="136"/>
        <v>14.613919227838458</v>
      </c>
      <c r="AP269" s="6">
        <f t="shared" si="137"/>
        <v>9.7519561386852374</v>
      </c>
      <c r="AQ269" s="6">
        <f t="shared" si="138"/>
        <v>5.567903225806452</v>
      </c>
      <c r="AR269" s="6">
        <f t="shared" si="139"/>
        <v>11.179002403080871</v>
      </c>
      <c r="AS269" s="7"/>
      <c r="AT269" s="7">
        <f t="shared" si="113"/>
        <v>238.88576227938574</v>
      </c>
      <c r="AU269" s="7">
        <f t="shared" si="114"/>
        <v>317.92179650290211</v>
      </c>
      <c r="AV269" s="7">
        <f t="shared" si="115"/>
        <v>470.10619627967685</v>
      </c>
      <c r="AW269" s="7">
        <f t="shared" si="116"/>
        <v>585.31653331899565</v>
      </c>
      <c r="AX269" s="7"/>
      <c r="AY269" s="8">
        <v>1765</v>
      </c>
      <c r="AZ269" s="9">
        <f t="shared" si="117"/>
        <v>2783.9516129032259</v>
      </c>
      <c r="BB269" s="9">
        <f t="shared" si="118"/>
        <v>1003.3202015734201</v>
      </c>
      <c r="BC269" s="9">
        <f t="shared" si="119"/>
        <v>1335.2715453121889</v>
      </c>
      <c r="BD269" s="9">
        <f t="shared" si="120"/>
        <v>2458.3294399397819</v>
      </c>
      <c r="BE269" s="9">
        <f t="shared" si="121"/>
        <v>1974.4460243746428</v>
      </c>
      <c r="BG269" s="10">
        <v>1765</v>
      </c>
      <c r="BH269" s="11">
        <f t="shared" si="122"/>
        <v>2.7747389203739701</v>
      </c>
      <c r="BI269" s="11">
        <f t="shared" si="123"/>
        <v>2.0849329281950157</v>
      </c>
      <c r="BJ269" s="11">
        <f t="shared" si="124"/>
        <v>1.1324566869163883</v>
      </c>
      <c r="BK269" s="11">
        <f t="shared" si="125"/>
        <v>1.4099912474360874</v>
      </c>
      <c r="BP269" s="3"/>
    </row>
    <row r="270" spans="2:68" x14ac:dyDescent="0.2">
      <c r="B270" s="16">
        <v>1766</v>
      </c>
      <c r="C270" s="4">
        <v>0.3596595090796027</v>
      </c>
      <c r="D270" s="4">
        <f t="shared" si="112"/>
        <v>0.76037951179620022</v>
      </c>
      <c r="E270" s="4">
        <v>1.0191547706013855</v>
      </c>
      <c r="F270" s="4">
        <f t="shared" si="126"/>
        <v>1.3588730274685139</v>
      </c>
      <c r="G270" s="4">
        <v>1.5343919276041167</v>
      </c>
      <c r="H270" s="4">
        <f t="shared" si="127"/>
        <v>1.1536781410557269</v>
      </c>
      <c r="I270" s="4">
        <v>0.48666615402360724</v>
      </c>
      <c r="J270" s="4">
        <v>3.8929886843342874</v>
      </c>
      <c r="K270" s="4">
        <v>7.4070664111558591</v>
      </c>
      <c r="L270" s="4">
        <v>7.6719596380205841</v>
      </c>
      <c r="M270" s="4">
        <v>4.8713064092794864</v>
      </c>
      <c r="N270" s="4">
        <v>7.8424822094321849</v>
      </c>
      <c r="O270" s="4">
        <v>4.2830024813895786</v>
      </c>
      <c r="P270" s="4">
        <v>5.5895012015404353</v>
      </c>
      <c r="R270" s="4">
        <v>16.703709677419358</v>
      </c>
      <c r="S270" s="4">
        <v>11.135806451612904</v>
      </c>
      <c r="T270" s="4">
        <v>11.135806451612904</v>
      </c>
      <c r="U270" s="4">
        <v>7.4238709677419363</v>
      </c>
      <c r="V270" s="4"/>
      <c r="AE270" s="57"/>
      <c r="AF270" s="26">
        <v>1766</v>
      </c>
      <c r="AG270" s="6">
        <f t="shared" si="128"/>
        <v>129.26451700535404</v>
      </c>
      <c r="AH270" s="6">
        <f t="shared" si="129"/>
        <v>264.98024035636018</v>
      </c>
      <c r="AI270" s="6">
        <f t="shared" si="130"/>
        <v>415.82021238071565</v>
      </c>
      <c r="AJ270" s="6">
        <f t="shared" si="131"/>
        <v>312.64677622610196</v>
      </c>
      <c r="AK270" s="6">
        <f t="shared" si="132"/>
        <v>29.526035564612254</v>
      </c>
      <c r="AL270" s="6">
        <f t="shared" si="133"/>
        <v>19.464943421671435</v>
      </c>
      <c r="AM270" s="6">
        <f t="shared" si="134"/>
        <v>22.221199233467576</v>
      </c>
      <c r="AN270" s="6">
        <f t="shared" si="135"/>
        <v>9.9735475294267601</v>
      </c>
      <c r="AO270" s="6">
        <f t="shared" si="136"/>
        <v>14.613919227838458</v>
      </c>
      <c r="AP270" s="6">
        <f t="shared" si="137"/>
        <v>10.195226872261841</v>
      </c>
      <c r="AQ270" s="6">
        <f t="shared" si="138"/>
        <v>5.567903225806452</v>
      </c>
      <c r="AR270" s="6">
        <f t="shared" si="139"/>
        <v>11.179002403080871</v>
      </c>
      <c r="AS270" s="7"/>
      <c r="AT270" s="7">
        <f t="shared" si="113"/>
        <v>252.0062944835197</v>
      </c>
      <c r="AU270" s="7">
        <f t="shared" si="114"/>
        <v>387.72201783452584</v>
      </c>
      <c r="AV270" s="7">
        <f t="shared" si="115"/>
        <v>435.38855370426757</v>
      </c>
      <c r="AW270" s="7">
        <f t="shared" si="116"/>
        <v>538.56198985888136</v>
      </c>
      <c r="AX270" s="7"/>
      <c r="AY270" s="8">
        <v>1766</v>
      </c>
      <c r="AZ270" s="9">
        <f t="shared" si="117"/>
        <v>2783.9516129032259</v>
      </c>
      <c r="BB270" s="9">
        <f t="shared" si="118"/>
        <v>1058.4264368307827</v>
      </c>
      <c r="BC270" s="9">
        <f t="shared" si="119"/>
        <v>1628.4324749050086</v>
      </c>
      <c r="BD270" s="9">
        <f t="shared" si="120"/>
        <v>2261.9603574073017</v>
      </c>
      <c r="BE270" s="9">
        <f t="shared" si="121"/>
        <v>1828.6319255579238</v>
      </c>
      <c r="BG270" s="10">
        <v>1766</v>
      </c>
      <c r="BH270" s="11">
        <f t="shared" si="122"/>
        <v>2.6302740710437429</v>
      </c>
      <c r="BI270" s="11">
        <f t="shared" si="123"/>
        <v>1.7095898391891393</v>
      </c>
      <c r="BJ270" s="11">
        <f t="shared" si="124"/>
        <v>1.2307694092810006</v>
      </c>
      <c r="BK270" s="11">
        <f t="shared" si="125"/>
        <v>1.5224231700175692</v>
      </c>
      <c r="BP270" s="3"/>
    </row>
    <row r="271" spans="2:68" x14ac:dyDescent="0.2">
      <c r="B271" s="16">
        <v>1767</v>
      </c>
      <c r="C271" s="4">
        <v>0.34516536069355108</v>
      </c>
      <c r="D271" s="4">
        <f t="shared" si="112"/>
        <v>0.72973649195253931</v>
      </c>
      <c r="E271" s="4">
        <v>1.0163896219989785</v>
      </c>
      <c r="F271" s="4">
        <f t="shared" si="126"/>
        <v>1.3551861626653048</v>
      </c>
      <c r="G271" s="4">
        <v>1.866843511918342</v>
      </c>
      <c r="H271" s="4">
        <f t="shared" si="127"/>
        <v>1.4036417382844675</v>
      </c>
      <c r="I271" s="4">
        <v>0.48666615402360724</v>
      </c>
      <c r="J271" s="4">
        <v>4.1998684229642418</v>
      </c>
      <c r="K271" s="4">
        <v>7.5722797883563606</v>
      </c>
      <c r="L271" s="4">
        <v>7.6719596380205841</v>
      </c>
      <c r="M271" s="4">
        <v>4.8713064092794864</v>
      </c>
      <c r="N271" s="4">
        <v>7.8424822094321849</v>
      </c>
      <c r="O271" s="4">
        <v>4.2830024813895786</v>
      </c>
      <c r="P271" s="4">
        <v>5.5895012015404353</v>
      </c>
      <c r="R271" s="4">
        <v>16.703709677419358</v>
      </c>
      <c r="S271" s="4">
        <v>11.135806451612904</v>
      </c>
      <c r="T271" s="4">
        <v>11.135806451612904</v>
      </c>
      <c r="U271" s="4">
        <v>7.4238709677419363</v>
      </c>
      <c r="V271" s="4"/>
      <c r="AE271" s="57"/>
      <c r="AF271" s="26">
        <v>1767</v>
      </c>
      <c r="AG271" s="6">
        <f t="shared" si="128"/>
        <v>124.05520363193169</v>
      </c>
      <c r="AH271" s="6">
        <f t="shared" si="129"/>
        <v>264.26130171973443</v>
      </c>
      <c r="AI271" s="6">
        <f t="shared" si="130"/>
        <v>505.91459172987066</v>
      </c>
      <c r="AJ271" s="6">
        <f t="shared" si="131"/>
        <v>380.38691107509067</v>
      </c>
      <c r="AK271" s="6">
        <f t="shared" si="132"/>
        <v>29.526035564612254</v>
      </c>
      <c r="AL271" s="6">
        <f t="shared" si="133"/>
        <v>20.999342114821211</v>
      </c>
      <c r="AM271" s="6">
        <f t="shared" si="134"/>
        <v>22.716839365069081</v>
      </c>
      <c r="AN271" s="6">
        <f t="shared" si="135"/>
        <v>9.9735475294267601</v>
      </c>
      <c r="AO271" s="6">
        <f t="shared" si="136"/>
        <v>14.613919227838458</v>
      </c>
      <c r="AP271" s="6">
        <f t="shared" si="137"/>
        <v>10.195226872261841</v>
      </c>
      <c r="AQ271" s="6">
        <f t="shared" si="138"/>
        <v>5.567903225806452</v>
      </c>
      <c r="AR271" s="6">
        <f t="shared" si="139"/>
        <v>11.179002403080871</v>
      </c>
      <c r="AS271" s="7"/>
      <c r="AT271" s="7">
        <f t="shared" si="113"/>
        <v>248.82701993484864</v>
      </c>
      <c r="AU271" s="7">
        <f t="shared" si="114"/>
        <v>389.03311802265137</v>
      </c>
      <c r="AV271" s="7">
        <f t="shared" si="115"/>
        <v>505.15872737800754</v>
      </c>
      <c r="AW271" s="7">
        <f t="shared" si="116"/>
        <v>630.68640803278754</v>
      </c>
      <c r="AX271" s="7"/>
      <c r="AY271" s="8">
        <v>1767</v>
      </c>
      <c r="AZ271" s="9">
        <f t="shared" si="117"/>
        <v>2783.9516129032259</v>
      </c>
      <c r="BB271" s="9">
        <f t="shared" si="118"/>
        <v>1045.0734837263642</v>
      </c>
      <c r="BC271" s="9">
        <f t="shared" si="119"/>
        <v>1633.9390956951358</v>
      </c>
      <c r="BD271" s="9">
        <f t="shared" si="120"/>
        <v>2648.8829137377079</v>
      </c>
      <c r="BE271" s="9">
        <f t="shared" si="121"/>
        <v>2121.6666549876318</v>
      </c>
      <c r="BG271" s="10">
        <v>1767</v>
      </c>
      <c r="BH271" s="11">
        <f t="shared" si="122"/>
        <v>2.6638812066847533</v>
      </c>
      <c r="BI271" s="11">
        <f t="shared" si="123"/>
        <v>1.7038282640019906</v>
      </c>
      <c r="BJ271" s="11">
        <f t="shared" si="124"/>
        <v>1.0509908152093175</v>
      </c>
      <c r="BK271" s="11">
        <f t="shared" si="125"/>
        <v>1.3121531633438688</v>
      </c>
      <c r="BP271" s="3"/>
    </row>
    <row r="272" spans="2:68" x14ac:dyDescent="0.2">
      <c r="B272" s="16">
        <v>1768</v>
      </c>
      <c r="C272" s="4">
        <v>0.32142724484617136</v>
      </c>
      <c r="D272" s="4">
        <f t="shared" si="112"/>
        <v>0.6795502005204469</v>
      </c>
      <c r="E272" s="4">
        <v>0.80426322207148082</v>
      </c>
      <c r="F272" s="4">
        <f t="shared" si="126"/>
        <v>1.0723509627619745</v>
      </c>
      <c r="G272" s="4">
        <v>1.8156971143315381</v>
      </c>
      <c r="H272" s="4">
        <f t="shared" si="127"/>
        <v>1.3651858002492767</v>
      </c>
      <c r="I272" s="4">
        <v>0.37862784791528215</v>
      </c>
      <c r="J272" s="4">
        <v>3.9894366021894152</v>
      </c>
      <c r="K272" s="4">
        <v>7.6548864769566123</v>
      </c>
      <c r="L272" s="4">
        <v>7.6719596380205841</v>
      </c>
      <c r="M272" s="4">
        <v>4.8713064092794864</v>
      </c>
      <c r="N272" s="4">
        <v>7.8424822094321849</v>
      </c>
      <c r="O272" s="4">
        <v>4.2830024813895786</v>
      </c>
      <c r="P272" s="4">
        <v>5.5895012015404353</v>
      </c>
      <c r="R272" s="4">
        <v>16.703709677419358</v>
      </c>
      <c r="S272" s="4">
        <v>11.135806451612904</v>
      </c>
      <c r="T272" s="4">
        <v>11.135806451612904</v>
      </c>
      <c r="U272" s="4">
        <v>7.4238709677419363</v>
      </c>
      <c r="V272" s="4"/>
      <c r="AE272" s="57"/>
      <c r="AF272" s="26">
        <v>1768</v>
      </c>
      <c r="AG272" s="6">
        <f t="shared" si="128"/>
        <v>115.52353408847597</v>
      </c>
      <c r="AH272" s="6">
        <f t="shared" si="129"/>
        <v>209.10843773858502</v>
      </c>
      <c r="AI272" s="6">
        <f t="shared" si="130"/>
        <v>492.05391798384682</v>
      </c>
      <c r="AJ272" s="6">
        <f t="shared" si="131"/>
        <v>369.96535186755398</v>
      </c>
      <c r="AK272" s="6">
        <f t="shared" si="132"/>
        <v>22.971351533020169</v>
      </c>
      <c r="AL272" s="6">
        <f t="shared" si="133"/>
        <v>19.947183010947075</v>
      </c>
      <c r="AM272" s="6">
        <f t="shared" si="134"/>
        <v>22.964659430869837</v>
      </c>
      <c r="AN272" s="6">
        <f t="shared" si="135"/>
        <v>9.9735475294267601</v>
      </c>
      <c r="AO272" s="6">
        <f t="shared" si="136"/>
        <v>14.613919227838458</v>
      </c>
      <c r="AP272" s="6">
        <f t="shared" si="137"/>
        <v>10.195226872261841</v>
      </c>
      <c r="AQ272" s="6">
        <f t="shared" si="138"/>
        <v>5.567903225806452</v>
      </c>
      <c r="AR272" s="6">
        <f t="shared" si="139"/>
        <v>11.179002403080871</v>
      </c>
      <c r="AS272" s="7"/>
      <c r="AT272" s="7">
        <f t="shared" si="113"/>
        <v>232.93632732172742</v>
      </c>
      <c r="AU272" s="7">
        <f t="shared" si="114"/>
        <v>326.52123097183647</v>
      </c>
      <c r="AV272" s="7">
        <f t="shared" si="115"/>
        <v>487.37814510080545</v>
      </c>
      <c r="AW272" s="7">
        <f t="shared" si="116"/>
        <v>609.46671121709846</v>
      </c>
      <c r="AX272" s="7"/>
      <c r="AY272" s="8">
        <v>1768</v>
      </c>
      <c r="AZ272" s="9">
        <f t="shared" si="117"/>
        <v>2783.9516129032259</v>
      </c>
      <c r="BB272" s="9">
        <f t="shared" si="118"/>
        <v>978.33257475125515</v>
      </c>
      <c r="BC272" s="9">
        <f t="shared" si="119"/>
        <v>1371.3891700817132</v>
      </c>
      <c r="BD272" s="9">
        <f t="shared" si="120"/>
        <v>2559.7601871118136</v>
      </c>
      <c r="BE272" s="9">
        <f t="shared" si="121"/>
        <v>2046.9882094233831</v>
      </c>
      <c r="BG272" s="10">
        <v>1768</v>
      </c>
      <c r="BH272" s="11">
        <f t="shared" si="122"/>
        <v>2.8456086250742048</v>
      </c>
      <c r="BI272" s="11">
        <f t="shared" si="123"/>
        <v>2.0300230406058595</v>
      </c>
      <c r="BJ272" s="11">
        <f t="shared" si="124"/>
        <v>1.087582980202676</v>
      </c>
      <c r="BK272" s="11">
        <f t="shared" si="125"/>
        <v>1.3600232771675018</v>
      </c>
      <c r="BP272" s="3"/>
    </row>
    <row r="273" spans="2:68" x14ac:dyDescent="0.2">
      <c r="B273" s="16">
        <v>1769</v>
      </c>
      <c r="C273" s="4">
        <v>0.2858193402699637</v>
      </c>
      <c r="D273" s="4">
        <f t="shared" si="112"/>
        <v>0.60426921832973302</v>
      </c>
      <c r="E273" s="4">
        <v>0.69128715060171486</v>
      </c>
      <c r="F273" s="4">
        <f t="shared" si="126"/>
        <v>0.92171620080228645</v>
      </c>
      <c r="G273" s="4">
        <v>1.457672331223911</v>
      </c>
      <c r="H273" s="4">
        <f t="shared" si="127"/>
        <v>1.0959942340029405</v>
      </c>
      <c r="I273" s="4">
        <v>0.4576320936983353</v>
      </c>
      <c r="J273" s="4">
        <v>3.7702367888823045</v>
      </c>
      <c r="K273" s="4">
        <v>8.095455482824617</v>
      </c>
      <c r="L273" s="4">
        <v>7.8424822094321849</v>
      </c>
      <c r="M273" s="4">
        <v>4.8713064092794864</v>
      </c>
      <c r="N273" s="4">
        <v>7.8424822094321849</v>
      </c>
      <c r="O273" s="4">
        <v>4</v>
      </c>
      <c r="P273" s="4">
        <v>5.5895012015404353</v>
      </c>
      <c r="R273" s="4">
        <v>16.703709677419358</v>
      </c>
      <c r="S273" s="4">
        <v>11.135806451612904</v>
      </c>
      <c r="T273" s="4">
        <v>11.135806451612904</v>
      </c>
      <c r="U273" s="4">
        <v>7.4238709677419363</v>
      </c>
      <c r="V273" s="4"/>
      <c r="AE273" s="57"/>
      <c r="AF273" s="26">
        <v>1769</v>
      </c>
      <c r="AG273" s="6">
        <f t="shared" si="128"/>
        <v>102.72576711605461</v>
      </c>
      <c r="AH273" s="6">
        <f t="shared" si="129"/>
        <v>179.73465915644584</v>
      </c>
      <c r="AI273" s="6">
        <f t="shared" si="130"/>
        <v>395.02920176167987</v>
      </c>
      <c r="AJ273" s="6">
        <f t="shared" si="131"/>
        <v>297.01443741479687</v>
      </c>
      <c r="AK273" s="6">
        <f t="shared" si="132"/>
        <v>27.764539124678002</v>
      </c>
      <c r="AL273" s="6">
        <f t="shared" si="133"/>
        <v>18.851183944411524</v>
      </c>
      <c r="AM273" s="6">
        <f t="shared" si="134"/>
        <v>24.286366448473849</v>
      </c>
      <c r="AN273" s="6">
        <f t="shared" si="135"/>
        <v>10.195226872261841</v>
      </c>
      <c r="AO273" s="6">
        <f t="shared" si="136"/>
        <v>14.613919227838458</v>
      </c>
      <c r="AP273" s="6">
        <f t="shared" si="137"/>
        <v>10.195226872261841</v>
      </c>
      <c r="AQ273" s="6">
        <f t="shared" si="138"/>
        <v>5.2</v>
      </c>
      <c r="AR273" s="6">
        <f t="shared" si="139"/>
        <v>11.179002403080871</v>
      </c>
      <c r="AS273" s="7"/>
      <c r="AT273" s="7">
        <f t="shared" si="113"/>
        <v>225.01123200906102</v>
      </c>
      <c r="AU273" s="7">
        <f t="shared" si="114"/>
        <v>302.02012404945225</v>
      </c>
      <c r="AV273" s="7">
        <f t="shared" si="115"/>
        <v>419.29990230780322</v>
      </c>
      <c r="AW273" s="7">
        <f t="shared" si="116"/>
        <v>517.31466665468633</v>
      </c>
      <c r="AX273" s="7"/>
      <c r="AY273" s="8">
        <v>1769</v>
      </c>
      <c r="AZ273" s="9">
        <f t="shared" si="117"/>
        <v>2783.9516129032259</v>
      </c>
      <c r="BB273" s="9">
        <f t="shared" si="118"/>
        <v>945.04717443805635</v>
      </c>
      <c r="BC273" s="9">
        <f t="shared" si="119"/>
        <v>1268.4845210076994</v>
      </c>
      <c r="BD273" s="9">
        <f t="shared" si="120"/>
        <v>2172.7215999496825</v>
      </c>
      <c r="BE273" s="9">
        <f t="shared" si="121"/>
        <v>1761.0595896927737</v>
      </c>
      <c r="BG273" s="10">
        <v>1769</v>
      </c>
      <c r="BH273" s="11">
        <f t="shared" si="122"/>
        <v>2.9458334866284512</v>
      </c>
      <c r="BI273" s="11">
        <f t="shared" si="123"/>
        <v>2.1947068070579379</v>
      </c>
      <c r="BJ273" s="11">
        <f t="shared" si="124"/>
        <v>1.2813199873226735</v>
      </c>
      <c r="BK273" s="11">
        <f t="shared" si="125"/>
        <v>1.5808389614964142</v>
      </c>
      <c r="BP273" s="3"/>
    </row>
    <row r="274" spans="2:68" x14ac:dyDescent="0.2">
      <c r="B274" s="16">
        <v>1770</v>
      </c>
      <c r="C274" s="4">
        <v>0.2956318298709335</v>
      </c>
      <c r="D274" s="4">
        <f t="shared" si="112"/>
        <v>0.62501443947343238</v>
      </c>
      <c r="E274" s="4">
        <v>0.85660353490275343</v>
      </c>
      <c r="F274" s="4">
        <f t="shared" si="126"/>
        <v>1.1421380465370046</v>
      </c>
      <c r="G274" s="4">
        <v>1.4832455300173129</v>
      </c>
      <c r="H274" s="4">
        <f t="shared" si="127"/>
        <v>1.1152222030205359</v>
      </c>
      <c r="I274" s="4">
        <v>0.51589772496333697</v>
      </c>
      <c r="J274" s="4">
        <v>3.8316127366082959</v>
      </c>
      <c r="K274" s="4">
        <v>8.6461667401596269</v>
      </c>
      <c r="L274" s="4">
        <v>7.8424822094321849</v>
      </c>
      <c r="M274" s="4">
        <v>4.8713064092794864</v>
      </c>
      <c r="N274" s="4">
        <v>7.8424822094321849</v>
      </c>
      <c r="O274" s="4">
        <v>4</v>
      </c>
      <c r="P274" s="4">
        <v>5.5895012015404353</v>
      </c>
      <c r="R274" s="4">
        <v>16.703709677419358</v>
      </c>
      <c r="S274" s="4">
        <v>11.135806451612904</v>
      </c>
      <c r="T274" s="4">
        <v>11.135806451612904</v>
      </c>
      <c r="U274" s="4">
        <v>7.4238709677419363</v>
      </c>
      <c r="V274" s="4"/>
      <c r="AE274" s="57"/>
      <c r="AF274" s="26">
        <v>1770</v>
      </c>
      <c r="AG274" s="6">
        <f t="shared" si="128"/>
        <v>106.25245471048351</v>
      </c>
      <c r="AH274" s="6">
        <f t="shared" si="129"/>
        <v>222.71691907471589</v>
      </c>
      <c r="AI274" s="6">
        <f t="shared" si="130"/>
        <v>401.9595386346918</v>
      </c>
      <c r="AJ274" s="6">
        <f t="shared" si="131"/>
        <v>302.22521701856522</v>
      </c>
      <c r="AK274" s="6">
        <f t="shared" si="132"/>
        <v>31.299514973525653</v>
      </c>
      <c r="AL274" s="6">
        <f t="shared" si="133"/>
        <v>19.15806368304148</v>
      </c>
      <c r="AM274" s="6">
        <f t="shared" si="134"/>
        <v>25.938500220478879</v>
      </c>
      <c r="AN274" s="6">
        <f t="shared" si="135"/>
        <v>10.195226872261841</v>
      </c>
      <c r="AO274" s="6">
        <f t="shared" si="136"/>
        <v>14.613919227838458</v>
      </c>
      <c r="AP274" s="6">
        <f t="shared" si="137"/>
        <v>10.195226872261841</v>
      </c>
      <c r="AQ274" s="6">
        <f t="shared" si="138"/>
        <v>5.2</v>
      </c>
      <c r="AR274" s="6">
        <f t="shared" si="139"/>
        <v>11.179002403080871</v>
      </c>
      <c r="AS274" s="7"/>
      <c r="AT274" s="7">
        <f t="shared" si="113"/>
        <v>234.03190896297252</v>
      </c>
      <c r="AU274" s="7">
        <f t="shared" si="114"/>
        <v>350.49637332720494</v>
      </c>
      <c r="AV274" s="7">
        <f t="shared" si="115"/>
        <v>430.00467127105424</v>
      </c>
      <c r="AW274" s="7">
        <f t="shared" si="116"/>
        <v>529.73899288718098</v>
      </c>
      <c r="AX274" s="7"/>
      <c r="AY274" s="8">
        <v>1770</v>
      </c>
      <c r="AZ274" s="9">
        <f t="shared" si="117"/>
        <v>2783.9516129032259</v>
      </c>
      <c r="BB274" s="9">
        <f t="shared" si="118"/>
        <v>982.93401764448458</v>
      </c>
      <c r="BC274" s="9">
        <f t="shared" si="119"/>
        <v>1472.0847679742608</v>
      </c>
      <c r="BD274" s="9">
        <f t="shared" si="120"/>
        <v>2224.9037701261605</v>
      </c>
      <c r="BE274" s="9">
        <f t="shared" si="121"/>
        <v>1806.0196193384279</v>
      </c>
      <c r="BG274" s="10">
        <v>1770</v>
      </c>
      <c r="BH274" s="11">
        <f t="shared" si="122"/>
        <v>2.8322873793448746</v>
      </c>
      <c r="BI274" s="11">
        <f t="shared" si="123"/>
        <v>1.8911625698934633</v>
      </c>
      <c r="BJ274" s="11">
        <f t="shared" si="124"/>
        <v>1.2512683246275256</v>
      </c>
      <c r="BK274" s="11">
        <f t="shared" si="125"/>
        <v>1.54148470099291</v>
      </c>
      <c r="BP274" s="3"/>
    </row>
    <row r="275" spans="2:68" x14ac:dyDescent="0.2">
      <c r="B275" s="16">
        <v>1771</v>
      </c>
      <c r="C275" s="4">
        <v>0.33905988815226967</v>
      </c>
      <c r="D275" s="4">
        <f t="shared" si="112"/>
        <v>0.71682851617816001</v>
      </c>
      <c r="E275" s="4">
        <v>0.98340534938455393</v>
      </c>
      <c r="F275" s="4">
        <f t="shared" si="126"/>
        <v>1.3112071325127386</v>
      </c>
      <c r="G275" s="4">
        <v>1.6622579215711264</v>
      </c>
      <c r="H275" s="4">
        <f t="shared" si="127"/>
        <v>1.249817986143704</v>
      </c>
      <c r="I275" s="4">
        <v>0.56128828365085648</v>
      </c>
      <c r="J275" s="4">
        <v>3.9894366021894152</v>
      </c>
      <c r="K275" s="4">
        <v>8.949057931693881</v>
      </c>
      <c r="L275" s="4">
        <v>8.5244371841654178</v>
      </c>
      <c r="M275" s="4">
        <v>4.8713064092794864</v>
      </c>
      <c r="N275" s="4">
        <v>8.5244371841654178</v>
      </c>
      <c r="O275" s="4">
        <v>4</v>
      </c>
      <c r="P275" s="4">
        <v>5.5895012015404353</v>
      </c>
      <c r="R275" s="4">
        <v>16.703709677419358</v>
      </c>
      <c r="S275" s="4">
        <v>11.135806451612904</v>
      </c>
      <c r="T275" s="4">
        <v>11.135806451612904</v>
      </c>
      <c r="U275" s="4">
        <v>7.4238709677419363</v>
      </c>
      <c r="V275" s="4"/>
      <c r="AE275" s="57"/>
      <c r="AF275" s="26">
        <v>1771</v>
      </c>
      <c r="AG275" s="6">
        <f t="shared" si="128"/>
        <v>121.86084775028721</v>
      </c>
      <c r="AH275" s="6">
        <f t="shared" si="129"/>
        <v>255.68539083998402</v>
      </c>
      <c r="AI275" s="6">
        <f t="shared" si="130"/>
        <v>450.47189674577527</v>
      </c>
      <c r="AJ275" s="6">
        <f t="shared" si="131"/>
        <v>338.7006742449438</v>
      </c>
      <c r="AK275" s="6">
        <f t="shared" si="132"/>
        <v>34.053360169097466</v>
      </c>
      <c r="AL275" s="6">
        <f t="shared" si="133"/>
        <v>19.947183010947075</v>
      </c>
      <c r="AM275" s="6">
        <f t="shared" si="134"/>
        <v>26.847173795081645</v>
      </c>
      <c r="AN275" s="6">
        <f t="shared" si="135"/>
        <v>11.081768339415044</v>
      </c>
      <c r="AO275" s="6">
        <f t="shared" si="136"/>
        <v>14.613919227838458</v>
      </c>
      <c r="AP275" s="6">
        <f t="shared" si="137"/>
        <v>11.081768339415044</v>
      </c>
      <c r="AQ275" s="6">
        <f t="shared" si="138"/>
        <v>5.2</v>
      </c>
      <c r="AR275" s="6">
        <f t="shared" si="139"/>
        <v>11.179002403080871</v>
      </c>
      <c r="AS275" s="7"/>
      <c r="AT275" s="7">
        <f t="shared" si="113"/>
        <v>255.86502303516284</v>
      </c>
      <c r="AU275" s="7">
        <f t="shared" si="114"/>
        <v>389.68956612485965</v>
      </c>
      <c r="AV275" s="7">
        <f t="shared" si="115"/>
        <v>472.70484952981928</v>
      </c>
      <c r="AW275" s="7">
        <f t="shared" si="116"/>
        <v>584.47607203065093</v>
      </c>
      <c r="AX275" s="7"/>
      <c r="AY275" s="8">
        <v>1771</v>
      </c>
      <c r="AZ275" s="9">
        <f t="shared" si="117"/>
        <v>2783.9516129032259</v>
      </c>
      <c r="BB275" s="9">
        <f t="shared" si="118"/>
        <v>1074.633096747684</v>
      </c>
      <c r="BC275" s="9">
        <f t="shared" si="119"/>
        <v>1636.6961777244105</v>
      </c>
      <c r="BD275" s="9">
        <f t="shared" si="120"/>
        <v>2454.7995025287341</v>
      </c>
      <c r="BE275" s="9">
        <f t="shared" si="121"/>
        <v>1985.3603680252411</v>
      </c>
      <c r="BG275" s="10">
        <v>1771</v>
      </c>
      <c r="BH275" s="11">
        <f t="shared" si="122"/>
        <v>2.5906066185088634</v>
      </c>
      <c r="BI275" s="11">
        <f t="shared" si="123"/>
        <v>1.7009580952122147</v>
      </c>
      <c r="BJ275" s="11">
        <f t="shared" si="124"/>
        <v>1.1340851299812575</v>
      </c>
      <c r="BK275" s="11">
        <f t="shared" si="125"/>
        <v>1.4022399448178327</v>
      </c>
      <c r="BP275" s="3"/>
    </row>
    <row r="276" spans="2:68" x14ac:dyDescent="0.2">
      <c r="B276" s="16">
        <v>1772</v>
      </c>
      <c r="C276" s="4">
        <v>0.32918435742938801</v>
      </c>
      <c r="D276" s="4">
        <f t="shared" si="112"/>
        <v>0.69595001570695147</v>
      </c>
      <c r="E276" s="4">
        <v>1.0851233158302347</v>
      </c>
      <c r="F276" s="4">
        <f t="shared" si="126"/>
        <v>1.4468310877736463</v>
      </c>
      <c r="G276" s="4">
        <v>1.866843511918342</v>
      </c>
      <c r="H276" s="4">
        <f t="shared" si="127"/>
        <v>1.4036417382844675</v>
      </c>
      <c r="I276" s="4">
        <v>0.5917161176435215</v>
      </c>
      <c r="J276" s="4">
        <v>4.4453722138682066</v>
      </c>
      <c r="K276" s="4">
        <v>9.4997691890288891</v>
      </c>
      <c r="L276" s="4">
        <v>8.1834596967988009</v>
      </c>
      <c r="M276" s="4">
        <v>4.8713064092794864</v>
      </c>
      <c r="N276" s="4">
        <v>8.1834596967988009</v>
      </c>
      <c r="O276" s="4">
        <v>4</v>
      </c>
      <c r="P276" s="4">
        <v>5.5895012015404353</v>
      </c>
      <c r="R276" s="4">
        <v>16.703709677419358</v>
      </c>
      <c r="S276" s="4">
        <v>11.135806451612904</v>
      </c>
      <c r="T276" s="4">
        <v>11.135806451612904</v>
      </c>
      <c r="U276" s="4">
        <v>7.4238709677419363</v>
      </c>
      <c r="V276" s="4"/>
      <c r="AE276" s="57"/>
      <c r="AF276" s="26">
        <v>1772</v>
      </c>
      <c r="AG276" s="6">
        <f t="shared" si="128"/>
        <v>118.31150267018175</v>
      </c>
      <c r="AH276" s="6">
        <f t="shared" si="129"/>
        <v>282.13206211586106</v>
      </c>
      <c r="AI276" s="6">
        <f t="shared" si="130"/>
        <v>505.91459172987066</v>
      </c>
      <c r="AJ276" s="6">
        <f t="shared" si="131"/>
        <v>380.38691107509067</v>
      </c>
      <c r="AK276" s="6">
        <f t="shared" si="132"/>
        <v>35.899416857432449</v>
      </c>
      <c r="AL276" s="6">
        <f t="shared" si="133"/>
        <v>22.226861069341034</v>
      </c>
      <c r="AM276" s="6">
        <f t="shared" si="134"/>
        <v>28.499307567086667</v>
      </c>
      <c r="AN276" s="6">
        <f t="shared" si="135"/>
        <v>10.638497605838442</v>
      </c>
      <c r="AO276" s="6">
        <f t="shared" si="136"/>
        <v>14.613919227838458</v>
      </c>
      <c r="AP276" s="6">
        <f t="shared" si="137"/>
        <v>10.638497605838442</v>
      </c>
      <c r="AQ276" s="6">
        <f t="shared" si="138"/>
        <v>5.2</v>
      </c>
      <c r="AR276" s="6">
        <f t="shared" si="139"/>
        <v>11.179002403080871</v>
      </c>
      <c r="AS276" s="7"/>
      <c r="AT276" s="7">
        <f t="shared" si="113"/>
        <v>257.2070050066381</v>
      </c>
      <c r="AU276" s="7">
        <f t="shared" si="114"/>
        <v>421.02756445231739</v>
      </c>
      <c r="AV276" s="7">
        <f t="shared" si="115"/>
        <v>519.28241341154705</v>
      </c>
      <c r="AW276" s="7">
        <f t="shared" si="116"/>
        <v>644.81009406632711</v>
      </c>
      <c r="AX276" s="7"/>
      <c r="AY276" s="8">
        <v>1772</v>
      </c>
      <c r="AZ276" s="9">
        <f t="shared" si="117"/>
        <v>2783.9516129032259</v>
      </c>
      <c r="BB276" s="9">
        <f t="shared" si="118"/>
        <v>1080.2694210278801</v>
      </c>
      <c r="BC276" s="9">
        <f t="shared" si="119"/>
        <v>1768.3157706997331</v>
      </c>
      <c r="BD276" s="9">
        <f t="shared" si="120"/>
        <v>2708.2023950785738</v>
      </c>
      <c r="BE276" s="9">
        <f t="shared" si="121"/>
        <v>2180.9861363284977</v>
      </c>
      <c r="BG276" s="10">
        <v>1772</v>
      </c>
      <c r="BH276" s="11">
        <f t="shared" si="122"/>
        <v>2.5770900839295128</v>
      </c>
      <c r="BI276" s="11">
        <f t="shared" si="123"/>
        <v>1.5743520806816078</v>
      </c>
      <c r="BJ276" s="11">
        <f t="shared" si="124"/>
        <v>1.0279702942299682</v>
      </c>
      <c r="BK276" s="11">
        <f t="shared" si="125"/>
        <v>1.2764646076979511</v>
      </c>
      <c r="BP276" s="3"/>
    </row>
    <row r="277" spans="2:68" x14ac:dyDescent="0.2">
      <c r="B277" s="16">
        <v>1773</v>
      </c>
      <c r="C277" s="4">
        <v>0.34893541887515134</v>
      </c>
      <c r="D277" s="4">
        <f t="shared" si="112"/>
        <v>0.73770701664936866</v>
      </c>
      <c r="E277" s="4">
        <v>0.97510990357733318</v>
      </c>
      <c r="F277" s="4">
        <f t="shared" si="126"/>
        <v>1.300146538103111</v>
      </c>
      <c r="G277" s="4">
        <v>1.866843511918342</v>
      </c>
      <c r="H277" s="4">
        <f t="shared" si="127"/>
        <v>1.4036417382844675</v>
      </c>
      <c r="I277" s="4">
        <v>0.65065808537774028</v>
      </c>
      <c r="J277" s="4">
        <v>4.1384924752382508</v>
      </c>
      <c r="K277" s="4">
        <v>9.0867357460276352</v>
      </c>
      <c r="L277" s="4">
        <v>7.8424822094321849</v>
      </c>
      <c r="M277" s="4">
        <v>4.8713064092794864</v>
      </c>
      <c r="N277" s="4">
        <v>7.8424822094321849</v>
      </c>
      <c r="O277" s="4">
        <v>4</v>
      </c>
      <c r="P277" s="4">
        <v>5.5895012015404353</v>
      </c>
      <c r="R277" s="4">
        <v>16.703709677419358</v>
      </c>
      <c r="S277" s="4">
        <v>11.135806451612904</v>
      </c>
      <c r="T277" s="4">
        <v>11.135806451612904</v>
      </c>
      <c r="U277" s="4">
        <v>7.4238709677419363</v>
      </c>
      <c r="V277" s="4"/>
      <c r="AE277" s="57"/>
      <c r="AF277" s="26">
        <v>1773</v>
      </c>
      <c r="AG277" s="6">
        <f t="shared" si="128"/>
        <v>125.41019283039267</v>
      </c>
      <c r="AH277" s="6">
        <f t="shared" si="129"/>
        <v>253.52857493010663</v>
      </c>
      <c r="AI277" s="6">
        <f t="shared" si="130"/>
        <v>505.91459172987066</v>
      </c>
      <c r="AJ277" s="6">
        <f t="shared" si="131"/>
        <v>380.38691107509067</v>
      </c>
      <c r="AK277" s="6">
        <f t="shared" si="132"/>
        <v>39.475426039867507</v>
      </c>
      <c r="AL277" s="6">
        <f t="shared" si="133"/>
        <v>20.692462376191255</v>
      </c>
      <c r="AM277" s="6">
        <f t="shared" si="134"/>
        <v>27.260207238082906</v>
      </c>
      <c r="AN277" s="6">
        <f t="shared" si="135"/>
        <v>10.195226872261841</v>
      </c>
      <c r="AO277" s="6">
        <f t="shared" si="136"/>
        <v>14.613919227838458</v>
      </c>
      <c r="AP277" s="6">
        <f t="shared" si="137"/>
        <v>10.195226872261841</v>
      </c>
      <c r="AQ277" s="6">
        <f t="shared" si="138"/>
        <v>5.2</v>
      </c>
      <c r="AR277" s="6">
        <f t="shared" si="139"/>
        <v>11.179002403080871</v>
      </c>
      <c r="AS277" s="7"/>
      <c r="AT277" s="7">
        <f t="shared" si="113"/>
        <v>264.2216638599773</v>
      </c>
      <c r="AU277" s="7">
        <f t="shared" si="114"/>
        <v>392.34004595969128</v>
      </c>
      <c r="AV277" s="7">
        <f t="shared" si="115"/>
        <v>519.19838210467537</v>
      </c>
      <c r="AW277" s="7">
        <f t="shared" si="116"/>
        <v>644.72606275945532</v>
      </c>
      <c r="AX277" s="7"/>
      <c r="AY277" s="8">
        <v>1773</v>
      </c>
      <c r="AZ277" s="9">
        <f t="shared" si="117"/>
        <v>2783.9516129032259</v>
      </c>
      <c r="BB277" s="9">
        <f t="shared" si="118"/>
        <v>1109.7309882119048</v>
      </c>
      <c r="BC277" s="9">
        <f t="shared" si="119"/>
        <v>1647.8281930307035</v>
      </c>
      <c r="BD277" s="9">
        <f t="shared" si="120"/>
        <v>2707.8494635897123</v>
      </c>
      <c r="BE277" s="9">
        <f t="shared" si="121"/>
        <v>2180.6332048396366</v>
      </c>
      <c r="BG277" s="10">
        <v>1773</v>
      </c>
      <c r="BH277" s="11">
        <f t="shared" si="122"/>
        <v>2.5086725003407997</v>
      </c>
      <c r="BI277" s="11">
        <f t="shared" si="123"/>
        <v>1.6894671572422559</v>
      </c>
      <c r="BJ277" s="11">
        <f t="shared" si="124"/>
        <v>1.0281042762298267</v>
      </c>
      <c r="BK277" s="11">
        <f t="shared" si="125"/>
        <v>1.2766712011559767</v>
      </c>
      <c r="BP277" s="3"/>
    </row>
    <row r="278" spans="2:68" x14ac:dyDescent="0.2">
      <c r="B278" s="16">
        <v>1774</v>
      </c>
      <c r="C278" s="4">
        <v>0.36210279317232685</v>
      </c>
      <c r="D278" s="4">
        <f t="shared" si="112"/>
        <v>0.76554501727764668</v>
      </c>
      <c r="E278" s="4">
        <v>1.1127748018543033</v>
      </c>
      <c r="F278" s="4">
        <f t="shared" si="126"/>
        <v>1.4836997358057378</v>
      </c>
      <c r="G278" s="4">
        <v>1.7901239155381363</v>
      </c>
      <c r="H278" s="4">
        <f t="shared" si="127"/>
        <v>1.3459578312316813</v>
      </c>
      <c r="I278" s="4">
        <v>0.613915040556409</v>
      </c>
      <c r="J278" s="4">
        <v>4.4804441839973439</v>
      </c>
      <c r="K278" s="4">
        <v>7.5309764440562343</v>
      </c>
      <c r="L278" s="4">
        <v>7.8424822094321849</v>
      </c>
      <c r="M278" s="4">
        <v>4.8713064092794864</v>
      </c>
      <c r="N278" s="4">
        <v>7.8424822094321849</v>
      </c>
      <c r="O278" s="4">
        <v>4</v>
      </c>
      <c r="P278" s="4">
        <v>5.5895012015404353</v>
      </c>
      <c r="R278" s="4">
        <v>16.703709677419358</v>
      </c>
      <c r="S278" s="4">
        <v>11.135806451612904</v>
      </c>
      <c r="T278" s="4">
        <v>12.295786290322582</v>
      </c>
      <c r="U278" s="4">
        <v>8.1198588709677431</v>
      </c>
      <c r="V278" s="4"/>
      <c r="AE278" s="57"/>
      <c r="AF278" s="26">
        <v>1774</v>
      </c>
      <c r="AG278" s="6">
        <f t="shared" si="128"/>
        <v>130.14265293719993</v>
      </c>
      <c r="AH278" s="6">
        <f t="shared" si="129"/>
        <v>289.32144848211885</v>
      </c>
      <c r="AI278" s="6">
        <f t="shared" si="130"/>
        <v>485.12358111083495</v>
      </c>
      <c r="AJ278" s="6">
        <f t="shared" si="131"/>
        <v>364.75457226378563</v>
      </c>
      <c r="AK278" s="6">
        <f t="shared" si="132"/>
        <v>37.246225510557338</v>
      </c>
      <c r="AL278" s="6">
        <f t="shared" si="133"/>
        <v>22.402220919986718</v>
      </c>
      <c r="AM278" s="6">
        <f t="shared" si="134"/>
        <v>22.592929332168701</v>
      </c>
      <c r="AN278" s="6">
        <f t="shared" si="135"/>
        <v>10.195226872261841</v>
      </c>
      <c r="AO278" s="6">
        <f t="shared" si="136"/>
        <v>14.613919227838458</v>
      </c>
      <c r="AP278" s="6">
        <f t="shared" si="137"/>
        <v>10.195226872261841</v>
      </c>
      <c r="AQ278" s="6">
        <f t="shared" si="138"/>
        <v>5.2</v>
      </c>
      <c r="AR278" s="6">
        <f t="shared" si="139"/>
        <v>11.179002403080871</v>
      </c>
      <c r="AS278" s="7"/>
      <c r="AT278" s="7">
        <f t="shared" si="113"/>
        <v>263.76740407535567</v>
      </c>
      <c r="AU278" s="7">
        <f t="shared" si="114"/>
        <v>422.94619962027457</v>
      </c>
      <c r="AV278" s="7">
        <f t="shared" si="115"/>
        <v>498.37932340194141</v>
      </c>
      <c r="AW278" s="7">
        <f t="shared" si="116"/>
        <v>618.74833224899066</v>
      </c>
      <c r="AX278" s="7"/>
      <c r="AY278" s="8">
        <v>1774</v>
      </c>
      <c r="AZ278" s="9">
        <f t="shared" si="117"/>
        <v>2783.9516129032259</v>
      </c>
      <c r="BB278" s="9">
        <f t="shared" si="118"/>
        <v>1107.823097116494</v>
      </c>
      <c r="BC278" s="9">
        <f t="shared" si="119"/>
        <v>1776.3740384051532</v>
      </c>
      <c r="BD278" s="9">
        <f t="shared" si="120"/>
        <v>2598.7429954457607</v>
      </c>
      <c r="BE278" s="9">
        <f t="shared" si="121"/>
        <v>2093.1931582881539</v>
      </c>
      <c r="BG278" s="10">
        <v>1774</v>
      </c>
      <c r="BH278" s="11">
        <f t="shared" si="122"/>
        <v>2.5129929319486624</v>
      </c>
      <c r="BI278" s="11">
        <f t="shared" si="123"/>
        <v>1.5672102568008064</v>
      </c>
      <c r="BJ278" s="11">
        <f t="shared" si="124"/>
        <v>1.0712685393600057</v>
      </c>
      <c r="BK278" s="11">
        <f t="shared" si="125"/>
        <v>1.3300022512876857</v>
      </c>
      <c r="BP278" s="3"/>
    </row>
    <row r="279" spans="2:68" x14ac:dyDescent="0.2">
      <c r="B279" s="16">
        <v>1775</v>
      </c>
      <c r="C279" s="4">
        <v>0.33576804457797582</v>
      </c>
      <c r="D279" s="4">
        <f t="shared" si="112"/>
        <v>0.70986901602109054</v>
      </c>
      <c r="E279" s="4">
        <v>0.73809716622817378</v>
      </c>
      <c r="F279" s="4">
        <f t="shared" si="126"/>
        <v>0.98412955497089838</v>
      </c>
      <c r="G279" s="4">
        <v>1.7645507167447343</v>
      </c>
      <c r="H279" s="4">
        <f t="shared" si="127"/>
        <v>1.326729862214086</v>
      </c>
      <c r="I279" s="4">
        <v>0.5645415740777453</v>
      </c>
      <c r="J279" s="4">
        <v>4.3839962661422156</v>
      </c>
      <c r="K279" s="4">
        <v>8.4809533629591236</v>
      </c>
      <c r="L279" s="4">
        <v>7.8424822094321849</v>
      </c>
      <c r="M279" s="4">
        <v>4.8713064092794864</v>
      </c>
      <c r="N279" s="4">
        <v>7.8424822094321849</v>
      </c>
      <c r="O279" s="4">
        <v>4</v>
      </c>
      <c r="P279" s="4">
        <v>5.5895012015404353</v>
      </c>
      <c r="R279" s="4">
        <v>16.703709677419358</v>
      </c>
      <c r="S279" s="4">
        <v>11.135806451612904</v>
      </c>
      <c r="T279" s="4">
        <v>12.295786290322582</v>
      </c>
      <c r="U279" s="4">
        <v>8.1198588709677431</v>
      </c>
      <c r="V279" s="4"/>
      <c r="AE279" s="57"/>
      <c r="AF279" s="26">
        <v>1775</v>
      </c>
      <c r="AG279" s="6">
        <f t="shared" si="128"/>
        <v>120.67773272358539</v>
      </c>
      <c r="AH279" s="6">
        <f t="shared" si="129"/>
        <v>191.90526321932518</v>
      </c>
      <c r="AI279" s="6">
        <f t="shared" si="130"/>
        <v>478.19324423782297</v>
      </c>
      <c r="AJ279" s="6">
        <f t="shared" si="131"/>
        <v>359.54379266001729</v>
      </c>
      <c r="AK279" s="6">
        <f t="shared" si="132"/>
        <v>34.250737299296809</v>
      </c>
      <c r="AL279" s="6">
        <f t="shared" si="133"/>
        <v>21.919981330711078</v>
      </c>
      <c r="AM279" s="6">
        <f t="shared" si="134"/>
        <v>25.442860088877371</v>
      </c>
      <c r="AN279" s="6">
        <f t="shared" si="135"/>
        <v>10.195226872261841</v>
      </c>
      <c r="AO279" s="6">
        <f t="shared" si="136"/>
        <v>14.613919227838458</v>
      </c>
      <c r="AP279" s="6">
        <f t="shared" si="137"/>
        <v>10.195226872261841</v>
      </c>
      <c r="AQ279" s="6">
        <f t="shared" si="138"/>
        <v>5.2</v>
      </c>
      <c r="AR279" s="6">
        <f t="shared" si="139"/>
        <v>11.179002403080871</v>
      </c>
      <c r="AS279" s="7"/>
      <c r="AT279" s="7">
        <f t="shared" si="113"/>
        <v>253.67468681791365</v>
      </c>
      <c r="AU279" s="7">
        <f t="shared" si="114"/>
        <v>324.90221731365341</v>
      </c>
      <c r="AV279" s="7">
        <f t="shared" si="115"/>
        <v>492.54074675434555</v>
      </c>
      <c r="AW279" s="7">
        <f t="shared" si="116"/>
        <v>611.19019833215123</v>
      </c>
      <c r="AX279" s="7"/>
      <c r="AY279" s="8">
        <v>1775</v>
      </c>
      <c r="AZ279" s="9">
        <f t="shared" si="117"/>
        <v>2783.9516129032259</v>
      </c>
      <c r="BB279" s="9">
        <f t="shared" si="118"/>
        <v>1065.4336846352373</v>
      </c>
      <c r="BC279" s="9">
        <f t="shared" si="119"/>
        <v>1364.5893127173445</v>
      </c>
      <c r="BD279" s="9">
        <f t="shared" si="120"/>
        <v>2566.9988329950352</v>
      </c>
      <c r="BE279" s="9">
        <f t="shared" si="121"/>
        <v>2068.6711363682516</v>
      </c>
      <c r="BG279" s="10">
        <v>1775</v>
      </c>
      <c r="BH279" s="11">
        <f t="shared" si="122"/>
        <v>2.6129750289022837</v>
      </c>
      <c r="BI279" s="11">
        <f t="shared" si="123"/>
        <v>2.0401388073012723</v>
      </c>
      <c r="BJ279" s="11">
        <f t="shared" si="124"/>
        <v>1.0845161194152402</v>
      </c>
      <c r="BK279" s="11">
        <f t="shared" si="125"/>
        <v>1.3457680942900943</v>
      </c>
      <c r="BP279" s="3"/>
    </row>
    <row r="280" spans="2:68" x14ac:dyDescent="0.2">
      <c r="B280" s="16">
        <v>1776</v>
      </c>
      <c r="C280" s="4">
        <v>0.30449553062218393</v>
      </c>
      <c r="D280" s="4">
        <f t="shared" si="112"/>
        <v>0.64375376452893007</v>
      </c>
      <c r="E280" s="4">
        <v>0.8056457963726843</v>
      </c>
      <c r="F280" s="4">
        <f t="shared" si="126"/>
        <v>1.0741943951635791</v>
      </c>
      <c r="G280" s="4">
        <v>1.4832455300173129</v>
      </c>
      <c r="H280" s="4">
        <f t="shared" si="127"/>
        <v>1.1152222030205359</v>
      </c>
      <c r="I280" s="4">
        <v>0.52148331842774776</v>
      </c>
      <c r="J280" s="4">
        <v>4.1998684229642418</v>
      </c>
      <c r="K280" s="4">
        <v>10.022944883497146</v>
      </c>
      <c r="L280" s="4">
        <v>7.8424822094321849</v>
      </c>
      <c r="M280" s="4">
        <v>4.8713064092794864</v>
      </c>
      <c r="N280" s="4">
        <v>7.8424822094321849</v>
      </c>
      <c r="O280" s="4">
        <v>4</v>
      </c>
      <c r="P280" s="4">
        <v>5.5895012015404353</v>
      </c>
      <c r="R280" s="4">
        <v>18.559677419354841</v>
      </c>
      <c r="S280" s="4">
        <v>11.135806451612904</v>
      </c>
      <c r="T280" s="4">
        <v>12.295786290322582</v>
      </c>
      <c r="U280" s="4">
        <v>8.1198588709677431</v>
      </c>
      <c r="V280" s="4"/>
      <c r="AE280" s="57"/>
      <c r="AF280" s="26">
        <v>1776</v>
      </c>
      <c r="AG280" s="6">
        <f t="shared" si="128"/>
        <v>109.43813996991811</v>
      </c>
      <c r="AH280" s="6">
        <f t="shared" si="129"/>
        <v>209.46790705689793</v>
      </c>
      <c r="AI280" s="6">
        <f t="shared" si="130"/>
        <v>401.9595386346918</v>
      </c>
      <c r="AJ280" s="6">
        <f t="shared" si="131"/>
        <v>302.22521701856522</v>
      </c>
      <c r="AK280" s="6">
        <f t="shared" si="132"/>
        <v>31.638392929011456</v>
      </c>
      <c r="AL280" s="6">
        <f t="shared" si="133"/>
        <v>20.999342114821211</v>
      </c>
      <c r="AM280" s="6">
        <f t="shared" si="134"/>
        <v>30.068834650491439</v>
      </c>
      <c r="AN280" s="6">
        <f t="shared" si="135"/>
        <v>10.195226872261841</v>
      </c>
      <c r="AO280" s="6">
        <f t="shared" si="136"/>
        <v>14.613919227838458</v>
      </c>
      <c r="AP280" s="6">
        <f t="shared" si="137"/>
        <v>10.195226872261841</v>
      </c>
      <c r="AQ280" s="6">
        <f t="shared" si="138"/>
        <v>5.2</v>
      </c>
      <c r="AR280" s="6">
        <f t="shared" si="139"/>
        <v>11.179002403080871</v>
      </c>
      <c r="AS280" s="7"/>
      <c r="AT280" s="7">
        <f t="shared" si="113"/>
        <v>243.52808503968521</v>
      </c>
      <c r="AU280" s="7">
        <f t="shared" si="114"/>
        <v>343.55785212666501</v>
      </c>
      <c r="AV280" s="7">
        <f t="shared" si="115"/>
        <v>436.31516208833233</v>
      </c>
      <c r="AW280" s="7">
        <f t="shared" si="116"/>
        <v>536.04948370445902</v>
      </c>
      <c r="AX280" s="7"/>
      <c r="AY280" s="8">
        <v>1776</v>
      </c>
      <c r="AZ280" s="9">
        <f t="shared" si="117"/>
        <v>2783.9516129032259</v>
      </c>
      <c r="BB280" s="9">
        <f t="shared" si="118"/>
        <v>1022.817957166678</v>
      </c>
      <c r="BC280" s="9">
        <f t="shared" si="119"/>
        <v>1442.9429789319931</v>
      </c>
      <c r="BD280" s="9">
        <f t="shared" si="120"/>
        <v>2251.407831558728</v>
      </c>
      <c r="BE280" s="9">
        <f t="shared" si="121"/>
        <v>1832.523680770996</v>
      </c>
      <c r="BG280" s="10">
        <v>1776</v>
      </c>
      <c r="BH280" s="11">
        <f t="shared" si="122"/>
        <v>2.7218446776346088</v>
      </c>
      <c r="BI280" s="11">
        <f t="shared" si="123"/>
        <v>1.9293566367839372</v>
      </c>
      <c r="BJ280" s="11">
        <f t="shared" si="124"/>
        <v>1.2365381224492762</v>
      </c>
      <c r="BK280" s="11">
        <f t="shared" si="125"/>
        <v>1.5191899794342283</v>
      </c>
      <c r="BP280" s="3"/>
    </row>
    <row r="281" spans="2:68" x14ac:dyDescent="0.2">
      <c r="B281" s="16">
        <v>1777</v>
      </c>
      <c r="C281" s="4">
        <v>0.31766290491935945</v>
      </c>
      <c r="D281" s="4">
        <f t="shared" si="112"/>
        <v>0.6715917651572082</v>
      </c>
      <c r="E281" s="4">
        <v>0.91921439968582319</v>
      </c>
      <c r="F281" s="4">
        <f t="shared" si="126"/>
        <v>1.2256191995810977</v>
      </c>
      <c r="G281" s="4">
        <v>1.6878311203645284</v>
      </c>
      <c r="H281" s="4">
        <f t="shared" si="127"/>
        <v>1.2690459551612996</v>
      </c>
      <c r="I281" s="4">
        <v>0.56128828365085648</v>
      </c>
      <c r="J281" s="4">
        <v>4.4453722138682066</v>
      </c>
      <c r="K281" s="4">
        <v>11.014225146700163</v>
      </c>
      <c r="L281" s="4">
        <v>7.8424822094321849</v>
      </c>
      <c r="M281" s="4">
        <v>4.8713064092794864</v>
      </c>
      <c r="N281" s="4">
        <v>7.8424822094321849</v>
      </c>
      <c r="O281" s="4">
        <v>4</v>
      </c>
      <c r="P281" s="4">
        <v>5.5895012015404353</v>
      </c>
      <c r="R281" s="4">
        <v>18.559677419354841</v>
      </c>
      <c r="S281" s="4">
        <v>11.135806451612904</v>
      </c>
      <c r="T281" s="4">
        <v>13.455766129032259</v>
      </c>
      <c r="U281" s="4">
        <v>8.8158467741935489</v>
      </c>
      <c r="V281" s="4"/>
      <c r="AE281" s="57"/>
      <c r="AF281" s="26">
        <v>1777</v>
      </c>
      <c r="AG281" s="6">
        <f t="shared" si="128"/>
        <v>114.17060007672539</v>
      </c>
      <c r="AH281" s="6">
        <f t="shared" si="129"/>
        <v>238.99574391831405</v>
      </c>
      <c r="AI281" s="6">
        <f t="shared" si="130"/>
        <v>457.40223361878719</v>
      </c>
      <c r="AJ281" s="6">
        <f t="shared" si="131"/>
        <v>343.9114538487122</v>
      </c>
      <c r="AK281" s="6">
        <f t="shared" si="132"/>
        <v>34.053360169097466</v>
      </c>
      <c r="AL281" s="6">
        <f t="shared" si="133"/>
        <v>22.226861069341034</v>
      </c>
      <c r="AM281" s="6">
        <f t="shared" si="134"/>
        <v>33.042675440100489</v>
      </c>
      <c r="AN281" s="6">
        <f t="shared" si="135"/>
        <v>10.195226872261841</v>
      </c>
      <c r="AO281" s="6">
        <f t="shared" si="136"/>
        <v>14.613919227838458</v>
      </c>
      <c r="AP281" s="6">
        <f t="shared" si="137"/>
        <v>10.195226872261841</v>
      </c>
      <c r="AQ281" s="6">
        <f t="shared" si="138"/>
        <v>5.2</v>
      </c>
      <c r="AR281" s="6">
        <f t="shared" si="139"/>
        <v>11.179002403080871</v>
      </c>
      <c r="AS281" s="7"/>
      <c r="AT281" s="7">
        <f t="shared" si="113"/>
        <v>254.8768721307074</v>
      </c>
      <c r="AU281" s="7">
        <f t="shared" si="114"/>
        <v>379.70201597229607</v>
      </c>
      <c r="AV281" s="7">
        <f t="shared" si="115"/>
        <v>484.61772590269419</v>
      </c>
      <c r="AW281" s="7">
        <f t="shared" si="116"/>
        <v>598.1085056727693</v>
      </c>
      <c r="AX281" s="7"/>
      <c r="AY281" s="8">
        <v>1777</v>
      </c>
      <c r="AZ281" s="9">
        <f t="shared" si="117"/>
        <v>2783.9516129032259</v>
      </c>
      <c r="BB281" s="9">
        <f t="shared" si="118"/>
        <v>1070.4828629489712</v>
      </c>
      <c r="BC281" s="9">
        <f t="shared" si="119"/>
        <v>1594.7484670836436</v>
      </c>
      <c r="BD281" s="9">
        <f t="shared" si="120"/>
        <v>2512.055723825631</v>
      </c>
      <c r="BE281" s="9">
        <f t="shared" si="121"/>
        <v>2035.3944487913157</v>
      </c>
      <c r="BG281" s="10">
        <v>1777</v>
      </c>
      <c r="BH281" s="11">
        <f t="shared" si="122"/>
        <v>2.600650331976341</v>
      </c>
      <c r="BI281" s="11">
        <f t="shared" si="123"/>
        <v>1.7456995070791996</v>
      </c>
      <c r="BJ281" s="11">
        <f t="shared" si="124"/>
        <v>1.1082364083323448</v>
      </c>
      <c r="BK281" s="11">
        <f t="shared" si="125"/>
        <v>1.3677700725559254</v>
      </c>
      <c r="BP281" s="3"/>
    </row>
    <row r="282" spans="2:68" x14ac:dyDescent="0.2">
      <c r="B282" s="16">
        <v>1778</v>
      </c>
      <c r="C282" s="4">
        <v>0.30778737419647784</v>
      </c>
      <c r="D282" s="4">
        <f t="shared" si="112"/>
        <v>0.65071326468599966</v>
      </c>
      <c r="E282" s="4">
        <v>0.68378174725232477</v>
      </c>
      <c r="F282" s="4">
        <f t="shared" si="126"/>
        <v>0.91170899633643299</v>
      </c>
      <c r="G282" s="4">
        <v>1.6622579215711264</v>
      </c>
      <c r="H282" s="4">
        <f t="shared" si="127"/>
        <v>1.249817986143704</v>
      </c>
      <c r="I282" s="4">
        <v>0.54540457156663524</v>
      </c>
      <c r="J282" s="4">
        <v>3.9543646320602779</v>
      </c>
      <c r="K282" s="4">
        <v>10.256997167864524</v>
      </c>
      <c r="L282" s="4">
        <v>7.8424822094321849</v>
      </c>
      <c r="M282" s="4">
        <v>4.8713064092794864</v>
      </c>
      <c r="N282" s="4">
        <v>7.8424822094321849</v>
      </c>
      <c r="O282" s="4">
        <v>4</v>
      </c>
      <c r="P282" s="4">
        <v>5.5895012015404353</v>
      </c>
      <c r="R282" s="4">
        <v>18.559677419354841</v>
      </c>
      <c r="S282" s="4">
        <v>11.135806451612904</v>
      </c>
      <c r="T282" s="4">
        <v>13.455766129032259</v>
      </c>
      <c r="U282" s="4">
        <v>8.8158467741935489</v>
      </c>
      <c r="V282" s="4"/>
      <c r="AE282" s="57"/>
      <c r="AF282" s="26">
        <v>1778</v>
      </c>
      <c r="AG282" s="6">
        <f t="shared" si="128"/>
        <v>110.62125499661994</v>
      </c>
      <c r="AH282" s="6">
        <f t="shared" si="129"/>
        <v>177.78325428560444</v>
      </c>
      <c r="AI282" s="6">
        <f t="shared" si="130"/>
        <v>450.47189674577527</v>
      </c>
      <c r="AJ282" s="6">
        <f t="shared" si="131"/>
        <v>338.7006742449438</v>
      </c>
      <c r="AK282" s="6">
        <f t="shared" si="132"/>
        <v>33.089695356947765</v>
      </c>
      <c r="AL282" s="6">
        <f t="shared" si="133"/>
        <v>19.771823160301388</v>
      </c>
      <c r="AM282" s="6">
        <f t="shared" si="134"/>
        <v>30.770991503593571</v>
      </c>
      <c r="AN282" s="6">
        <f t="shared" si="135"/>
        <v>10.195226872261841</v>
      </c>
      <c r="AO282" s="6">
        <f t="shared" si="136"/>
        <v>14.613919227838458</v>
      </c>
      <c r="AP282" s="6">
        <f t="shared" si="137"/>
        <v>10.195226872261841</v>
      </c>
      <c r="AQ282" s="6">
        <f t="shared" si="138"/>
        <v>5.2</v>
      </c>
      <c r="AR282" s="6">
        <f t="shared" si="139"/>
        <v>11.179002403080871</v>
      </c>
      <c r="AS282" s="7"/>
      <c r="AT282" s="7">
        <f t="shared" si="113"/>
        <v>245.63714039290565</v>
      </c>
      <c r="AU282" s="7">
        <f t="shared" si="114"/>
        <v>312.79913968189015</v>
      </c>
      <c r="AV282" s="7">
        <f t="shared" si="115"/>
        <v>473.71655964122948</v>
      </c>
      <c r="AW282" s="7">
        <f t="shared" si="116"/>
        <v>585.48778214206118</v>
      </c>
      <c r="AX282" s="7"/>
      <c r="AY282" s="8">
        <v>1778</v>
      </c>
      <c r="AZ282" s="9">
        <f t="shared" si="117"/>
        <v>2783.9516129032259</v>
      </c>
      <c r="BB282" s="9">
        <f t="shared" si="118"/>
        <v>1031.6759896502037</v>
      </c>
      <c r="BC282" s="9">
        <f t="shared" si="119"/>
        <v>1313.7563866639387</v>
      </c>
      <c r="BD282" s="9">
        <f t="shared" si="120"/>
        <v>2459.0486849966569</v>
      </c>
      <c r="BE282" s="9">
        <f t="shared" si="121"/>
        <v>1989.6095504931639</v>
      </c>
      <c r="BG282" s="10">
        <v>1778</v>
      </c>
      <c r="BH282" s="11">
        <f t="shared" si="122"/>
        <v>2.6984747545080916</v>
      </c>
      <c r="BI282" s="11">
        <f t="shared" si="123"/>
        <v>2.1190775102320139</v>
      </c>
      <c r="BJ282" s="11">
        <f t="shared" si="124"/>
        <v>1.1321254556239135</v>
      </c>
      <c r="BK282" s="11">
        <f t="shared" si="125"/>
        <v>1.3992451997494526</v>
      </c>
      <c r="BP282" s="3"/>
    </row>
    <row r="283" spans="2:68" x14ac:dyDescent="0.2">
      <c r="B283" s="16">
        <v>1779</v>
      </c>
      <c r="C283" s="4">
        <v>0.28474446917642066</v>
      </c>
      <c r="D283" s="4">
        <f t="shared" si="112"/>
        <v>0.601996763586513</v>
      </c>
      <c r="E283" s="4">
        <v>0.6782514500475112</v>
      </c>
      <c r="F283" s="4">
        <f t="shared" si="126"/>
        <v>0.90433526673001496</v>
      </c>
      <c r="G283" s="4">
        <v>1.406525933637107</v>
      </c>
      <c r="H283" s="4">
        <f t="shared" si="127"/>
        <v>1.0575382959677495</v>
      </c>
      <c r="I283" s="4">
        <v>0.47689410257686138</v>
      </c>
      <c r="J283" s="4">
        <v>4.4804441839973439</v>
      </c>
      <c r="K283" s="4">
        <v>9.3620913746951366</v>
      </c>
      <c r="L283" s="4">
        <v>7.8424822094321849</v>
      </c>
      <c r="M283" s="4">
        <v>4.8713064092794864</v>
      </c>
      <c r="N283" s="4">
        <v>7.8424822094321849</v>
      </c>
      <c r="O283" s="4">
        <v>4</v>
      </c>
      <c r="P283" s="4">
        <v>5.5895012015404353</v>
      </c>
      <c r="R283" s="4">
        <v>18.559677419354841</v>
      </c>
      <c r="S283" s="4">
        <v>11.135806451612904</v>
      </c>
      <c r="T283" s="4">
        <v>13.455766129032259</v>
      </c>
      <c r="U283" s="4">
        <v>8.8158467741935489</v>
      </c>
      <c r="V283" s="4"/>
      <c r="AE283" s="57"/>
      <c r="AF283" s="26">
        <v>1779</v>
      </c>
      <c r="AG283" s="6">
        <f t="shared" si="128"/>
        <v>102.3394498097072</v>
      </c>
      <c r="AH283" s="6">
        <f t="shared" si="129"/>
        <v>176.34537701235291</v>
      </c>
      <c r="AI283" s="6">
        <f t="shared" si="130"/>
        <v>381.16852801565597</v>
      </c>
      <c r="AJ283" s="6">
        <f t="shared" si="131"/>
        <v>286.59287820726013</v>
      </c>
      <c r="AK283" s="6">
        <f t="shared" si="132"/>
        <v>28.933165203338181</v>
      </c>
      <c r="AL283" s="6">
        <f t="shared" si="133"/>
        <v>22.402220919986718</v>
      </c>
      <c r="AM283" s="6">
        <f t="shared" si="134"/>
        <v>28.08627412408541</v>
      </c>
      <c r="AN283" s="6">
        <f t="shared" si="135"/>
        <v>10.195226872261841</v>
      </c>
      <c r="AO283" s="6">
        <f t="shared" si="136"/>
        <v>14.613919227838458</v>
      </c>
      <c r="AP283" s="6">
        <f t="shared" si="137"/>
        <v>10.195226872261841</v>
      </c>
      <c r="AQ283" s="6">
        <f t="shared" si="138"/>
        <v>5.2</v>
      </c>
      <c r="AR283" s="6">
        <f t="shared" si="139"/>
        <v>11.179002403080871</v>
      </c>
      <c r="AS283" s="7"/>
      <c r="AT283" s="7">
        <f t="shared" si="113"/>
        <v>233.14448543256049</v>
      </c>
      <c r="AU283" s="7">
        <f t="shared" si="114"/>
        <v>307.15041263520618</v>
      </c>
      <c r="AV283" s="7">
        <f t="shared" si="115"/>
        <v>417.39791383011351</v>
      </c>
      <c r="AW283" s="7">
        <f t="shared" si="116"/>
        <v>511.97356363850929</v>
      </c>
      <c r="AX283" s="7"/>
      <c r="AY283" s="8">
        <v>1779</v>
      </c>
      <c r="AZ283" s="9">
        <f t="shared" si="117"/>
        <v>2783.9516129032259</v>
      </c>
      <c r="BB283" s="9">
        <f t="shared" si="118"/>
        <v>979.20683881675404</v>
      </c>
      <c r="BC283" s="9">
        <f t="shared" si="119"/>
        <v>1290.0317330678661</v>
      </c>
      <c r="BD283" s="9">
        <f t="shared" si="120"/>
        <v>2150.2889672817391</v>
      </c>
      <c r="BE283" s="9">
        <f t="shared" si="121"/>
        <v>1753.0712380864768</v>
      </c>
      <c r="BG283" s="10">
        <v>1779</v>
      </c>
      <c r="BH283" s="11">
        <f t="shared" si="122"/>
        <v>2.8430679837441439</v>
      </c>
      <c r="BI283" s="11">
        <f t="shared" si="123"/>
        <v>2.1580489390618482</v>
      </c>
      <c r="BJ283" s="11">
        <f t="shared" si="124"/>
        <v>1.2946872049585612</v>
      </c>
      <c r="BK283" s="11">
        <f t="shared" si="125"/>
        <v>1.5880424893297445</v>
      </c>
      <c r="BP283" s="3"/>
    </row>
    <row r="284" spans="2:68" x14ac:dyDescent="0.2">
      <c r="B284" s="16">
        <v>1780</v>
      </c>
      <c r="C284" s="4">
        <v>0.26005564236921652</v>
      </c>
      <c r="D284" s="4">
        <f t="shared" si="112"/>
        <v>0.54980051240849159</v>
      </c>
      <c r="E284" s="4">
        <v>0.98320783877009621</v>
      </c>
      <c r="F284" s="4">
        <f t="shared" si="126"/>
        <v>1.3109437850267949</v>
      </c>
      <c r="G284" s="4">
        <v>1.457672331223911</v>
      </c>
      <c r="H284" s="4">
        <f t="shared" si="127"/>
        <v>1.0959942340029405</v>
      </c>
      <c r="I284" s="4">
        <v>0.43689776732864144</v>
      </c>
      <c r="J284" s="4">
        <v>4.3576922885453611</v>
      </c>
      <c r="K284" s="4">
        <v>7.6135831326564869</v>
      </c>
      <c r="L284" s="4">
        <v>7.8424822094321849</v>
      </c>
      <c r="M284" s="4">
        <v>4.8713064092794864</v>
      </c>
      <c r="N284" s="4">
        <v>7.8424822094321849</v>
      </c>
      <c r="O284" s="4">
        <v>4</v>
      </c>
      <c r="P284" s="4">
        <v>5.5895012015404353</v>
      </c>
      <c r="R284" s="4">
        <v>18.559677419354841</v>
      </c>
      <c r="S284" s="4">
        <v>11.135806451612904</v>
      </c>
      <c r="T284" s="4">
        <v>13.455766129032259</v>
      </c>
      <c r="U284" s="4">
        <v>8.8158467741935489</v>
      </c>
      <c r="V284" s="4"/>
      <c r="AE284" s="57"/>
      <c r="AF284" s="26">
        <v>1780</v>
      </c>
      <c r="AG284" s="6">
        <f t="shared" si="128"/>
        <v>93.466087109443578</v>
      </c>
      <c r="AH284" s="6">
        <f t="shared" si="129"/>
        <v>255.634038080225</v>
      </c>
      <c r="AI284" s="6">
        <f t="shared" si="130"/>
        <v>395.02920176167987</v>
      </c>
      <c r="AJ284" s="6">
        <f t="shared" si="131"/>
        <v>297.01443741479687</v>
      </c>
      <c r="AK284" s="6">
        <f t="shared" si="132"/>
        <v>26.506587543828676</v>
      </c>
      <c r="AL284" s="6">
        <f t="shared" si="133"/>
        <v>21.788461442726806</v>
      </c>
      <c r="AM284" s="6">
        <f t="shared" si="134"/>
        <v>22.840749397969461</v>
      </c>
      <c r="AN284" s="6">
        <f t="shared" si="135"/>
        <v>10.195226872261841</v>
      </c>
      <c r="AO284" s="6">
        <f t="shared" si="136"/>
        <v>14.613919227838458</v>
      </c>
      <c r="AP284" s="6">
        <f t="shared" si="137"/>
        <v>10.195226872261841</v>
      </c>
      <c r="AQ284" s="6">
        <f t="shared" si="138"/>
        <v>5.2</v>
      </c>
      <c r="AR284" s="6">
        <f t="shared" si="139"/>
        <v>11.179002403080871</v>
      </c>
      <c r="AS284" s="7"/>
      <c r="AT284" s="7">
        <f t="shared" si="113"/>
        <v>215.98526086941155</v>
      </c>
      <c r="AU284" s="7">
        <f t="shared" si="114"/>
        <v>378.15321184019297</v>
      </c>
      <c r="AV284" s="7">
        <f t="shared" si="115"/>
        <v>419.53361117476487</v>
      </c>
      <c r="AW284" s="7">
        <f t="shared" si="116"/>
        <v>517.54837552164781</v>
      </c>
      <c r="AX284" s="7"/>
      <c r="AY284" s="8">
        <v>1780</v>
      </c>
      <c r="AZ284" s="9">
        <f t="shared" si="117"/>
        <v>2783.9516129032259</v>
      </c>
      <c r="BB284" s="9">
        <f t="shared" si="118"/>
        <v>907.13809565152849</v>
      </c>
      <c r="BC284" s="9">
        <f t="shared" si="119"/>
        <v>1588.2434897288106</v>
      </c>
      <c r="BD284" s="9">
        <f t="shared" si="120"/>
        <v>2173.703177190921</v>
      </c>
      <c r="BE284" s="9">
        <f t="shared" si="121"/>
        <v>1762.0411669340126</v>
      </c>
      <c r="BG284" s="10">
        <v>1780</v>
      </c>
      <c r="BH284" s="11">
        <f t="shared" si="122"/>
        <v>3.0689391463641758</v>
      </c>
      <c r="BI284" s="11">
        <f t="shared" si="123"/>
        <v>1.7528493778863719</v>
      </c>
      <c r="BJ284" s="11">
        <f t="shared" si="124"/>
        <v>1.280741382777445</v>
      </c>
      <c r="BK284" s="11">
        <f t="shared" si="125"/>
        <v>1.5799583262559966</v>
      </c>
      <c r="BP284" s="3"/>
    </row>
    <row r="285" spans="2:68" x14ac:dyDescent="0.2">
      <c r="B285" s="16">
        <v>1781</v>
      </c>
      <c r="C285" s="4">
        <v>0.2781607820278329</v>
      </c>
      <c r="D285" s="4">
        <f t="shared" si="112"/>
        <v>0.58807776327237404</v>
      </c>
      <c r="E285" s="4">
        <v>0.94943352369784095</v>
      </c>
      <c r="F285" s="4">
        <f t="shared" si="126"/>
        <v>1.2659113649304545</v>
      </c>
      <c r="G285" s="4">
        <v>1.7901239155381363</v>
      </c>
      <c r="H285" s="4">
        <f t="shared" si="127"/>
        <v>1.3459578312316813</v>
      </c>
      <c r="I285" s="4">
        <v>0.45297284943797395</v>
      </c>
      <c r="J285" s="4">
        <v>4.2612443706902337</v>
      </c>
      <c r="K285" s="4">
        <v>7.7512609469902376</v>
      </c>
      <c r="L285" s="4">
        <v>7.8424822094321849</v>
      </c>
      <c r="M285" s="4">
        <v>4.8713064092794855</v>
      </c>
      <c r="N285" s="4">
        <v>7.8424822094321849</v>
      </c>
      <c r="O285" s="4">
        <v>4</v>
      </c>
      <c r="P285" s="4">
        <v>5.5895012015404353</v>
      </c>
      <c r="R285" s="4">
        <v>18.559677419354841</v>
      </c>
      <c r="S285" s="4">
        <v>11.135806451612904</v>
      </c>
      <c r="T285" s="4">
        <v>13.455766129032259</v>
      </c>
      <c r="U285" s="4">
        <v>8.8158467741935489</v>
      </c>
      <c r="V285" s="4"/>
      <c r="AE285" s="57"/>
      <c r="AF285" s="26">
        <v>1781</v>
      </c>
      <c r="AG285" s="6">
        <f t="shared" si="128"/>
        <v>99.973219756303592</v>
      </c>
      <c r="AH285" s="6">
        <f t="shared" si="129"/>
        <v>246.85271616143862</v>
      </c>
      <c r="AI285" s="6">
        <f t="shared" si="130"/>
        <v>485.12358111083495</v>
      </c>
      <c r="AJ285" s="6">
        <f t="shared" si="131"/>
        <v>364.75457226378563</v>
      </c>
      <c r="AK285" s="6">
        <f t="shared" si="132"/>
        <v>27.481862775401879</v>
      </c>
      <c r="AL285" s="6">
        <f t="shared" si="133"/>
        <v>21.30622185345117</v>
      </c>
      <c r="AM285" s="6">
        <f t="shared" si="134"/>
        <v>23.253782840970715</v>
      </c>
      <c r="AN285" s="6">
        <f t="shared" si="135"/>
        <v>10.195226872261841</v>
      </c>
      <c r="AO285" s="6">
        <f t="shared" si="136"/>
        <v>14.613919227838457</v>
      </c>
      <c r="AP285" s="6">
        <f t="shared" si="137"/>
        <v>10.195226872261841</v>
      </c>
      <c r="AQ285" s="6">
        <f t="shared" si="138"/>
        <v>5.2</v>
      </c>
      <c r="AR285" s="6">
        <f t="shared" si="139"/>
        <v>11.179002403080871</v>
      </c>
      <c r="AS285" s="7"/>
      <c r="AT285" s="7">
        <f t="shared" si="113"/>
        <v>223.39846260157037</v>
      </c>
      <c r="AU285" s="7">
        <f t="shared" si="114"/>
        <v>370.27795900670537</v>
      </c>
      <c r="AV285" s="7">
        <f t="shared" si="115"/>
        <v>488.17981510905241</v>
      </c>
      <c r="AW285" s="7">
        <f t="shared" si="116"/>
        <v>608.54882395610161</v>
      </c>
      <c r="AX285" s="7"/>
      <c r="AY285" s="8">
        <v>1781</v>
      </c>
      <c r="AZ285" s="9">
        <f t="shared" si="117"/>
        <v>2783.9516129032259</v>
      </c>
      <c r="BB285" s="9">
        <f t="shared" si="118"/>
        <v>938.27354292659561</v>
      </c>
      <c r="BC285" s="9">
        <f t="shared" si="119"/>
        <v>1555.1674278281625</v>
      </c>
      <c r="BD285" s="9">
        <f t="shared" si="120"/>
        <v>2555.905060615627</v>
      </c>
      <c r="BE285" s="9">
        <f t="shared" si="121"/>
        <v>2050.3552234580202</v>
      </c>
      <c r="BG285" s="10">
        <v>1781</v>
      </c>
      <c r="BH285" s="11">
        <f t="shared" si="122"/>
        <v>2.9671001957699068</v>
      </c>
      <c r="BI285" s="11">
        <f t="shared" si="123"/>
        <v>1.7901298362396241</v>
      </c>
      <c r="BJ285" s="11">
        <f t="shared" si="124"/>
        <v>1.0892234049697724</v>
      </c>
      <c r="BK285" s="11">
        <f t="shared" si="125"/>
        <v>1.3577898995511426</v>
      </c>
      <c r="BP285" s="3"/>
    </row>
    <row r="286" spans="2:68" x14ac:dyDescent="0.2">
      <c r="B286" s="16">
        <v>1782</v>
      </c>
      <c r="C286" s="4">
        <v>0.30778737419647784</v>
      </c>
      <c r="D286" s="4">
        <f t="shared" si="112"/>
        <v>0.65071326468599966</v>
      </c>
      <c r="E286" s="4">
        <v>1.0217224085893344</v>
      </c>
      <c r="F286" s="4">
        <f t="shared" si="126"/>
        <v>1.3622965447857791</v>
      </c>
      <c r="G286" s="4">
        <v>1.7901239155381363</v>
      </c>
      <c r="H286" s="4">
        <f t="shared" si="127"/>
        <v>1.3459578312316813</v>
      </c>
      <c r="I286" s="4">
        <v>0.51191481717219278</v>
      </c>
      <c r="J286" s="4">
        <v>4.3576922885453611</v>
      </c>
      <c r="K286" s="4">
        <v>8.0266165756577426</v>
      </c>
      <c r="L286" s="4">
        <v>7.5015047220655671</v>
      </c>
      <c r="M286" s="4">
        <v>4.8713064092794855</v>
      </c>
      <c r="N286" s="4">
        <v>7.5015047220655671</v>
      </c>
      <c r="O286" s="4">
        <v>4</v>
      </c>
      <c r="P286" s="4">
        <v>5.5895012015404353</v>
      </c>
      <c r="R286" s="4">
        <v>18.559677419354841</v>
      </c>
      <c r="S286" s="4">
        <v>11.135806451612904</v>
      </c>
      <c r="T286" s="4">
        <v>13.455766129032259</v>
      </c>
      <c r="U286" s="4">
        <v>8.8158467741935489</v>
      </c>
      <c r="V286" s="4"/>
      <c r="AE286" s="57"/>
      <c r="AF286" s="26">
        <v>1782</v>
      </c>
      <c r="AG286" s="6">
        <f t="shared" si="128"/>
        <v>110.62125499661994</v>
      </c>
      <c r="AH286" s="6">
        <f t="shared" si="129"/>
        <v>265.64782623322691</v>
      </c>
      <c r="AI286" s="6">
        <f t="shared" si="130"/>
        <v>485.12358111083495</v>
      </c>
      <c r="AJ286" s="6">
        <f t="shared" si="131"/>
        <v>364.75457226378563</v>
      </c>
      <c r="AK286" s="6">
        <f t="shared" si="132"/>
        <v>31.057871957836937</v>
      </c>
      <c r="AL286" s="6">
        <f t="shared" si="133"/>
        <v>21.788461442726806</v>
      </c>
      <c r="AM286" s="6">
        <f t="shared" si="134"/>
        <v>24.079849726973229</v>
      </c>
      <c r="AN286" s="6">
        <f t="shared" si="135"/>
        <v>9.7519561386852374</v>
      </c>
      <c r="AO286" s="6">
        <f t="shared" si="136"/>
        <v>14.613919227838457</v>
      </c>
      <c r="AP286" s="6">
        <f t="shared" si="137"/>
        <v>9.7519561386852374</v>
      </c>
      <c r="AQ286" s="6">
        <f t="shared" si="138"/>
        <v>5.2</v>
      </c>
      <c r="AR286" s="6">
        <f t="shared" si="139"/>
        <v>11.179002403080871</v>
      </c>
      <c r="AS286" s="7"/>
      <c r="AT286" s="7">
        <f t="shared" si="113"/>
        <v>238.04427203244671</v>
      </c>
      <c r="AU286" s="7">
        <f t="shared" si="114"/>
        <v>393.07084326905368</v>
      </c>
      <c r="AV286" s="7">
        <f t="shared" si="115"/>
        <v>492.17758929961235</v>
      </c>
      <c r="AW286" s="7">
        <f t="shared" si="116"/>
        <v>612.54659814666161</v>
      </c>
      <c r="AX286" s="7"/>
      <c r="AY286" s="8">
        <v>1782</v>
      </c>
      <c r="AZ286" s="9">
        <f t="shared" si="117"/>
        <v>2783.9516129032259</v>
      </c>
      <c r="BB286" s="9">
        <f t="shared" si="118"/>
        <v>999.78594253627625</v>
      </c>
      <c r="BC286" s="9">
        <f t="shared" si="119"/>
        <v>1650.8975417300255</v>
      </c>
      <c r="BD286" s="9">
        <f t="shared" si="120"/>
        <v>2572.6957122159788</v>
      </c>
      <c r="BE286" s="9">
        <f t="shared" si="121"/>
        <v>2067.145875058372</v>
      </c>
      <c r="BG286" s="10">
        <v>1782</v>
      </c>
      <c r="BH286" s="11">
        <f t="shared" si="122"/>
        <v>2.7845476661142521</v>
      </c>
      <c r="BI286" s="11">
        <f t="shared" si="123"/>
        <v>1.6863260999140133</v>
      </c>
      <c r="BJ286" s="11">
        <f t="shared" si="124"/>
        <v>1.0821146083013768</v>
      </c>
      <c r="BK286" s="11">
        <f t="shared" si="125"/>
        <v>1.3467610808185526</v>
      </c>
      <c r="BP286" s="3"/>
    </row>
    <row r="287" spans="2:68" x14ac:dyDescent="0.2">
      <c r="B287" s="16">
        <v>1783</v>
      </c>
      <c r="C287" s="4">
        <v>0.40325083785100035</v>
      </c>
      <c r="D287" s="4">
        <f t="shared" si="112"/>
        <v>0.85253876924101557</v>
      </c>
      <c r="E287" s="4">
        <v>0.959704075649638</v>
      </c>
      <c r="F287" s="4">
        <f t="shared" si="126"/>
        <v>1.2796054341995173</v>
      </c>
      <c r="G287" s="4">
        <v>1.7901239155381363</v>
      </c>
      <c r="H287" s="4">
        <f t="shared" si="127"/>
        <v>1.3459578312316813</v>
      </c>
      <c r="I287" s="4">
        <v>0.68740113019907156</v>
      </c>
      <c r="J287" s="4">
        <v>4.3576922885453611</v>
      </c>
      <c r="K287" s="4">
        <v>8.2882044228918712</v>
      </c>
      <c r="L287" s="4">
        <v>8.1834596967988009</v>
      </c>
      <c r="M287" s="4">
        <v>4.8713064092794855</v>
      </c>
      <c r="N287" s="4">
        <v>8.1834596967988009</v>
      </c>
      <c r="O287" s="4">
        <v>4</v>
      </c>
      <c r="P287" s="4">
        <v>5.5895012015404353</v>
      </c>
      <c r="R287" s="4">
        <v>18.559677419354841</v>
      </c>
      <c r="S287" s="4">
        <v>11.135806451612904</v>
      </c>
      <c r="T287" s="4">
        <v>13.455766129032259</v>
      </c>
      <c r="U287" s="4">
        <v>8.8158467741935489</v>
      </c>
      <c r="V287" s="4"/>
      <c r="AE287" s="57"/>
      <c r="AF287" s="26">
        <v>1783</v>
      </c>
      <c r="AG287" s="6">
        <f t="shared" si="128"/>
        <v>144.93159077097263</v>
      </c>
      <c r="AH287" s="6">
        <f t="shared" si="129"/>
        <v>249.52305966890589</v>
      </c>
      <c r="AI287" s="6">
        <f t="shared" si="130"/>
        <v>485.12358111083495</v>
      </c>
      <c r="AJ287" s="6">
        <f t="shared" si="131"/>
        <v>364.75457226378563</v>
      </c>
      <c r="AK287" s="6">
        <f t="shared" si="132"/>
        <v>41.70462656917767</v>
      </c>
      <c r="AL287" s="6">
        <f t="shared" si="133"/>
        <v>21.788461442726806</v>
      </c>
      <c r="AM287" s="6">
        <f t="shared" si="134"/>
        <v>24.864613268675612</v>
      </c>
      <c r="AN287" s="6">
        <f t="shared" si="135"/>
        <v>10.638497605838442</v>
      </c>
      <c r="AO287" s="6">
        <f t="shared" si="136"/>
        <v>14.613919227838457</v>
      </c>
      <c r="AP287" s="6">
        <f t="shared" si="137"/>
        <v>10.638497605838442</v>
      </c>
      <c r="AQ287" s="6">
        <f t="shared" si="138"/>
        <v>5.2</v>
      </c>
      <c r="AR287" s="6">
        <f t="shared" si="139"/>
        <v>11.179002403080871</v>
      </c>
      <c r="AS287" s="7"/>
      <c r="AT287" s="7">
        <f t="shared" si="113"/>
        <v>285.55920889414892</v>
      </c>
      <c r="AU287" s="7">
        <f t="shared" si="114"/>
        <v>390.15067779208215</v>
      </c>
      <c r="AV287" s="7">
        <f t="shared" si="115"/>
        <v>505.3821903869619</v>
      </c>
      <c r="AW287" s="7">
        <f t="shared" si="116"/>
        <v>625.75119923401121</v>
      </c>
      <c r="AX287" s="7"/>
      <c r="AY287" s="8">
        <v>1783</v>
      </c>
      <c r="AZ287" s="9">
        <f t="shared" si="117"/>
        <v>2783.9516129032259</v>
      </c>
      <c r="BB287" s="9">
        <f t="shared" si="118"/>
        <v>1199.3486773554255</v>
      </c>
      <c r="BC287" s="9">
        <f t="shared" si="119"/>
        <v>1638.6328467267451</v>
      </c>
      <c r="BD287" s="9">
        <f t="shared" si="120"/>
        <v>2628.1550367828472</v>
      </c>
      <c r="BE287" s="9">
        <f t="shared" si="121"/>
        <v>2122.6051996252399</v>
      </c>
      <c r="BG287" s="10">
        <v>1783</v>
      </c>
      <c r="BH287" s="11">
        <f t="shared" si="122"/>
        <v>2.3212195631397736</v>
      </c>
      <c r="BI287" s="11">
        <f t="shared" si="123"/>
        <v>1.6989477651838329</v>
      </c>
      <c r="BJ287" s="11">
        <f t="shared" si="124"/>
        <v>1.0592798270801751</v>
      </c>
      <c r="BK287" s="11">
        <f t="shared" si="125"/>
        <v>1.3115729733417929</v>
      </c>
      <c r="BP287" s="3"/>
    </row>
    <row r="288" spans="2:68" x14ac:dyDescent="0.2">
      <c r="B288" s="16">
        <v>1784</v>
      </c>
      <c r="C288" s="4">
        <v>0.37197832389520846</v>
      </c>
      <c r="D288" s="4">
        <f t="shared" si="112"/>
        <v>0.78642351774885511</v>
      </c>
      <c r="E288" s="4">
        <v>0.87793468126417806</v>
      </c>
      <c r="F288" s="4">
        <f t="shared" si="126"/>
        <v>1.1705795750189041</v>
      </c>
      <c r="G288" s="4">
        <v>1.7645507167447343</v>
      </c>
      <c r="H288" s="4">
        <f t="shared" si="127"/>
        <v>1.326729862214086</v>
      </c>
      <c r="I288" s="4">
        <v>0.63477437329351893</v>
      </c>
      <c r="J288" s="4">
        <v>4.0157405797862689</v>
      </c>
      <c r="K288" s="4">
        <v>7.9853132313576154</v>
      </c>
      <c r="L288" s="4">
        <v>8.1834596967988009</v>
      </c>
      <c r="M288" s="4">
        <v>4.8713064092794855</v>
      </c>
      <c r="N288" s="4">
        <v>8.1834596967988009</v>
      </c>
      <c r="O288" s="4">
        <v>3.7690421836228292</v>
      </c>
      <c r="P288" s="4">
        <v>5.5895012015404353</v>
      </c>
      <c r="R288" s="4">
        <v>18.559677419354841</v>
      </c>
      <c r="S288" s="4">
        <v>11.135806451612904</v>
      </c>
      <c r="T288" s="4">
        <v>13.455766129032259</v>
      </c>
      <c r="U288" s="4">
        <v>8.8158467741935489</v>
      </c>
      <c r="V288" s="4"/>
      <c r="AE288" s="57"/>
      <c r="AF288" s="26">
        <v>1784</v>
      </c>
      <c r="AG288" s="6">
        <f t="shared" si="128"/>
        <v>133.69199801730537</v>
      </c>
      <c r="AH288" s="6">
        <f t="shared" si="129"/>
        <v>228.2630171286863</v>
      </c>
      <c r="AI288" s="6">
        <f t="shared" si="130"/>
        <v>478.19324423782297</v>
      </c>
      <c r="AJ288" s="6">
        <f t="shared" si="131"/>
        <v>359.54379266001729</v>
      </c>
      <c r="AK288" s="6">
        <f t="shared" si="132"/>
        <v>38.511761227717798</v>
      </c>
      <c r="AL288" s="6">
        <f t="shared" si="133"/>
        <v>20.078702898931343</v>
      </c>
      <c r="AM288" s="6">
        <f t="shared" si="134"/>
        <v>23.955939694072846</v>
      </c>
      <c r="AN288" s="6">
        <f t="shared" si="135"/>
        <v>10.638497605838442</v>
      </c>
      <c r="AO288" s="6">
        <f t="shared" si="136"/>
        <v>14.613919227838457</v>
      </c>
      <c r="AP288" s="6">
        <f t="shared" si="137"/>
        <v>10.638497605838442</v>
      </c>
      <c r="AQ288" s="6">
        <f t="shared" si="138"/>
        <v>4.8997548387096783</v>
      </c>
      <c r="AR288" s="6">
        <f t="shared" si="139"/>
        <v>11.179002403080871</v>
      </c>
      <c r="AS288" s="7"/>
      <c r="AT288" s="7">
        <f t="shared" si="113"/>
        <v>268.2080735193332</v>
      </c>
      <c r="AU288" s="7">
        <f t="shared" si="114"/>
        <v>362.77909263071416</v>
      </c>
      <c r="AV288" s="7">
        <f t="shared" si="115"/>
        <v>494.05986816204512</v>
      </c>
      <c r="AW288" s="7">
        <f t="shared" si="116"/>
        <v>612.7093197398508</v>
      </c>
      <c r="AX288" s="7"/>
      <c r="AY288" s="8">
        <v>1784</v>
      </c>
      <c r="AZ288" s="9">
        <f t="shared" si="117"/>
        <v>2783.9516129032259</v>
      </c>
      <c r="BB288" s="9">
        <f t="shared" si="118"/>
        <v>1126.4739087811995</v>
      </c>
      <c r="BC288" s="9">
        <f t="shared" si="119"/>
        <v>1523.6721890489996</v>
      </c>
      <c r="BD288" s="9">
        <f t="shared" si="120"/>
        <v>2573.3791429073735</v>
      </c>
      <c r="BE288" s="9">
        <f t="shared" si="121"/>
        <v>2075.0514462805895</v>
      </c>
      <c r="BG288" s="10">
        <v>1784</v>
      </c>
      <c r="BH288" s="11">
        <f t="shared" si="122"/>
        <v>2.4713857917182938</v>
      </c>
      <c r="BI288" s="11">
        <f t="shared" si="123"/>
        <v>1.8271329180332614</v>
      </c>
      <c r="BJ288" s="11">
        <f t="shared" si="124"/>
        <v>1.0818272233907786</v>
      </c>
      <c r="BK288" s="11">
        <f t="shared" si="125"/>
        <v>1.3416301643476354</v>
      </c>
      <c r="BP288" s="3"/>
    </row>
    <row r="289" spans="2:68" x14ac:dyDescent="0.2">
      <c r="B289" s="16">
        <v>1785</v>
      </c>
      <c r="C289" s="4">
        <v>0.34893541887515134</v>
      </c>
      <c r="D289" s="4">
        <f t="shared" si="112"/>
        <v>0.73770701664936866</v>
      </c>
      <c r="E289" s="4">
        <v>0.78135199079439543</v>
      </c>
      <c r="F289" s="4">
        <f t="shared" si="126"/>
        <v>1.0418026543925272</v>
      </c>
      <c r="G289" s="4">
        <v>1.5599651263975187</v>
      </c>
      <c r="H289" s="4">
        <f t="shared" si="127"/>
        <v>1.1729061100733222</v>
      </c>
      <c r="I289" s="4">
        <v>0.60434653930085402</v>
      </c>
      <c r="J289" s="4">
        <v>4.5067481615941967</v>
      </c>
      <c r="K289" s="4">
        <v>8.4396500186589964</v>
      </c>
      <c r="L289" s="4">
        <v>8.1834596967988009</v>
      </c>
      <c r="M289" s="4">
        <v>4.8713064092794855</v>
      </c>
      <c r="N289" s="4">
        <v>8.1834596967988009</v>
      </c>
      <c r="O289" s="4">
        <v>4</v>
      </c>
      <c r="P289" s="4">
        <v>5.5895012015404353</v>
      </c>
      <c r="R289" s="4">
        <v>18.559677419354841</v>
      </c>
      <c r="S289" s="4">
        <v>11.135806451612904</v>
      </c>
      <c r="T289" s="4">
        <v>13.455766129032259</v>
      </c>
      <c r="U289" s="4">
        <v>8.8158467741935489</v>
      </c>
      <c r="V289" s="4"/>
      <c r="AE289" s="57"/>
      <c r="AF289" s="26">
        <v>1785</v>
      </c>
      <c r="AG289" s="6">
        <f t="shared" si="128"/>
        <v>125.41019283039267</v>
      </c>
      <c r="AH289" s="6">
        <f t="shared" si="129"/>
        <v>203.1515176065428</v>
      </c>
      <c r="AI289" s="6">
        <f t="shared" si="130"/>
        <v>422.75054925372757</v>
      </c>
      <c r="AJ289" s="6">
        <f t="shared" si="131"/>
        <v>317.85755582987031</v>
      </c>
      <c r="AK289" s="6">
        <f t="shared" si="132"/>
        <v>36.665704539382816</v>
      </c>
      <c r="AL289" s="6">
        <f t="shared" si="133"/>
        <v>22.533740807970982</v>
      </c>
      <c r="AM289" s="6">
        <f t="shared" si="134"/>
        <v>25.318950055976991</v>
      </c>
      <c r="AN289" s="6">
        <f t="shared" si="135"/>
        <v>10.638497605838442</v>
      </c>
      <c r="AO289" s="6">
        <f t="shared" si="136"/>
        <v>14.613919227838457</v>
      </c>
      <c r="AP289" s="6">
        <f t="shared" si="137"/>
        <v>10.638497605838442</v>
      </c>
      <c r="AQ289" s="6">
        <f t="shared" si="138"/>
        <v>5.2</v>
      </c>
      <c r="AR289" s="6">
        <f t="shared" si="139"/>
        <v>11.179002403080871</v>
      </c>
      <c r="AS289" s="7"/>
      <c r="AT289" s="7">
        <f t="shared" si="113"/>
        <v>262.19850507631963</v>
      </c>
      <c r="AU289" s="7">
        <f t="shared" si="114"/>
        <v>339.93982985246976</v>
      </c>
      <c r="AV289" s="7">
        <f t="shared" si="115"/>
        <v>454.64586807579724</v>
      </c>
      <c r="AW289" s="7">
        <f t="shared" si="116"/>
        <v>559.53886149965444</v>
      </c>
      <c r="AX289" s="7"/>
      <c r="AY289" s="8">
        <v>1785</v>
      </c>
      <c r="AZ289" s="9">
        <f t="shared" si="117"/>
        <v>2783.9516129032259</v>
      </c>
      <c r="BB289" s="9">
        <f t="shared" si="118"/>
        <v>1101.2337213205426</v>
      </c>
      <c r="BC289" s="9">
        <f t="shared" si="119"/>
        <v>1427.7472853803731</v>
      </c>
      <c r="BD289" s="9">
        <f t="shared" si="120"/>
        <v>2350.0632182985487</v>
      </c>
      <c r="BE289" s="9">
        <f t="shared" si="121"/>
        <v>1909.5126459183484</v>
      </c>
      <c r="BG289" s="10">
        <v>1785</v>
      </c>
      <c r="BH289" s="11">
        <f t="shared" si="122"/>
        <v>2.5280297533613982</v>
      </c>
      <c r="BI289" s="11">
        <f t="shared" si="123"/>
        <v>1.9498910216183949</v>
      </c>
      <c r="BJ289" s="11">
        <f t="shared" si="124"/>
        <v>1.1846283926433321</v>
      </c>
      <c r="BK289" s="11">
        <f t="shared" si="125"/>
        <v>1.4579382958547156</v>
      </c>
      <c r="BP289" s="3"/>
    </row>
    <row r="290" spans="2:68" x14ac:dyDescent="0.2">
      <c r="B290" s="16">
        <v>1786</v>
      </c>
      <c r="C290" s="4">
        <v>0.36539463674662076</v>
      </c>
      <c r="D290" s="4">
        <f t="shared" si="112"/>
        <v>0.77250451743471626</v>
      </c>
      <c r="E290" s="4">
        <v>0.77858684219198859</v>
      </c>
      <c r="F290" s="4">
        <f t="shared" si="126"/>
        <v>1.038115789589318</v>
      </c>
      <c r="G290" s="4">
        <v>1.406525933637107</v>
      </c>
      <c r="H290" s="4">
        <f t="shared" si="127"/>
        <v>1.0575382959677495</v>
      </c>
      <c r="I290" s="4">
        <v>0.6539113758046291</v>
      </c>
      <c r="J290" s="4">
        <v>4.6031960794493259</v>
      </c>
      <c r="K290" s="4">
        <v>8.219365515724995</v>
      </c>
      <c r="L290" s="4">
        <v>8.865414671532033</v>
      </c>
      <c r="M290" s="4">
        <v>4.8713064092794855</v>
      </c>
      <c r="N290" s="4">
        <v>8.865414671532033</v>
      </c>
      <c r="O290" s="4">
        <v>4</v>
      </c>
      <c r="P290" s="4">
        <v>5.5895012015404353</v>
      </c>
      <c r="R290" s="4">
        <v>18.559677419354841</v>
      </c>
      <c r="S290" s="4">
        <v>11.135806451612904</v>
      </c>
      <c r="T290" s="4">
        <v>13.455766129032259</v>
      </c>
      <c r="U290" s="4">
        <v>8.8158467741935489</v>
      </c>
      <c r="V290" s="4"/>
      <c r="AE290" s="57"/>
      <c r="AF290" s="26">
        <v>1786</v>
      </c>
      <c r="AG290" s="6">
        <f t="shared" si="128"/>
        <v>131.32576796390177</v>
      </c>
      <c r="AH290" s="6">
        <f t="shared" si="129"/>
        <v>202.43257896991702</v>
      </c>
      <c r="AI290" s="6">
        <f t="shared" si="130"/>
        <v>381.16852801565597</v>
      </c>
      <c r="AJ290" s="6">
        <f t="shared" si="131"/>
        <v>286.59287820726013</v>
      </c>
      <c r="AK290" s="6">
        <f t="shared" si="132"/>
        <v>39.67280317006685</v>
      </c>
      <c r="AL290" s="6">
        <f t="shared" si="133"/>
        <v>23.015980397246629</v>
      </c>
      <c r="AM290" s="6">
        <f t="shared" si="134"/>
        <v>24.658096547174985</v>
      </c>
      <c r="AN290" s="6">
        <f t="shared" si="135"/>
        <v>11.525039072991643</v>
      </c>
      <c r="AO290" s="6">
        <f t="shared" si="136"/>
        <v>14.613919227838457</v>
      </c>
      <c r="AP290" s="6">
        <f t="shared" si="137"/>
        <v>11.525039072991643</v>
      </c>
      <c r="AQ290" s="6">
        <f t="shared" si="138"/>
        <v>5.2</v>
      </c>
      <c r="AR290" s="6">
        <f t="shared" si="139"/>
        <v>11.179002403080871</v>
      </c>
      <c r="AS290" s="7"/>
      <c r="AT290" s="7">
        <f t="shared" si="113"/>
        <v>272.71564785529284</v>
      </c>
      <c r="AU290" s="7">
        <f t="shared" si="114"/>
        <v>343.82245886130806</v>
      </c>
      <c r="AV290" s="7">
        <f t="shared" si="115"/>
        <v>427.98275809865117</v>
      </c>
      <c r="AW290" s="7">
        <f t="shared" si="116"/>
        <v>522.5584079070469</v>
      </c>
      <c r="AX290" s="7"/>
      <c r="AY290" s="8">
        <v>1786</v>
      </c>
      <c r="AZ290" s="9">
        <f t="shared" si="117"/>
        <v>2783.9516129032259</v>
      </c>
      <c r="BB290" s="9">
        <f t="shared" si="118"/>
        <v>1145.40572099223</v>
      </c>
      <c r="BC290" s="9">
        <f t="shared" si="119"/>
        <v>1444.0543272174939</v>
      </c>
      <c r="BD290" s="9">
        <f t="shared" si="120"/>
        <v>2194.745313209597</v>
      </c>
      <c r="BE290" s="9">
        <f t="shared" si="121"/>
        <v>1797.5275840143349</v>
      </c>
      <c r="BG290" s="10">
        <v>1786</v>
      </c>
      <c r="BH290" s="11">
        <f t="shared" si="122"/>
        <v>2.4305375482947418</v>
      </c>
      <c r="BI290" s="11">
        <f t="shared" si="123"/>
        <v>1.9278717984714195</v>
      </c>
      <c r="BJ290" s="11">
        <f t="shared" si="124"/>
        <v>1.2684622658252647</v>
      </c>
      <c r="BK290" s="11">
        <f t="shared" si="125"/>
        <v>1.5487671163776835</v>
      </c>
      <c r="BP290" s="3"/>
    </row>
    <row r="291" spans="2:68" x14ac:dyDescent="0.2">
      <c r="B291" s="16">
        <v>1787</v>
      </c>
      <c r="C291" s="4">
        <v>0.33905988815226967</v>
      </c>
      <c r="D291" s="4">
        <f t="shared" si="112"/>
        <v>0.71682851617816001</v>
      </c>
      <c r="E291" s="4">
        <v>0.92355963320389112</v>
      </c>
      <c r="F291" s="4">
        <f t="shared" si="126"/>
        <v>1.2314128442718548</v>
      </c>
      <c r="G291" s="4">
        <v>1.457672331223911</v>
      </c>
      <c r="H291" s="4">
        <f t="shared" si="127"/>
        <v>1.0959942340029405</v>
      </c>
      <c r="I291" s="4">
        <v>0.62673683223885279</v>
      </c>
      <c r="J291" s="4">
        <v>4.7873239226272988</v>
      </c>
      <c r="K291" s="4">
        <v>7.8751709798906147</v>
      </c>
      <c r="L291" s="4">
        <v>8.1834596967988009</v>
      </c>
      <c r="M291" s="4">
        <v>4.8713064092794855</v>
      </c>
      <c r="N291" s="4">
        <v>8.1834596967988009</v>
      </c>
      <c r="O291" s="4">
        <v>4</v>
      </c>
      <c r="P291" s="4">
        <v>5.5895012015404353</v>
      </c>
      <c r="R291" s="4">
        <v>18.559677419354841</v>
      </c>
      <c r="S291" s="4">
        <v>11.135806451612904</v>
      </c>
      <c r="T291" s="4">
        <v>13.455766129032259</v>
      </c>
      <c r="U291" s="4">
        <v>8.8158467741935489</v>
      </c>
      <c r="V291" s="4"/>
      <c r="AE291" s="57"/>
      <c r="AF291" s="26">
        <v>1787</v>
      </c>
      <c r="AG291" s="6">
        <f t="shared" si="128"/>
        <v>121.86084775028721</v>
      </c>
      <c r="AH291" s="6">
        <f t="shared" si="129"/>
        <v>240.1255046330117</v>
      </c>
      <c r="AI291" s="6">
        <f t="shared" si="130"/>
        <v>395.02920176167987</v>
      </c>
      <c r="AJ291" s="6">
        <f t="shared" si="131"/>
        <v>297.01443741479687</v>
      </c>
      <c r="AK291" s="6">
        <f t="shared" si="132"/>
        <v>38.024123611931202</v>
      </c>
      <c r="AL291" s="6">
        <f t="shared" si="133"/>
        <v>23.936619613136493</v>
      </c>
      <c r="AM291" s="6">
        <f t="shared" si="134"/>
        <v>23.625512939671843</v>
      </c>
      <c r="AN291" s="6">
        <f t="shared" si="135"/>
        <v>10.638497605838442</v>
      </c>
      <c r="AO291" s="6">
        <f t="shared" si="136"/>
        <v>14.613919227838457</v>
      </c>
      <c r="AP291" s="6">
        <f t="shared" si="137"/>
        <v>10.638497605838442</v>
      </c>
      <c r="AQ291" s="6">
        <f t="shared" si="138"/>
        <v>5.2</v>
      </c>
      <c r="AR291" s="6">
        <f t="shared" si="139"/>
        <v>11.179002403080871</v>
      </c>
      <c r="AS291" s="7"/>
      <c r="AT291" s="7">
        <f t="shared" si="113"/>
        <v>259.71702075762295</v>
      </c>
      <c r="AU291" s="7">
        <f t="shared" si="114"/>
        <v>377.98167764034747</v>
      </c>
      <c r="AV291" s="7">
        <f t="shared" si="115"/>
        <v>434.87061042213259</v>
      </c>
      <c r="AW291" s="7">
        <f t="shared" si="116"/>
        <v>532.88537476901547</v>
      </c>
      <c r="AX291" s="7"/>
      <c r="AY291" s="8">
        <v>1787</v>
      </c>
      <c r="AZ291" s="9">
        <f t="shared" si="117"/>
        <v>2783.9516129032259</v>
      </c>
      <c r="BB291" s="9">
        <f t="shared" si="118"/>
        <v>1090.8114871820164</v>
      </c>
      <c r="BC291" s="9">
        <f t="shared" si="119"/>
        <v>1587.5230460894595</v>
      </c>
      <c r="BD291" s="9">
        <f t="shared" si="120"/>
        <v>2238.1185740298652</v>
      </c>
      <c r="BE291" s="9">
        <f t="shared" si="121"/>
        <v>1826.456563772957</v>
      </c>
      <c r="BG291" s="10">
        <v>1787</v>
      </c>
      <c r="BH291" s="11">
        <f t="shared" si="122"/>
        <v>2.5521839892750289</v>
      </c>
      <c r="BI291" s="11">
        <f t="shared" si="123"/>
        <v>1.7536448492895427</v>
      </c>
      <c r="BJ291" s="11">
        <f t="shared" si="124"/>
        <v>1.2438803042908293</v>
      </c>
      <c r="BK291" s="11">
        <f t="shared" si="125"/>
        <v>1.5242364193716971</v>
      </c>
      <c r="BP291" s="3"/>
    </row>
    <row r="292" spans="2:68" x14ac:dyDescent="0.2">
      <c r="B292" s="16">
        <v>1788</v>
      </c>
      <c r="C292" s="4">
        <v>0.31766290491935945</v>
      </c>
      <c r="D292" s="4">
        <f t="shared" ref="D292:D304" si="140">C292/0.473</f>
        <v>0.6715917651572082</v>
      </c>
      <c r="E292" s="4">
        <v>0.95061858738458682</v>
      </c>
      <c r="F292" s="4">
        <f t="shared" si="126"/>
        <v>1.2674914498461158</v>
      </c>
      <c r="G292" s="4">
        <v>1.6366847227777246</v>
      </c>
      <c r="H292" s="4">
        <f t="shared" si="127"/>
        <v>1.2305900171261086</v>
      </c>
      <c r="I292" s="4">
        <v>0.53583607031108016</v>
      </c>
      <c r="J292" s="4">
        <v>4.7259479749013069</v>
      </c>
      <c r="K292" s="4">
        <v>6.9251940609877263</v>
      </c>
      <c r="L292" s="4">
        <v>8.1834596967988009</v>
      </c>
      <c r="M292" s="4">
        <v>4.8713064092794864</v>
      </c>
      <c r="N292" s="4">
        <v>8.1834596967988009</v>
      </c>
      <c r="O292" s="4">
        <v>4</v>
      </c>
      <c r="P292" s="4">
        <v>5.5895012015404353</v>
      </c>
      <c r="R292" s="4">
        <v>18.559677419354841</v>
      </c>
      <c r="S292" s="4">
        <v>11.135806451612904</v>
      </c>
      <c r="T292" s="4">
        <v>13.455766129032259</v>
      </c>
      <c r="U292" s="4">
        <v>8.8158467741935489</v>
      </c>
      <c r="V292" s="4"/>
      <c r="AE292" s="57"/>
      <c r="AF292" s="26">
        <v>1788</v>
      </c>
      <c r="AG292" s="6">
        <f t="shared" si="128"/>
        <v>114.17060007672539</v>
      </c>
      <c r="AH292" s="6">
        <f t="shared" si="129"/>
        <v>247.16083271999258</v>
      </c>
      <c r="AI292" s="6">
        <f t="shared" si="130"/>
        <v>443.54155987276334</v>
      </c>
      <c r="AJ292" s="6">
        <f t="shared" si="131"/>
        <v>333.48989464117545</v>
      </c>
      <c r="AK292" s="6">
        <f t="shared" si="132"/>
        <v>32.509174385773235</v>
      </c>
      <c r="AL292" s="6">
        <f t="shared" si="133"/>
        <v>23.629739874506534</v>
      </c>
      <c r="AM292" s="6">
        <f t="shared" si="134"/>
        <v>20.775582182963177</v>
      </c>
      <c r="AN292" s="6">
        <f t="shared" si="135"/>
        <v>10.638497605838442</v>
      </c>
      <c r="AO292" s="6">
        <f t="shared" si="136"/>
        <v>14.613919227838458</v>
      </c>
      <c r="AP292" s="6">
        <f t="shared" si="137"/>
        <v>10.638497605838442</v>
      </c>
      <c r="AQ292" s="6">
        <f t="shared" si="138"/>
        <v>5.2</v>
      </c>
      <c r="AR292" s="6">
        <f t="shared" si="139"/>
        <v>11.179002403080871</v>
      </c>
      <c r="AS292" s="7"/>
      <c r="AT292" s="7">
        <f t="shared" si="113"/>
        <v>243.35501336256453</v>
      </c>
      <c r="AU292" s="7">
        <f t="shared" si="114"/>
        <v>376.34524600583177</v>
      </c>
      <c r="AV292" s="7">
        <f t="shared" si="115"/>
        <v>462.67430792701458</v>
      </c>
      <c r="AW292" s="7">
        <f t="shared" si="116"/>
        <v>572.72597315860253</v>
      </c>
      <c r="AX292" s="7"/>
      <c r="AY292" s="8">
        <v>1788</v>
      </c>
      <c r="AZ292" s="9">
        <f t="shared" si="117"/>
        <v>2783.9516129032259</v>
      </c>
      <c r="BB292" s="9">
        <f t="shared" si="118"/>
        <v>1022.0910561227711</v>
      </c>
      <c r="BC292" s="9">
        <f t="shared" si="119"/>
        <v>1580.6500332244934</v>
      </c>
      <c r="BD292" s="9">
        <f t="shared" si="120"/>
        <v>2405.4490872661308</v>
      </c>
      <c r="BE292" s="9">
        <f t="shared" si="121"/>
        <v>1943.2320932934613</v>
      </c>
      <c r="BG292" s="10">
        <v>1788</v>
      </c>
      <c r="BH292" s="11">
        <f t="shared" si="122"/>
        <v>2.7237804266323846</v>
      </c>
      <c r="BI292" s="11">
        <f t="shared" si="123"/>
        <v>1.7612700815398219</v>
      </c>
      <c r="BJ292" s="11">
        <f t="shared" si="124"/>
        <v>1.1573521250733581</v>
      </c>
      <c r="BK292" s="11">
        <f t="shared" si="125"/>
        <v>1.4326397873477286</v>
      </c>
      <c r="BP292" s="3"/>
    </row>
    <row r="293" spans="2:68" x14ac:dyDescent="0.2">
      <c r="B293" s="16">
        <v>1789</v>
      </c>
      <c r="C293" s="4">
        <v>0.32589251385509416</v>
      </c>
      <c r="D293" s="4">
        <f t="shared" si="140"/>
        <v>0.688990515549882</v>
      </c>
      <c r="E293" s="4">
        <v>1.1155399504567101</v>
      </c>
      <c r="F293" s="4">
        <f t="shared" si="126"/>
        <v>1.4873866006089467</v>
      </c>
      <c r="G293" s="4">
        <v>1.7901239155381363</v>
      </c>
      <c r="H293" s="4">
        <f t="shared" si="127"/>
        <v>1.3459578312316813</v>
      </c>
      <c r="I293" s="4">
        <v>0.53583607031108016</v>
      </c>
      <c r="J293" s="4">
        <v>4.7259479749013069</v>
      </c>
      <c r="K293" s="4">
        <v>7.8200998541571156</v>
      </c>
      <c r="L293" s="4">
        <v>8.5244371841654178</v>
      </c>
      <c r="M293" s="4">
        <v>4.8713064092794864</v>
      </c>
      <c r="N293" s="4">
        <v>8.5244371841654178</v>
      </c>
      <c r="O293" s="4">
        <v>4</v>
      </c>
      <c r="P293" s="4">
        <v>5.5895012015404353</v>
      </c>
      <c r="R293" s="4">
        <v>18.559677419354841</v>
      </c>
      <c r="S293" s="4">
        <v>11.135806451612904</v>
      </c>
      <c r="T293" s="4">
        <v>13.455766129032259</v>
      </c>
      <c r="U293" s="4">
        <v>8.8158467741935489</v>
      </c>
      <c r="V293" s="4"/>
      <c r="AE293" s="57"/>
      <c r="AF293" s="26">
        <v>1789</v>
      </c>
      <c r="AG293" s="6">
        <f t="shared" si="128"/>
        <v>117.12838764347994</v>
      </c>
      <c r="AH293" s="6">
        <f t="shared" si="129"/>
        <v>290.0403871187446</v>
      </c>
      <c r="AI293" s="6">
        <f t="shared" si="130"/>
        <v>485.12358111083495</v>
      </c>
      <c r="AJ293" s="6">
        <f t="shared" si="131"/>
        <v>364.75457226378563</v>
      </c>
      <c r="AK293" s="6">
        <f t="shared" si="132"/>
        <v>32.509174385773235</v>
      </c>
      <c r="AL293" s="6">
        <f t="shared" si="133"/>
        <v>23.629739874506534</v>
      </c>
      <c r="AM293" s="6">
        <f t="shared" si="134"/>
        <v>23.460299562471349</v>
      </c>
      <c r="AN293" s="6">
        <f t="shared" si="135"/>
        <v>11.081768339415044</v>
      </c>
      <c r="AO293" s="6">
        <f t="shared" si="136"/>
        <v>14.613919227838458</v>
      </c>
      <c r="AP293" s="6">
        <f t="shared" si="137"/>
        <v>11.081768339415044</v>
      </c>
      <c r="AQ293" s="6">
        <f t="shared" si="138"/>
        <v>5.2</v>
      </c>
      <c r="AR293" s="6">
        <f t="shared" si="139"/>
        <v>11.179002403080871</v>
      </c>
      <c r="AS293" s="7"/>
      <c r="AT293" s="7">
        <f t="shared" si="113"/>
        <v>249.88405977598052</v>
      </c>
      <c r="AU293" s="7">
        <f t="shared" si="114"/>
        <v>422.7960592512452</v>
      </c>
      <c r="AV293" s="7">
        <f t="shared" si="115"/>
        <v>497.51024439628605</v>
      </c>
      <c r="AW293" s="7">
        <f t="shared" si="116"/>
        <v>617.87925324333537</v>
      </c>
      <c r="AX293" s="7"/>
      <c r="AY293" s="8">
        <v>1789</v>
      </c>
      <c r="AZ293" s="9">
        <f t="shared" si="117"/>
        <v>2783.9516129032259</v>
      </c>
      <c r="BB293" s="9">
        <f t="shared" si="118"/>
        <v>1049.5130510591182</v>
      </c>
      <c r="BC293" s="9">
        <f t="shared" si="119"/>
        <v>1775.7434488552299</v>
      </c>
      <c r="BD293" s="9">
        <f t="shared" si="120"/>
        <v>2595.0928636220087</v>
      </c>
      <c r="BE293" s="9">
        <f t="shared" si="121"/>
        <v>2089.5430264644015</v>
      </c>
      <c r="BG293" s="10">
        <v>1789</v>
      </c>
      <c r="BH293" s="11">
        <f t="shared" si="122"/>
        <v>2.6526126665064291</v>
      </c>
      <c r="BI293" s="11">
        <f t="shared" si="123"/>
        <v>1.5677667935072257</v>
      </c>
      <c r="BJ293" s="11">
        <f t="shared" si="124"/>
        <v>1.0727753337572761</v>
      </c>
      <c r="BK293" s="11">
        <f t="shared" si="125"/>
        <v>1.3323255743691453</v>
      </c>
      <c r="BP293" s="3"/>
    </row>
    <row r="294" spans="2:68" x14ac:dyDescent="0.2">
      <c r="B294" s="16">
        <v>1790</v>
      </c>
      <c r="C294" s="4">
        <v>0.38349977640523708</v>
      </c>
      <c r="D294" s="4">
        <f t="shared" si="140"/>
        <v>0.81078176829859849</v>
      </c>
      <c r="E294" s="4">
        <v>1.0335730454567926</v>
      </c>
      <c r="F294" s="4">
        <f t="shared" si="126"/>
        <v>1.3780973939423902</v>
      </c>
      <c r="G294" s="4">
        <v>1.7901239155381363</v>
      </c>
      <c r="H294" s="4">
        <f t="shared" si="127"/>
        <v>1.3459578312316813</v>
      </c>
      <c r="I294" s="4">
        <v>0.61085312015463156</v>
      </c>
      <c r="J294" s="4">
        <v>4.9977557434021254</v>
      </c>
      <c r="K294" s="4">
        <v>8.3019722043252457</v>
      </c>
      <c r="L294" s="4">
        <v>7.8424822094321849</v>
      </c>
      <c r="M294" s="4">
        <v>4.8713064092794864</v>
      </c>
      <c r="N294" s="4">
        <v>7.8424822094321849</v>
      </c>
      <c r="O294" s="4">
        <v>4</v>
      </c>
      <c r="P294" s="4">
        <v>5.5895012015404353</v>
      </c>
      <c r="R294" s="4">
        <v>18.559677419354841</v>
      </c>
      <c r="S294" s="4">
        <v>11.135806451612904</v>
      </c>
      <c r="T294" s="4">
        <v>13.455766129032259</v>
      </c>
      <c r="U294" s="4">
        <v>8.8158467741935489</v>
      </c>
      <c r="V294" s="4"/>
      <c r="AE294" s="57"/>
      <c r="AF294" s="26">
        <v>1790</v>
      </c>
      <c r="AG294" s="6">
        <f t="shared" si="128"/>
        <v>137.83290061076175</v>
      </c>
      <c r="AH294" s="6">
        <f t="shared" si="129"/>
        <v>268.72899181876608</v>
      </c>
      <c r="AI294" s="6">
        <f t="shared" si="130"/>
        <v>485.12358111083495</v>
      </c>
      <c r="AJ294" s="6">
        <f t="shared" si="131"/>
        <v>364.75457226378563</v>
      </c>
      <c r="AK294" s="6">
        <f t="shared" si="132"/>
        <v>37.0604587997815</v>
      </c>
      <c r="AL294" s="6">
        <f t="shared" si="133"/>
        <v>24.988778717010625</v>
      </c>
      <c r="AM294" s="6">
        <f t="shared" si="134"/>
        <v>24.905916612975737</v>
      </c>
      <c r="AN294" s="6">
        <f t="shared" si="135"/>
        <v>10.195226872261841</v>
      </c>
      <c r="AO294" s="6">
        <f t="shared" si="136"/>
        <v>14.613919227838458</v>
      </c>
      <c r="AP294" s="6">
        <f t="shared" si="137"/>
        <v>10.195226872261841</v>
      </c>
      <c r="AQ294" s="6">
        <f t="shared" si="138"/>
        <v>5.2</v>
      </c>
      <c r="AR294" s="6">
        <f t="shared" si="139"/>
        <v>11.179002403080871</v>
      </c>
      <c r="AS294" s="7"/>
      <c r="AT294" s="7">
        <f t="shared" si="113"/>
        <v>276.17143011597261</v>
      </c>
      <c r="AU294" s="7">
        <f t="shared" si="114"/>
        <v>407.06752132397696</v>
      </c>
      <c r="AV294" s="7">
        <f t="shared" si="115"/>
        <v>503.09310176899646</v>
      </c>
      <c r="AW294" s="7">
        <f t="shared" si="116"/>
        <v>623.46211061604572</v>
      </c>
      <c r="AX294" s="7"/>
      <c r="AY294" s="8">
        <v>1790</v>
      </c>
      <c r="AZ294" s="9">
        <f t="shared" si="117"/>
        <v>2783.9516129032259</v>
      </c>
      <c r="BB294" s="9">
        <f t="shared" si="118"/>
        <v>1159.9200064870849</v>
      </c>
      <c r="BC294" s="9">
        <f t="shared" si="119"/>
        <v>1709.6835895607032</v>
      </c>
      <c r="BD294" s="9">
        <f t="shared" si="120"/>
        <v>2618.5408645873922</v>
      </c>
      <c r="BE294" s="9">
        <f t="shared" si="121"/>
        <v>2112.9910274297854</v>
      </c>
      <c r="BG294" s="10">
        <v>1790</v>
      </c>
      <c r="BH294" s="11">
        <f t="shared" si="122"/>
        <v>2.4001237993425573</v>
      </c>
      <c r="BI294" s="11">
        <f t="shared" si="123"/>
        <v>1.6283431799322305</v>
      </c>
      <c r="BJ294" s="11">
        <f t="shared" si="124"/>
        <v>1.063169053633195</v>
      </c>
      <c r="BK294" s="11">
        <f t="shared" si="125"/>
        <v>1.3175406694885914</v>
      </c>
      <c r="BP294" s="3"/>
    </row>
    <row r="295" spans="2:68" x14ac:dyDescent="0.2">
      <c r="B295" s="16">
        <v>1791</v>
      </c>
      <c r="C295" s="4">
        <v>0.35716502781088605</v>
      </c>
      <c r="D295" s="4">
        <f t="shared" si="140"/>
        <v>0.75510576704204246</v>
      </c>
      <c r="E295" s="4">
        <v>0.83388981424012576</v>
      </c>
      <c r="F295" s="4">
        <f t="shared" si="126"/>
        <v>1.1118530856535009</v>
      </c>
      <c r="G295" s="4">
        <v>1.6111115239843228</v>
      </c>
      <c r="H295" s="4">
        <f t="shared" si="127"/>
        <v>1.2113620481085132</v>
      </c>
      <c r="I295" s="4">
        <v>0.60128461889907658</v>
      </c>
      <c r="J295" s="4">
        <v>5.0591316911281163</v>
      </c>
      <c r="K295" s="4">
        <v>8.6737023030263778</v>
      </c>
      <c r="L295" s="4">
        <v>7.8424822094321849</v>
      </c>
      <c r="M295" s="4">
        <v>5.3584370502074341</v>
      </c>
      <c r="N295" s="4">
        <v>7.8424822094321849</v>
      </c>
      <c r="O295" s="4">
        <v>4</v>
      </c>
      <c r="P295" s="4">
        <v>5.5895012015404353</v>
      </c>
      <c r="R295" s="4">
        <v>18.559677419354841</v>
      </c>
      <c r="S295" s="4">
        <v>11.135806451612904</v>
      </c>
      <c r="T295" s="4">
        <v>13.455766129032259</v>
      </c>
      <c r="U295" s="4">
        <v>8.8158467741935489</v>
      </c>
      <c r="V295" s="4"/>
      <c r="AE295" s="57"/>
      <c r="AF295" s="26">
        <v>1791</v>
      </c>
      <c r="AG295" s="6">
        <f t="shared" si="128"/>
        <v>128.36798039714722</v>
      </c>
      <c r="AH295" s="6">
        <f t="shared" si="129"/>
        <v>216.81135170243269</v>
      </c>
      <c r="AI295" s="6">
        <f t="shared" si="130"/>
        <v>436.61122299975148</v>
      </c>
      <c r="AJ295" s="6">
        <f t="shared" si="131"/>
        <v>328.27911503740711</v>
      </c>
      <c r="AK295" s="6">
        <f t="shared" si="132"/>
        <v>36.479937828606978</v>
      </c>
      <c r="AL295" s="6">
        <f t="shared" si="133"/>
        <v>25.295658455640581</v>
      </c>
      <c r="AM295" s="6">
        <f t="shared" si="134"/>
        <v>26.021106909079133</v>
      </c>
      <c r="AN295" s="6">
        <f t="shared" si="135"/>
        <v>10.195226872261841</v>
      </c>
      <c r="AO295" s="6">
        <f t="shared" si="136"/>
        <v>16.075311150622301</v>
      </c>
      <c r="AP295" s="6">
        <f t="shared" si="137"/>
        <v>10.195226872261841</v>
      </c>
      <c r="AQ295" s="6">
        <f t="shared" si="138"/>
        <v>5.2</v>
      </c>
      <c r="AR295" s="6">
        <f t="shared" si="139"/>
        <v>11.179002403080871</v>
      </c>
      <c r="AS295" s="7"/>
      <c r="AT295" s="7">
        <f t="shared" si="113"/>
        <v>269.00945088870071</v>
      </c>
      <c r="AU295" s="7">
        <f t="shared" si="114"/>
        <v>357.45282219398621</v>
      </c>
      <c r="AV295" s="7">
        <f t="shared" si="115"/>
        <v>468.92058552896071</v>
      </c>
      <c r="AW295" s="7">
        <f t="shared" si="116"/>
        <v>577.25269349130497</v>
      </c>
      <c r="AX295" s="7"/>
      <c r="AY295" s="8">
        <v>1791</v>
      </c>
      <c r="AZ295" s="9">
        <f t="shared" si="117"/>
        <v>2783.9516129032259</v>
      </c>
      <c r="BB295" s="9">
        <f t="shared" si="118"/>
        <v>1129.8396937325431</v>
      </c>
      <c r="BC295" s="9">
        <f t="shared" si="119"/>
        <v>1501.3018532147421</v>
      </c>
      <c r="BD295" s="9">
        <f t="shared" si="120"/>
        <v>2424.4613126634808</v>
      </c>
      <c r="BE295" s="9">
        <f t="shared" si="121"/>
        <v>1969.466459221635</v>
      </c>
      <c r="BG295" s="10">
        <v>1791</v>
      </c>
      <c r="BH295" s="11">
        <f t="shared" si="122"/>
        <v>2.4640235498419707</v>
      </c>
      <c r="BI295" s="11">
        <f t="shared" si="123"/>
        <v>1.8543583403576982</v>
      </c>
      <c r="BJ295" s="11">
        <f t="shared" si="124"/>
        <v>1.1482763607577693</v>
      </c>
      <c r="BK295" s="11">
        <f t="shared" si="125"/>
        <v>1.4135562450774046</v>
      </c>
      <c r="BP295" s="3"/>
    </row>
    <row r="296" spans="2:68" x14ac:dyDescent="0.2">
      <c r="B296" s="16">
        <v>1792</v>
      </c>
      <c r="C296" s="4">
        <v>0.33083027921653502</v>
      </c>
      <c r="D296" s="4">
        <f t="shared" si="140"/>
        <v>0.69942976578548632</v>
      </c>
      <c r="E296" s="4">
        <v>1.0240925359628263</v>
      </c>
      <c r="F296" s="4">
        <f t="shared" si="126"/>
        <v>1.3654567146171017</v>
      </c>
      <c r="G296" s="4">
        <v>1.5088187288107149</v>
      </c>
      <c r="H296" s="4">
        <f t="shared" si="127"/>
        <v>1.1344501720381315</v>
      </c>
      <c r="I296" s="4">
        <v>0.60434653930085402</v>
      </c>
      <c r="J296" s="4">
        <v>5.0591316911281163</v>
      </c>
      <c r="K296" s="4">
        <v>8.6737023030263778</v>
      </c>
      <c r="L296" s="4">
        <v>7.8424822094321849</v>
      </c>
      <c r="M296" s="4">
        <v>5.6020023706714079</v>
      </c>
      <c r="N296" s="4">
        <v>7.8424822094321849</v>
      </c>
      <c r="O296" s="4">
        <v>4</v>
      </c>
      <c r="P296" s="4">
        <v>6.707401441848523</v>
      </c>
      <c r="R296" s="4">
        <v>18.559677419354841</v>
      </c>
      <c r="S296" s="4">
        <v>11.135806451612904</v>
      </c>
      <c r="T296" s="4">
        <v>15.079737903225809</v>
      </c>
      <c r="U296" s="4">
        <v>9.5118346774193565</v>
      </c>
      <c r="V296" s="4"/>
      <c r="AE296" s="57"/>
      <c r="AF296" s="26">
        <v>1792</v>
      </c>
      <c r="AG296" s="6">
        <f t="shared" si="128"/>
        <v>118.90306018353267</v>
      </c>
      <c r="AH296" s="6">
        <f t="shared" si="129"/>
        <v>266.26405935033483</v>
      </c>
      <c r="AI296" s="6">
        <f t="shared" si="130"/>
        <v>408.88987550770372</v>
      </c>
      <c r="AJ296" s="6">
        <f t="shared" si="131"/>
        <v>307.43599662233362</v>
      </c>
      <c r="AK296" s="6">
        <f t="shared" si="132"/>
        <v>36.665704539382816</v>
      </c>
      <c r="AL296" s="6">
        <f t="shared" si="133"/>
        <v>25.295658455640581</v>
      </c>
      <c r="AM296" s="6">
        <f t="shared" si="134"/>
        <v>26.021106909079133</v>
      </c>
      <c r="AN296" s="6">
        <f t="shared" si="135"/>
        <v>10.195226872261841</v>
      </c>
      <c r="AO296" s="6">
        <f t="shared" si="136"/>
        <v>16.806007112014225</v>
      </c>
      <c r="AP296" s="6">
        <f t="shared" si="137"/>
        <v>10.195226872261841</v>
      </c>
      <c r="AQ296" s="6">
        <f t="shared" si="138"/>
        <v>5.2</v>
      </c>
      <c r="AR296" s="6">
        <f t="shared" si="139"/>
        <v>13.414802883697046</v>
      </c>
      <c r="AS296" s="7"/>
      <c r="AT296" s="7">
        <f t="shared" si="113"/>
        <v>262.69679382787012</v>
      </c>
      <c r="AU296" s="7">
        <f t="shared" si="114"/>
        <v>410.0577929946723</v>
      </c>
      <c r="AV296" s="7">
        <f t="shared" si="115"/>
        <v>451.2297302666712</v>
      </c>
      <c r="AW296" s="7">
        <f t="shared" si="116"/>
        <v>552.68360915204119</v>
      </c>
      <c r="AX296" s="7"/>
      <c r="AY296" s="8">
        <v>1792</v>
      </c>
      <c r="AZ296" s="9">
        <f t="shared" si="117"/>
        <v>2783.9516129032259</v>
      </c>
      <c r="BB296" s="9">
        <f t="shared" si="118"/>
        <v>1103.3265340770545</v>
      </c>
      <c r="BC296" s="9">
        <f t="shared" si="119"/>
        <v>1722.2427305776237</v>
      </c>
      <c r="BD296" s="9">
        <f t="shared" si="120"/>
        <v>2321.2711584385729</v>
      </c>
      <c r="BE296" s="9">
        <f t="shared" si="121"/>
        <v>1895.1648671200192</v>
      </c>
      <c r="BG296" s="10">
        <v>1792</v>
      </c>
      <c r="BH296" s="11">
        <f t="shared" si="122"/>
        <v>2.52323453385632</v>
      </c>
      <c r="BI296" s="11">
        <f t="shared" si="123"/>
        <v>1.6164687842633629</v>
      </c>
      <c r="BJ296" s="11">
        <f t="shared" si="124"/>
        <v>1.199322019223243</v>
      </c>
      <c r="BK296" s="11">
        <f t="shared" si="125"/>
        <v>1.4689759509597962</v>
      </c>
      <c r="BP296" s="3"/>
    </row>
    <row r="297" spans="2:68" x14ac:dyDescent="0.2">
      <c r="B297" s="16">
        <v>1793</v>
      </c>
      <c r="C297" s="4">
        <v>0.40489675963814731</v>
      </c>
      <c r="D297" s="4">
        <f t="shared" si="140"/>
        <v>0.85601851931955042</v>
      </c>
      <c r="E297" s="4">
        <v>1.010661814179707</v>
      </c>
      <c r="F297" s="4">
        <f t="shared" si="126"/>
        <v>1.3475490855729426</v>
      </c>
      <c r="G297" s="4">
        <v>1.7389775179513323</v>
      </c>
      <c r="H297" s="4">
        <f t="shared" si="127"/>
        <v>1.3075018931964904</v>
      </c>
      <c r="I297" s="4">
        <v>0.71763759416662531</v>
      </c>
      <c r="J297" s="4">
        <v>5.3397074521612176</v>
      </c>
      <c r="K297" s="4">
        <v>8.97659349456063</v>
      </c>
      <c r="L297" s="4">
        <v>8.1834596967988009</v>
      </c>
      <c r="M297" s="4">
        <v>5.6020023706714079</v>
      </c>
      <c r="N297" s="4">
        <v>8.1834596967988009</v>
      </c>
      <c r="O297" s="4">
        <v>4</v>
      </c>
      <c r="P297" s="4">
        <v>5.5895012015404353</v>
      </c>
      <c r="R297" s="4">
        <v>18.559677419354841</v>
      </c>
      <c r="S297" s="4">
        <v>12.063790322580646</v>
      </c>
      <c r="T297" s="4">
        <v>15.079737903225809</v>
      </c>
      <c r="U297" s="4">
        <v>9.5118346774193565</v>
      </c>
      <c r="V297" s="4"/>
      <c r="AE297" s="57"/>
      <c r="AF297" s="26">
        <v>1793</v>
      </c>
      <c r="AG297" s="6">
        <f t="shared" si="128"/>
        <v>145.52314828432358</v>
      </c>
      <c r="AH297" s="6">
        <f t="shared" si="129"/>
        <v>262.77207168672379</v>
      </c>
      <c r="AI297" s="6">
        <f t="shared" si="130"/>
        <v>471.26290736481104</v>
      </c>
      <c r="AJ297" s="6">
        <f t="shared" si="131"/>
        <v>354.33301305624889</v>
      </c>
      <c r="AK297" s="6">
        <f t="shared" si="132"/>
        <v>43.539072838089162</v>
      </c>
      <c r="AL297" s="6">
        <f t="shared" si="133"/>
        <v>26.698537260806088</v>
      </c>
      <c r="AM297" s="6">
        <f t="shared" si="134"/>
        <v>26.929780483681888</v>
      </c>
      <c r="AN297" s="6">
        <f t="shared" si="135"/>
        <v>10.638497605838442</v>
      </c>
      <c r="AO297" s="6">
        <f t="shared" si="136"/>
        <v>16.806007112014225</v>
      </c>
      <c r="AP297" s="6">
        <f t="shared" si="137"/>
        <v>10.638497605838442</v>
      </c>
      <c r="AQ297" s="6">
        <f t="shared" si="138"/>
        <v>5.2</v>
      </c>
      <c r="AR297" s="6">
        <f t="shared" si="139"/>
        <v>11.179002403080871</v>
      </c>
      <c r="AS297" s="7"/>
      <c r="AT297" s="7">
        <f t="shared" si="113"/>
        <v>297.1525435936727</v>
      </c>
      <c r="AU297" s="7">
        <f t="shared" si="114"/>
        <v>414.40146699607288</v>
      </c>
      <c r="AV297" s="7">
        <f t="shared" si="115"/>
        <v>505.96240836559798</v>
      </c>
      <c r="AW297" s="7">
        <f t="shared" si="116"/>
        <v>622.89230267416008</v>
      </c>
      <c r="AX297" s="7"/>
      <c r="AY297" s="8">
        <v>1793</v>
      </c>
      <c r="AZ297" s="9">
        <f t="shared" si="117"/>
        <v>3015.9475806451615</v>
      </c>
      <c r="BB297" s="9">
        <f t="shared" si="118"/>
        <v>1248.0406830934255</v>
      </c>
      <c r="BC297" s="9">
        <f t="shared" si="119"/>
        <v>1740.4861613835062</v>
      </c>
      <c r="BD297" s="9">
        <f t="shared" si="120"/>
        <v>2616.1476712314725</v>
      </c>
      <c r="BE297" s="9">
        <f t="shared" si="121"/>
        <v>2125.0421151355117</v>
      </c>
      <c r="BG297" s="10">
        <v>1793</v>
      </c>
      <c r="BH297" s="11">
        <f t="shared" si="122"/>
        <v>2.4165458878870494</v>
      </c>
      <c r="BI297" s="11">
        <f t="shared" si="123"/>
        <v>1.7328190522628433</v>
      </c>
      <c r="BJ297" s="11">
        <f t="shared" si="124"/>
        <v>1.152820084970775</v>
      </c>
      <c r="BK297" s="11">
        <f t="shared" si="125"/>
        <v>1.4192413219315598</v>
      </c>
      <c r="BP297" s="3"/>
    </row>
    <row r="298" spans="2:68" x14ac:dyDescent="0.2">
      <c r="B298" s="16">
        <v>1794</v>
      </c>
      <c r="C298" s="4">
        <v>0.41971005572246972</v>
      </c>
      <c r="D298" s="4">
        <f t="shared" si="140"/>
        <v>0.88733627002636306</v>
      </c>
      <c r="E298" s="4">
        <v>1.2458969559987481</v>
      </c>
      <c r="F298" s="4">
        <f t="shared" si="126"/>
        <v>1.6611959413316641</v>
      </c>
      <c r="G298" s="4">
        <v>1.7901239155381363</v>
      </c>
      <c r="H298" s="4">
        <f t="shared" si="127"/>
        <v>1.3459578312316813</v>
      </c>
      <c r="I298" s="4">
        <v>0.75112734856106789</v>
      </c>
      <c r="J298" s="4">
        <v>5.795643063840008</v>
      </c>
      <c r="K298" s="4">
        <v>10.546120577965405</v>
      </c>
      <c r="L298" s="4">
        <v>11.081768339415044</v>
      </c>
      <c r="M298" s="4">
        <v>6.8198289729912798</v>
      </c>
      <c r="N298" s="4">
        <v>11.081768339415044</v>
      </c>
      <c r="O298" s="4">
        <v>4</v>
      </c>
      <c r="P298" s="4">
        <v>5.5895012015404353</v>
      </c>
      <c r="R298" s="4">
        <v>18.559677419354841</v>
      </c>
      <c r="S298" s="4">
        <v>12.063790322580646</v>
      </c>
      <c r="T298" s="4">
        <v>15.079737903225809</v>
      </c>
      <c r="U298" s="4">
        <v>10.207822580645162</v>
      </c>
      <c r="V298" s="4"/>
      <c r="AE298" s="57"/>
      <c r="AF298" s="26">
        <v>1794</v>
      </c>
      <c r="AG298" s="6">
        <f t="shared" si="128"/>
        <v>150.84716590448173</v>
      </c>
      <c r="AH298" s="6">
        <f t="shared" si="129"/>
        <v>323.93320855967448</v>
      </c>
      <c r="AI298" s="6">
        <f t="shared" si="130"/>
        <v>485.12358111083495</v>
      </c>
      <c r="AJ298" s="6">
        <f t="shared" si="131"/>
        <v>364.75457226378563</v>
      </c>
      <c r="AK298" s="6">
        <f t="shared" si="132"/>
        <v>45.570896237199989</v>
      </c>
      <c r="AL298" s="6">
        <f t="shared" si="133"/>
        <v>28.978215319200039</v>
      </c>
      <c r="AM298" s="6">
        <f t="shared" si="134"/>
        <v>31.638361733896218</v>
      </c>
      <c r="AN298" s="6">
        <f t="shared" si="135"/>
        <v>14.406298841239558</v>
      </c>
      <c r="AO298" s="6">
        <f t="shared" si="136"/>
        <v>20.459486918973838</v>
      </c>
      <c r="AP298" s="6">
        <f t="shared" si="137"/>
        <v>14.406298841239558</v>
      </c>
      <c r="AQ298" s="6">
        <f t="shared" si="138"/>
        <v>5.2</v>
      </c>
      <c r="AR298" s="6">
        <f t="shared" si="139"/>
        <v>11.179002403080871</v>
      </c>
      <c r="AS298" s="7"/>
      <c r="AT298" s="7">
        <f t="shared" si="113"/>
        <v>322.68572619931177</v>
      </c>
      <c r="AU298" s="7">
        <f t="shared" si="114"/>
        <v>495.77176885450456</v>
      </c>
      <c r="AV298" s="7">
        <f t="shared" si="115"/>
        <v>536.59313255861571</v>
      </c>
      <c r="AW298" s="7">
        <f t="shared" si="116"/>
        <v>656.96214140566485</v>
      </c>
      <c r="AX298" s="7"/>
      <c r="AY298" s="8">
        <v>1794</v>
      </c>
      <c r="AZ298" s="9">
        <f t="shared" si="117"/>
        <v>3015.9475806451615</v>
      </c>
      <c r="BB298" s="9">
        <f t="shared" si="118"/>
        <v>1355.2800500371095</v>
      </c>
      <c r="BC298" s="9">
        <f t="shared" si="119"/>
        <v>2082.241429188919</v>
      </c>
      <c r="BD298" s="9">
        <f t="shared" si="120"/>
        <v>2759.2409939037925</v>
      </c>
      <c r="BE298" s="9">
        <f t="shared" si="121"/>
        <v>2253.6911567461862</v>
      </c>
      <c r="BG298" s="10">
        <v>1794</v>
      </c>
      <c r="BH298" s="11">
        <f t="shared" si="122"/>
        <v>2.2253316431261423</v>
      </c>
      <c r="BI298" s="11">
        <f t="shared" si="123"/>
        <v>1.4484139727351129</v>
      </c>
      <c r="BJ298" s="11">
        <f t="shared" si="124"/>
        <v>1.0930352177676872</v>
      </c>
      <c r="BK298" s="11">
        <f t="shared" si="125"/>
        <v>1.3382257686982715</v>
      </c>
      <c r="BP298" s="3"/>
    </row>
    <row r="299" spans="2:68" x14ac:dyDescent="0.2">
      <c r="B299" s="16">
        <v>1795</v>
      </c>
      <c r="C299" s="4">
        <v>0.48225508363405345</v>
      </c>
      <c r="D299" s="4">
        <f t="shared" si="140"/>
        <v>1.0195667730106839</v>
      </c>
      <c r="E299" s="4">
        <v>1.9717484641305485</v>
      </c>
      <c r="F299" s="4">
        <f t="shared" si="126"/>
        <v>2.6289979521740645</v>
      </c>
      <c r="G299" s="4">
        <v>2.4550270841665869</v>
      </c>
      <c r="H299" s="4">
        <f t="shared" si="127"/>
        <v>1.845885025689163</v>
      </c>
      <c r="I299" s="4">
        <v>0.88355540593794912</v>
      </c>
      <c r="J299" s="4">
        <v>6.4094025410999178</v>
      </c>
      <c r="K299" s="4">
        <v>10.683798392299154</v>
      </c>
      <c r="L299" s="4">
        <v>10.911279595731733</v>
      </c>
      <c r="M299" s="4">
        <v>6.8198289729912798</v>
      </c>
      <c r="N299" s="4">
        <v>10.911279595731733</v>
      </c>
      <c r="O299" s="4">
        <v>4</v>
      </c>
      <c r="P299" s="4">
        <v>5.5895012015404353</v>
      </c>
      <c r="R299" s="4">
        <v>18.559677419354841</v>
      </c>
      <c r="S299" s="4">
        <v>12.991774193548389</v>
      </c>
      <c r="T299" s="4">
        <v>15.079737903225809</v>
      </c>
      <c r="U299" s="4">
        <v>10.207822580645162</v>
      </c>
      <c r="V299" s="4"/>
      <c r="AE299" s="57"/>
      <c r="AF299" s="26">
        <v>1795</v>
      </c>
      <c r="AG299" s="6">
        <f t="shared" si="128"/>
        <v>173.32635141181626</v>
      </c>
      <c r="AH299" s="6">
        <f t="shared" si="129"/>
        <v>512.65460067394258</v>
      </c>
      <c r="AI299" s="6">
        <f t="shared" si="130"/>
        <v>665.3123398091451</v>
      </c>
      <c r="AJ299" s="6">
        <f t="shared" si="131"/>
        <v>500.23484196176315</v>
      </c>
      <c r="AK299" s="6">
        <f t="shared" si="132"/>
        <v>53.605306478255372</v>
      </c>
      <c r="AL299" s="6">
        <f t="shared" si="133"/>
        <v>32.04701270549959</v>
      </c>
      <c r="AM299" s="6">
        <f t="shared" si="134"/>
        <v>32.051395176897465</v>
      </c>
      <c r="AN299" s="6">
        <f t="shared" si="135"/>
        <v>14.184663474451254</v>
      </c>
      <c r="AO299" s="6">
        <f t="shared" si="136"/>
        <v>20.459486918973838</v>
      </c>
      <c r="AP299" s="6">
        <f t="shared" si="137"/>
        <v>14.184663474451254</v>
      </c>
      <c r="AQ299" s="6">
        <f t="shared" si="138"/>
        <v>5.2</v>
      </c>
      <c r="AR299" s="6">
        <f t="shared" si="139"/>
        <v>11.179002403080871</v>
      </c>
      <c r="AS299" s="7"/>
      <c r="AT299" s="7">
        <f t="shared" si="113"/>
        <v>356.23788204342588</v>
      </c>
      <c r="AU299" s="7">
        <f t="shared" si="114"/>
        <v>695.56613130555218</v>
      </c>
      <c r="AV299" s="7">
        <f t="shared" si="115"/>
        <v>683.1463725933728</v>
      </c>
      <c r="AW299" s="7">
        <f t="shared" si="116"/>
        <v>848.22387044075504</v>
      </c>
      <c r="AX299" s="7"/>
      <c r="AY299" s="8">
        <v>1795</v>
      </c>
      <c r="AZ299" s="9">
        <f t="shared" si="117"/>
        <v>3247.9435483870975</v>
      </c>
      <c r="BB299" s="9">
        <f t="shared" si="118"/>
        <v>1496.1991045823888</v>
      </c>
      <c r="BC299" s="9">
        <f t="shared" si="119"/>
        <v>2921.3777514833191</v>
      </c>
      <c r="BD299" s="9">
        <f t="shared" si="120"/>
        <v>3562.5402558511714</v>
      </c>
      <c r="BE299" s="9">
        <f t="shared" si="121"/>
        <v>2869.2147648921659</v>
      </c>
      <c r="BG299" s="10">
        <v>1795</v>
      </c>
      <c r="BH299" s="11">
        <f t="shared" si="122"/>
        <v>2.1707963455128829</v>
      </c>
      <c r="BI299" s="11">
        <f t="shared" si="123"/>
        <v>1.1117848579280669</v>
      </c>
      <c r="BJ299" s="11">
        <f t="shared" si="124"/>
        <v>0.91169315014830343</v>
      </c>
      <c r="BK299" s="11">
        <f t="shared" si="125"/>
        <v>1.1319973632260203</v>
      </c>
      <c r="BP299" s="3"/>
    </row>
    <row r="300" spans="2:68" x14ac:dyDescent="0.2">
      <c r="B300" s="16">
        <v>1796</v>
      </c>
      <c r="C300" s="4">
        <v>0.43123150823249834</v>
      </c>
      <c r="D300" s="4">
        <f t="shared" si="140"/>
        <v>0.91169452057610645</v>
      </c>
      <c r="E300" s="4">
        <v>1.1307482677699479</v>
      </c>
      <c r="F300" s="4">
        <f t="shared" si="126"/>
        <v>1.5076643570265971</v>
      </c>
      <c r="G300" s="4">
        <v>2.4806002829599887</v>
      </c>
      <c r="H300" s="4">
        <f t="shared" si="127"/>
        <v>1.8651129947067584</v>
      </c>
      <c r="I300" s="4">
        <v>0.73352130625084655</v>
      </c>
      <c r="J300" s="4">
        <v>7.2423618316669387</v>
      </c>
      <c r="K300" s="4">
        <v>10.091783790664023</v>
      </c>
      <c r="L300" s="4">
        <v>10.229324620998501</v>
      </c>
      <c r="M300" s="4">
        <v>6.8198289729912798</v>
      </c>
      <c r="N300" s="4">
        <v>10.229324620998501</v>
      </c>
      <c r="O300" s="4">
        <v>4</v>
      </c>
      <c r="P300" s="4">
        <v>5.5895012015404353</v>
      </c>
      <c r="R300" s="4">
        <v>19.487661290322581</v>
      </c>
      <c r="S300" s="4">
        <v>13.919758064516131</v>
      </c>
      <c r="T300" s="4">
        <v>15.079737903225809</v>
      </c>
      <c r="U300" s="4">
        <v>10.207822580645162</v>
      </c>
      <c r="V300" s="4"/>
      <c r="AE300" s="57"/>
      <c r="AF300" s="26">
        <v>1796</v>
      </c>
      <c r="AG300" s="6">
        <f t="shared" si="128"/>
        <v>154.98806849793809</v>
      </c>
      <c r="AH300" s="6">
        <f t="shared" si="129"/>
        <v>293.99454962018643</v>
      </c>
      <c r="AI300" s="6">
        <f t="shared" si="130"/>
        <v>672.24267668215691</v>
      </c>
      <c r="AJ300" s="6">
        <f t="shared" si="131"/>
        <v>505.44562156553155</v>
      </c>
      <c r="AK300" s="6">
        <f t="shared" si="132"/>
        <v>44.502737650238863</v>
      </c>
      <c r="AL300" s="6">
        <f t="shared" si="133"/>
        <v>36.211809158334695</v>
      </c>
      <c r="AM300" s="6">
        <f t="shared" si="134"/>
        <v>30.275351371992066</v>
      </c>
      <c r="AN300" s="6">
        <f t="shared" si="135"/>
        <v>13.298122007298051</v>
      </c>
      <c r="AO300" s="6">
        <f t="shared" si="136"/>
        <v>20.459486918973838</v>
      </c>
      <c r="AP300" s="6">
        <f t="shared" si="137"/>
        <v>13.298122007298051</v>
      </c>
      <c r="AQ300" s="6">
        <f t="shared" si="138"/>
        <v>5.2</v>
      </c>
      <c r="AR300" s="6">
        <f t="shared" si="139"/>
        <v>11.179002403080871</v>
      </c>
      <c r="AS300" s="7"/>
      <c r="AT300" s="7">
        <f t="shared" si="113"/>
        <v>329.41270001515454</v>
      </c>
      <c r="AU300" s="7">
        <f t="shared" si="114"/>
        <v>468.41918113740286</v>
      </c>
      <c r="AV300" s="7">
        <f t="shared" si="115"/>
        <v>679.87025308274815</v>
      </c>
      <c r="AW300" s="7">
        <f t="shared" si="116"/>
        <v>846.66730819937357</v>
      </c>
      <c r="AX300" s="7"/>
      <c r="AY300" s="8">
        <v>1796</v>
      </c>
      <c r="AZ300" s="9">
        <f t="shared" si="117"/>
        <v>3479.9395161290327</v>
      </c>
      <c r="BB300" s="9">
        <f t="shared" si="118"/>
        <v>1383.5333400636491</v>
      </c>
      <c r="BC300" s="9">
        <f t="shared" si="119"/>
        <v>1967.3605607770921</v>
      </c>
      <c r="BD300" s="9">
        <f t="shared" si="120"/>
        <v>3556.002694437369</v>
      </c>
      <c r="BE300" s="9">
        <f t="shared" si="121"/>
        <v>2855.4550629475425</v>
      </c>
      <c r="BG300" s="10">
        <v>1796</v>
      </c>
      <c r="BH300" s="11">
        <f t="shared" si="122"/>
        <v>2.5152552637213201</v>
      </c>
      <c r="BI300" s="11">
        <f t="shared" si="123"/>
        <v>1.7688366766661641</v>
      </c>
      <c r="BJ300" s="11">
        <f t="shared" si="124"/>
        <v>0.97860992107027323</v>
      </c>
      <c r="BK300" s="11">
        <f t="shared" si="125"/>
        <v>1.2186987500818403</v>
      </c>
      <c r="BP300" s="3"/>
    </row>
    <row r="301" spans="2:68" x14ac:dyDescent="0.2">
      <c r="B301" s="16">
        <v>1797</v>
      </c>
      <c r="C301" s="4">
        <v>0.32095474849365335</v>
      </c>
      <c r="D301" s="4">
        <f t="shared" si="140"/>
        <v>0.67855126531427779</v>
      </c>
      <c r="E301" s="4">
        <v>1.2788812286131725</v>
      </c>
      <c r="F301" s="4">
        <f t="shared" si="126"/>
        <v>1.7051749714842301</v>
      </c>
      <c r="G301" s="4">
        <v>1.9435631082985478</v>
      </c>
      <c r="H301" s="4">
        <f t="shared" si="127"/>
        <v>1.4613256453372538</v>
      </c>
      <c r="I301" s="4">
        <v>0.51038385697130395</v>
      </c>
      <c r="J301" s="4">
        <v>7.7333694134748674</v>
      </c>
      <c r="K301" s="4">
        <v>10.119319353530773</v>
      </c>
      <c r="L301" s="4">
        <v>9.888347133631882</v>
      </c>
      <c r="M301" s="4">
        <v>6.8198289729912798</v>
      </c>
      <c r="N301" s="4">
        <v>9.888347133631882</v>
      </c>
      <c r="O301" s="4">
        <v>4</v>
      </c>
      <c r="P301" s="4">
        <v>7.8253016821566099</v>
      </c>
      <c r="R301" s="4">
        <v>21.343629032258068</v>
      </c>
      <c r="S301" s="4">
        <v>14.383750000000001</v>
      </c>
      <c r="T301" s="4">
        <v>16.703709677419358</v>
      </c>
      <c r="U301" s="4">
        <v>10.207822580645162</v>
      </c>
      <c r="V301" s="4"/>
      <c r="AE301" s="57"/>
      <c r="AF301" s="26">
        <v>1797</v>
      </c>
      <c r="AG301" s="6">
        <f t="shared" si="128"/>
        <v>115.35371510342722</v>
      </c>
      <c r="AH301" s="6">
        <f t="shared" si="129"/>
        <v>332.50911943942486</v>
      </c>
      <c r="AI301" s="6">
        <f t="shared" si="130"/>
        <v>526.7056023489065</v>
      </c>
      <c r="AJ301" s="6">
        <f t="shared" si="131"/>
        <v>396.01924988639581</v>
      </c>
      <c r="AK301" s="6">
        <f t="shared" si="132"/>
        <v>30.964988602449012</v>
      </c>
      <c r="AL301" s="6">
        <f t="shared" si="133"/>
        <v>38.666847067374334</v>
      </c>
      <c r="AM301" s="6">
        <f t="shared" si="134"/>
        <v>30.35795806059232</v>
      </c>
      <c r="AN301" s="6">
        <f t="shared" si="135"/>
        <v>12.854851273721447</v>
      </c>
      <c r="AO301" s="6">
        <f t="shared" si="136"/>
        <v>20.459486918973838</v>
      </c>
      <c r="AP301" s="6">
        <f t="shared" si="137"/>
        <v>12.854851273721447</v>
      </c>
      <c r="AQ301" s="6">
        <f t="shared" si="138"/>
        <v>5.2</v>
      </c>
      <c r="AR301" s="6">
        <f t="shared" si="139"/>
        <v>15.65060336431322</v>
      </c>
      <c r="AS301" s="7"/>
      <c r="AT301" s="7">
        <f t="shared" si="113"/>
        <v>282.36330166457282</v>
      </c>
      <c r="AU301" s="7">
        <f t="shared" si="114"/>
        <v>499.51870600057043</v>
      </c>
      <c r="AV301" s="7">
        <f t="shared" si="115"/>
        <v>563.02883644754161</v>
      </c>
      <c r="AW301" s="7">
        <f t="shared" si="116"/>
        <v>693.71518891005189</v>
      </c>
      <c r="AX301" s="7"/>
      <c r="AY301" s="8">
        <v>1797</v>
      </c>
      <c r="AZ301" s="9">
        <f t="shared" si="117"/>
        <v>3595.9375000000005</v>
      </c>
      <c r="BB301" s="9">
        <f t="shared" si="118"/>
        <v>1185.9258669912058</v>
      </c>
      <c r="BC301" s="9">
        <f t="shared" si="119"/>
        <v>2097.9785652023961</v>
      </c>
      <c r="BD301" s="9">
        <f t="shared" si="120"/>
        <v>2913.6037934222181</v>
      </c>
      <c r="BE301" s="9">
        <f t="shared" si="121"/>
        <v>2364.721113079675</v>
      </c>
      <c r="BG301" s="10">
        <v>1797</v>
      </c>
      <c r="BH301" s="11">
        <f t="shared" si="122"/>
        <v>3.0321773055875725</v>
      </c>
      <c r="BI301" s="11">
        <f t="shared" si="123"/>
        <v>1.7140010673336377</v>
      </c>
      <c r="BJ301" s="11">
        <f t="shared" si="124"/>
        <v>1.234188913440539</v>
      </c>
      <c r="BK301" s="11">
        <f t="shared" si="125"/>
        <v>1.5206602927128523</v>
      </c>
      <c r="BP301" s="3"/>
    </row>
    <row r="302" spans="2:68" x14ac:dyDescent="0.2">
      <c r="B302" s="16">
        <v>1798</v>
      </c>
      <c r="C302" s="4">
        <v>0.38349977640523708</v>
      </c>
      <c r="D302" s="4">
        <f t="shared" si="140"/>
        <v>0.81078176829859849</v>
      </c>
      <c r="E302" s="4">
        <v>1.1224528219627272</v>
      </c>
      <c r="F302" s="4">
        <f t="shared" si="126"/>
        <v>1.4966037626169697</v>
      </c>
      <c r="G302" s="4">
        <v>1.9691363070919501</v>
      </c>
      <c r="H302" s="4">
        <f t="shared" si="127"/>
        <v>1.4805536143548497</v>
      </c>
      <c r="I302" s="4">
        <v>0.57411007533330027</v>
      </c>
      <c r="J302" s="4">
        <v>7.2072898615378023</v>
      </c>
      <c r="K302" s="4">
        <v>10.256997167864524</v>
      </c>
      <c r="L302" s="4">
        <v>10.570302108365119</v>
      </c>
      <c r="M302" s="4">
        <v>6.8198289729912798</v>
      </c>
      <c r="N302" s="4">
        <v>10.570302108365119</v>
      </c>
      <c r="O302" s="4">
        <v>4</v>
      </c>
      <c r="P302" s="4">
        <v>7.8253016821566099</v>
      </c>
      <c r="R302" s="4">
        <v>22.271612903225808</v>
      </c>
      <c r="S302" s="4">
        <v>14.847741935483873</v>
      </c>
      <c r="T302" s="4">
        <v>16.703709677419358</v>
      </c>
      <c r="U302" s="4">
        <v>10.207822580645162</v>
      </c>
      <c r="V302" s="4"/>
      <c r="AE302" s="57"/>
      <c r="AF302" s="26">
        <v>1798</v>
      </c>
      <c r="AG302" s="6">
        <f t="shared" si="128"/>
        <v>137.83290061076175</v>
      </c>
      <c r="AH302" s="6">
        <f t="shared" si="129"/>
        <v>291.83773371030907</v>
      </c>
      <c r="AI302" s="6">
        <f t="shared" si="130"/>
        <v>533.63593922191842</v>
      </c>
      <c r="AJ302" s="6">
        <f t="shared" si="131"/>
        <v>401.23002949016427</v>
      </c>
      <c r="AK302" s="6">
        <f t="shared" si="132"/>
        <v>34.831258270471331</v>
      </c>
      <c r="AL302" s="6">
        <f t="shared" si="133"/>
        <v>36.036449307689011</v>
      </c>
      <c r="AM302" s="6">
        <f t="shared" si="134"/>
        <v>30.770991503593571</v>
      </c>
      <c r="AN302" s="6">
        <f t="shared" si="135"/>
        <v>13.741392740874655</v>
      </c>
      <c r="AO302" s="6">
        <f t="shared" si="136"/>
        <v>20.459486918973838</v>
      </c>
      <c r="AP302" s="6">
        <f t="shared" si="137"/>
        <v>13.741392740874655</v>
      </c>
      <c r="AQ302" s="6">
        <f t="shared" si="138"/>
        <v>5.2</v>
      </c>
      <c r="AR302" s="6">
        <f t="shared" si="139"/>
        <v>15.65060336431322</v>
      </c>
      <c r="AS302" s="7"/>
      <c r="AT302" s="7">
        <f t="shared" si="113"/>
        <v>308.26447545755201</v>
      </c>
      <c r="AU302" s="7">
        <f t="shared" si="114"/>
        <v>462.26930855709929</v>
      </c>
      <c r="AV302" s="7">
        <f t="shared" si="115"/>
        <v>571.66160433695461</v>
      </c>
      <c r="AW302" s="7">
        <f t="shared" si="116"/>
        <v>704.06751406870899</v>
      </c>
      <c r="AX302" s="7"/>
      <c r="AY302" s="8">
        <v>1798</v>
      </c>
      <c r="AZ302" s="9">
        <f t="shared" si="117"/>
        <v>3711.9354838709683</v>
      </c>
      <c r="BB302" s="9">
        <f t="shared" si="118"/>
        <v>1294.7107969217184</v>
      </c>
      <c r="BC302" s="9">
        <f t="shared" si="119"/>
        <v>1941.5310959398171</v>
      </c>
      <c r="BD302" s="9">
        <f t="shared" si="120"/>
        <v>2957.0835590885777</v>
      </c>
      <c r="BE302" s="9">
        <f t="shared" si="121"/>
        <v>2400.9787382152094</v>
      </c>
      <c r="BG302" s="10">
        <v>1798</v>
      </c>
      <c r="BH302" s="11">
        <f t="shared" si="122"/>
        <v>2.8669997135239784</v>
      </c>
      <c r="BI302" s="11">
        <f t="shared" si="123"/>
        <v>1.9118599190265195</v>
      </c>
      <c r="BJ302" s="11">
        <f t="shared" si="124"/>
        <v>1.2552690546949063</v>
      </c>
      <c r="BK302" s="11">
        <f t="shared" si="125"/>
        <v>1.5460093106156663</v>
      </c>
      <c r="BP302" s="3"/>
    </row>
    <row r="303" spans="2:68" x14ac:dyDescent="0.2">
      <c r="B303" s="16">
        <v>1799</v>
      </c>
      <c r="C303" s="4">
        <v>0.54315418975849017</v>
      </c>
      <c r="D303" s="4">
        <f t="shared" si="140"/>
        <v>1.1483175259164697</v>
      </c>
      <c r="E303" s="4">
        <v>2.2121188819254876</v>
      </c>
      <c r="F303" s="4">
        <f t="shared" si="126"/>
        <v>2.9494918425673169</v>
      </c>
      <c r="G303" s="4">
        <v>2.4550270841665869</v>
      </c>
      <c r="H303" s="4">
        <f t="shared" si="127"/>
        <v>1.845885025689163</v>
      </c>
      <c r="I303" s="4">
        <v>0.84834332131750667</v>
      </c>
      <c r="J303" s="4">
        <v>7.5755455478937481</v>
      </c>
      <c r="K303" s="4">
        <v>11.592471966901918</v>
      </c>
      <c r="L303" s="4">
        <v>10.570302108365119</v>
      </c>
      <c r="M303" s="4">
        <v>6.8198289729912798</v>
      </c>
      <c r="N303" s="4">
        <v>10.570302108365119</v>
      </c>
      <c r="O303" s="4">
        <v>4</v>
      </c>
      <c r="P303" s="4">
        <v>7.8253016821566099</v>
      </c>
      <c r="R303" s="4">
        <v>23.199596774193552</v>
      </c>
      <c r="S303" s="4">
        <v>16.703709677419358</v>
      </c>
      <c r="T303" s="4">
        <v>16.703709677419358</v>
      </c>
      <c r="U303" s="4">
        <v>10.671814516129034</v>
      </c>
      <c r="V303" s="4"/>
      <c r="AE303" s="57"/>
      <c r="AF303" s="26">
        <v>1799</v>
      </c>
      <c r="AG303" s="6">
        <f t="shared" si="128"/>
        <v>195.21397940579985</v>
      </c>
      <c r="AH303" s="6">
        <f t="shared" si="129"/>
        <v>575.15090930062684</v>
      </c>
      <c r="AI303" s="6">
        <f t="shared" si="130"/>
        <v>665.3123398091451</v>
      </c>
      <c r="AJ303" s="6">
        <f t="shared" si="131"/>
        <v>500.23484196176315</v>
      </c>
      <c r="AK303" s="6">
        <f t="shared" si="132"/>
        <v>51.468989304333128</v>
      </c>
      <c r="AL303" s="6">
        <f t="shared" si="133"/>
        <v>37.877727739468739</v>
      </c>
      <c r="AM303" s="6">
        <f t="shared" si="134"/>
        <v>34.777415900705755</v>
      </c>
      <c r="AN303" s="6">
        <f t="shared" si="135"/>
        <v>13.741392740874655</v>
      </c>
      <c r="AO303" s="6">
        <f t="shared" si="136"/>
        <v>20.459486918973838</v>
      </c>
      <c r="AP303" s="6">
        <f t="shared" si="137"/>
        <v>13.741392740874655</v>
      </c>
      <c r="AQ303" s="6">
        <f t="shared" si="138"/>
        <v>5.2</v>
      </c>
      <c r="AR303" s="6">
        <f t="shared" si="139"/>
        <v>15.65060336431322</v>
      </c>
      <c r="AS303" s="7"/>
      <c r="AT303" s="7">
        <f t="shared" si="113"/>
        <v>388.13098811534383</v>
      </c>
      <c r="AU303" s="7">
        <f t="shared" si="114"/>
        <v>768.06791801017084</v>
      </c>
      <c r="AV303" s="7">
        <f t="shared" si="115"/>
        <v>693.1518506713071</v>
      </c>
      <c r="AW303" s="7">
        <f t="shared" si="116"/>
        <v>858.22934851868945</v>
      </c>
      <c r="AX303" s="7"/>
      <c r="AY303" s="8">
        <v>1799</v>
      </c>
      <c r="AZ303" s="9">
        <f t="shared" si="117"/>
        <v>4175.9274193548399</v>
      </c>
      <c r="BB303" s="9">
        <f t="shared" si="118"/>
        <v>1630.1501500844442</v>
      </c>
      <c r="BC303" s="9">
        <f t="shared" si="119"/>
        <v>3225.8852556427178</v>
      </c>
      <c r="BD303" s="9">
        <f t="shared" si="120"/>
        <v>3604.5632637784956</v>
      </c>
      <c r="BE303" s="9">
        <f t="shared" si="121"/>
        <v>2911.2377728194901</v>
      </c>
      <c r="BG303" s="10">
        <v>1799</v>
      </c>
      <c r="BH303" s="11">
        <f t="shared" si="122"/>
        <v>2.5616826886397677</v>
      </c>
      <c r="BI303" s="11">
        <f t="shared" si="123"/>
        <v>1.294505876193305</v>
      </c>
      <c r="BJ303" s="11">
        <f t="shared" si="124"/>
        <v>1.1585113406991254</v>
      </c>
      <c r="BK303" s="11">
        <f t="shared" si="125"/>
        <v>1.4344164734131342</v>
      </c>
      <c r="BP303" s="3"/>
    </row>
    <row r="304" spans="2:68" x14ac:dyDescent="0.2">
      <c r="B304" s="16">
        <v>1800</v>
      </c>
      <c r="C304" s="4">
        <v>0.77687508353335577</v>
      </c>
      <c r="D304" s="4">
        <f t="shared" si="140"/>
        <v>1.6424420370684054</v>
      </c>
      <c r="E304" s="4">
        <v>2.9330326246958474</v>
      </c>
      <c r="F304" s="4">
        <f t="shared" si="126"/>
        <v>3.9107101662611297</v>
      </c>
      <c r="G304" s="4">
        <v>3.9126994153904979</v>
      </c>
      <c r="H304" s="4">
        <f t="shared" si="127"/>
        <v>2.9418792596921035</v>
      </c>
      <c r="I304" s="4">
        <v>1.3171998828397018</v>
      </c>
      <c r="J304" s="4">
        <v>8.3734328683316317</v>
      </c>
      <c r="K304" s="4">
        <v>12.294628820004053</v>
      </c>
      <c r="L304" s="4">
        <v>10.229324620998501</v>
      </c>
      <c r="M304" s="4">
        <v>6.8198289729912798</v>
      </c>
      <c r="N304" s="4">
        <v>10.229324620998501</v>
      </c>
      <c r="O304" s="4">
        <v>4</v>
      </c>
      <c r="P304" s="4">
        <v>7.8253016821566099</v>
      </c>
      <c r="R304" s="4">
        <v>24.127580645161292</v>
      </c>
      <c r="S304" s="4">
        <v>16.703709677419358</v>
      </c>
      <c r="T304" s="4">
        <v>16.703709677419358</v>
      </c>
      <c r="U304" s="4">
        <v>10.671814516129034</v>
      </c>
      <c r="V304" s="4"/>
      <c r="AE304" s="57"/>
      <c r="AF304" s="26">
        <v>1800</v>
      </c>
      <c r="AG304" s="6">
        <f t="shared" si="128"/>
        <v>279.21514630162892</v>
      </c>
      <c r="AH304" s="6">
        <f t="shared" si="129"/>
        <v>762.58848242092029</v>
      </c>
      <c r="AI304" s="6">
        <f t="shared" si="130"/>
        <v>1060.341541570825</v>
      </c>
      <c r="AJ304" s="6">
        <f t="shared" si="131"/>
        <v>797.24927937656003</v>
      </c>
      <c r="AK304" s="6">
        <f t="shared" si="132"/>
        <v>79.914516891884716</v>
      </c>
      <c r="AL304" s="6">
        <f t="shared" si="133"/>
        <v>41.86716434165816</v>
      </c>
      <c r="AM304" s="6">
        <f t="shared" si="134"/>
        <v>36.883886460012164</v>
      </c>
      <c r="AN304" s="6">
        <f t="shared" si="135"/>
        <v>13.298122007298051</v>
      </c>
      <c r="AO304" s="6">
        <f t="shared" si="136"/>
        <v>20.459486918973838</v>
      </c>
      <c r="AP304" s="6">
        <f t="shared" si="137"/>
        <v>13.298122007298051</v>
      </c>
      <c r="AQ304" s="6">
        <f t="shared" si="138"/>
        <v>5.2</v>
      </c>
      <c r="AR304" s="6">
        <f t="shared" si="139"/>
        <v>15.65060336431322</v>
      </c>
      <c r="AS304" s="7"/>
      <c r="AT304" s="7">
        <f t="shared" si="113"/>
        <v>505.78704829306707</v>
      </c>
      <c r="AU304" s="7">
        <f t="shared" si="114"/>
        <v>989.16038441235844</v>
      </c>
      <c r="AV304" s="7">
        <f t="shared" si="115"/>
        <v>1023.8211813679983</v>
      </c>
      <c r="AW304" s="7">
        <f t="shared" si="116"/>
        <v>1286.9134435622627</v>
      </c>
      <c r="AX304" s="7"/>
      <c r="AY304" s="8">
        <v>1800</v>
      </c>
      <c r="AZ304" s="9">
        <f t="shared" si="117"/>
        <v>4175.9274193548399</v>
      </c>
      <c r="BB304" s="9">
        <f t="shared" si="118"/>
        <v>2124.305602830882</v>
      </c>
      <c r="BC304" s="9">
        <f t="shared" si="119"/>
        <v>4154.4736145319057</v>
      </c>
      <c r="BD304" s="9">
        <f t="shared" si="120"/>
        <v>5405.0364629615033</v>
      </c>
      <c r="BE304" s="9">
        <f t="shared" si="121"/>
        <v>4300.0489617455933</v>
      </c>
      <c r="BG304" s="10">
        <v>1800</v>
      </c>
      <c r="BH304" s="11">
        <f t="shared" si="122"/>
        <v>1.965784684552889</v>
      </c>
      <c r="BI304" s="11">
        <f t="shared" si="123"/>
        <v>1.0051640248112037</v>
      </c>
      <c r="BJ304" s="11">
        <f t="shared" si="124"/>
        <v>0.77259930584571568</v>
      </c>
      <c r="BK304" s="11">
        <f t="shared" si="125"/>
        <v>0.97113485369702246</v>
      </c>
      <c r="BP304" s="3"/>
    </row>
  </sheetData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/>
  <dimension ref="A1:AS305"/>
  <sheetViews>
    <sheetView zoomScale="89" zoomScaleNormal="60" workbookViewId="0">
      <pane xSplit="2" ySplit="4" topLeftCell="C5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AS5" sqref="AS5:AS304"/>
    </sheetView>
  </sheetViews>
  <sheetFormatPr baseColWidth="10" defaultColWidth="10.83203125" defaultRowHeight="15" x14ac:dyDescent="0.2"/>
  <cols>
    <col min="2" max="2" width="18.5" style="5" customWidth="1"/>
    <col min="3" max="15" width="25" style="4" customWidth="1"/>
    <col min="16" max="17" width="27" customWidth="1"/>
    <col min="18" max="18" width="7.1640625" style="26" customWidth="1"/>
    <col min="19" max="19" width="22.5" style="26" customWidth="1"/>
    <col min="20" max="28" width="25.5" style="6" customWidth="1"/>
    <col min="29" max="29" width="7.1640625" style="6" customWidth="1"/>
    <col min="30" max="30" width="25.5" style="7" customWidth="1"/>
    <col min="31" max="31" width="12.1640625" style="9" customWidth="1"/>
    <col min="32" max="32" width="22.5" style="51" customWidth="1"/>
    <col min="33" max="35" width="25" style="44" customWidth="1"/>
    <col min="36" max="36" width="7.1640625" style="44" customWidth="1"/>
    <col min="37" max="37" width="22.5" style="10" customWidth="1"/>
    <col min="38" max="39" width="29.5" style="11" customWidth="1"/>
    <col min="42" max="43" width="10.83203125" style="12"/>
  </cols>
  <sheetData>
    <row r="1" spans="1:45" x14ac:dyDescent="0.2">
      <c r="P1" s="4" t="s">
        <v>197</v>
      </c>
      <c r="Q1" s="4" t="s">
        <v>198</v>
      </c>
      <c r="AK1" s="46"/>
    </row>
    <row r="2" spans="1:45" x14ac:dyDescent="0.2">
      <c r="P2" s="4" t="s">
        <v>145</v>
      </c>
      <c r="Q2" s="4" t="s">
        <v>145</v>
      </c>
      <c r="T2" s="6" t="s">
        <v>3</v>
      </c>
      <c r="U2" s="6" t="s">
        <v>147</v>
      </c>
      <c r="V2" s="6" t="s">
        <v>4</v>
      </c>
      <c r="W2" s="6" t="s">
        <v>6</v>
      </c>
      <c r="X2" s="6" t="s">
        <v>7</v>
      </c>
      <c r="Y2" s="6" t="s">
        <v>148</v>
      </c>
      <c r="Z2" s="6" t="s">
        <v>7</v>
      </c>
      <c r="AA2" s="6" t="s">
        <v>149</v>
      </c>
      <c r="AB2" s="6" t="s">
        <v>150</v>
      </c>
      <c r="AD2" s="7" t="s">
        <v>156</v>
      </c>
    </row>
    <row r="3" spans="1:45" x14ac:dyDescent="0.2">
      <c r="C3" s="4" t="s">
        <v>151</v>
      </c>
      <c r="D3" s="4" t="s">
        <v>152</v>
      </c>
      <c r="E3" s="4" t="s">
        <v>152</v>
      </c>
      <c r="F3" s="4" t="s">
        <v>152</v>
      </c>
      <c r="G3" s="4" t="s">
        <v>152</v>
      </c>
      <c r="H3" s="4" t="s">
        <v>152</v>
      </c>
      <c r="I3" s="4" t="s">
        <v>152</v>
      </c>
      <c r="J3" s="4" t="s">
        <v>199</v>
      </c>
      <c r="K3" s="4" t="s">
        <v>152</v>
      </c>
      <c r="L3" s="4" t="s">
        <v>152</v>
      </c>
      <c r="M3" s="4" t="s">
        <v>200</v>
      </c>
      <c r="N3" s="4" t="s">
        <v>201</v>
      </c>
      <c r="O3" s="4" t="s">
        <v>152</v>
      </c>
      <c r="P3" s="4" t="s">
        <v>0</v>
      </c>
      <c r="Q3" s="4" t="s">
        <v>0</v>
      </c>
      <c r="T3" s="6" t="s">
        <v>154</v>
      </c>
      <c r="U3" s="6" t="s">
        <v>154</v>
      </c>
      <c r="V3" s="6" t="s">
        <v>154</v>
      </c>
      <c r="W3" s="6" t="s">
        <v>154</v>
      </c>
      <c r="X3" s="6" t="s">
        <v>154</v>
      </c>
      <c r="Y3" s="6" t="s">
        <v>154</v>
      </c>
      <c r="Z3" s="6" t="s">
        <v>154</v>
      </c>
      <c r="AA3" s="6" t="s">
        <v>154</v>
      </c>
      <c r="AB3" s="6" t="s">
        <v>154</v>
      </c>
      <c r="AD3" s="7" t="s">
        <v>154</v>
      </c>
      <c r="AG3" s="44" t="s">
        <v>27</v>
      </c>
      <c r="AH3" s="44" t="s">
        <v>27</v>
      </c>
      <c r="AI3" s="44" t="s">
        <v>28</v>
      </c>
      <c r="AL3" s="11" t="s">
        <v>29</v>
      </c>
      <c r="AM3" s="11" t="s">
        <v>29</v>
      </c>
      <c r="AP3" s="12" t="s">
        <v>29</v>
      </c>
      <c r="AQ3" s="12" t="s">
        <v>29</v>
      </c>
    </row>
    <row r="4" spans="1:45" x14ac:dyDescent="0.2">
      <c r="C4" s="4" t="s">
        <v>155</v>
      </c>
      <c r="D4" s="4" t="s">
        <v>155</v>
      </c>
      <c r="E4" s="4" t="s">
        <v>222</v>
      </c>
      <c r="F4" s="4" t="s">
        <v>202</v>
      </c>
      <c r="G4" s="4" t="s">
        <v>157</v>
      </c>
      <c r="H4" s="4" t="s">
        <v>158</v>
      </c>
      <c r="I4" s="4" t="s">
        <v>159</v>
      </c>
      <c r="J4" s="4" t="s">
        <v>39</v>
      </c>
      <c r="K4" s="4" t="s">
        <v>160</v>
      </c>
      <c r="L4" s="4" t="s">
        <v>35</v>
      </c>
      <c r="M4" s="4" t="s">
        <v>203</v>
      </c>
      <c r="N4" s="4" t="s">
        <v>204</v>
      </c>
      <c r="O4" s="4" t="s">
        <v>222</v>
      </c>
      <c r="P4" s="4" t="s">
        <v>37</v>
      </c>
      <c r="Q4" s="4" t="s">
        <v>44</v>
      </c>
      <c r="T4" s="6" t="s">
        <v>163</v>
      </c>
      <c r="U4" s="6" t="s">
        <v>157</v>
      </c>
      <c r="V4" s="6" t="s">
        <v>158</v>
      </c>
      <c r="W4" s="6" t="s">
        <v>159</v>
      </c>
      <c r="X4" s="6" t="s">
        <v>35</v>
      </c>
      <c r="Y4" s="6" t="s">
        <v>39</v>
      </c>
      <c r="Z4" s="6" t="s">
        <v>160</v>
      </c>
      <c r="AA4" s="6" t="s">
        <v>161</v>
      </c>
      <c r="AB4" s="6" t="s">
        <v>162</v>
      </c>
      <c r="AD4" s="7" t="s">
        <v>43</v>
      </c>
      <c r="AE4" s="9" t="s">
        <v>224</v>
      </c>
      <c r="AG4" s="44" t="s">
        <v>37</v>
      </c>
      <c r="AH4" s="44" t="s">
        <v>38</v>
      </c>
      <c r="AI4" s="44" t="s">
        <v>164</v>
      </c>
      <c r="AJ4" s="44" t="s">
        <v>223</v>
      </c>
      <c r="AL4" s="11" t="s">
        <v>37</v>
      </c>
      <c r="AM4" s="11" t="s">
        <v>44</v>
      </c>
      <c r="AP4" s="12" t="s">
        <v>37</v>
      </c>
      <c r="AQ4" s="12" t="s">
        <v>44</v>
      </c>
    </row>
    <row r="5" spans="1:45" x14ac:dyDescent="0.2">
      <c r="A5">
        <f>F5/C5</f>
        <v>1.2564853556485356</v>
      </c>
      <c r="B5" s="5">
        <v>1501</v>
      </c>
      <c r="C5" s="4">
        <v>0.17229013184069367</v>
      </c>
      <c r="D5" s="4">
        <f t="shared" ref="D5:D68" si="0">C5/0.75</f>
        <v>0.22972017578759155</v>
      </c>
      <c r="F5" s="4">
        <v>0.21648002758058707</v>
      </c>
      <c r="G5" s="4">
        <v>0.30662159090909091</v>
      </c>
      <c r="H5" s="4">
        <v>0.96621682411156107</v>
      </c>
      <c r="I5" s="4">
        <v>1.2810970464135023</v>
      </c>
      <c r="J5" s="4">
        <v>4.8905013061224487</v>
      </c>
      <c r="K5" s="4">
        <v>2.1163522388059701</v>
      </c>
      <c r="L5" s="4">
        <v>0.96999477611940288</v>
      </c>
      <c r="M5" s="4">
        <v>1.1723258267716534</v>
      </c>
      <c r="N5" s="4">
        <v>1.411625643226597</v>
      </c>
      <c r="P5" s="4">
        <v>4.2184190999999993</v>
      </c>
      <c r="Q5" s="4">
        <v>2.8983020639999997</v>
      </c>
      <c r="R5" s="6"/>
      <c r="S5" s="26">
        <v>1501</v>
      </c>
      <c r="T5" s="6">
        <f t="shared" ref="T5:T68" si="1">F5*271</f>
        <v>58.666087474339093</v>
      </c>
      <c r="U5" s="6">
        <f t="shared" ref="U5:U68" si="2">G5*21.7</f>
        <v>6.6536885227272728</v>
      </c>
      <c r="V5" s="6">
        <f t="shared" ref="V5:V68" si="3">H5*5</f>
        <v>4.8310841205578052</v>
      </c>
      <c r="W5" s="6">
        <f t="shared" ref="W5:W68" si="4">I5*3</f>
        <v>3.8432911392405069</v>
      </c>
      <c r="X5" s="6">
        <f t="shared" ref="X5:X68" si="5">J5*1.3</f>
        <v>6.3576516979591835</v>
      </c>
      <c r="Y5" s="6">
        <f t="shared" ref="Y5:Y68" si="6">K5*3</f>
        <v>6.3490567164179108</v>
      </c>
      <c r="Z5" s="6">
        <f t="shared" ref="Z5:Z68" si="7">L5*1.3</f>
        <v>1.2609932089552238</v>
      </c>
      <c r="AA5" s="6">
        <f t="shared" ref="AA5:AA68" si="8">M5*1.3</f>
        <v>1.5240235748031494</v>
      </c>
      <c r="AB5" s="6">
        <f t="shared" ref="AB5:AB68" si="9">N5*2</f>
        <v>2.823251286453194</v>
      </c>
      <c r="AD5" s="7">
        <f t="shared" ref="AD5:AD68" si="10">SUM(T5:AB5)</f>
        <v>92.309127741453352</v>
      </c>
      <c r="AE5" s="7"/>
      <c r="AF5" s="51">
        <v>1501</v>
      </c>
      <c r="AG5" s="44">
        <f t="shared" ref="AG5:AG68" si="11">P5*250</f>
        <v>1054.6047749999998</v>
      </c>
      <c r="AH5" s="44">
        <f t="shared" ref="AH5:AH68" si="12">Q5*250</f>
        <v>724.57551599999988</v>
      </c>
      <c r="AI5" s="44">
        <f t="shared" ref="AI5:AI68" si="13">AD5*4.2</f>
        <v>387.69833651410408</v>
      </c>
      <c r="AK5" s="10">
        <v>1501</v>
      </c>
      <c r="AL5" s="11">
        <f t="shared" ref="AL5:AL68" si="14">AG5/AI5</f>
        <v>2.7201684290993451</v>
      </c>
      <c r="AM5" s="11">
        <f t="shared" ref="AM5:AM68" si="15">AH5/AI5</f>
        <v>1.8689157206988443</v>
      </c>
      <c r="AP5" s="12">
        <v>2.7201684290993451</v>
      </c>
      <c r="AQ5" s="12">
        <v>1.8689157206988443</v>
      </c>
      <c r="AS5" s="12">
        <f>AM5-AQ5</f>
        <v>0</v>
      </c>
    </row>
    <row r="6" spans="1:45" x14ac:dyDescent="0.2">
      <c r="A6">
        <f t="shared" ref="A6:A69" si="16">F6/C6</f>
        <v>1.2564853556485356</v>
      </c>
      <c r="B6" s="5">
        <v>1502</v>
      </c>
      <c r="C6" s="4">
        <v>0.16403671235131911</v>
      </c>
      <c r="D6" s="4">
        <f t="shared" si="0"/>
        <v>0.21871561646842549</v>
      </c>
      <c r="F6" s="4">
        <v>0.20610972685816373</v>
      </c>
      <c r="G6" s="4">
        <v>0.33070909090909095</v>
      </c>
      <c r="H6" s="4">
        <v>1.0085020242914979</v>
      </c>
      <c r="I6" s="4">
        <v>1.3247257383966244</v>
      </c>
      <c r="J6" s="4">
        <v>3.6172346938775508</v>
      </c>
      <c r="K6" s="4">
        <v>2.4761321194029851</v>
      </c>
      <c r="L6" s="4">
        <v>0.91108963880597005</v>
      </c>
      <c r="M6" s="4">
        <v>1.0941707716535434</v>
      </c>
      <c r="N6" s="4">
        <v>1.4310747076443857</v>
      </c>
      <c r="P6" s="4">
        <v>4.2184190999999993</v>
      </c>
      <c r="Q6" s="4">
        <v>2.8983020639999997</v>
      </c>
      <c r="R6" s="6"/>
      <c r="S6" s="26">
        <v>1502</v>
      </c>
      <c r="T6" s="6">
        <f t="shared" si="1"/>
        <v>55.855735978562372</v>
      </c>
      <c r="U6" s="6">
        <f t="shared" si="2"/>
        <v>7.1763872727272737</v>
      </c>
      <c r="V6" s="6">
        <f t="shared" si="3"/>
        <v>5.0425101214574894</v>
      </c>
      <c r="W6" s="6">
        <f t="shared" si="4"/>
        <v>3.9741772151898731</v>
      </c>
      <c r="X6" s="6">
        <f t="shared" si="5"/>
        <v>4.7024051020408164</v>
      </c>
      <c r="Y6" s="6">
        <f t="shared" si="6"/>
        <v>7.4283963582089552</v>
      </c>
      <c r="Z6" s="6">
        <f t="shared" si="7"/>
        <v>1.1844165304477612</v>
      </c>
      <c r="AA6" s="6">
        <f t="shared" si="8"/>
        <v>1.4224220031496064</v>
      </c>
      <c r="AB6" s="6">
        <f t="shared" si="9"/>
        <v>2.8621494152887714</v>
      </c>
      <c r="AD6" s="7">
        <f t="shared" si="10"/>
        <v>89.648599997072921</v>
      </c>
      <c r="AE6" s="7"/>
      <c r="AF6" s="51">
        <v>1502</v>
      </c>
      <c r="AG6" s="44">
        <f t="shared" si="11"/>
        <v>1054.6047749999998</v>
      </c>
      <c r="AH6" s="44">
        <f t="shared" si="12"/>
        <v>724.57551599999988</v>
      </c>
      <c r="AI6" s="44">
        <f t="shared" si="13"/>
        <v>376.52411998770629</v>
      </c>
      <c r="AK6" s="10">
        <v>1502</v>
      </c>
      <c r="AL6" s="11">
        <f t="shared" si="14"/>
        <v>2.8008956638274149</v>
      </c>
      <c r="AM6" s="11">
        <f t="shared" si="15"/>
        <v>1.9243800796178945</v>
      </c>
      <c r="AP6" s="12">
        <v>2.8008956638274149</v>
      </c>
      <c r="AQ6" s="12">
        <v>1.9243800796178945</v>
      </c>
      <c r="AS6" s="12">
        <f t="shared" ref="AS6:AS69" si="17">AM6-AQ6</f>
        <v>0</v>
      </c>
    </row>
    <row r="7" spans="1:45" x14ac:dyDescent="0.2">
      <c r="A7">
        <f t="shared" si="16"/>
        <v>1.2564853556485354</v>
      </c>
      <c r="B7" s="5">
        <v>1503</v>
      </c>
      <c r="C7" s="4">
        <v>0.15355229040622304</v>
      </c>
      <c r="D7" s="4">
        <f t="shared" si="0"/>
        <v>0.20473638720829737</v>
      </c>
      <c r="F7" s="4">
        <v>0.19293620422171034</v>
      </c>
      <c r="G7" s="4">
        <v>0.31126818181818178</v>
      </c>
      <c r="H7" s="4">
        <v>1.0930724246513721</v>
      </c>
      <c r="I7" s="4">
        <v>1.3564556962025316</v>
      </c>
      <c r="J7" s="4">
        <v>2.8937877551020406</v>
      </c>
      <c r="K7" s="4">
        <v>2.5607862089552236</v>
      </c>
      <c r="L7" s="4">
        <v>1.0627615492537312</v>
      </c>
      <c r="M7" s="4">
        <v>1.1499999999999999</v>
      </c>
      <c r="N7" s="4">
        <v>1.2547783495347531</v>
      </c>
      <c r="P7" s="4">
        <v>4.2184190999999993</v>
      </c>
      <c r="Q7" s="4">
        <v>2.8983020639999997</v>
      </c>
      <c r="R7" s="6"/>
      <c r="S7" s="26">
        <v>1503</v>
      </c>
      <c r="T7" s="6">
        <f t="shared" si="1"/>
        <v>52.285711344083502</v>
      </c>
      <c r="U7" s="6">
        <f t="shared" si="2"/>
        <v>6.7545195454545439</v>
      </c>
      <c r="V7" s="6">
        <f t="shared" si="3"/>
        <v>5.4653621232568605</v>
      </c>
      <c r="W7" s="6">
        <f t="shared" si="4"/>
        <v>4.0693670886075948</v>
      </c>
      <c r="X7" s="6">
        <f t="shared" si="5"/>
        <v>3.7619240816326527</v>
      </c>
      <c r="Y7" s="6">
        <f t="shared" si="6"/>
        <v>7.6823586268656712</v>
      </c>
      <c r="Z7" s="6">
        <f t="shared" si="7"/>
        <v>1.3815900140298507</v>
      </c>
      <c r="AA7" s="6">
        <f t="shared" si="8"/>
        <v>1.4949999999999999</v>
      </c>
      <c r="AB7" s="6">
        <f t="shared" si="9"/>
        <v>2.5095566990695062</v>
      </c>
      <c r="AD7" s="7">
        <f t="shared" si="10"/>
        <v>85.405389523000181</v>
      </c>
      <c r="AE7" s="7"/>
      <c r="AF7" s="51">
        <v>1503</v>
      </c>
      <c r="AG7" s="44">
        <f t="shared" si="11"/>
        <v>1054.6047749999998</v>
      </c>
      <c r="AH7" s="44">
        <f t="shared" si="12"/>
        <v>724.57551599999988</v>
      </c>
      <c r="AI7" s="44">
        <f t="shared" si="13"/>
        <v>358.7026359966008</v>
      </c>
      <c r="AK7" s="10">
        <v>1503</v>
      </c>
      <c r="AL7" s="11">
        <f t="shared" si="14"/>
        <v>2.9400530388351918</v>
      </c>
      <c r="AM7" s="11">
        <f t="shared" si="15"/>
        <v>2.0199893819761789</v>
      </c>
      <c r="AP7" s="12">
        <v>2.9400530388351918</v>
      </c>
      <c r="AQ7" s="12">
        <v>2.0199893819761789</v>
      </c>
      <c r="AS7" s="12">
        <f t="shared" si="17"/>
        <v>0</v>
      </c>
    </row>
    <row r="8" spans="1:45" x14ac:dyDescent="0.2">
      <c r="A8">
        <f t="shared" si="16"/>
        <v>1.2564853556485356</v>
      </c>
      <c r="B8" s="5">
        <v>1504</v>
      </c>
      <c r="C8" s="4">
        <v>0.17667476094442389</v>
      </c>
      <c r="D8" s="4">
        <f t="shared" si="0"/>
        <v>0.23556634792589851</v>
      </c>
      <c r="F8" s="4">
        <v>0.22198924983937446</v>
      </c>
      <c r="G8" s="4">
        <v>0.36345099999999997</v>
      </c>
      <c r="H8" s="4">
        <v>1.0423301844354478</v>
      </c>
      <c r="I8" s="4">
        <v>1.4397468354430378</v>
      </c>
      <c r="J8" s="4">
        <v>3.2</v>
      </c>
      <c r="K8" s="4">
        <v>2.645440298507463</v>
      </c>
      <c r="L8" s="4">
        <v>1.269811343283582</v>
      </c>
      <c r="M8" s="4">
        <v>1.1970749275590551</v>
      </c>
      <c r="N8" s="4">
        <v>1.1449852439504622</v>
      </c>
      <c r="P8" s="4">
        <v>4.2184190999999993</v>
      </c>
      <c r="Q8" s="4">
        <v>2.8983020639999997</v>
      </c>
      <c r="R8" s="6"/>
      <c r="S8" s="26">
        <v>1504</v>
      </c>
      <c r="T8" s="6">
        <f t="shared" si="1"/>
        <v>60.159086706470475</v>
      </c>
      <c r="U8" s="6">
        <f t="shared" si="2"/>
        <v>7.8868866999999989</v>
      </c>
      <c r="V8" s="6">
        <f t="shared" si="3"/>
        <v>5.2116509221772391</v>
      </c>
      <c r="W8" s="6">
        <f t="shared" si="4"/>
        <v>4.3192405063291135</v>
      </c>
      <c r="X8" s="6">
        <f t="shared" si="5"/>
        <v>4.16</v>
      </c>
      <c r="Y8" s="6">
        <f t="shared" si="6"/>
        <v>7.936320895522389</v>
      </c>
      <c r="Z8" s="6">
        <f t="shared" si="7"/>
        <v>1.6507547462686567</v>
      </c>
      <c r="AA8" s="6">
        <f t="shared" si="8"/>
        <v>1.5561974058267716</v>
      </c>
      <c r="AB8" s="6">
        <f t="shared" si="9"/>
        <v>2.2899704879009244</v>
      </c>
      <c r="AD8" s="7">
        <f t="shared" si="10"/>
        <v>95.170108370495569</v>
      </c>
      <c r="AE8" s="7"/>
      <c r="AF8" s="51">
        <v>1504</v>
      </c>
      <c r="AG8" s="44">
        <f t="shared" si="11"/>
        <v>1054.6047749999998</v>
      </c>
      <c r="AH8" s="44">
        <f t="shared" si="12"/>
        <v>724.57551599999988</v>
      </c>
      <c r="AI8" s="44">
        <f t="shared" si="13"/>
        <v>399.71445515608139</v>
      </c>
      <c r="AK8" s="10">
        <v>1504</v>
      </c>
      <c r="AL8" s="11">
        <f t="shared" si="14"/>
        <v>2.6383953879981532</v>
      </c>
      <c r="AM8" s="11">
        <f t="shared" si="15"/>
        <v>1.8127328312834372</v>
      </c>
      <c r="AP8" s="12">
        <v>2.6383953879981532</v>
      </c>
      <c r="AQ8" s="12">
        <v>1.8127328312834372</v>
      </c>
      <c r="AS8" s="12">
        <f t="shared" si="17"/>
        <v>0</v>
      </c>
    </row>
    <row r="9" spans="1:45" x14ac:dyDescent="0.2">
      <c r="A9">
        <f t="shared" si="16"/>
        <v>1.2564853556485356</v>
      </c>
      <c r="B9" s="5">
        <v>1505</v>
      </c>
      <c r="C9" s="4">
        <v>0.15629913158003045</v>
      </c>
      <c r="D9" s="4">
        <f t="shared" si="0"/>
        <v>0.20839884210670725</v>
      </c>
      <c r="F9" s="4">
        <v>0.19638756993089182</v>
      </c>
      <c r="G9" s="4">
        <v>0.42770000000000002</v>
      </c>
      <c r="H9" s="4">
        <v>0.93238866396761144</v>
      </c>
      <c r="I9" s="4">
        <v>1.5361265822784811</v>
      </c>
      <c r="J9" s="4">
        <v>3.6172346938775508</v>
      </c>
      <c r="K9" s="4">
        <v>2.645440298507463</v>
      </c>
      <c r="L9" s="4">
        <v>1.3449418477611941</v>
      </c>
      <c r="M9" s="4">
        <v>1.35</v>
      </c>
      <c r="N9" s="4">
        <v>1.8037438774562073</v>
      </c>
      <c r="P9" s="4">
        <v>4.2184190999999993</v>
      </c>
      <c r="Q9" s="4">
        <v>2.8983020639999997</v>
      </c>
      <c r="R9" s="6"/>
      <c r="S9" s="26">
        <v>1505</v>
      </c>
      <c r="T9" s="6">
        <f t="shared" si="1"/>
        <v>53.221031451271685</v>
      </c>
      <c r="U9" s="6">
        <f t="shared" si="2"/>
        <v>9.2810900000000007</v>
      </c>
      <c r="V9" s="6">
        <f t="shared" si="3"/>
        <v>4.6619433198380573</v>
      </c>
      <c r="W9" s="6">
        <f t="shared" si="4"/>
        <v>4.6083797468354435</v>
      </c>
      <c r="X9" s="6">
        <f t="shared" si="5"/>
        <v>4.7024051020408164</v>
      </c>
      <c r="Y9" s="6">
        <f t="shared" si="6"/>
        <v>7.936320895522389</v>
      </c>
      <c r="Z9" s="6">
        <f t="shared" si="7"/>
        <v>1.7484244020895523</v>
      </c>
      <c r="AA9" s="6">
        <f t="shared" si="8"/>
        <v>1.7550000000000001</v>
      </c>
      <c r="AB9" s="6">
        <f t="shared" si="9"/>
        <v>3.6074877549124147</v>
      </c>
      <c r="AD9" s="7">
        <f t="shared" si="10"/>
        <v>91.522082672510336</v>
      </c>
      <c r="AE9" s="7"/>
      <c r="AF9" s="51">
        <v>1505</v>
      </c>
      <c r="AG9" s="44">
        <f t="shared" si="11"/>
        <v>1054.6047749999998</v>
      </c>
      <c r="AH9" s="44">
        <f t="shared" si="12"/>
        <v>724.57551599999988</v>
      </c>
      <c r="AI9" s="44">
        <f t="shared" si="13"/>
        <v>384.39274722454343</v>
      </c>
      <c r="AK9" s="10">
        <v>1505</v>
      </c>
      <c r="AL9" s="11">
        <f t="shared" si="14"/>
        <v>2.7435605448194145</v>
      </c>
      <c r="AM9" s="11">
        <f t="shared" si="15"/>
        <v>1.8849874802053388</v>
      </c>
      <c r="AP9" s="12">
        <v>2.7435605448194145</v>
      </c>
      <c r="AQ9" s="12">
        <v>1.8849874802053388</v>
      </c>
      <c r="AS9" s="12">
        <f t="shared" si="17"/>
        <v>0</v>
      </c>
    </row>
    <row r="10" spans="1:45" x14ac:dyDescent="0.2">
      <c r="A10">
        <f t="shared" si="16"/>
        <v>1.2564853556485356</v>
      </c>
      <c r="B10" s="5">
        <v>1506</v>
      </c>
      <c r="C10" s="4">
        <v>0.15320409927151504</v>
      </c>
      <c r="D10" s="4">
        <f t="shared" si="0"/>
        <v>0.20427213236202005</v>
      </c>
      <c r="F10" s="4">
        <v>0.19249870715998313</v>
      </c>
      <c r="G10" s="4">
        <v>0.3296409090909091</v>
      </c>
      <c r="H10" s="4">
        <v>0.93873144399460207</v>
      </c>
      <c r="I10" s="4">
        <v>1.4548185654008439</v>
      </c>
      <c r="J10" s="4">
        <v>3.9</v>
      </c>
      <c r="K10" s="4">
        <v>2.645440298507463</v>
      </c>
      <c r="L10" s="4">
        <v>1.1862154298507464</v>
      </c>
      <c r="M10" s="4">
        <v>1.6933595275590552</v>
      </c>
      <c r="N10" s="4">
        <v>1.4743645607033347</v>
      </c>
      <c r="P10" s="4">
        <v>4.2184190999999993</v>
      </c>
      <c r="Q10" s="4">
        <v>2.8983020639999997</v>
      </c>
      <c r="R10" s="6"/>
      <c r="S10" s="26">
        <v>1506</v>
      </c>
      <c r="T10" s="6">
        <f t="shared" si="1"/>
        <v>52.167149640355426</v>
      </c>
      <c r="U10" s="6">
        <f t="shared" si="2"/>
        <v>7.1532077272727275</v>
      </c>
      <c r="V10" s="6">
        <f t="shared" si="3"/>
        <v>4.6936572199730104</v>
      </c>
      <c r="W10" s="6">
        <f t="shared" si="4"/>
        <v>4.3644556962025316</v>
      </c>
      <c r="X10" s="6">
        <f t="shared" si="5"/>
        <v>5.07</v>
      </c>
      <c r="Y10" s="6">
        <f t="shared" si="6"/>
        <v>7.936320895522389</v>
      </c>
      <c r="Z10" s="6">
        <f t="shared" si="7"/>
        <v>1.5420800588059702</v>
      </c>
      <c r="AA10" s="6">
        <f t="shared" si="8"/>
        <v>2.2013673858267717</v>
      </c>
      <c r="AB10" s="6">
        <f t="shared" si="9"/>
        <v>2.9487291214066693</v>
      </c>
      <c r="AD10" s="7">
        <f t="shared" si="10"/>
        <v>88.076967745365479</v>
      </c>
      <c r="AE10" s="7"/>
      <c r="AF10" s="51">
        <v>1506</v>
      </c>
      <c r="AG10" s="44">
        <f t="shared" si="11"/>
        <v>1054.6047749999998</v>
      </c>
      <c r="AH10" s="44">
        <f t="shared" si="12"/>
        <v>724.57551599999988</v>
      </c>
      <c r="AI10" s="44">
        <f t="shared" si="13"/>
        <v>369.92326453053505</v>
      </c>
      <c r="AK10" s="10">
        <v>1506</v>
      </c>
      <c r="AL10" s="11">
        <f t="shared" si="14"/>
        <v>2.8508744275340061</v>
      </c>
      <c r="AM10" s="11">
        <f t="shared" si="15"/>
        <v>1.9587184302115994</v>
      </c>
      <c r="AP10" s="12">
        <v>2.8508744275340061</v>
      </c>
      <c r="AQ10" s="12">
        <v>1.9587184302115994</v>
      </c>
      <c r="AS10" s="12">
        <f t="shared" si="17"/>
        <v>0</v>
      </c>
    </row>
    <row r="11" spans="1:45" x14ac:dyDescent="0.2">
      <c r="A11">
        <f t="shared" si="16"/>
        <v>1.2564853556485358</v>
      </c>
      <c r="B11" s="5">
        <v>1507</v>
      </c>
      <c r="C11" s="4">
        <v>0.15200477425196526</v>
      </c>
      <c r="D11" s="4">
        <f t="shared" si="0"/>
        <v>0.20267303233595368</v>
      </c>
      <c r="F11" s="4">
        <v>0.19099177283625599</v>
      </c>
      <c r="G11" s="4">
        <v>0.31137500000000001</v>
      </c>
      <c r="H11" s="4">
        <v>0.65964912280701771</v>
      </c>
      <c r="I11" s="4">
        <v>1.1180843881856539</v>
      </c>
      <c r="J11" s="4">
        <v>4.3406816326530606</v>
      </c>
      <c r="K11" s="4">
        <v>2.645440298507463</v>
      </c>
      <c r="L11" s="4">
        <v>1.0934486567164179</v>
      </c>
      <c r="M11" s="4">
        <v>1.4080935763779525</v>
      </c>
      <c r="N11" s="4">
        <v>1.42</v>
      </c>
      <c r="P11" s="4">
        <v>4.2184190999999993</v>
      </c>
      <c r="Q11" s="4">
        <v>2.8983020639999997</v>
      </c>
      <c r="R11" s="6"/>
      <c r="S11" s="26">
        <v>1507</v>
      </c>
      <c r="T11" s="6">
        <f t="shared" si="1"/>
        <v>51.758770438625369</v>
      </c>
      <c r="U11" s="6">
        <f t="shared" si="2"/>
        <v>6.7568375000000005</v>
      </c>
      <c r="V11" s="6">
        <f t="shared" si="3"/>
        <v>3.2982456140350886</v>
      </c>
      <c r="W11" s="6">
        <f t="shared" si="4"/>
        <v>3.3542531645569618</v>
      </c>
      <c r="X11" s="6">
        <f t="shared" si="5"/>
        <v>5.6428861224489788</v>
      </c>
      <c r="Y11" s="6">
        <f t="shared" si="6"/>
        <v>7.936320895522389</v>
      </c>
      <c r="Z11" s="6">
        <f t="shared" si="7"/>
        <v>1.4214832537313433</v>
      </c>
      <c r="AA11" s="6">
        <f t="shared" si="8"/>
        <v>1.8305216492913383</v>
      </c>
      <c r="AB11" s="6">
        <f t="shared" si="9"/>
        <v>2.84</v>
      </c>
      <c r="AD11" s="7">
        <f t="shared" si="10"/>
        <v>84.839318638211481</v>
      </c>
      <c r="AE11" s="7"/>
      <c r="AF11" s="51">
        <v>1507</v>
      </c>
      <c r="AG11" s="44">
        <f t="shared" si="11"/>
        <v>1054.6047749999998</v>
      </c>
      <c r="AH11" s="44">
        <f t="shared" si="12"/>
        <v>724.57551599999988</v>
      </c>
      <c r="AI11" s="44">
        <f t="shared" si="13"/>
        <v>356.32513828048826</v>
      </c>
      <c r="AK11" s="10">
        <v>1507</v>
      </c>
      <c r="AL11" s="11">
        <f t="shared" si="14"/>
        <v>2.9596698680569853</v>
      </c>
      <c r="AM11" s="11">
        <f t="shared" si="15"/>
        <v>2.033467297582682</v>
      </c>
      <c r="AP11" s="12">
        <v>2.9596698680569853</v>
      </c>
      <c r="AQ11" s="12">
        <v>2.033467297582682</v>
      </c>
      <c r="AS11" s="12">
        <f t="shared" si="17"/>
        <v>0</v>
      </c>
    </row>
    <row r="12" spans="1:45" x14ac:dyDescent="0.2">
      <c r="A12">
        <f t="shared" si="16"/>
        <v>1.2564853556485358</v>
      </c>
      <c r="B12" s="5">
        <v>1508</v>
      </c>
      <c r="C12" s="4">
        <v>0.141855647473625</v>
      </c>
      <c r="D12" s="4">
        <f t="shared" si="0"/>
        <v>0.18914086329816668</v>
      </c>
      <c r="F12" s="4">
        <v>0.17823954366665104</v>
      </c>
      <c r="G12" s="4">
        <v>0.39229190909090916</v>
      </c>
      <c r="H12" s="4">
        <v>1.1501574448942871</v>
      </c>
      <c r="I12" s="4">
        <v>1.3596286919831224</v>
      </c>
      <c r="J12" s="4">
        <v>3.9789581632653057</v>
      </c>
      <c r="K12" s="4">
        <v>2.645440298507463</v>
      </c>
      <c r="L12" s="4">
        <v>1.2345388059701492</v>
      </c>
      <c r="M12" s="4">
        <v>0.98345111023622034</v>
      </c>
      <c r="N12" s="4">
        <v>1.3959409138574128</v>
      </c>
      <c r="P12" s="4">
        <v>4.2184190999999993</v>
      </c>
      <c r="Q12" s="4">
        <v>2.8983020639999997</v>
      </c>
      <c r="R12" s="6"/>
      <c r="S12" s="26">
        <v>1508</v>
      </c>
      <c r="T12" s="6">
        <f t="shared" si="1"/>
        <v>48.302916333662431</v>
      </c>
      <c r="U12" s="6">
        <f t="shared" si="2"/>
        <v>8.5127344272727292</v>
      </c>
      <c r="V12" s="6">
        <f t="shared" si="3"/>
        <v>5.7507872244714351</v>
      </c>
      <c r="W12" s="6">
        <f t="shared" si="4"/>
        <v>4.0788860759493675</v>
      </c>
      <c r="X12" s="6">
        <f t="shared" si="5"/>
        <v>5.1726456122448976</v>
      </c>
      <c r="Y12" s="6">
        <f t="shared" si="6"/>
        <v>7.936320895522389</v>
      </c>
      <c r="Z12" s="6">
        <f t="shared" si="7"/>
        <v>1.6049004477611941</v>
      </c>
      <c r="AA12" s="6">
        <f t="shared" si="8"/>
        <v>1.2784864433070864</v>
      </c>
      <c r="AB12" s="6">
        <f t="shared" si="9"/>
        <v>2.7918818277148256</v>
      </c>
      <c r="AD12" s="7">
        <f t="shared" si="10"/>
        <v>85.429559287906358</v>
      </c>
      <c r="AE12" s="7"/>
      <c r="AF12" s="51">
        <v>1508</v>
      </c>
      <c r="AG12" s="44">
        <f t="shared" si="11"/>
        <v>1054.6047749999998</v>
      </c>
      <c r="AH12" s="44">
        <f t="shared" si="12"/>
        <v>724.57551599999988</v>
      </c>
      <c r="AI12" s="44">
        <f t="shared" si="13"/>
        <v>358.8041490092067</v>
      </c>
      <c r="AK12" s="10">
        <v>1508</v>
      </c>
      <c r="AL12" s="11">
        <f t="shared" si="14"/>
        <v>2.9392212378595968</v>
      </c>
      <c r="AM12" s="11">
        <f t="shared" si="15"/>
        <v>2.019417885776476</v>
      </c>
      <c r="AP12" s="12">
        <v>2.9392212378595968</v>
      </c>
      <c r="AQ12" s="12">
        <v>2.019417885776476</v>
      </c>
      <c r="AS12" s="12">
        <f t="shared" si="17"/>
        <v>0</v>
      </c>
    </row>
    <row r="13" spans="1:45" x14ac:dyDescent="0.2">
      <c r="A13">
        <f t="shared" si="16"/>
        <v>1.2564853556485356</v>
      </c>
      <c r="B13" s="5">
        <v>1509</v>
      </c>
      <c r="C13" s="4">
        <v>0.14546651850022638</v>
      </c>
      <c r="D13" s="4">
        <f t="shared" si="0"/>
        <v>0.19395535800030184</v>
      </c>
      <c r="F13" s="4">
        <v>0.18277655023271122</v>
      </c>
      <c r="G13" s="4">
        <v>0.24557499999999999</v>
      </c>
      <c r="H13" s="4">
        <v>0.86261808367071535</v>
      </c>
      <c r="I13" s="4">
        <v>1.2711814345991563</v>
      </c>
      <c r="J13" s="4">
        <v>3.9789581632653057</v>
      </c>
      <c r="K13" s="4">
        <v>2.645440298507463</v>
      </c>
      <c r="L13" s="4">
        <v>1.1992662686567164</v>
      </c>
      <c r="M13" s="4">
        <v>1.139761220472441</v>
      </c>
      <c r="N13" s="4">
        <v>1.5684729369184411</v>
      </c>
      <c r="P13" s="4">
        <v>4.2184190999999993</v>
      </c>
      <c r="Q13" s="4">
        <v>2.8983020639999997</v>
      </c>
      <c r="R13" s="6"/>
      <c r="S13" s="26">
        <v>1509</v>
      </c>
      <c r="T13" s="6">
        <f t="shared" si="1"/>
        <v>49.532445113064739</v>
      </c>
      <c r="U13" s="6">
        <f t="shared" si="2"/>
        <v>5.3289774999999997</v>
      </c>
      <c r="V13" s="6">
        <f t="shared" si="3"/>
        <v>4.3130904183535765</v>
      </c>
      <c r="W13" s="6">
        <f t="shared" si="4"/>
        <v>3.8135443037974692</v>
      </c>
      <c r="X13" s="6">
        <f t="shared" si="5"/>
        <v>5.1726456122448976</v>
      </c>
      <c r="Y13" s="6">
        <f t="shared" si="6"/>
        <v>7.936320895522389</v>
      </c>
      <c r="Z13" s="6">
        <f t="shared" si="7"/>
        <v>1.5590461492537313</v>
      </c>
      <c r="AA13" s="6">
        <f t="shared" si="8"/>
        <v>1.4816895866141733</v>
      </c>
      <c r="AB13" s="6">
        <f t="shared" si="9"/>
        <v>3.1369458738368823</v>
      </c>
      <c r="AD13" s="7">
        <f t="shared" si="10"/>
        <v>82.27470545268784</v>
      </c>
      <c r="AE13" s="7"/>
      <c r="AF13" s="51">
        <v>1509</v>
      </c>
      <c r="AG13" s="44">
        <f t="shared" si="11"/>
        <v>1054.6047749999998</v>
      </c>
      <c r="AH13" s="44">
        <f t="shared" si="12"/>
        <v>724.57551599999988</v>
      </c>
      <c r="AI13" s="44">
        <f t="shared" si="13"/>
        <v>345.55376290128896</v>
      </c>
      <c r="AK13" s="10">
        <v>1509</v>
      </c>
      <c r="AL13" s="11">
        <f t="shared" si="14"/>
        <v>3.0519267570564952</v>
      </c>
      <c r="AM13" s="11">
        <f t="shared" si="15"/>
        <v>2.0968532072011685</v>
      </c>
      <c r="AP13" s="12">
        <v>3.0519267570564952</v>
      </c>
      <c r="AQ13" s="12">
        <v>2.0968532072011685</v>
      </c>
      <c r="AS13" s="12">
        <f t="shared" si="17"/>
        <v>0</v>
      </c>
    </row>
    <row r="14" spans="1:45" x14ac:dyDescent="0.2">
      <c r="A14">
        <f t="shared" si="16"/>
        <v>1.2564853556485358</v>
      </c>
      <c r="B14" s="5">
        <v>1510</v>
      </c>
      <c r="C14" s="4">
        <v>0.13618142157467999</v>
      </c>
      <c r="D14" s="4">
        <f t="shared" si="0"/>
        <v>0.18157522876623999</v>
      </c>
      <c r="F14" s="4">
        <v>0.17110996191998498</v>
      </c>
      <c r="G14" s="4">
        <v>0.27730000000000005</v>
      </c>
      <c r="H14" s="4">
        <v>1.1163292847503374</v>
      </c>
      <c r="I14" s="4">
        <v>1.3981012658227847</v>
      </c>
      <c r="J14" s="4">
        <v>4.3</v>
      </c>
      <c r="K14" s="4">
        <v>2.645440298507463</v>
      </c>
      <c r="L14" s="4">
        <v>1.1463574626865671</v>
      </c>
      <c r="M14" s="4">
        <v>1.2374550393700785</v>
      </c>
      <c r="N14" s="4">
        <v>1.866482794932945</v>
      </c>
      <c r="P14" s="4">
        <v>4.5955953959999993</v>
      </c>
      <c r="Q14" s="4">
        <v>2.8983020639999997</v>
      </c>
      <c r="R14" s="6"/>
      <c r="S14" s="26">
        <v>1510</v>
      </c>
      <c r="T14" s="6">
        <f t="shared" si="1"/>
        <v>46.370799680315933</v>
      </c>
      <c r="U14" s="6">
        <f t="shared" si="2"/>
        <v>6.0174100000000008</v>
      </c>
      <c r="V14" s="6">
        <f t="shared" si="3"/>
        <v>5.5816464237516872</v>
      </c>
      <c r="W14" s="6">
        <f t="shared" si="4"/>
        <v>4.1943037974683541</v>
      </c>
      <c r="X14" s="6">
        <f t="shared" si="5"/>
        <v>5.59</v>
      </c>
      <c r="Y14" s="6">
        <f t="shared" si="6"/>
        <v>7.936320895522389</v>
      </c>
      <c r="Z14" s="6">
        <f t="shared" si="7"/>
        <v>1.4902647014925374</v>
      </c>
      <c r="AA14" s="6">
        <f t="shared" si="8"/>
        <v>1.6086915511811022</v>
      </c>
      <c r="AB14" s="6">
        <f t="shared" si="9"/>
        <v>3.73296558986589</v>
      </c>
      <c r="AD14" s="7">
        <f t="shared" si="10"/>
        <v>82.522402639597871</v>
      </c>
      <c r="AE14" s="7"/>
      <c r="AF14" s="51">
        <v>1510</v>
      </c>
      <c r="AG14" s="44">
        <f t="shared" si="11"/>
        <v>1148.8988489999999</v>
      </c>
      <c r="AH14" s="44">
        <f t="shared" si="12"/>
        <v>724.57551599999988</v>
      </c>
      <c r="AI14" s="44">
        <f t="shared" si="13"/>
        <v>346.5940910863111</v>
      </c>
      <c r="AK14" s="10">
        <v>1510</v>
      </c>
      <c r="AL14" s="11">
        <f t="shared" si="14"/>
        <v>3.3148252625977217</v>
      </c>
      <c r="AM14" s="11">
        <f t="shared" si="15"/>
        <v>2.0905593448780446</v>
      </c>
      <c r="AP14" s="12">
        <v>3.3148252625977217</v>
      </c>
      <c r="AQ14" s="12">
        <v>2.0905593448780446</v>
      </c>
      <c r="AS14" s="12">
        <f t="shared" si="17"/>
        <v>0</v>
      </c>
    </row>
    <row r="15" spans="1:45" x14ac:dyDescent="0.2">
      <c r="A15">
        <f t="shared" si="16"/>
        <v>1.2564853556485356</v>
      </c>
      <c r="B15" s="5">
        <v>1511</v>
      </c>
      <c r="C15" s="4">
        <v>0.15062490568108547</v>
      </c>
      <c r="D15" s="4">
        <f t="shared" si="0"/>
        <v>0.20083320757478063</v>
      </c>
      <c r="F15" s="4">
        <v>0.18925798818422582</v>
      </c>
      <c r="G15" s="4">
        <v>0.2251727272727273</v>
      </c>
      <c r="H15" s="4">
        <v>1.192442645074224</v>
      </c>
      <c r="I15" s="4">
        <v>1.5468354430379747</v>
      </c>
      <c r="J15" s="4">
        <v>4.3</v>
      </c>
      <c r="K15" s="4">
        <v>2.645440298507463</v>
      </c>
      <c r="L15" s="4">
        <v>1.4109014925373133</v>
      </c>
      <c r="M15" s="4">
        <v>1.2374550393700785</v>
      </c>
      <c r="N15" s="4">
        <v>2</v>
      </c>
      <c r="P15" s="4">
        <v>4.5955953959999993</v>
      </c>
      <c r="Q15" s="4">
        <v>2.8983020639999997</v>
      </c>
      <c r="R15" s="6"/>
      <c r="S15" s="26">
        <v>1511</v>
      </c>
      <c r="T15" s="6">
        <f t="shared" si="1"/>
        <v>51.288914797925194</v>
      </c>
      <c r="U15" s="6">
        <f t="shared" si="2"/>
        <v>4.886248181818182</v>
      </c>
      <c r="V15" s="6">
        <f t="shared" si="3"/>
        <v>5.9622132253711202</v>
      </c>
      <c r="W15" s="6">
        <f t="shared" si="4"/>
        <v>4.6405063291139239</v>
      </c>
      <c r="X15" s="6">
        <f t="shared" si="5"/>
        <v>5.59</v>
      </c>
      <c r="Y15" s="6">
        <f t="shared" si="6"/>
        <v>7.936320895522389</v>
      </c>
      <c r="Z15" s="6">
        <f t="shared" si="7"/>
        <v>1.8341719402985075</v>
      </c>
      <c r="AA15" s="6">
        <f t="shared" si="8"/>
        <v>1.6086915511811022</v>
      </c>
      <c r="AB15" s="6">
        <f t="shared" si="9"/>
        <v>4</v>
      </c>
      <c r="AD15" s="7">
        <f t="shared" si="10"/>
        <v>87.747066921230413</v>
      </c>
      <c r="AE15" s="7"/>
      <c r="AF15" s="51">
        <v>1511</v>
      </c>
      <c r="AG15" s="44">
        <f t="shared" si="11"/>
        <v>1148.8988489999999</v>
      </c>
      <c r="AH15" s="44">
        <f t="shared" si="12"/>
        <v>724.57551599999988</v>
      </c>
      <c r="AI15" s="44">
        <f t="shared" si="13"/>
        <v>368.53768106916777</v>
      </c>
      <c r="AK15" s="10">
        <v>1511</v>
      </c>
      <c r="AL15" s="11">
        <f t="shared" si="14"/>
        <v>3.1174528630747331</v>
      </c>
      <c r="AM15" s="11">
        <f t="shared" si="15"/>
        <v>1.96608258319184</v>
      </c>
      <c r="AP15" s="12">
        <v>3.1174528630747331</v>
      </c>
      <c r="AQ15" s="12">
        <v>1.96608258319184</v>
      </c>
      <c r="AS15" s="12">
        <f t="shared" si="17"/>
        <v>0</v>
      </c>
    </row>
    <row r="16" spans="1:45" x14ac:dyDescent="0.2">
      <c r="A16">
        <f t="shared" si="16"/>
        <v>1.2564853556485358</v>
      </c>
      <c r="B16" s="5">
        <v>1512</v>
      </c>
      <c r="C16" s="4">
        <v>0.16867926081409226</v>
      </c>
      <c r="D16" s="4">
        <f t="shared" si="0"/>
        <v>0.22490568108545636</v>
      </c>
      <c r="F16" s="4">
        <v>0.21194302101452683</v>
      </c>
      <c r="G16" s="4">
        <v>0.28232045454545457</v>
      </c>
      <c r="H16" s="4">
        <v>1.0655870445344131</v>
      </c>
      <c r="I16" s="4">
        <v>1.6634430379746836</v>
      </c>
      <c r="J16" s="4">
        <v>4.3</v>
      </c>
      <c r="K16" s="4">
        <v>2.645440298507463</v>
      </c>
      <c r="L16" s="4">
        <v>1.4109014925373133</v>
      </c>
      <c r="M16" s="4">
        <v>1.2374550393700785</v>
      </c>
      <c r="N16" s="4">
        <v>2.1331231942090807</v>
      </c>
      <c r="P16" s="4">
        <v>4.5955953959999993</v>
      </c>
      <c r="Q16" s="4">
        <v>2.8983020639999997</v>
      </c>
      <c r="R16" s="6"/>
      <c r="S16" s="26">
        <v>1512</v>
      </c>
      <c r="T16" s="6">
        <f t="shared" si="1"/>
        <v>57.436558694936771</v>
      </c>
      <c r="U16" s="6">
        <f t="shared" si="2"/>
        <v>6.1263538636363641</v>
      </c>
      <c r="V16" s="6">
        <f t="shared" si="3"/>
        <v>5.3279352226720658</v>
      </c>
      <c r="W16" s="6">
        <f t="shared" si="4"/>
        <v>4.9903291139240507</v>
      </c>
      <c r="X16" s="6">
        <f t="shared" si="5"/>
        <v>5.59</v>
      </c>
      <c r="Y16" s="6">
        <f t="shared" si="6"/>
        <v>7.936320895522389</v>
      </c>
      <c r="Z16" s="6">
        <f t="shared" si="7"/>
        <v>1.8341719402985075</v>
      </c>
      <c r="AA16" s="6">
        <f t="shared" si="8"/>
        <v>1.6086915511811022</v>
      </c>
      <c r="AB16" s="6">
        <f t="shared" si="9"/>
        <v>4.2662463884181614</v>
      </c>
      <c r="AD16" s="7">
        <f t="shared" si="10"/>
        <v>95.116607670589403</v>
      </c>
      <c r="AE16" s="7"/>
      <c r="AF16" s="51">
        <v>1512</v>
      </c>
      <c r="AG16" s="44">
        <f t="shared" si="11"/>
        <v>1148.8988489999999</v>
      </c>
      <c r="AH16" s="44">
        <f t="shared" si="12"/>
        <v>724.57551599999988</v>
      </c>
      <c r="AI16" s="44">
        <f t="shared" si="13"/>
        <v>399.48975221647549</v>
      </c>
      <c r="AK16" s="10">
        <v>1512</v>
      </c>
      <c r="AL16" s="11">
        <f t="shared" si="14"/>
        <v>2.8759156965243871</v>
      </c>
      <c r="AM16" s="11">
        <f t="shared" si="15"/>
        <v>1.8137524479160279</v>
      </c>
      <c r="AP16" s="12">
        <v>2.8759156965243871</v>
      </c>
      <c r="AQ16" s="12">
        <v>1.8137524479160279</v>
      </c>
      <c r="AS16" s="12">
        <f t="shared" si="17"/>
        <v>0</v>
      </c>
    </row>
    <row r="17" spans="1:45" x14ac:dyDescent="0.2">
      <c r="A17">
        <f t="shared" si="16"/>
        <v>1.2564853556485358</v>
      </c>
      <c r="B17" s="5">
        <v>1513</v>
      </c>
      <c r="C17" s="4">
        <v>0.18736809757034478</v>
      </c>
      <c r="D17" s="4">
        <f t="shared" si="0"/>
        <v>0.24982413009379303</v>
      </c>
      <c r="F17" s="4">
        <v>0.2354252707128642</v>
      </c>
      <c r="G17" s="4">
        <v>0.29172045454545459</v>
      </c>
      <c r="H17" s="4">
        <v>1.0148448043184886</v>
      </c>
      <c r="I17" s="4">
        <v>1.5789620253164556</v>
      </c>
      <c r="J17" s="4">
        <v>4.3</v>
      </c>
      <c r="K17" s="4">
        <v>2.645440298507463</v>
      </c>
      <c r="L17" s="4">
        <v>1.1904481343283582</v>
      </c>
      <c r="M17" s="4">
        <v>1.0915656031496062</v>
      </c>
      <c r="N17" s="4">
        <v>1.7253202306102855</v>
      </c>
      <c r="P17" s="4">
        <v>4.5955953959999993</v>
      </c>
      <c r="Q17" s="4">
        <v>2.8983020639999997</v>
      </c>
      <c r="R17" s="6"/>
      <c r="S17" s="26">
        <v>1513</v>
      </c>
      <c r="T17" s="6">
        <f t="shared" si="1"/>
        <v>63.800248363186199</v>
      </c>
      <c r="U17" s="6">
        <f t="shared" si="2"/>
        <v>6.3303338636363646</v>
      </c>
      <c r="V17" s="6">
        <f t="shared" si="3"/>
        <v>5.0742240215924426</v>
      </c>
      <c r="W17" s="6">
        <f t="shared" si="4"/>
        <v>4.7368860759493669</v>
      </c>
      <c r="X17" s="6">
        <f t="shared" si="5"/>
        <v>5.59</v>
      </c>
      <c r="Y17" s="6">
        <f t="shared" si="6"/>
        <v>7.936320895522389</v>
      </c>
      <c r="Z17" s="6">
        <f t="shared" si="7"/>
        <v>1.5475825746268657</v>
      </c>
      <c r="AA17" s="6">
        <f t="shared" si="8"/>
        <v>1.419035284094488</v>
      </c>
      <c r="AB17" s="6">
        <f t="shared" si="9"/>
        <v>3.450640461220571</v>
      </c>
      <c r="AD17" s="7">
        <f t="shared" si="10"/>
        <v>99.885271539828707</v>
      </c>
      <c r="AE17" s="7"/>
      <c r="AF17" s="51">
        <v>1513</v>
      </c>
      <c r="AG17" s="44">
        <f t="shared" si="11"/>
        <v>1148.8988489999999</v>
      </c>
      <c r="AH17" s="44">
        <f t="shared" si="12"/>
        <v>724.57551599999988</v>
      </c>
      <c r="AI17" s="44">
        <f t="shared" si="13"/>
        <v>419.5181404672806</v>
      </c>
      <c r="AK17" s="10">
        <v>1513</v>
      </c>
      <c r="AL17" s="11">
        <f t="shared" si="14"/>
        <v>2.7386154213028742</v>
      </c>
      <c r="AM17" s="11">
        <f t="shared" si="15"/>
        <v>1.7271613456164991</v>
      </c>
      <c r="AP17" s="12">
        <v>2.7386154213028742</v>
      </c>
      <c r="AQ17" s="12">
        <v>1.7271613456164991</v>
      </c>
      <c r="AS17" s="12">
        <f t="shared" si="17"/>
        <v>0</v>
      </c>
    </row>
    <row r="18" spans="1:45" x14ac:dyDescent="0.2">
      <c r="A18">
        <f t="shared" si="16"/>
        <v>1.2564853556485356</v>
      </c>
      <c r="B18" s="5">
        <v>1514</v>
      </c>
      <c r="C18" s="4">
        <v>0.26857142857142857</v>
      </c>
      <c r="D18" s="4">
        <f t="shared" si="0"/>
        <v>0.35809523809523808</v>
      </c>
      <c r="F18" s="4">
        <v>0.3374560669456067</v>
      </c>
      <c r="G18" s="4">
        <v>0.28584545454545457</v>
      </c>
      <c r="H18" s="4">
        <v>0.98101664417453904</v>
      </c>
      <c r="I18" s="4">
        <v>1.8768270042194093</v>
      </c>
      <c r="J18" s="4">
        <v>4.5287778367346929</v>
      </c>
      <c r="K18" s="4">
        <v>3.6</v>
      </c>
      <c r="L18" s="4">
        <v>1.3361237134328359</v>
      </c>
      <c r="M18" s="4">
        <v>1.2765325669291339</v>
      </c>
      <c r="N18" s="4">
        <v>2</v>
      </c>
      <c r="P18" s="4">
        <v>4.5955953959999993</v>
      </c>
      <c r="Q18" s="4">
        <v>2.8983020639999997</v>
      </c>
      <c r="R18" s="6"/>
      <c r="S18" s="26">
        <v>1514</v>
      </c>
      <c r="T18" s="6">
        <f t="shared" si="1"/>
        <v>91.450594142259419</v>
      </c>
      <c r="U18" s="6">
        <f t="shared" si="2"/>
        <v>6.2028463636363638</v>
      </c>
      <c r="V18" s="6">
        <f t="shared" si="3"/>
        <v>4.9050832208726955</v>
      </c>
      <c r="W18" s="6">
        <f t="shared" si="4"/>
        <v>5.6304810126582279</v>
      </c>
      <c r="X18" s="6">
        <f t="shared" si="5"/>
        <v>5.8874111877551014</v>
      </c>
      <c r="Y18" s="6">
        <f t="shared" si="6"/>
        <v>10.8</v>
      </c>
      <c r="Z18" s="6">
        <f t="shared" si="7"/>
        <v>1.7369608274626867</v>
      </c>
      <c r="AA18" s="6">
        <f t="shared" si="8"/>
        <v>1.659492337007874</v>
      </c>
      <c r="AB18" s="6">
        <f t="shared" si="9"/>
        <v>4</v>
      </c>
      <c r="AD18" s="7">
        <f t="shared" si="10"/>
        <v>132.27286909165235</v>
      </c>
      <c r="AE18" s="7"/>
      <c r="AF18" s="51">
        <v>1514</v>
      </c>
      <c r="AG18" s="44">
        <f t="shared" si="11"/>
        <v>1148.8988489999999</v>
      </c>
      <c r="AH18" s="44">
        <f t="shared" si="12"/>
        <v>724.57551599999988</v>
      </c>
      <c r="AI18" s="44">
        <f t="shared" si="13"/>
        <v>555.54605018493987</v>
      </c>
      <c r="AK18" s="10">
        <v>1514</v>
      </c>
      <c r="AL18" s="11">
        <f t="shared" si="14"/>
        <v>2.0680533119037285</v>
      </c>
      <c r="AM18" s="11">
        <f t="shared" si="15"/>
        <v>1.3042582442243815</v>
      </c>
      <c r="AP18" s="12">
        <v>2.0680533119037285</v>
      </c>
      <c r="AQ18" s="12">
        <v>1.3042582442243815</v>
      </c>
      <c r="AS18" s="12">
        <f t="shared" si="17"/>
        <v>0</v>
      </c>
    </row>
    <row r="19" spans="1:45" x14ac:dyDescent="0.2">
      <c r="A19">
        <f t="shared" si="16"/>
        <v>1.2564853556485356</v>
      </c>
      <c r="B19" s="5">
        <v>1515</v>
      </c>
      <c r="C19" s="4">
        <v>0.2317689152295894</v>
      </c>
      <c r="D19" s="4">
        <f t="shared" si="0"/>
        <v>0.30902522030611917</v>
      </c>
      <c r="F19" s="4">
        <v>0.29121424788052591</v>
      </c>
      <c r="G19" s="4">
        <v>0.64304545454545459</v>
      </c>
      <c r="H19" s="4">
        <v>0.8118758434547908</v>
      </c>
      <c r="I19" s="4">
        <v>1.6563037974683545</v>
      </c>
      <c r="J19" s="4">
        <v>4</v>
      </c>
      <c r="K19" s="4">
        <v>4.5078302686567167</v>
      </c>
      <c r="L19" s="4">
        <v>1.5960823134328359</v>
      </c>
      <c r="M19" s="4">
        <v>2.63773311023622</v>
      </c>
      <c r="N19" s="4">
        <v>2.352709405377662</v>
      </c>
      <c r="P19" s="4">
        <v>4.5955953959999993</v>
      </c>
      <c r="Q19" s="4">
        <v>2.8983020639999997</v>
      </c>
      <c r="R19" s="6"/>
      <c r="S19" s="26">
        <v>1515</v>
      </c>
      <c r="T19" s="6">
        <f t="shared" si="1"/>
        <v>78.919061175622517</v>
      </c>
      <c r="U19" s="6">
        <f t="shared" si="2"/>
        <v>13.954086363636364</v>
      </c>
      <c r="V19" s="6">
        <f t="shared" si="3"/>
        <v>4.0593792172739542</v>
      </c>
      <c r="W19" s="6">
        <f t="shared" si="4"/>
        <v>4.9689113924050634</v>
      </c>
      <c r="X19" s="6">
        <f t="shared" si="5"/>
        <v>5.2</v>
      </c>
      <c r="Y19" s="6">
        <f t="shared" si="6"/>
        <v>13.52349080597015</v>
      </c>
      <c r="Z19" s="6">
        <f t="shared" si="7"/>
        <v>2.074907007462687</v>
      </c>
      <c r="AA19" s="6">
        <f t="shared" si="8"/>
        <v>3.429053043307086</v>
      </c>
      <c r="AB19" s="6">
        <f t="shared" si="9"/>
        <v>4.7054188107553241</v>
      </c>
      <c r="AD19" s="7">
        <f t="shared" si="10"/>
        <v>130.83430781643315</v>
      </c>
      <c r="AE19" s="7"/>
      <c r="AF19" s="51">
        <v>1515</v>
      </c>
      <c r="AG19" s="44">
        <f t="shared" si="11"/>
        <v>1148.8988489999999</v>
      </c>
      <c r="AH19" s="44">
        <f t="shared" si="12"/>
        <v>724.57551599999988</v>
      </c>
      <c r="AI19" s="44">
        <f t="shared" si="13"/>
        <v>549.50409282901921</v>
      </c>
      <c r="AK19" s="10">
        <v>1515</v>
      </c>
      <c r="AL19" s="11">
        <f t="shared" si="14"/>
        <v>2.0907921596818482</v>
      </c>
      <c r="AM19" s="11">
        <f t="shared" si="15"/>
        <v>1.3185989430390921</v>
      </c>
      <c r="AP19" s="12">
        <v>2.0907921596818482</v>
      </c>
      <c r="AQ19" s="12">
        <v>1.3185989430390921</v>
      </c>
      <c r="AS19" s="12">
        <f t="shared" si="17"/>
        <v>0</v>
      </c>
    </row>
    <row r="20" spans="1:45" x14ac:dyDescent="0.2">
      <c r="A20">
        <f t="shared" si="16"/>
        <v>1.2564853556485358</v>
      </c>
      <c r="B20" s="5">
        <v>1516</v>
      </c>
      <c r="C20" s="4">
        <v>0.14657815093770149</v>
      </c>
      <c r="D20" s="4">
        <f t="shared" si="0"/>
        <v>0.195437534583602</v>
      </c>
      <c r="F20" s="4">
        <v>0.18417330011126262</v>
      </c>
      <c r="G20" s="4">
        <v>0.51080454545454546</v>
      </c>
      <c r="H20" s="4">
        <v>1.0740440845704005</v>
      </c>
      <c r="I20" s="4">
        <v>1.6820843881856542</v>
      </c>
      <c r="J20" s="4">
        <v>3.6172346938775508</v>
      </c>
      <c r="K20" s="4">
        <v>3.8305975522388058</v>
      </c>
      <c r="L20" s="4">
        <v>1.5167191044776116</v>
      </c>
      <c r="M20" s="4">
        <v>2.5</v>
      </c>
      <c r="N20" s="4">
        <v>2.1174384648398958</v>
      </c>
      <c r="P20" s="4">
        <v>4.5955953959999993</v>
      </c>
      <c r="Q20" s="4">
        <v>2.8983020639999997</v>
      </c>
      <c r="R20" s="6"/>
      <c r="S20" s="26">
        <v>1516</v>
      </c>
      <c r="T20" s="6">
        <f t="shared" si="1"/>
        <v>49.910964330152169</v>
      </c>
      <c r="U20" s="6">
        <f t="shared" si="2"/>
        <v>11.084458636363635</v>
      </c>
      <c r="V20" s="6">
        <f t="shared" si="3"/>
        <v>5.3702204228520021</v>
      </c>
      <c r="W20" s="6">
        <f t="shared" si="4"/>
        <v>5.0462531645569628</v>
      </c>
      <c r="X20" s="6">
        <f t="shared" si="5"/>
        <v>4.7024051020408164</v>
      </c>
      <c r="Y20" s="6">
        <f t="shared" si="6"/>
        <v>11.491792656716417</v>
      </c>
      <c r="Z20" s="6">
        <f t="shared" si="7"/>
        <v>1.9717348358208953</v>
      </c>
      <c r="AA20" s="6">
        <f t="shared" si="8"/>
        <v>3.25</v>
      </c>
      <c r="AB20" s="6">
        <f t="shared" si="9"/>
        <v>4.2348769296797917</v>
      </c>
      <c r="AD20" s="7">
        <f t="shared" si="10"/>
        <v>97.062706078182671</v>
      </c>
      <c r="AE20" s="7"/>
      <c r="AF20" s="51">
        <v>1516</v>
      </c>
      <c r="AG20" s="44">
        <f t="shared" si="11"/>
        <v>1148.8988489999999</v>
      </c>
      <c r="AH20" s="44">
        <f t="shared" si="12"/>
        <v>724.57551599999988</v>
      </c>
      <c r="AI20" s="44">
        <f t="shared" si="13"/>
        <v>407.66336552836725</v>
      </c>
      <c r="AK20" s="10">
        <v>1516</v>
      </c>
      <c r="AL20" s="11">
        <f t="shared" si="14"/>
        <v>2.8182538490083036</v>
      </c>
      <c r="AM20" s="11">
        <f t="shared" si="15"/>
        <v>1.7773868766963812</v>
      </c>
      <c r="AP20" s="12">
        <v>2.8182538490083036</v>
      </c>
      <c r="AQ20" s="12">
        <v>1.7773868766963812</v>
      </c>
      <c r="AS20" s="12">
        <f t="shared" si="17"/>
        <v>0</v>
      </c>
    </row>
    <row r="21" spans="1:45" x14ac:dyDescent="0.2">
      <c r="A21">
        <f t="shared" si="16"/>
        <v>1.2564853556485356</v>
      </c>
      <c r="B21" s="5">
        <v>1517</v>
      </c>
      <c r="C21" s="4">
        <v>0.18659176029962546</v>
      </c>
      <c r="D21" s="4">
        <f t="shared" si="0"/>
        <v>0.24878901373283394</v>
      </c>
      <c r="F21" s="4">
        <v>0.23444981430116121</v>
      </c>
      <c r="G21" s="4">
        <v>0.40163636363636362</v>
      </c>
      <c r="H21" s="4">
        <v>1.192442645074224</v>
      </c>
      <c r="I21" s="4">
        <v>1.8918987341772153</v>
      </c>
      <c r="J21" s="4">
        <v>4</v>
      </c>
      <c r="K21" s="4">
        <v>3.174528358208955</v>
      </c>
      <c r="L21" s="4">
        <v>1.5167191044776116</v>
      </c>
      <c r="M21" s="4">
        <v>2.5</v>
      </c>
      <c r="N21" s="4">
        <v>1.9605911711480517</v>
      </c>
      <c r="P21" s="4">
        <v>4.5955953959999993</v>
      </c>
      <c r="Q21" s="4">
        <v>2.8983020639999997</v>
      </c>
      <c r="R21" s="6"/>
      <c r="S21" s="26">
        <v>1517</v>
      </c>
      <c r="T21" s="6">
        <f t="shared" si="1"/>
        <v>63.535899675614687</v>
      </c>
      <c r="U21" s="6">
        <f t="shared" si="2"/>
        <v>8.7155090909090909</v>
      </c>
      <c r="V21" s="6">
        <f t="shared" si="3"/>
        <v>5.9622132253711202</v>
      </c>
      <c r="W21" s="6">
        <f t="shared" si="4"/>
        <v>5.675696202531646</v>
      </c>
      <c r="X21" s="6">
        <f t="shared" si="5"/>
        <v>5.2</v>
      </c>
      <c r="Y21" s="6">
        <f t="shared" si="6"/>
        <v>9.5235850746268653</v>
      </c>
      <c r="Z21" s="6">
        <f t="shared" si="7"/>
        <v>1.9717348358208953</v>
      </c>
      <c r="AA21" s="6">
        <f t="shared" si="8"/>
        <v>3.25</v>
      </c>
      <c r="AB21" s="6">
        <f t="shared" si="9"/>
        <v>3.9211823422961034</v>
      </c>
      <c r="AD21" s="7">
        <f t="shared" si="10"/>
        <v>107.75582044717041</v>
      </c>
      <c r="AE21" s="7"/>
      <c r="AF21" s="51">
        <v>1517</v>
      </c>
      <c r="AG21" s="44">
        <f t="shared" si="11"/>
        <v>1148.8988489999999</v>
      </c>
      <c r="AH21" s="44">
        <f t="shared" si="12"/>
        <v>724.57551599999988</v>
      </c>
      <c r="AI21" s="44">
        <f t="shared" si="13"/>
        <v>452.57444587811574</v>
      </c>
      <c r="AK21" s="10">
        <v>1517</v>
      </c>
      <c r="AL21" s="11">
        <f t="shared" si="14"/>
        <v>2.5385853299136856</v>
      </c>
      <c r="AM21" s="11">
        <f t="shared" si="15"/>
        <v>1.6010084586064712</v>
      </c>
      <c r="AP21" s="12">
        <v>2.5385853299136856</v>
      </c>
      <c r="AQ21" s="12">
        <v>1.6010084586064712</v>
      </c>
      <c r="AS21" s="12">
        <f t="shared" si="17"/>
        <v>0</v>
      </c>
    </row>
    <row r="22" spans="1:45" x14ac:dyDescent="0.2">
      <c r="A22">
        <f t="shared" si="16"/>
        <v>1.2564853556485358</v>
      </c>
      <c r="B22" s="5">
        <v>1518</v>
      </c>
      <c r="C22" s="4">
        <v>0.15742623917904819</v>
      </c>
      <c r="D22" s="4">
        <f t="shared" si="0"/>
        <v>0.20990165223873092</v>
      </c>
      <c r="F22" s="4">
        <v>0.19780376412329784</v>
      </c>
      <c r="G22" s="4">
        <v>0.35720000000000002</v>
      </c>
      <c r="H22" s="4">
        <v>0.96410256410256412</v>
      </c>
      <c r="I22" s="4">
        <v>1.6650295358649789</v>
      </c>
      <c r="J22" s="4">
        <v>4</v>
      </c>
      <c r="K22" s="4">
        <v>3.2591824477611939</v>
      </c>
      <c r="L22" s="4">
        <v>1.3890325194029851</v>
      </c>
      <c r="M22" s="4">
        <v>2.4384377196850395</v>
      </c>
      <c r="N22" s="4">
        <v>2.0001166891583964</v>
      </c>
      <c r="P22" s="4">
        <v>4.5955953959999993</v>
      </c>
      <c r="Q22" s="4">
        <v>2.8983020639999997</v>
      </c>
      <c r="R22" s="6"/>
      <c r="S22" s="26">
        <v>1518</v>
      </c>
      <c r="T22" s="6">
        <f t="shared" si="1"/>
        <v>53.604820077413713</v>
      </c>
      <c r="U22" s="6">
        <f t="shared" si="2"/>
        <v>7.7512400000000001</v>
      </c>
      <c r="V22" s="6">
        <f t="shared" si="3"/>
        <v>4.8205128205128203</v>
      </c>
      <c r="W22" s="6">
        <f t="shared" si="4"/>
        <v>4.995088607594937</v>
      </c>
      <c r="X22" s="6">
        <f t="shared" si="5"/>
        <v>5.2</v>
      </c>
      <c r="Y22" s="6">
        <f t="shared" si="6"/>
        <v>9.7775473432835813</v>
      </c>
      <c r="Z22" s="6">
        <f t="shared" si="7"/>
        <v>1.8057422752238808</v>
      </c>
      <c r="AA22" s="6">
        <f t="shared" si="8"/>
        <v>3.1699690355905514</v>
      </c>
      <c r="AB22" s="6">
        <f t="shared" si="9"/>
        <v>4.0002333783167927</v>
      </c>
      <c r="AD22" s="7">
        <f t="shared" si="10"/>
        <v>95.125153537936285</v>
      </c>
      <c r="AE22" s="7"/>
      <c r="AF22" s="51">
        <v>1518</v>
      </c>
      <c r="AG22" s="44">
        <f t="shared" si="11"/>
        <v>1148.8988489999999</v>
      </c>
      <c r="AH22" s="44">
        <f t="shared" si="12"/>
        <v>724.57551599999988</v>
      </c>
      <c r="AI22" s="44">
        <f t="shared" si="13"/>
        <v>399.52564485933243</v>
      </c>
      <c r="AK22" s="10">
        <v>1518</v>
      </c>
      <c r="AL22" s="11">
        <f t="shared" si="14"/>
        <v>2.8756573295927264</v>
      </c>
      <c r="AM22" s="11">
        <f t="shared" si="15"/>
        <v>1.8135895037604235</v>
      </c>
      <c r="AP22" s="12">
        <v>2.8756573295927264</v>
      </c>
      <c r="AQ22" s="12">
        <v>1.8135895037604235</v>
      </c>
      <c r="AS22" s="12">
        <f t="shared" si="17"/>
        <v>0</v>
      </c>
    </row>
    <row r="23" spans="1:45" x14ac:dyDescent="0.2">
      <c r="A23">
        <f t="shared" si="16"/>
        <v>1.2564853556485356</v>
      </c>
      <c r="B23" s="5">
        <v>1519</v>
      </c>
      <c r="C23" s="4">
        <v>0.14443484106405455</v>
      </c>
      <c r="D23" s="4">
        <f t="shared" si="0"/>
        <v>0.19257978808540607</v>
      </c>
      <c r="F23" s="4">
        <v>0.1814802626424083</v>
      </c>
      <c r="G23" s="4">
        <v>0.34352940909090918</v>
      </c>
      <c r="H23" s="4">
        <v>0.8710751237067027</v>
      </c>
      <c r="I23" s="4">
        <v>1.5857046413502112</v>
      </c>
      <c r="J23" s="4">
        <v>4.3406816326530606</v>
      </c>
      <c r="K23" s="4">
        <v>3.3438365373134329</v>
      </c>
      <c r="L23" s="4">
        <v>1.3491745522388059</v>
      </c>
      <c r="M23" s="4">
        <v>1.9291272771653545</v>
      </c>
      <c r="N23" s="4">
        <v>2.1958621116858179</v>
      </c>
      <c r="P23" s="4">
        <v>4.5955953959999993</v>
      </c>
      <c r="Q23" s="4">
        <v>2.8983020639999997</v>
      </c>
      <c r="R23" s="6"/>
      <c r="S23" s="26">
        <v>1519</v>
      </c>
      <c r="T23" s="6">
        <f t="shared" si="1"/>
        <v>49.181151176092648</v>
      </c>
      <c r="U23" s="6">
        <f t="shared" si="2"/>
        <v>7.4545881772727292</v>
      </c>
      <c r="V23" s="6">
        <f t="shared" si="3"/>
        <v>4.3553756185335137</v>
      </c>
      <c r="W23" s="6">
        <f t="shared" si="4"/>
        <v>4.7571139240506337</v>
      </c>
      <c r="X23" s="6">
        <f t="shared" si="5"/>
        <v>5.6428861224489788</v>
      </c>
      <c r="Y23" s="6">
        <f t="shared" si="6"/>
        <v>10.031509611940299</v>
      </c>
      <c r="Z23" s="6">
        <f t="shared" si="7"/>
        <v>1.7539269179104477</v>
      </c>
      <c r="AA23" s="6">
        <f t="shared" si="8"/>
        <v>2.507865460314961</v>
      </c>
      <c r="AB23" s="6">
        <f t="shared" si="9"/>
        <v>4.3917242233716358</v>
      </c>
      <c r="AD23" s="7">
        <f t="shared" si="10"/>
        <v>90.07614123193585</v>
      </c>
      <c r="AE23" s="7"/>
      <c r="AF23" s="51">
        <v>1519</v>
      </c>
      <c r="AG23" s="44">
        <f t="shared" si="11"/>
        <v>1148.8988489999999</v>
      </c>
      <c r="AH23" s="44">
        <f t="shared" si="12"/>
        <v>724.57551599999988</v>
      </c>
      <c r="AI23" s="44">
        <f t="shared" si="13"/>
        <v>378.31979317413061</v>
      </c>
      <c r="AK23" s="10">
        <v>1519</v>
      </c>
      <c r="AL23" s="11">
        <f t="shared" si="14"/>
        <v>3.0368457313868116</v>
      </c>
      <c r="AM23" s="11">
        <f t="shared" si="15"/>
        <v>1.9152461200106887</v>
      </c>
      <c r="AP23" s="12">
        <v>3.0368457313868116</v>
      </c>
      <c r="AQ23" s="12">
        <v>1.9152461200106887</v>
      </c>
      <c r="AS23" s="12">
        <f t="shared" si="17"/>
        <v>0</v>
      </c>
    </row>
    <row r="24" spans="1:45" x14ac:dyDescent="0.2">
      <c r="A24">
        <f t="shared" si="16"/>
        <v>1.2564853556485358</v>
      </c>
      <c r="B24" s="5">
        <v>1520</v>
      </c>
      <c r="C24" s="4">
        <v>0.23986500390994775</v>
      </c>
      <c r="D24" s="4">
        <f t="shared" si="0"/>
        <v>0.31982000521326365</v>
      </c>
      <c r="F24" s="4">
        <v>0.30138686474542814</v>
      </c>
      <c r="G24" s="4">
        <v>0.33840000000000003</v>
      </c>
      <c r="H24" s="4">
        <v>0.93873144399460207</v>
      </c>
      <c r="I24" s="4">
        <v>1.7177805907172996</v>
      </c>
      <c r="J24" s="4">
        <v>4.3406816326530606</v>
      </c>
      <c r="K24" s="4">
        <v>3.3438365373134329</v>
      </c>
      <c r="L24" s="4">
        <v>1.4549921641791046</v>
      </c>
      <c r="M24" s="4">
        <v>1.856182559055118</v>
      </c>
      <c r="N24" s="4">
        <v>2</v>
      </c>
      <c r="P24" s="4">
        <v>4.4665613999999998</v>
      </c>
      <c r="Q24" s="4">
        <v>3.1265929799999999</v>
      </c>
      <c r="R24" s="6"/>
      <c r="S24" s="26">
        <v>1520</v>
      </c>
      <c r="T24" s="6">
        <f t="shared" si="1"/>
        <v>81.675840346011029</v>
      </c>
      <c r="U24" s="6">
        <f t="shared" si="2"/>
        <v>7.3432800000000009</v>
      </c>
      <c r="V24" s="6">
        <f t="shared" si="3"/>
        <v>4.6936572199730104</v>
      </c>
      <c r="W24" s="6">
        <f t="shared" si="4"/>
        <v>5.153341772151899</v>
      </c>
      <c r="X24" s="6">
        <f t="shared" si="5"/>
        <v>5.6428861224489788</v>
      </c>
      <c r="Y24" s="6">
        <f t="shared" si="6"/>
        <v>10.031509611940299</v>
      </c>
      <c r="Z24" s="6">
        <f t="shared" si="7"/>
        <v>1.891489813432836</v>
      </c>
      <c r="AA24" s="6">
        <f t="shared" si="8"/>
        <v>2.4130373267716534</v>
      </c>
      <c r="AB24" s="6">
        <f t="shared" si="9"/>
        <v>4</v>
      </c>
      <c r="AD24" s="7">
        <f t="shared" si="10"/>
        <v>122.84504221272972</v>
      </c>
      <c r="AE24" s="7"/>
      <c r="AF24" s="51">
        <v>1519</v>
      </c>
      <c r="AG24" s="44">
        <f t="shared" si="11"/>
        <v>1116.6403499999999</v>
      </c>
      <c r="AH24" s="44">
        <f t="shared" si="12"/>
        <v>781.64824499999997</v>
      </c>
      <c r="AI24" s="44">
        <f t="shared" si="13"/>
        <v>515.94917729346491</v>
      </c>
      <c r="AK24" s="10">
        <v>1520</v>
      </c>
      <c r="AL24" s="11">
        <f t="shared" si="14"/>
        <v>2.1642448503505802</v>
      </c>
      <c r="AM24" s="11">
        <f t="shared" si="15"/>
        <v>1.5149713952454062</v>
      </c>
      <c r="AP24" s="12">
        <v>2.1642448503505802</v>
      </c>
      <c r="AQ24" s="12">
        <v>1.5149713952454062</v>
      </c>
      <c r="AS24" s="12">
        <f t="shared" si="17"/>
        <v>0</v>
      </c>
    </row>
    <row r="25" spans="1:45" x14ac:dyDescent="0.2">
      <c r="A25">
        <f t="shared" si="16"/>
        <v>1.2564853556485356</v>
      </c>
      <c r="B25" s="5">
        <v>1521</v>
      </c>
      <c r="C25" s="4">
        <v>0.34637022403314538</v>
      </c>
      <c r="D25" s="4">
        <f t="shared" si="0"/>
        <v>0.46182696537752715</v>
      </c>
      <c r="F25" s="4">
        <v>0.43520911413034963</v>
      </c>
      <c r="G25" s="4">
        <v>0.33487499999999998</v>
      </c>
      <c r="H25" s="4">
        <v>0.71039136302294204</v>
      </c>
      <c r="I25" s="4">
        <v>1.884759493670886</v>
      </c>
      <c r="J25" s="4">
        <v>4.18808024781341</v>
      </c>
      <c r="K25" s="4">
        <v>3.0629243603411509</v>
      </c>
      <c r="L25" s="4">
        <v>1.5457558271855008</v>
      </c>
      <c r="M25" s="4">
        <v>1.8110350896981626</v>
      </c>
      <c r="N25" s="4">
        <v>1.815997877454943</v>
      </c>
      <c r="P25" s="4">
        <v>4.3095345749999998</v>
      </c>
      <c r="Q25" s="4">
        <v>3.0166742024999995</v>
      </c>
      <c r="R25" s="6"/>
      <c r="S25" s="26">
        <v>1521</v>
      </c>
      <c r="T25" s="6">
        <f t="shared" si="1"/>
        <v>117.94166992932475</v>
      </c>
      <c r="U25" s="6">
        <f t="shared" si="2"/>
        <v>7.2667874999999995</v>
      </c>
      <c r="V25" s="6">
        <f t="shared" si="3"/>
        <v>3.5519568151147101</v>
      </c>
      <c r="W25" s="6">
        <f t="shared" si="4"/>
        <v>5.6542784810126578</v>
      </c>
      <c r="X25" s="6">
        <f t="shared" si="5"/>
        <v>5.4445043221574334</v>
      </c>
      <c r="Y25" s="6">
        <f t="shared" si="6"/>
        <v>9.1887730810234522</v>
      </c>
      <c r="Z25" s="6">
        <f t="shared" si="7"/>
        <v>2.0094825753411509</v>
      </c>
      <c r="AA25" s="6">
        <f t="shared" si="8"/>
        <v>2.3543456166076115</v>
      </c>
      <c r="AB25" s="6">
        <f t="shared" si="9"/>
        <v>3.631995754909886</v>
      </c>
      <c r="AD25" s="7">
        <f t="shared" si="10"/>
        <v>157.04379407549163</v>
      </c>
      <c r="AE25" s="7"/>
      <c r="AF25" s="51">
        <v>1521</v>
      </c>
      <c r="AG25" s="44">
        <f t="shared" si="11"/>
        <v>1077.3836437499999</v>
      </c>
      <c r="AH25" s="44">
        <f t="shared" si="12"/>
        <v>754.16855062499985</v>
      </c>
      <c r="AI25" s="44">
        <f t="shared" si="13"/>
        <v>659.58393511706493</v>
      </c>
      <c r="AK25" s="10">
        <v>1521</v>
      </c>
      <c r="AL25" s="11">
        <f t="shared" si="14"/>
        <v>1.6334291761650968</v>
      </c>
      <c r="AM25" s="11">
        <f t="shared" si="15"/>
        <v>1.1434004233155675</v>
      </c>
      <c r="AP25" s="12">
        <v>1.6334291761650968</v>
      </c>
      <c r="AQ25" s="12">
        <v>1.1434004233155675</v>
      </c>
      <c r="AS25" s="12">
        <f t="shared" si="17"/>
        <v>0</v>
      </c>
    </row>
    <row r="26" spans="1:45" x14ac:dyDescent="0.2">
      <c r="A26">
        <f t="shared" si="16"/>
        <v>1.2564853556485356</v>
      </c>
      <c r="B26" s="5">
        <v>1522</v>
      </c>
      <c r="C26" s="4">
        <v>0.31434437722078173</v>
      </c>
      <c r="D26" s="4">
        <f t="shared" si="0"/>
        <v>0.41912583629437566</v>
      </c>
      <c r="F26" s="4">
        <v>0.39496910660837137</v>
      </c>
      <c r="G26" s="4">
        <v>0.36852272727272734</v>
      </c>
      <c r="H26" s="4">
        <v>0.96410256410256412</v>
      </c>
      <c r="I26" s="4">
        <v>1.8637383966244725</v>
      </c>
      <c r="J26" s="4">
        <v>4.18808024781341</v>
      </c>
      <c r="K26" s="4">
        <v>2.8995683944562893</v>
      </c>
      <c r="L26" s="4">
        <v>1.4463809479388767</v>
      </c>
      <c r="M26" s="4">
        <v>1.6614770219160104</v>
      </c>
      <c r="N26" s="4">
        <v>1.7857312461640276</v>
      </c>
      <c r="P26" s="4">
        <v>4.3095345749999998</v>
      </c>
      <c r="Q26" s="4">
        <v>3.0166742024999995</v>
      </c>
      <c r="R26" s="6"/>
      <c r="S26" s="26">
        <v>1522</v>
      </c>
      <c r="T26" s="6">
        <f t="shared" si="1"/>
        <v>107.03662789086864</v>
      </c>
      <c r="U26" s="6">
        <f t="shared" si="2"/>
        <v>7.9969431818181826</v>
      </c>
      <c r="V26" s="6">
        <f t="shared" si="3"/>
        <v>4.8205128205128203</v>
      </c>
      <c r="W26" s="6">
        <f t="shared" si="4"/>
        <v>5.5912151898734175</v>
      </c>
      <c r="X26" s="6">
        <f t="shared" si="5"/>
        <v>5.4445043221574334</v>
      </c>
      <c r="Y26" s="6">
        <f t="shared" si="6"/>
        <v>8.6987051833688689</v>
      </c>
      <c r="Z26" s="6">
        <f t="shared" si="7"/>
        <v>1.8802952323205397</v>
      </c>
      <c r="AA26" s="6">
        <f t="shared" si="8"/>
        <v>2.1599201284908136</v>
      </c>
      <c r="AB26" s="6">
        <f t="shared" si="9"/>
        <v>3.5714624923280551</v>
      </c>
      <c r="AD26" s="7">
        <f t="shared" si="10"/>
        <v>147.20018644173882</v>
      </c>
      <c r="AE26" s="7"/>
      <c r="AF26" s="51">
        <v>1522</v>
      </c>
      <c r="AG26" s="44">
        <f t="shared" si="11"/>
        <v>1077.3836437499999</v>
      </c>
      <c r="AH26" s="44">
        <f t="shared" si="12"/>
        <v>754.16855062499985</v>
      </c>
      <c r="AI26" s="44">
        <f t="shared" si="13"/>
        <v>618.24078305530304</v>
      </c>
      <c r="AK26" s="10">
        <v>1522</v>
      </c>
      <c r="AL26" s="11">
        <f t="shared" si="14"/>
        <v>1.7426602600133312</v>
      </c>
      <c r="AM26" s="11">
        <f t="shared" si="15"/>
        <v>1.2198621820093318</v>
      </c>
      <c r="AP26" s="12">
        <v>1.7426602600133312</v>
      </c>
      <c r="AQ26" s="12">
        <v>1.2198621820093318</v>
      </c>
      <c r="AS26" s="12">
        <f t="shared" si="17"/>
        <v>0</v>
      </c>
    </row>
    <row r="27" spans="1:45" x14ac:dyDescent="0.2">
      <c r="A27">
        <f t="shared" si="16"/>
        <v>1.2564853556485356</v>
      </c>
      <c r="B27" s="5">
        <v>1523</v>
      </c>
      <c r="C27" s="4">
        <v>0.24570429819868025</v>
      </c>
      <c r="D27" s="4">
        <f t="shared" si="0"/>
        <v>0.32760573093157369</v>
      </c>
      <c r="F27" s="4">
        <v>0.30872385250654261</v>
      </c>
      <c r="G27" s="4">
        <v>0.40938068181818182</v>
      </c>
      <c r="H27" s="4">
        <v>1.2939271255060729</v>
      </c>
      <c r="I27" s="4">
        <v>1.7344388185654007</v>
      </c>
      <c r="J27" s="4">
        <v>4.18808024781341</v>
      </c>
      <c r="K27" s="4">
        <v>2.715792932835821</v>
      </c>
      <c r="L27" s="4">
        <v>3.2613337939054721</v>
      </c>
      <c r="M27" s="4">
        <v>1.2567904855643044</v>
      </c>
      <c r="N27" s="4">
        <v>1.6646647210003649</v>
      </c>
      <c r="P27" s="4">
        <v>4.3095345749999998</v>
      </c>
      <c r="Q27" s="4">
        <v>3.0166742024999995</v>
      </c>
      <c r="R27" s="6"/>
      <c r="S27" s="26">
        <v>1523</v>
      </c>
      <c r="T27" s="6">
        <f t="shared" si="1"/>
        <v>83.664164029273053</v>
      </c>
      <c r="U27" s="6">
        <f t="shared" si="2"/>
        <v>8.8835607954545459</v>
      </c>
      <c r="V27" s="6">
        <f t="shared" si="3"/>
        <v>6.4696356275303648</v>
      </c>
      <c r="W27" s="6">
        <f t="shared" si="4"/>
        <v>5.2033164556962017</v>
      </c>
      <c r="X27" s="6">
        <f t="shared" si="5"/>
        <v>5.4445043221574334</v>
      </c>
      <c r="Y27" s="6">
        <f t="shared" si="6"/>
        <v>8.1473787985074626</v>
      </c>
      <c r="Z27" s="6">
        <f t="shared" si="7"/>
        <v>4.2397339320771135</v>
      </c>
      <c r="AA27" s="6">
        <f t="shared" si="8"/>
        <v>1.6338276312335958</v>
      </c>
      <c r="AB27" s="6">
        <f t="shared" si="9"/>
        <v>3.3293294420007298</v>
      </c>
      <c r="AD27" s="7">
        <f t="shared" si="10"/>
        <v>127.01545103393049</v>
      </c>
      <c r="AE27" s="7"/>
      <c r="AF27" s="51">
        <v>1523</v>
      </c>
      <c r="AG27" s="44">
        <f t="shared" si="11"/>
        <v>1077.3836437499999</v>
      </c>
      <c r="AH27" s="44">
        <f t="shared" si="12"/>
        <v>754.16855062499985</v>
      </c>
      <c r="AI27" s="44">
        <f t="shared" si="13"/>
        <v>533.46489434250805</v>
      </c>
      <c r="AK27" s="10">
        <v>1523</v>
      </c>
      <c r="AL27" s="11">
        <f t="shared" si="14"/>
        <v>2.0195961443308619</v>
      </c>
      <c r="AM27" s="11">
        <f t="shared" si="15"/>
        <v>1.4137173010316033</v>
      </c>
      <c r="AP27" s="12">
        <v>2.0195961443308619</v>
      </c>
      <c r="AQ27" s="12">
        <v>1.4137173010316033</v>
      </c>
      <c r="AS27" s="12">
        <f t="shared" si="17"/>
        <v>0</v>
      </c>
    </row>
    <row r="28" spans="1:45" x14ac:dyDescent="0.2">
      <c r="A28">
        <f t="shared" si="16"/>
        <v>1.2564853556485356</v>
      </c>
      <c r="B28" s="5">
        <v>1524</v>
      </c>
      <c r="C28" s="4">
        <v>0.30298818784212045</v>
      </c>
      <c r="D28" s="4">
        <f t="shared" si="0"/>
        <v>0.4039842504561606</v>
      </c>
      <c r="F28" s="4">
        <v>0.38070022095811201</v>
      </c>
      <c r="G28" s="4">
        <v>0.3426727272727273</v>
      </c>
      <c r="H28" s="4">
        <v>1.167071524966262</v>
      </c>
      <c r="I28" s="4">
        <v>1.9553586497890296</v>
      </c>
      <c r="J28" s="4">
        <v>4.18808024781341</v>
      </c>
      <c r="K28" s="4">
        <v>3.5734117537313432</v>
      </c>
      <c r="L28" s="4">
        <v>1.7016246446339729</v>
      </c>
      <c r="M28" s="4">
        <v>1.45</v>
      </c>
      <c r="N28" s="4">
        <v>1.876531140036775</v>
      </c>
      <c r="P28" s="4">
        <v>4.3095345749999998</v>
      </c>
      <c r="Q28" s="4">
        <v>3.0166742024999995</v>
      </c>
      <c r="R28" s="6"/>
      <c r="S28" s="26">
        <v>1524</v>
      </c>
      <c r="T28" s="6">
        <f t="shared" si="1"/>
        <v>103.16975987964835</v>
      </c>
      <c r="U28" s="6">
        <f t="shared" si="2"/>
        <v>7.4359981818181824</v>
      </c>
      <c r="V28" s="6">
        <f t="shared" si="3"/>
        <v>5.8353576248313104</v>
      </c>
      <c r="W28" s="6">
        <f t="shared" si="4"/>
        <v>5.8660759493670884</v>
      </c>
      <c r="X28" s="6">
        <f t="shared" si="5"/>
        <v>5.4445043221574334</v>
      </c>
      <c r="Y28" s="6">
        <f t="shared" si="6"/>
        <v>10.720235261194031</v>
      </c>
      <c r="Z28" s="6">
        <f t="shared" si="7"/>
        <v>2.212112038024165</v>
      </c>
      <c r="AA28" s="6">
        <f t="shared" si="8"/>
        <v>1.885</v>
      </c>
      <c r="AB28" s="6">
        <f t="shared" si="9"/>
        <v>3.75306228007355</v>
      </c>
      <c r="AD28" s="7">
        <f t="shared" si="10"/>
        <v>146.32210553711411</v>
      </c>
      <c r="AE28" s="7"/>
      <c r="AF28" s="51">
        <v>1524</v>
      </c>
      <c r="AG28" s="44">
        <f t="shared" si="11"/>
        <v>1077.3836437499999</v>
      </c>
      <c r="AH28" s="44">
        <f t="shared" si="12"/>
        <v>754.16855062499985</v>
      </c>
      <c r="AI28" s="44">
        <f t="shared" si="13"/>
        <v>614.55284325587934</v>
      </c>
      <c r="AK28" s="10">
        <v>1524</v>
      </c>
      <c r="AL28" s="11">
        <f t="shared" si="14"/>
        <v>1.7531179874493124</v>
      </c>
      <c r="AM28" s="11">
        <f t="shared" si="15"/>
        <v>1.2271825912145184</v>
      </c>
      <c r="AP28" s="12">
        <v>1.7531179874493124</v>
      </c>
      <c r="AQ28" s="12">
        <v>1.2271825912145184</v>
      </c>
      <c r="AS28" s="12">
        <f t="shared" si="17"/>
        <v>0</v>
      </c>
    </row>
    <row r="29" spans="1:45" x14ac:dyDescent="0.2">
      <c r="A29">
        <f t="shared" si="16"/>
        <v>1.2564853556485356</v>
      </c>
      <c r="B29" s="5">
        <v>1525</v>
      </c>
      <c r="C29" s="4">
        <v>0.18580510625454447</v>
      </c>
      <c r="D29" s="4">
        <f t="shared" si="0"/>
        <v>0.24774014167272596</v>
      </c>
      <c r="F29" s="4">
        <v>0.23346139501355526</v>
      </c>
      <c r="G29" s="4">
        <v>0.3754659090909091</v>
      </c>
      <c r="H29" s="4">
        <v>1.1247863247863248</v>
      </c>
      <c r="I29" s="4">
        <v>1.8252658227848102</v>
      </c>
      <c r="J29" s="4">
        <v>4.18808024781341</v>
      </c>
      <c r="K29" s="4">
        <v>3.5734117537313432</v>
      </c>
      <c r="L29" s="4">
        <v>1.2976589539978676</v>
      </c>
      <c r="M29" s="4">
        <v>1.6652473933727032</v>
      </c>
      <c r="N29" s="4">
        <v>1.6949313522912803</v>
      </c>
      <c r="P29" s="4">
        <v>4.3095345749999998</v>
      </c>
      <c r="Q29" s="4">
        <v>3.0166742024999995</v>
      </c>
      <c r="R29" s="6"/>
      <c r="S29" s="26">
        <v>1525</v>
      </c>
      <c r="T29" s="6">
        <f t="shared" si="1"/>
        <v>63.268038048673475</v>
      </c>
      <c r="U29" s="6">
        <f t="shared" si="2"/>
        <v>8.1476102272727271</v>
      </c>
      <c r="V29" s="6">
        <f t="shared" si="3"/>
        <v>5.6239316239316235</v>
      </c>
      <c r="W29" s="6">
        <f t="shared" si="4"/>
        <v>5.4757974683544308</v>
      </c>
      <c r="X29" s="6">
        <f t="shared" si="5"/>
        <v>5.4445043221574334</v>
      </c>
      <c r="Y29" s="6">
        <f t="shared" si="6"/>
        <v>10.720235261194031</v>
      </c>
      <c r="Z29" s="6">
        <f t="shared" si="7"/>
        <v>1.6869566401972278</v>
      </c>
      <c r="AA29" s="6">
        <f t="shared" si="8"/>
        <v>2.1648216113845145</v>
      </c>
      <c r="AB29" s="6">
        <f t="shared" si="9"/>
        <v>3.3898627045825607</v>
      </c>
      <c r="AD29" s="7">
        <f t="shared" si="10"/>
        <v>105.921757907748</v>
      </c>
      <c r="AE29" s="7"/>
      <c r="AF29" s="51">
        <v>1525</v>
      </c>
      <c r="AG29" s="44">
        <f t="shared" si="11"/>
        <v>1077.3836437499999</v>
      </c>
      <c r="AH29" s="44">
        <f t="shared" si="12"/>
        <v>754.16855062499985</v>
      </c>
      <c r="AI29" s="44">
        <f t="shared" si="13"/>
        <v>444.87138321254162</v>
      </c>
      <c r="AK29" s="10">
        <v>1525</v>
      </c>
      <c r="AL29" s="11">
        <f t="shared" si="14"/>
        <v>2.4217868004228751</v>
      </c>
      <c r="AM29" s="11">
        <f t="shared" si="15"/>
        <v>1.6952507602960123</v>
      </c>
      <c r="AP29" s="12">
        <v>2.4217868004228751</v>
      </c>
      <c r="AQ29" s="12">
        <v>1.6952507602960123</v>
      </c>
      <c r="AS29" s="12">
        <f t="shared" si="17"/>
        <v>0</v>
      </c>
    </row>
    <row r="30" spans="1:45" x14ac:dyDescent="0.2">
      <c r="A30">
        <f t="shared" si="16"/>
        <v>1.2564853556485354</v>
      </c>
      <c r="B30" s="5">
        <v>1526</v>
      </c>
      <c r="C30" s="4">
        <v>0.17332180927686547</v>
      </c>
      <c r="D30" s="4">
        <f t="shared" si="0"/>
        <v>0.23109574570248728</v>
      </c>
      <c r="F30" s="4">
        <v>0.21777631517088994</v>
      </c>
      <c r="G30" s="4">
        <v>0.41530909090909096</v>
      </c>
      <c r="H30" s="4">
        <v>1.1417004048582997</v>
      </c>
      <c r="I30" s="4">
        <v>1.8443037974683545</v>
      </c>
      <c r="J30" s="4">
        <v>5.1545600583090376</v>
      </c>
      <c r="K30" s="4">
        <v>3.4</v>
      </c>
      <c r="L30" s="4">
        <v>1.0602429970682301</v>
      </c>
      <c r="M30" s="4">
        <v>1.3526932024934382</v>
      </c>
      <c r="N30" s="4">
        <v>1.6483672252622055</v>
      </c>
      <c r="P30" s="4">
        <v>3.9780317249999997</v>
      </c>
      <c r="Q30" s="4">
        <v>2.7846222074999996</v>
      </c>
      <c r="R30" s="6"/>
      <c r="S30" s="26">
        <v>1526</v>
      </c>
      <c r="T30" s="6">
        <f t="shared" si="1"/>
        <v>59.01738141131117</v>
      </c>
      <c r="U30" s="6">
        <f t="shared" si="2"/>
        <v>9.0122072727272737</v>
      </c>
      <c r="V30" s="6">
        <f t="shared" si="3"/>
        <v>5.7085020242914988</v>
      </c>
      <c r="W30" s="6">
        <f t="shared" si="4"/>
        <v>5.5329113924050635</v>
      </c>
      <c r="X30" s="6">
        <f t="shared" si="5"/>
        <v>6.7009280758017491</v>
      </c>
      <c r="Y30" s="6">
        <f t="shared" si="6"/>
        <v>10.199999999999999</v>
      </c>
      <c r="Z30" s="6">
        <f t="shared" si="7"/>
        <v>1.3783158961886992</v>
      </c>
      <c r="AA30" s="6">
        <f t="shared" si="8"/>
        <v>1.7585011632414698</v>
      </c>
      <c r="AB30" s="6">
        <f t="shared" si="9"/>
        <v>3.2967344505244109</v>
      </c>
      <c r="AD30" s="7">
        <f t="shared" si="10"/>
        <v>102.60548168649136</v>
      </c>
      <c r="AE30" s="7"/>
      <c r="AF30" s="51">
        <v>1526</v>
      </c>
      <c r="AG30" s="44">
        <f t="shared" si="11"/>
        <v>994.50793124999996</v>
      </c>
      <c r="AH30" s="44">
        <f t="shared" si="12"/>
        <v>696.1555518749999</v>
      </c>
      <c r="AI30" s="44">
        <f t="shared" si="13"/>
        <v>430.94302308326371</v>
      </c>
      <c r="AK30" s="10">
        <v>1526</v>
      </c>
      <c r="AL30" s="11">
        <f t="shared" si="14"/>
        <v>2.3077480733638618</v>
      </c>
      <c r="AM30" s="11">
        <f t="shared" si="15"/>
        <v>1.6154236513547029</v>
      </c>
      <c r="AP30" s="12">
        <v>2.3077480733638618</v>
      </c>
      <c r="AQ30" s="12">
        <v>1.6154236513547029</v>
      </c>
      <c r="AS30" s="12">
        <f t="shared" si="17"/>
        <v>0</v>
      </c>
    </row>
    <row r="31" spans="1:45" x14ac:dyDescent="0.2">
      <c r="A31">
        <f t="shared" si="16"/>
        <v>1.2564853556485358</v>
      </c>
      <c r="B31" s="5">
        <v>1527</v>
      </c>
      <c r="C31" s="4">
        <v>0.21407306800565229</v>
      </c>
      <c r="D31" s="4">
        <f t="shared" si="0"/>
        <v>0.2854307573408697</v>
      </c>
      <c r="F31" s="4">
        <v>0.26897967498785519</v>
      </c>
      <c r="G31" s="4">
        <v>0.45707499999999995</v>
      </c>
      <c r="H31" s="4">
        <v>1.1332433648223124</v>
      </c>
      <c r="I31" s="4">
        <v>1.9482194092827005</v>
      </c>
      <c r="J31" s="4">
        <v>4.5</v>
      </c>
      <c r="K31" s="4">
        <v>3.4</v>
      </c>
      <c r="L31" s="4">
        <v>1.2762184834754797</v>
      </c>
      <c r="M31" s="4">
        <v>1.6099486120078739</v>
      </c>
      <c r="N31" s="4">
        <v>3.0266631290915722</v>
      </c>
      <c r="P31" s="4">
        <v>4.3095345749999998</v>
      </c>
      <c r="Q31" s="4">
        <v>3.0166742024999995</v>
      </c>
      <c r="R31" s="6"/>
      <c r="S31" s="26">
        <v>1527</v>
      </c>
      <c r="T31" s="6">
        <f t="shared" si="1"/>
        <v>72.893491921708758</v>
      </c>
      <c r="U31" s="6">
        <f t="shared" si="2"/>
        <v>9.9185274999999979</v>
      </c>
      <c r="V31" s="6">
        <f t="shared" si="3"/>
        <v>5.6662168241115616</v>
      </c>
      <c r="W31" s="6">
        <f t="shared" si="4"/>
        <v>5.8446582278481021</v>
      </c>
      <c r="X31" s="6">
        <f t="shared" si="5"/>
        <v>5.8500000000000005</v>
      </c>
      <c r="Y31" s="6">
        <f t="shared" si="6"/>
        <v>10.199999999999999</v>
      </c>
      <c r="Z31" s="6">
        <f t="shared" si="7"/>
        <v>1.6590840285181236</v>
      </c>
      <c r="AA31" s="6">
        <f t="shared" si="8"/>
        <v>2.0929331956102359</v>
      </c>
      <c r="AB31" s="6">
        <f t="shared" si="9"/>
        <v>6.0533262581831444</v>
      </c>
      <c r="AD31" s="7">
        <f t="shared" si="10"/>
        <v>120.17823795597991</v>
      </c>
      <c r="AE31" s="7"/>
      <c r="AF31" s="51">
        <v>1527</v>
      </c>
      <c r="AG31" s="44">
        <f t="shared" si="11"/>
        <v>1077.3836437499999</v>
      </c>
      <c r="AH31" s="44">
        <f t="shared" si="12"/>
        <v>754.16855062499985</v>
      </c>
      <c r="AI31" s="44">
        <f t="shared" si="13"/>
        <v>504.74859941511562</v>
      </c>
      <c r="AK31" s="10">
        <v>1527</v>
      </c>
      <c r="AL31" s="11">
        <f t="shared" si="14"/>
        <v>2.1344955587760581</v>
      </c>
      <c r="AM31" s="11">
        <f t="shared" si="15"/>
        <v>1.4941468911432405</v>
      </c>
      <c r="AP31" s="12">
        <v>2.1344955587760581</v>
      </c>
      <c r="AQ31" s="12">
        <v>1.4941468911432405</v>
      </c>
      <c r="AS31" s="12">
        <f t="shared" si="17"/>
        <v>0</v>
      </c>
    </row>
    <row r="32" spans="1:45" x14ac:dyDescent="0.2">
      <c r="A32">
        <f t="shared" si="16"/>
        <v>1.2564853556485356</v>
      </c>
      <c r="B32" s="5">
        <v>1528</v>
      </c>
      <c r="C32" s="4">
        <v>0.25962678519981891</v>
      </c>
      <c r="D32" s="4">
        <f t="shared" si="0"/>
        <v>0.34616904693309186</v>
      </c>
      <c r="F32" s="4">
        <v>0.32621725353768044</v>
      </c>
      <c r="G32" s="4">
        <v>0.50770681818181818</v>
      </c>
      <c r="H32" s="4">
        <v>1.3023841655420603</v>
      </c>
      <c r="I32" s="4">
        <v>1.8800000000000001</v>
      </c>
      <c r="J32" s="4">
        <v>4.5</v>
      </c>
      <c r="K32" s="4">
        <v>3.1854413347547972</v>
      </c>
      <c r="L32" s="4">
        <v>1.2680506851812365</v>
      </c>
      <c r="M32" s="4">
        <v>1.0795830270997375</v>
      </c>
      <c r="N32" s="4">
        <v>2.9509965508642826</v>
      </c>
      <c r="P32" s="4">
        <v>4.3095345749999998</v>
      </c>
      <c r="Q32" s="4">
        <v>3.0166742024999995</v>
      </c>
      <c r="R32" s="6"/>
      <c r="S32" s="26">
        <v>1528</v>
      </c>
      <c r="T32" s="6">
        <f t="shared" si="1"/>
        <v>88.404875708711401</v>
      </c>
      <c r="U32" s="6">
        <f t="shared" si="2"/>
        <v>11.017237954545454</v>
      </c>
      <c r="V32" s="6">
        <f t="shared" si="3"/>
        <v>6.5119208277103011</v>
      </c>
      <c r="W32" s="6">
        <f t="shared" si="4"/>
        <v>5.6400000000000006</v>
      </c>
      <c r="X32" s="6">
        <f t="shared" si="5"/>
        <v>5.8500000000000005</v>
      </c>
      <c r="Y32" s="6">
        <f t="shared" si="6"/>
        <v>9.5563240042643915</v>
      </c>
      <c r="Z32" s="6">
        <f t="shared" si="7"/>
        <v>1.6484658907356076</v>
      </c>
      <c r="AA32" s="6">
        <f t="shared" si="8"/>
        <v>1.4034579352296588</v>
      </c>
      <c r="AB32" s="6">
        <f t="shared" si="9"/>
        <v>5.9019931017285652</v>
      </c>
      <c r="AD32" s="7">
        <f t="shared" si="10"/>
        <v>135.93427542292537</v>
      </c>
      <c r="AE32" s="7"/>
      <c r="AF32" s="51">
        <v>1528</v>
      </c>
      <c r="AG32" s="44">
        <f t="shared" si="11"/>
        <v>1077.3836437499999</v>
      </c>
      <c r="AH32" s="44">
        <f t="shared" si="12"/>
        <v>754.16855062499985</v>
      </c>
      <c r="AI32" s="44">
        <f t="shared" si="13"/>
        <v>570.92395677628656</v>
      </c>
      <c r="AK32" s="10">
        <v>1528</v>
      </c>
      <c r="AL32" s="11">
        <f t="shared" si="14"/>
        <v>1.8870878178478099</v>
      </c>
      <c r="AM32" s="11">
        <f t="shared" si="15"/>
        <v>1.3209614724934668</v>
      </c>
      <c r="AP32" s="12">
        <v>1.8870878178478099</v>
      </c>
      <c r="AQ32" s="12">
        <v>1.3209614724934668</v>
      </c>
      <c r="AS32" s="12">
        <f t="shared" si="17"/>
        <v>0</v>
      </c>
    </row>
    <row r="33" spans="1:45" x14ac:dyDescent="0.2">
      <c r="A33">
        <f t="shared" si="16"/>
        <v>1.2564853556485358</v>
      </c>
      <c r="B33" s="5">
        <v>1529</v>
      </c>
      <c r="C33" s="4">
        <v>0.27509936754880576</v>
      </c>
      <c r="D33" s="4">
        <f t="shared" si="0"/>
        <v>0.36679915673174102</v>
      </c>
      <c r="F33" s="4">
        <v>0.34565832667324847</v>
      </c>
      <c r="G33" s="4">
        <v>0.55054090909090914</v>
      </c>
      <c r="H33" s="4">
        <v>0.96410256410256412</v>
      </c>
      <c r="I33" s="4">
        <v>2.0727594936708864</v>
      </c>
      <c r="J33" s="4">
        <v>4.5</v>
      </c>
      <c r="K33" s="4">
        <v>3.1854413347547972</v>
      </c>
      <c r="L33" s="4">
        <v>1.191137251243781</v>
      </c>
      <c r="M33" s="4">
        <v>1.5709881069553804</v>
      </c>
      <c r="N33" s="4">
        <v>2.2512320354183113</v>
      </c>
      <c r="P33" s="4">
        <v>4.3095345749999998</v>
      </c>
      <c r="Q33" s="4">
        <v>3.0166742024999995</v>
      </c>
      <c r="R33" s="6"/>
      <c r="S33" s="26">
        <v>1529</v>
      </c>
      <c r="T33" s="6">
        <f t="shared" si="1"/>
        <v>93.673406528450343</v>
      </c>
      <c r="U33" s="6">
        <f t="shared" si="2"/>
        <v>11.946737727272728</v>
      </c>
      <c r="V33" s="6">
        <f t="shared" si="3"/>
        <v>4.8205128205128203</v>
      </c>
      <c r="W33" s="6">
        <f t="shared" si="4"/>
        <v>6.2182784810126588</v>
      </c>
      <c r="X33" s="6">
        <f t="shared" si="5"/>
        <v>5.8500000000000005</v>
      </c>
      <c r="Y33" s="6">
        <f t="shared" si="6"/>
        <v>9.5563240042643915</v>
      </c>
      <c r="Z33" s="6">
        <f t="shared" si="7"/>
        <v>1.5484784266169154</v>
      </c>
      <c r="AA33" s="6">
        <f t="shared" si="8"/>
        <v>2.0422845390419946</v>
      </c>
      <c r="AB33" s="6">
        <f t="shared" si="9"/>
        <v>4.5024640708366226</v>
      </c>
      <c r="AD33" s="7">
        <f t="shared" si="10"/>
        <v>140.15848659800847</v>
      </c>
      <c r="AE33" s="7"/>
      <c r="AF33" s="51">
        <v>1529</v>
      </c>
      <c r="AG33" s="44">
        <f t="shared" si="11"/>
        <v>1077.3836437499999</v>
      </c>
      <c r="AH33" s="44">
        <f t="shared" si="12"/>
        <v>754.16855062499985</v>
      </c>
      <c r="AI33" s="44">
        <f t="shared" si="13"/>
        <v>588.66564371163554</v>
      </c>
      <c r="AK33" s="10">
        <v>1529</v>
      </c>
      <c r="AL33" s="11">
        <f t="shared" si="14"/>
        <v>1.8302132207969799</v>
      </c>
      <c r="AM33" s="11">
        <f t="shared" si="15"/>
        <v>1.2811492545578858</v>
      </c>
      <c r="AP33" s="12">
        <v>1.8302132207969799</v>
      </c>
      <c r="AQ33" s="12">
        <v>1.2811492545578858</v>
      </c>
      <c r="AS33" s="12">
        <f t="shared" si="17"/>
        <v>0</v>
      </c>
    </row>
    <row r="34" spans="1:45" x14ac:dyDescent="0.2">
      <c r="A34">
        <f t="shared" si="16"/>
        <v>1.2564853556485356</v>
      </c>
      <c r="B34" s="5">
        <v>1530</v>
      </c>
      <c r="C34" s="4">
        <v>0.28491577835398063</v>
      </c>
      <c r="D34" s="4">
        <f t="shared" si="0"/>
        <v>0.37988770447197417</v>
      </c>
      <c r="F34" s="4">
        <v>0.35799250309498071</v>
      </c>
      <c r="G34" s="4">
        <v>0.32600909090909092</v>
      </c>
      <c r="H34" s="4">
        <v>1.4546108861898337</v>
      </c>
      <c r="I34" s="4">
        <v>1.998987341772152</v>
      </c>
      <c r="J34" s="4">
        <v>3.8530338279883374</v>
      </c>
      <c r="K34" s="4">
        <v>3.1854413347547972</v>
      </c>
      <c r="L34" s="4">
        <v>1.1485966351279318</v>
      </c>
      <c r="M34" s="4">
        <v>1.7595066797900258</v>
      </c>
      <c r="N34" s="4">
        <v>1.815997877454943</v>
      </c>
      <c r="P34" s="4">
        <v>4.3861485229999992</v>
      </c>
      <c r="Q34" s="4">
        <v>3.1124416374999995</v>
      </c>
      <c r="R34" s="6"/>
      <c r="S34" s="26">
        <v>1530</v>
      </c>
      <c r="T34" s="6">
        <f t="shared" si="1"/>
        <v>97.015968338739768</v>
      </c>
      <c r="U34" s="6">
        <f t="shared" si="2"/>
        <v>7.074397272727273</v>
      </c>
      <c r="V34" s="6">
        <f t="shared" si="3"/>
        <v>7.273054430949168</v>
      </c>
      <c r="W34" s="6">
        <f t="shared" si="4"/>
        <v>5.9969620253164564</v>
      </c>
      <c r="X34" s="6">
        <f t="shared" si="5"/>
        <v>5.0089439763848391</v>
      </c>
      <c r="Y34" s="6">
        <f t="shared" si="6"/>
        <v>9.5563240042643915</v>
      </c>
      <c r="Z34" s="6">
        <f t="shared" si="7"/>
        <v>1.4931756256663113</v>
      </c>
      <c r="AA34" s="6">
        <f t="shared" si="8"/>
        <v>2.2873586837270339</v>
      </c>
      <c r="AB34" s="6">
        <f t="shared" si="9"/>
        <v>3.631995754909886</v>
      </c>
      <c r="AD34" s="7">
        <f t="shared" si="10"/>
        <v>139.33818011268514</v>
      </c>
      <c r="AE34" s="7"/>
      <c r="AF34" s="51">
        <v>1530</v>
      </c>
      <c r="AG34" s="44">
        <f t="shared" si="11"/>
        <v>1096.5371307499997</v>
      </c>
      <c r="AH34" s="44">
        <f t="shared" si="12"/>
        <v>778.1104093749999</v>
      </c>
      <c r="AI34" s="44">
        <f t="shared" si="13"/>
        <v>585.22035647327755</v>
      </c>
      <c r="AK34" s="10">
        <v>1530</v>
      </c>
      <c r="AL34" s="11">
        <f t="shared" si="14"/>
        <v>1.8737166583850198</v>
      </c>
      <c r="AM34" s="11">
        <f t="shared" si="15"/>
        <v>1.3296024322601125</v>
      </c>
      <c r="AP34" s="12">
        <v>1.8737166583850198</v>
      </c>
      <c r="AQ34" s="12">
        <v>1.3296024322601125</v>
      </c>
      <c r="AS34" s="12">
        <f t="shared" si="17"/>
        <v>0</v>
      </c>
    </row>
    <row r="35" spans="1:45" x14ac:dyDescent="0.2">
      <c r="A35">
        <f t="shared" si="16"/>
        <v>1.2564853556485354</v>
      </c>
      <c r="B35" s="5">
        <v>1531</v>
      </c>
      <c r="C35" s="4">
        <v>0.34891588810689939</v>
      </c>
      <c r="D35" s="4">
        <f t="shared" si="0"/>
        <v>0.4652211841425325</v>
      </c>
      <c r="F35" s="4">
        <v>0.43840770375942206</v>
      </c>
      <c r="G35" s="4">
        <v>0.38544272727272727</v>
      </c>
      <c r="H35" s="4">
        <v>1.3446693657219972</v>
      </c>
      <c r="I35" s="4">
        <v>1.8768270042194093</v>
      </c>
      <c r="J35" s="4">
        <v>3.6</v>
      </c>
      <c r="K35" s="4">
        <v>2.5524369669509595</v>
      </c>
      <c r="L35" s="4">
        <v>1.3272672228144988</v>
      </c>
      <c r="M35" s="4">
        <v>1.985728967191601</v>
      </c>
      <c r="N35" s="4">
        <v>1.7917845724222106</v>
      </c>
      <c r="P35" s="4">
        <v>4.3861485230000001</v>
      </c>
      <c r="Q35" s="4">
        <v>3.1124416374999995</v>
      </c>
      <c r="R35" s="6"/>
      <c r="S35" s="26">
        <v>1531</v>
      </c>
      <c r="T35" s="6">
        <f t="shared" si="1"/>
        <v>118.80848771880338</v>
      </c>
      <c r="U35" s="6">
        <f t="shared" si="2"/>
        <v>8.3641071818181807</v>
      </c>
      <c r="V35" s="6">
        <f t="shared" si="3"/>
        <v>6.7233468286099862</v>
      </c>
      <c r="W35" s="6">
        <f t="shared" si="4"/>
        <v>5.6304810126582279</v>
      </c>
      <c r="X35" s="6">
        <f t="shared" si="5"/>
        <v>4.6800000000000006</v>
      </c>
      <c r="Y35" s="6">
        <f t="shared" si="6"/>
        <v>7.6573109008528784</v>
      </c>
      <c r="Z35" s="6">
        <f t="shared" si="7"/>
        <v>1.7254473896588485</v>
      </c>
      <c r="AA35" s="6">
        <f t="shared" si="8"/>
        <v>2.5814476573490812</v>
      </c>
      <c r="AB35" s="6">
        <f t="shared" si="9"/>
        <v>3.5835691448444211</v>
      </c>
      <c r="AD35" s="7">
        <f t="shared" si="10"/>
        <v>159.75419783459503</v>
      </c>
      <c r="AE35" s="7"/>
      <c r="AF35" s="51">
        <v>1531</v>
      </c>
      <c r="AG35" s="44">
        <f t="shared" si="11"/>
        <v>1096.53713075</v>
      </c>
      <c r="AH35" s="44">
        <f t="shared" si="12"/>
        <v>778.1104093749999</v>
      </c>
      <c r="AI35" s="44">
        <f t="shared" si="13"/>
        <v>670.96763090529919</v>
      </c>
      <c r="AK35" s="10">
        <v>1531</v>
      </c>
      <c r="AL35" s="11">
        <f t="shared" si="14"/>
        <v>1.6342623403017276</v>
      </c>
      <c r="AM35" s="11">
        <f t="shared" si="15"/>
        <v>1.1596839751049375</v>
      </c>
      <c r="AP35" s="12">
        <v>1.6342623403017276</v>
      </c>
      <c r="AQ35" s="12">
        <v>1.1596839751049375</v>
      </c>
      <c r="AS35" s="12">
        <f t="shared" si="17"/>
        <v>0</v>
      </c>
    </row>
    <row r="36" spans="1:45" x14ac:dyDescent="0.2">
      <c r="A36">
        <f t="shared" si="16"/>
        <v>1.2564853556485356</v>
      </c>
      <c r="B36" s="5">
        <v>1532</v>
      </c>
      <c r="C36" s="4">
        <v>0.25031073795118741</v>
      </c>
      <c r="D36" s="4">
        <f t="shared" si="0"/>
        <v>0.33374765060158323</v>
      </c>
      <c r="F36" s="4">
        <v>0.31451177659724511</v>
      </c>
      <c r="G36" s="4">
        <v>0.42065000000000002</v>
      </c>
      <c r="H36" s="4">
        <v>1.0486729644624382</v>
      </c>
      <c r="I36" s="4">
        <v>1.6610632911392407</v>
      </c>
      <c r="J36" s="4">
        <v>3.3504641982507284</v>
      </c>
      <c r="K36" s="4">
        <v>2.5524369669509595</v>
      </c>
      <c r="L36" s="4">
        <v>1.2796217327647477</v>
      </c>
      <c r="M36" s="4">
        <v>1.508148582677165</v>
      </c>
      <c r="N36" s="4">
        <v>1.6949313522912803</v>
      </c>
      <c r="P36" s="4">
        <v>4.3861485230000001</v>
      </c>
      <c r="Q36" s="4">
        <v>3.1124416374999995</v>
      </c>
      <c r="R36" s="6"/>
      <c r="S36" s="26">
        <v>1532</v>
      </c>
      <c r="T36" s="6">
        <f t="shared" si="1"/>
        <v>85.23269145785342</v>
      </c>
      <c r="U36" s="6">
        <f t="shared" si="2"/>
        <v>9.1281049999999997</v>
      </c>
      <c r="V36" s="6">
        <f t="shared" si="3"/>
        <v>5.2433648223121914</v>
      </c>
      <c r="W36" s="6">
        <f t="shared" si="4"/>
        <v>4.9831898734177216</v>
      </c>
      <c r="X36" s="6">
        <f t="shared" si="5"/>
        <v>4.3556034577259473</v>
      </c>
      <c r="Y36" s="6">
        <f t="shared" si="6"/>
        <v>7.6573109008528784</v>
      </c>
      <c r="Z36" s="6">
        <f t="shared" si="7"/>
        <v>1.663508252594172</v>
      </c>
      <c r="AA36" s="6">
        <f t="shared" si="8"/>
        <v>1.9605931574803146</v>
      </c>
      <c r="AB36" s="6">
        <f t="shared" si="9"/>
        <v>3.3898627045825607</v>
      </c>
      <c r="AD36" s="7">
        <f t="shared" si="10"/>
        <v>123.61422962681921</v>
      </c>
      <c r="AE36" s="7"/>
      <c r="AF36" s="51">
        <v>1532</v>
      </c>
      <c r="AG36" s="44">
        <f t="shared" si="11"/>
        <v>1096.53713075</v>
      </c>
      <c r="AH36" s="44">
        <f t="shared" si="12"/>
        <v>778.1104093749999</v>
      </c>
      <c r="AI36" s="44">
        <f t="shared" si="13"/>
        <v>519.1797644326407</v>
      </c>
      <c r="AK36" s="10">
        <v>1532</v>
      </c>
      <c r="AL36" s="11">
        <f t="shared" si="14"/>
        <v>2.1120567592773862</v>
      </c>
      <c r="AM36" s="11">
        <f t="shared" si="15"/>
        <v>1.4987302331116823</v>
      </c>
      <c r="AP36" s="12">
        <v>2.1120567592773862</v>
      </c>
      <c r="AQ36" s="12">
        <v>1.4987302331116823</v>
      </c>
      <c r="AS36" s="12">
        <f t="shared" si="17"/>
        <v>0</v>
      </c>
    </row>
    <row r="37" spans="1:45" x14ac:dyDescent="0.2">
      <c r="A37">
        <f t="shared" si="16"/>
        <v>1.2564853556485354</v>
      </c>
      <c r="B37" s="5">
        <v>1533</v>
      </c>
      <c r="C37" s="4">
        <v>0.23484847237656228</v>
      </c>
      <c r="D37" s="4">
        <f t="shared" si="0"/>
        <v>0.31313129650208305</v>
      </c>
      <c r="F37" s="4">
        <v>0.2950836663375801</v>
      </c>
      <c r="G37" s="4">
        <v>0.54126909090909092</v>
      </c>
      <c r="H37" s="4">
        <v>1.3023841655420603</v>
      </c>
      <c r="I37" s="4">
        <v>1.7102447257383968</v>
      </c>
      <c r="J37" s="4">
        <v>2.9316561734693876</v>
      </c>
      <c r="K37" s="4">
        <v>2.5524369669509595</v>
      </c>
      <c r="L37" s="4">
        <v>1.1434917611940298</v>
      </c>
      <c r="M37" s="4">
        <v>1.3321979146981626</v>
      </c>
      <c r="N37" s="4">
        <v>1.7554646148731115</v>
      </c>
      <c r="P37" s="4">
        <v>4.3861485230000001</v>
      </c>
      <c r="Q37" s="4">
        <v>3.1124416374999995</v>
      </c>
      <c r="R37" s="6"/>
      <c r="S37" s="26">
        <v>1533</v>
      </c>
      <c r="T37" s="6">
        <f t="shared" si="1"/>
        <v>79.967673577484206</v>
      </c>
      <c r="U37" s="6">
        <f t="shared" si="2"/>
        <v>11.745539272727273</v>
      </c>
      <c r="V37" s="6">
        <f t="shared" si="3"/>
        <v>6.5119208277103011</v>
      </c>
      <c r="W37" s="6">
        <f t="shared" si="4"/>
        <v>5.1307341772151904</v>
      </c>
      <c r="X37" s="6">
        <f t="shared" si="5"/>
        <v>3.8111530255102037</v>
      </c>
      <c r="Y37" s="6">
        <f t="shared" si="6"/>
        <v>7.6573109008528784</v>
      </c>
      <c r="Z37" s="6">
        <f t="shared" si="7"/>
        <v>1.4865392895522389</v>
      </c>
      <c r="AA37" s="6">
        <f t="shared" si="8"/>
        <v>1.7318572891076114</v>
      </c>
      <c r="AB37" s="6">
        <f t="shared" si="9"/>
        <v>3.5109292297462229</v>
      </c>
      <c r="AD37" s="7">
        <f t="shared" si="10"/>
        <v>121.55365758990612</v>
      </c>
      <c r="AE37" s="7"/>
      <c r="AF37" s="51">
        <v>1533</v>
      </c>
      <c r="AG37" s="44">
        <f t="shared" si="11"/>
        <v>1096.53713075</v>
      </c>
      <c r="AH37" s="44">
        <f t="shared" si="12"/>
        <v>778.1104093749999</v>
      </c>
      <c r="AI37" s="44">
        <f t="shared" si="13"/>
        <v>510.52536187760575</v>
      </c>
      <c r="AK37" s="10">
        <v>1533</v>
      </c>
      <c r="AL37" s="11">
        <f t="shared" si="14"/>
        <v>2.1478602487389953</v>
      </c>
      <c r="AM37" s="11">
        <f t="shared" si="15"/>
        <v>1.524136639389025</v>
      </c>
      <c r="AP37" s="12">
        <v>2.1478602487389953</v>
      </c>
      <c r="AQ37" s="12">
        <v>1.524136639389025</v>
      </c>
      <c r="AS37" s="12">
        <f t="shared" si="17"/>
        <v>0</v>
      </c>
    </row>
    <row r="38" spans="1:45" x14ac:dyDescent="0.2">
      <c r="A38">
        <f t="shared" si="16"/>
        <v>1.2564853556485358</v>
      </c>
      <c r="B38" s="5">
        <v>1534</v>
      </c>
      <c r="C38" s="4">
        <v>0.20943051954287906</v>
      </c>
      <c r="D38" s="4">
        <f t="shared" si="0"/>
        <v>0.27924069272383872</v>
      </c>
      <c r="F38" s="4">
        <v>0.263146380831492</v>
      </c>
      <c r="G38" s="4">
        <v>0.37946090909090907</v>
      </c>
      <c r="H38" s="4">
        <v>1.2425506072874495</v>
      </c>
      <c r="I38" s="4">
        <v>1.7895696202531646</v>
      </c>
      <c r="J38" s="4">
        <v>3.8390735604956263</v>
      </c>
      <c r="K38" s="4">
        <v>2.5524369669509595</v>
      </c>
      <c r="L38" s="4">
        <v>1.1162657668798861</v>
      </c>
      <c r="M38" s="4">
        <v>1.0808398175853018</v>
      </c>
      <c r="N38" s="4">
        <v>1.5496515220948852</v>
      </c>
      <c r="P38" s="4">
        <v>4.3861485230000001</v>
      </c>
      <c r="Q38" s="4">
        <v>3.1124416374999995</v>
      </c>
      <c r="R38" s="6"/>
      <c r="S38" s="26">
        <v>1534</v>
      </c>
      <c r="T38" s="6">
        <f t="shared" si="1"/>
        <v>71.312669205334331</v>
      </c>
      <c r="U38" s="6">
        <f t="shared" si="2"/>
        <v>8.2343017272727259</v>
      </c>
      <c r="V38" s="6">
        <f t="shared" si="3"/>
        <v>6.2127530364372472</v>
      </c>
      <c r="W38" s="6">
        <f t="shared" si="4"/>
        <v>5.3687088607594937</v>
      </c>
      <c r="X38" s="6">
        <f t="shared" si="5"/>
        <v>4.9907956286443147</v>
      </c>
      <c r="Y38" s="6">
        <f t="shared" si="6"/>
        <v>7.6573109008528784</v>
      </c>
      <c r="Z38" s="6">
        <f t="shared" si="7"/>
        <v>1.451145496943852</v>
      </c>
      <c r="AA38" s="6">
        <f t="shared" si="8"/>
        <v>1.4050917628608923</v>
      </c>
      <c r="AB38" s="6">
        <f t="shared" si="9"/>
        <v>3.0993030441897704</v>
      </c>
      <c r="AD38" s="7">
        <f t="shared" si="10"/>
        <v>109.73207966329551</v>
      </c>
      <c r="AE38" s="7"/>
      <c r="AF38" s="51">
        <v>1534</v>
      </c>
      <c r="AG38" s="44">
        <f t="shared" si="11"/>
        <v>1096.53713075</v>
      </c>
      <c r="AH38" s="44">
        <f t="shared" si="12"/>
        <v>778.1104093749999</v>
      </c>
      <c r="AI38" s="44">
        <f t="shared" si="13"/>
        <v>460.87473458584117</v>
      </c>
      <c r="AK38" s="10">
        <v>1534</v>
      </c>
      <c r="AL38" s="11">
        <f t="shared" si="14"/>
        <v>2.3792519929203499</v>
      </c>
      <c r="AM38" s="11">
        <f t="shared" si="15"/>
        <v>1.6883338377709907</v>
      </c>
      <c r="AP38" s="12">
        <v>2.3792519929203499</v>
      </c>
      <c r="AQ38" s="12">
        <v>1.6883338377709907</v>
      </c>
      <c r="AS38" s="12">
        <f t="shared" si="17"/>
        <v>0</v>
      </c>
    </row>
    <row r="39" spans="1:45" x14ac:dyDescent="0.2">
      <c r="A39">
        <f t="shared" si="16"/>
        <v>1.2564853556485358</v>
      </c>
      <c r="B39" s="5">
        <v>1535</v>
      </c>
      <c r="C39" s="4">
        <v>0.30559575256204469</v>
      </c>
      <c r="D39" s="4">
        <f t="shared" si="0"/>
        <v>0.40746100341605956</v>
      </c>
      <c r="F39" s="4">
        <v>0.38397658784260263</v>
      </c>
      <c r="G39" s="4">
        <v>0.28823818181818184</v>
      </c>
      <c r="H39" s="4">
        <v>0.96198830409356728</v>
      </c>
      <c r="I39" s="4">
        <v>1.8141603375527426</v>
      </c>
      <c r="J39" s="4">
        <v>3.7</v>
      </c>
      <c r="K39" s="4">
        <v>2.5524369669509595</v>
      </c>
      <c r="L39" s="4">
        <v>1.4702036929637528</v>
      </c>
      <c r="M39" s="4">
        <v>1.24</v>
      </c>
      <c r="N39" s="4">
        <v>1.876531140036775</v>
      </c>
      <c r="P39" s="4">
        <v>4.3861485230000001</v>
      </c>
      <c r="Q39" s="4">
        <v>3.1124416374999995</v>
      </c>
      <c r="R39" s="6"/>
      <c r="S39" s="26">
        <v>1535</v>
      </c>
      <c r="T39" s="6">
        <f t="shared" si="1"/>
        <v>104.05765530534532</v>
      </c>
      <c r="U39" s="6">
        <f t="shared" si="2"/>
        <v>6.2547685454545459</v>
      </c>
      <c r="V39" s="6">
        <f t="shared" si="3"/>
        <v>4.8099415204678362</v>
      </c>
      <c r="W39" s="6">
        <f t="shared" si="4"/>
        <v>5.4424810126582281</v>
      </c>
      <c r="X39" s="6">
        <f t="shared" si="5"/>
        <v>4.8100000000000005</v>
      </c>
      <c r="Y39" s="6">
        <f t="shared" si="6"/>
        <v>7.6573109008528784</v>
      </c>
      <c r="Z39" s="6">
        <f t="shared" si="7"/>
        <v>1.9112648008528785</v>
      </c>
      <c r="AA39" s="6">
        <f t="shared" si="8"/>
        <v>1.6120000000000001</v>
      </c>
      <c r="AB39" s="6">
        <f t="shared" si="9"/>
        <v>3.75306228007355</v>
      </c>
      <c r="AD39" s="7">
        <f t="shared" si="10"/>
        <v>140.30848436570523</v>
      </c>
      <c r="AE39" s="7"/>
      <c r="AF39" s="51">
        <v>1535</v>
      </c>
      <c r="AG39" s="44">
        <f t="shared" si="11"/>
        <v>1096.53713075</v>
      </c>
      <c r="AH39" s="44">
        <f t="shared" si="12"/>
        <v>778.1104093749999</v>
      </c>
      <c r="AI39" s="44">
        <f t="shared" si="13"/>
        <v>589.29563433596195</v>
      </c>
      <c r="AK39" s="10">
        <v>1535</v>
      </c>
      <c r="AL39" s="11">
        <f t="shared" si="14"/>
        <v>1.8607589584226509</v>
      </c>
      <c r="AM39" s="11">
        <f t="shared" si="15"/>
        <v>1.3204075578326671</v>
      </c>
      <c r="AP39" s="12">
        <v>1.8607589584226509</v>
      </c>
      <c r="AQ39" s="12">
        <v>1.3204075578326671</v>
      </c>
      <c r="AS39" s="12">
        <f t="shared" si="17"/>
        <v>0</v>
      </c>
    </row>
    <row r="40" spans="1:45" x14ac:dyDescent="0.2">
      <c r="A40">
        <f t="shared" si="16"/>
        <v>1.2564853556485356</v>
      </c>
      <c r="B40" s="5">
        <v>1536</v>
      </c>
      <c r="C40" s="4">
        <v>0.26219050362870588</v>
      </c>
      <c r="D40" s="4">
        <f t="shared" si="0"/>
        <v>0.34958733817160786</v>
      </c>
      <c r="F40" s="4">
        <v>0.32943852819958319</v>
      </c>
      <c r="G40" s="4">
        <v>0.30080000000000001</v>
      </c>
      <c r="H40" s="4">
        <v>1.1163280161943321</v>
      </c>
      <c r="I40" s="4">
        <v>1.7895696202531646</v>
      </c>
      <c r="J40" s="4">
        <v>3.7</v>
      </c>
      <c r="K40" s="4">
        <v>2.5524369669509595</v>
      </c>
      <c r="L40" s="4">
        <v>1.8377546162046909</v>
      </c>
      <c r="M40" s="4">
        <v>1.3573337244094488</v>
      </c>
      <c r="N40" s="4">
        <v>2.0339176227495366</v>
      </c>
      <c r="P40" s="4">
        <v>4.3861485230000001</v>
      </c>
      <c r="Q40" s="4">
        <v>3.1124416374999995</v>
      </c>
      <c r="R40" s="6"/>
      <c r="S40" s="26">
        <v>1536</v>
      </c>
      <c r="T40" s="6">
        <f t="shared" si="1"/>
        <v>89.277841142087041</v>
      </c>
      <c r="U40" s="6">
        <f t="shared" si="2"/>
        <v>6.5273599999999998</v>
      </c>
      <c r="V40" s="6">
        <f t="shared" si="3"/>
        <v>5.5816400809716606</v>
      </c>
      <c r="W40" s="6">
        <f t="shared" si="4"/>
        <v>5.3687088607594937</v>
      </c>
      <c r="X40" s="6">
        <f t="shared" si="5"/>
        <v>4.8100000000000005</v>
      </c>
      <c r="Y40" s="6">
        <f t="shared" si="6"/>
        <v>7.6573109008528784</v>
      </c>
      <c r="Z40" s="6">
        <f t="shared" si="7"/>
        <v>2.3890810010660983</v>
      </c>
      <c r="AA40" s="6">
        <f t="shared" si="8"/>
        <v>1.7645338417322836</v>
      </c>
      <c r="AB40" s="6">
        <f t="shared" si="9"/>
        <v>4.0678352454990732</v>
      </c>
      <c r="AD40" s="7">
        <f t="shared" si="10"/>
        <v>127.44431107296855</v>
      </c>
      <c r="AE40" s="7"/>
      <c r="AF40" s="51">
        <v>1536</v>
      </c>
      <c r="AG40" s="44">
        <f t="shared" si="11"/>
        <v>1096.53713075</v>
      </c>
      <c r="AH40" s="44">
        <f t="shared" si="12"/>
        <v>778.1104093749999</v>
      </c>
      <c r="AI40" s="44">
        <f t="shared" si="13"/>
        <v>535.26610650646796</v>
      </c>
      <c r="AK40" s="10">
        <v>1536</v>
      </c>
      <c r="AL40" s="11">
        <f t="shared" si="14"/>
        <v>2.0485831578367457</v>
      </c>
      <c r="AM40" s="11">
        <f t="shared" si="15"/>
        <v>1.4536889220457254</v>
      </c>
      <c r="AP40" s="12">
        <v>2.0485831578367457</v>
      </c>
      <c r="AQ40" s="12">
        <v>1.4536889220457254</v>
      </c>
      <c r="AS40" s="12">
        <f t="shared" si="17"/>
        <v>0</v>
      </c>
    </row>
    <row r="41" spans="1:45" x14ac:dyDescent="0.2">
      <c r="A41">
        <f t="shared" si="16"/>
        <v>1.2564853556485356</v>
      </c>
      <c r="B41" s="5">
        <v>1537</v>
      </c>
      <c r="C41" s="4">
        <v>0.18192599909453844</v>
      </c>
      <c r="D41" s="4">
        <f t="shared" si="0"/>
        <v>0.24256799879271793</v>
      </c>
      <c r="F41" s="4">
        <v>0.22858735367401631</v>
      </c>
      <c r="G41" s="4">
        <v>0.22090000000000001</v>
      </c>
      <c r="H41" s="4">
        <v>1.09455240665767</v>
      </c>
      <c r="I41" s="4">
        <v>1.8189198312236288</v>
      </c>
      <c r="J41" s="4">
        <v>3.6715503505830895</v>
      </c>
      <c r="K41" s="4">
        <v>2.5524369669509595</v>
      </c>
      <c r="L41" s="4">
        <v>1.0413942825159914</v>
      </c>
      <c r="M41" s="4">
        <v>1.3824695341207349</v>
      </c>
      <c r="N41" s="4">
        <v>1.8523178350040421</v>
      </c>
      <c r="P41" s="4">
        <v>4.3861485230000001</v>
      </c>
      <c r="Q41" s="4">
        <v>3.1124416374999995</v>
      </c>
      <c r="R41" s="6"/>
      <c r="S41" s="26">
        <v>1537</v>
      </c>
      <c r="T41" s="6">
        <f t="shared" si="1"/>
        <v>61.947172845658422</v>
      </c>
      <c r="U41" s="6">
        <f t="shared" si="2"/>
        <v>4.7935300000000005</v>
      </c>
      <c r="V41" s="6">
        <f t="shared" si="3"/>
        <v>5.4727620332883493</v>
      </c>
      <c r="W41" s="6">
        <f t="shared" si="4"/>
        <v>5.4567594936708863</v>
      </c>
      <c r="X41" s="6">
        <f t="shared" si="5"/>
        <v>4.7730154557580162</v>
      </c>
      <c r="Y41" s="6">
        <f t="shared" si="6"/>
        <v>7.6573109008528784</v>
      </c>
      <c r="Z41" s="6">
        <f t="shared" si="7"/>
        <v>1.3538125672707888</v>
      </c>
      <c r="AA41" s="6">
        <f t="shared" si="8"/>
        <v>1.7972103943569555</v>
      </c>
      <c r="AB41" s="6">
        <f t="shared" si="9"/>
        <v>3.7046356700080842</v>
      </c>
      <c r="AD41" s="7">
        <f t="shared" si="10"/>
        <v>96.956209360864378</v>
      </c>
      <c r="AE41" s="7"/>
      <c r="AF41" s="51">
        <v>1537</v>
      </c>
      <c r="AG41" s="44">
        <f t="shared" si="11"/>
        <v>1096.53713075</v>
      </c>
      <c r="AH41" s="44">
        <f t="shared" si="12"/>
        <v>778.1104093749999</v>
      </c>
      <c r="AI41" s="44">
        <f t="shared" si="13"/>
        <v>407.2160793156304</v>
      </c>
      <c r="AK41" s="10">
        <v>1537</v>
      </c>
      <c r="AL41" s="11">
        <f t="shared" si="14"/>
        <v>2.692764815654741</v>
      </c>
      <c r="AM41" s="11">
        <f t="shared" si="15"/>
        <v>1.9108047272659188</v>
      </c>
      <c r="AP41" s="12">
        <v>2.692764815654741</v>
      </c>
      <c r="AQ41" s="12">
        <v>1.9108047272659188</v>
      </c>
      <c r="AS41" s="12">
        <f t="shared" si="17"/>
        <v>0</v>
      </c>
    </row>
    <row r="42" spans="1:45" x14ac:dyDescent="0.2">
      <c r="A42">
        <f t="shared" si="16"/>
        <v>1.2564853556485356</v>
      </c>
      <c r="B42" s="5">
        <v>1538</v>
      </c>
      <c r="C42" s="4">
        <v>0.22734817741559318</v>
      </c>
      <c r="D42" s="4">
        <f t="shared" si="0"/>
        <v>0.30313090322079089</v>
      </c>
      <c r="F42" s="4">
        <v>0.28565965555607797</v>
      </c>
      <c r="G42" s="4">
        <v>0.16492727272727273</v>
      </c>
      <c r="H42" s="4">
        <v>1.1368376068376069</v>
      </c>
      <c r="I42" s="4">
        <v>1.919662447257384</v>
      </c>
      <c r="J42" s="4">
        <v>4.0999999999999996</v>
      </c>
      <c r="K42" s="4">
        <v>2.5524369669509595</v>
      </c>
      <c r="L42" s="4">
        <v>1.0413942825159914</v>
      </c>
      <c r="M42" s="4">
        <v>1.3824695341207349</v>
      </c>
      <c r="N42" s="4">
        <v>1.6949313522912803</v>
      </c>
      <c r="P42" s="4">
        <v>4.3861485230000001</v>
      </c>
      <c r="Q42" s="4">
        <v>3.1124416374999995</v>
      </c>
      <c r="R42" s="6"/>
      <c r="S42" s="26">
        <v>1538</v>
      </c>
      <c r="T42" s="6">
        <f t="shared" si="1"/>
        <v>77.413766655697131</v>
      </c>
      <c r="U42" s="6">
        <f t="shared" si="2"/>
        <v>3.5789218181818181</v>
      </c>
      <c r="V42" s="6">
        <f t="shared" si="3"/>
        <v>5.6841880341880344</v>
      </c>
      <c r="W42" s="6">
        <f t="shared" si="4"/>
        <v>5.7589873417721522</v>
      </c>
      <c r="X42" s="6">
        <f t="shared" si="5"/>
        <v>5.33</v>
      </c>
      <c r="Y42" s="6">
        <f t="shared" si="6"/>
        <v>7.6573109008528784</v>
      </c>
      <c r="Z42" s="6">
        <f t="shared" si="7"/>
        <v>1.3538125672707888</v>
      </c>
      <c r="AA42" s="6">
        <f t="shared" si="8"/>
        <v>1.7972103943569555</v>
      </c>
      <c r="AB42" s="6">
        <f t="shared" si="9"/>
        <v>3.3898627045825607</v>
      </c>
      <c r="AD42" s="7">
        <f t="shared" si="10"/>
        <v>111.96406041690231</v>
      </c>
      <c r="AE42" s="7"/>
      <c r="AF42" s="51">
        <v>1538</v>
      </c>
      <c r="AG42" s="44">
        <f t="shared" si="11"/>
        <v>1096.53713075</v>
      </c>
      <c r="AH42" s="44">
        <f t="shared" si="12"/>
        <v>778.1104093749999</v>
      </c>
      <c r="AI42" s="44">
        <f t="shared" si="13"/>
        <v>470.24905375098973</v>
      </c>
      <c r="AK42" s="10">
        <v>1538</v>
      </c>
      <c r="AL42" s="11">
        <f t="shared" si="14"/>
        <v>2.3318220887492687</v>
      </c>
      <c r="AM42" s="11">
        <f t="shared" si="15"/>
        <v>1.6546772463832145</v>
      </c>
      <c r="AP42" s="12">
        <v>2.3318220887492687</v>
      </c>
      <c r="AQ42" s="12">
        <v>1.6546772463832145</v>
      </c>
      <c r="AS42" s="12">
        <f t="shared" si="17"/>
        <v>0</v>
      </c>
    </row>
    <row r="43" spans="1:45" x14ac:dyDescent="0.2">
      <c r="A43">
        <f t="shared" si="16"/>
        <v>1.2564853556485358</v>
      </c>
      <c r="B43" s="5">
        <v>1539</v>
      </c>
      <c r="C43" s="4">
        <v>0.27044908150526131</v>
      </c>
      <c r="D43" s="4">
        <f t="shared" si="0"/>
        <v>0.3605987753403484</v>
      </c>
      <c r="F43" s="4">
        <v>0.3398153103599581</v>
      </c>
      <c r="G43" s="4">
        <v>0.48076727272727271</v>
      </c>
      <c r="H43" s="4">
        <v>1.1875798470535315</v>
      </c>
      <c r="I43" s="4">
        <v>1.8371645569620254</v>
      </c>
      <c r="J43" s="4">
        <v>4.0999999999999996</v>
      </c>
      <c r="K43" s="4">
        <v>2.5524369669509595</v>
      </c>
      <c r="L43" s="4">
        <v>1.1434917611940298</v>
      </c>
      <c r="M43" s="4">
        <v>1.5835560118110237</v>
      </c>
      <c r="N43" s="4">
        <v>1.7312513098403792</v>
      </c>
      <c r="P43" s="4">
        <v>4.3861485230000001</v>
      </c>
      <c r="Q43" s="4">
        <v>3.1124416374999995</v>
      </c>
      <c r="R43" s="6"/>
      <c r="S43" s="26">
        <v>1539</v>
      </c>
      <c r="T43" s="6">
        <f t="shared" si="1"/>
        <v>92.089949107548648</v>
      </c>
      <c r="U43" s="6">
        <f t="shared" si="2"/>
        <v>10.432649818181817</v>
      </c>
      <c r="V43" s="6">
        <f t="shared" si="3"/>
        <v>5.9378992352676576</v>
      </c>
      <c r="W43" s="6">
        <f t="shared" si="4"/>
        <v>5.5114936708860762</v>
      </c>
      <c r="X43" s="6">
        <f t="shared" si="5"/>
        <v>5.33</v>
      </c>
      <c r="Y43" s="6">
        <f t="shared" si="6"/>
        <v>7.6573109008528784</v>
      </c>
      <c r="Z43" s="6">
        <f t="shared" si="7"/>
        <v>1.4865392895522389</v>
      </c>
      <c r="AA43" s="6">
        <f t="shared" si="8"/>
        <v>2.0586228153543309</v>
      </c>
      <c r="AB43" s="6">
        <f t="shared" si="9"/>
        <v>3.4625026196807585</v>
      </c>
      <c r="AD43" s="7">
        <f t="shared" si="10"/>
        <v>133.96696745732442</v>
      </c>
      <c r="AE43" s="7"/>
      <c r="AF43" s="51">
        <v>1539</v>
      </c>
      <c r="AG43" s="44">
        <f t="shared" si="11"/>
        <v>1096.53713075</v>
      </c>
      <c r="AH43" s="44">
        <f t="shared" si="12"/>
        <v>778.1104093749999</v>
      </c>
      <c r="AI43" s="44">
        <f t="shared" si="13"/>
        <v>562.6612633207626</v>
      </c>
      <c r="AK43" s="10">
        <v>1539</v>
      </c>
      <c r="AL43" s="11">
        <f t="shared" si="14"/>
        <v>1.9488406297571703</v>
      </c>
      <c r="AM43" s="11">
        <f t="shared" si="15"/>
        <v>1.3829109272294329</v>
      </c>
      <c r="AP43" s="12">
        <v>1.9488406297571703</v>
      </c>
      <c r="AQ43" s="12">
        <v>1.3829109272294329</v>
      </c>
      <c r="AS43" s="12">
        <f t="shared" si="17"/>
        <v>0</v>
      </c>
    </row>
    <row r="44" spans="1:45" x14ac:dyDescent="0.2">
      <c r="A44">
        <f t="shared" si="16"/>
        <v>1.2564853556485356</v>
      </c>
      <c r="B44" s="5">
        <v>1540</v>
      </c>
      <c r="C44" s="4">
        <v>0.24022718854179531</v>
      </c>
      <c r="D44" s="4">
        <f t="shared" si="0"/>
        <v>0.32030291805572708</v>
      </c>
      <c r="F44" s="4">
        <v>0.30184194443138551</v>
      </c>
      <c r="G44" s="4">
        <v>0.56203636363636367</v>
      </c>
      <c r="H44" s="4">
        <v>1.0487449392712551</v>
      </c>
      <c r="I44" s="4">
        <v>1.9078481012658228</v>
      </c>
      <c r="J44" s="4">
        <v>4.0999999999999996</v>
      </c>
      <c r="K44" s="4">
        <v>2.5524369669509595</v>
      </c>
      <c r="L44" s="4">
        <v>1.0482007810945273</v>
      </c>
      <c r="M44" s="4">
        <v>1.3824695341207349</v>
      </c>
      <c r="N44" s="4">
        <v>1.6343980897094492</v>
      </c>
      <c r="P44" s="4">
        <v>5.0756740549999995</v>
      </c>
      <c r="Q44" s="4">
        <v>3.3518602250000002</v>
      </c>
      <c r="R44" s="6"/>
      <c r="S44" s="26">
        <v>1540</v>
      </c>
      <c r="T44" s="6">
        <f t="shared" si="1"/>
        <v>81.799166940905479</v>
      </c>
      <c r="U44" s="6">
        <f t="shared" si="2"/>
        <v>12.19618909090909</v>
      </c>
      <c r="V44" s="6">
        <f t="shared" si="3"/>
        <v>5.243724696356276</v>
      </c>
      <c r="W44" s="6">
        <f t="shared" si="4"/>
        <v>5.7235443037974685</v>
      </c>
      <c r="X44" s="6">
        <f t="shared" si="5"/>
        <v>5.33</v>
      </c>
      <c r="Y44" s="6">
        <f t="shared" si="6"/>
        <v>7.6573109008528784</v>
      </c>
      <c r="Z44" s="6">
        <f t="shared" si="7"/>
        <v>1.3626610154228855</v>
      </c>
      <c r="AA44" s="6">
        <f t="shared" si="8"/>
        <v>1.7972103943569555</v>
      </c>
      <c r="AB44" s="6">
        <f t="shared" si="9"/>
        <v>3.2687961794188984</v>
      </c>
      <c r="AD44" s="7">
        <f t="shared" si="10"/>
        <v>124.37860352201993</v>
      </c>
      <c r="AE44" s="7"/>
      <c r="AF44" s="51">
        <v>1540</v>
      </c>
      <c r="AG44" s="44">
        <f t="shared" si="11"/>
        <v>1268.9185137499999</v>
      </c>
      <c r="AH44" s="44">
        <f t="shared" si="12"/>
        <v>837.96505625000009</v>
      </c>
      <c r="AI44" s="44">
        <f t="shared" si="13"/>
        <v>522.39013479248376</v>
      </c>
      <c r="AK44" s="10">
        <v>1540</v>
      </c>
      <c r="AL44" s="11">
        <f t="shared" si="14"/>
        <v>2.4290629344561987</v>
      </c>
      <c r="AM44" s="11">
        <f t="shared" si="15"/>
        <v>1.6040981642635279</v>
      </c>
      <c r="AP44" s="12">
        <v>2.4290629344561987</v>
      </c>
      <c r="AQ44" s="12">
        <v>1.6040981642635279</v>
      </c>
      <c r="AS44" s="12">
        <f t="shared" si="17"/>
        <v>0</v>
      </c>
    </row>
    <row r="45" spans="1:45" x14ac:dyDescent="0.2">
      <c r="A45">
        <f t="shared" si="16"/>
        <v>1.2564853556485358</v>
      </c>
      <c r="B45" s="5">
        <v>1541</v>
      </c>
      <c r="C45" s="4">
        <v>0.17792616372391651</v>
      </c>
      <c r="D45" s="4">
        <f t="shared" si="0"/>
        <v>0.23723488496522202</v>
      </c>
      <c r="F45" s="4">
        <v>0.22356161910582484</v>
      </c>
      <c r="G45" s="4">
        <v>0.41563636363636364</v>
      </c>
      <c r="H45" s="4">
        <v>1.2333603238866397</v>
      </c>
      <c r="I45" s="4">
        <v>2.0407088607594934</v>
      </c>
      <c r="J45" s="4">
        <v>4.0999999999999996</v>
      </c>
      <c r="K45" s="4">
        <v>2.5524369669509595</v>
      </c>
      <c r="L45" s="4">
        <v>1.1502982597725657</v>
      </c>
      <c r="M45" s="4">
        <v>1.6840992506561678</v>
      </c>
      <c r="N45" s="4">
        <v>1.7312513098403792</v>
      </c>
      <c r="P45" s="4">
        <v>5.0756740549999995</v>
      </c>
      <c r="Q45" s="4">
        <v>3.3518602250000002</v>
      </c>
      <c r="R45" s="6"/>
      <c r="S45" s="26">
        <v>1541</v>
      </c>
      <c r="T45" s="6">
        <f t="shared" si="1"/>
        <v>60.585198777678528</v>
      </c>
      <c r="U45" s="6">
        <f t="shared" si="2"/>
        <v>9.0193090909090898</v>
      </c>
      <c r="V45" s="6">
        <f t="shared" si="3"/>
        <v>6.1668016194331985</v>
      </c>
      <c r="W45" s="6">
        <f t="shared" si="4"/>
        <v>6.1221265822784803</v>
      </c>
      <c r="X45" s="6">
        <f t="shared" si="5"/>
        <v>5.33</v>
      </c>
      <c r="Y45" s="6">
        <f t="shared" si="6"/>
        <v>7.6573109008528784</v>
      </c>
      <c r="Z45" s="6">
        <f t="shared" si="7"/>
        <v>1.4953877377043354</v>
      </c>
      <c r="AA45" s="6">
        <f t="shared" si="8"/>
        <v>2.1893290258530183</v>
      </c>
      <c r="AB45" s="6">
        <f t="shared" si="9"/>
        <v>3.4625026196807585</v>
      </c>
      <c r="AD45" s="7">
        <f t="shared" si="10"/>
        <v>102.02796635439029</v>
      </c>
      <c r="AE45" s="7"/>
      <c r="AF45" s="51">
        <v>1541</v>
      </c>
      <c r="AG45" s="44">
        <f t="shared" si="11"/>
        <v>1268.9185137499999</v>
      </c>
      <c r="AH45" s="44">
        <f t="shared" si="12"/>
        <v>837.96505625000009</v>
      </c>
      <c r="AI45" s="44">
        <f t="shared" si="13"/>
        <v>428.51745868843921</v>
      </c>
      <c r="AK45" s="10">
        <v>1541</v>
      </c>
      <c r="AL45" s="11">
        <f t="shared" si="14"/>
        <v>2.9611827663539572</v>
      </c>
      <c r="AM45" s="11">
        <f t="shared" si="15"/>
        <v>1.9554980532526134</v>
      </c>
      <c r="AP45" s="12">
        <v>2.9611827663539572</v>
      </c>
      <c r="AQ45" s="12">
        <v>1.9554980532526134</v>
      </c>
      <c r="AS45" s="12">
        <f t="shared" si="17"/>
        <v>0</v>
      </c>
    </row>
    <row r="46" spans="1:45" x14ac:dyDescent="0.2">
      <c r="A46">
        <f t="shared" si="16"/>
        <v>1.2564853556485356</v>
      </c>
      <c r="B46" s="5">
        <v>1542</v>
      </c>
      <c r="C46" s="4">
        <v>0.25125077170020993</v>
      </c>
      <c r="D46" s="4">
        <f t="shared" si="0"/>
        <v>0.33500102893361322</v>
      </c>
      <c r="F46" s="4">
        <v>0.31569291523670728</v>
      </c>
      <c r="G46" s="4">
        <v>0.35000727272727267</v>
      </c>
      <c r="H46" s="4">
        <v>1.2178137651821863</v>
      </c>
      <c r="I46" s="4">
        <v>1.9013670886075946</v>
      </c>
      <c r="J46" s="4">
        <v>4.0999999999999996</v>
      </c>
      <c r="K46" s="4">
        <v>2.5524369669509595</v>
      </c>
      <c r="L46" s="4">
        <v>1.1502982597725657</v>
      </c>
      <c r="M46" s="4">
        <v>1.2065188661417321</v>
      </c>
      <c r="N46" s="4">
        <v>1.6949313522912803</v>
      </c>
      <c r="P46" s="4">
        <v>5.0756740549999995</v>
      </c>
      <c r="Q46" s="4">
        <v>3.3518602250000002</v>
      </c>
      <c r="R46" s="6"/>
      <c r="S46" s="26">
        <v>1542</v>
      </c>
      <c r="T46" s="6">
        <f t="shared" si="1"/>
        <v>85.552780029147669</v>
      </c>
      <c r="U46" s="6">
        <f t="shared" si="2"/>
        <v>7.5951578181818169</v>
      </c>
      <c r="V46" s="6">
        <f t="shared" si="3"/>
        <v>6.0890688259109318</v>
      </c>
      <c r="W46" s="6">
        <f t="shared" si="4"/>
        <v>5.7041012658227839</v>
      </c>
      <c r="X46" s="6">
        <f t="shared" si="5"/>
        <v>5.33</v>
      </c>
      <c r="Y46" s="6">
        <f t="shared" si="6"/>
        <v>7.6573109008528784</v>
      </c>
      <c r="Z46" s="6">
        <f t="shared" si="7"/>
        <v>1.4953877377043354</v>
      </c>
      <c r="AA46" s="6">
        <f t="shared" si="8"/>
        <v>1.5684745259842519</v>
      </c>
      <c r="AB46" s="6">
        <f t="shared" si="9"/>
        <v>3.3898627045825607</v>
      </c>
      <c r="AD46" s="7">
        <f t="shared" si="10"/>
        <v>124.38214380818722</v>
      </c>
      <c r="AE46" s="7"/>
      <c r="AF46" s="51">
        <v>1542</v>
      </c>
      <c r="AG46" s="44">
        <f t="shared" si="11"/>
        <v>1268.9185137499999</v>
      </c>
      <c r="AH46" s="44">
        <f t="shared" si="12"/>
        <v>837.96505625000009</v>
      </c>
      <c r="AI46" s="44">
        <f t="shared" si="13"/>
        <v>522.40500399438633</v>
      </c>
      <c r="AK46" s="10">
        <v>1542</v>
      </c>
      <c r="AL46" s="11">
        <f t="shared" si="14"/>
        <v>2.4289937960924193</v>
      </c>
      <c r="AM46" s="11">
        <f t="shared" si="15"/>
        <v>1.6040525068534848</v>
      </c>
      <c r="AP46" s="12">
        <v>2.4289937960924193</v>
      </c>
      <c r="AQ46" s="12">
        <v>1.6040525068534848</v>
      </c>
      <c r="AS46" s="12">
        <f t="shared" si="17"/>
        <v>0</v>
      </c>
    </row>
    <row r="47" spans="1:45" x14ac:dyDescent="0.2">
      <c r="A47">
        <f t="shared" si="16"/>
        <v>1.2564853556485358</v>
      </c>
      <c r="B47" s="5">
        <v>1543</v>
      </c>
      <c r="C47" s="4">
        <v>0.24281121126064947</v>
      </c>
      <c r="D47" s="4">
        <f t="shared" si="0"/>
        <v>0.32374828168086595</v>
      </c>
      <c r="F47" s="4">
        <v>0.30508873113628893</v>
      </c>
      <c r="G47" s="4">
        <v>0.4623272727272727</v>
      </c>
      <c r="H47" s="4">
        <v>1.6323886639676115</v>
      </c>
      <c r="I47" s="4">
        <v>2.1273924050632913</v>
      </c>
      <c r="J47" s="4">
        <v>4.5371160714285708</v>
      </c>
      <c r="K47" s="4">
        <v>2.8097406567164183</v>
      </c>
      <c r="L47" s="4">
        <v>1.2319841542288557</v>
      </c>
      <c r="M47" s="4">
        <v>1.0808467585301837</v>
      </c>
      <c r="N47" s="4">
        <v>1.9128633815467528</v>
      </c>
      <c r="P47" s="4">
        <v>5.0757066499999999</v>
      </c>
      <c r="Q47" s="4">
        <v>3.3518817499999995</v>
      </c>
      <c r="R47" s="6"/>
      <c r="S47" s="26">
        <v>1543</v>
      </c>
      <c r="T47" s="6">
        <f t="shared" si="1"/>
        <v>82.679046137934293</v>
      </c>
      <c r="U47" s="6">
        <f t="shared" si="2"/>
        <v>10.032501818181817</v>
      </c>
      <c r="V47" s="6">
        <f t="shared" si="3"/>
        <v>8.1619433198380573</v>
      </c>
      <c r="W47" s="6">
        <f t="shared" si="4"/>
        <v>6.3821772151898735</v>
      </c>
      <c r="X47" s="6">
        <f t="shared" si="5"/>
        <v>5.898250892857142</v>
      </c>
      <c r="Y47" s="6">
        <f t="shared" si="6"/>
        <v>8.4292219701492552</v>
      </c>
      <c r="Z47" s="6">
        <f t="shared" si="7"/>
        <v>1.6015794004975124</v>
      </c>
      <c r="AA47" s="6">
        <f t="shared" si="8"/>
        <v>1.4051007860892388</v>
      </c>
      <c r="AB47" s="6">
        <f t="shared" si="9"/>
        <v>3.8257267630935057</v>
      </c>
      <c r="AD47" s="7">
        <f t="shared" si="10"/>
        <v>128.41554830383069</v>
      </c>
      <c r="AE47" s="7"/>
      <c r="AF47" s="51">
        <v>1543</v>
      </c>
      <c r="AG47" s="44">
        <f t="shared" si="11"/>
        <v>1268.9266625</v>
      </c>
      <c r="AH47" s="44">
        <f t="shared" si="12"/>
        <v>837.97043749999989</v>
      </c>
      <c r="AI47" s="44">
        <f t="shared" si="13"/>
        <v>539.34530287608891</v>
      </c>
      <c r="AK47" s="10">
        <v>1543</v>
      </c>
      <c r="AL47" s="11">
        <f t="shared" si="14"/>
        <v>2.3527166283517773</v>
      </c>
      <c r="AM47" s="11">
        <f t="shared" si="15"/>
        <v>1.5536807923077771</v>
      </c>
      <c r="AP47" s="12">
        <v>2.3527166283517773</v>
      </c>
      <c r="AQ47" s="12">
        <v>1.5536807923077771</v>
      </c>
      <c r="AS47" s="12">
        <f t="shared" si="17"/>
        <v>0</v>
      </c>
    </row>
    <row r="48" spans="1:45" x14ac:dyDescent="0.2">
      <c r="A48">
        <f t="shared" si="16"/>
        <v>1.2564853556485356</v>
      </c>
      <c r="B48" s="5">
        <v>1544</v>
      </c>
      <c r="C48" s="4">
        <v>0.37082917082917083</v>
      </c>
      <c r="D48" s="4">
        <f t="shared" si="0"/>
        <v>0.49443889443889444</v>
      </c>
      <c r="F48" s="4">
        <v>0.46594142259414228</v>
      </c>
      <c r="G48" s="4">
        <v>0.58254545454545459</v>
      </c>
      <c r="H48" s="4">
        <v>1.6323886639676115</v>
      </c>
      <c r="I48" s="4">
        <v>2.2760506329113923</v>
      </c>
      <c r="J48" s="4">
        <v>3.4900892857142853</v>
      </c>
      <c r="K48" s="4">
        <v>3.3202313283582092</v>
      </c>
      <c r="L48" s="4">
        <v>1.3613084577114427</v>
      </c>
      <c r="M48" s="4">
        <v>1.36</v>
      </c>
      <c r="N48" s="4">
        <v>1.8523297302319821</v>
      </c>
      <c r="P48" s="4">
        <v>5.0757066499999999</v>
      </c>
      <c r="Q48" s="4">
        <v>3.3518817499999995</v>
      </c>
      <c r="R48" s="6"/>
      <c r="S48" s="26">
        <v>1544</v>
      </c>
      <c r="T48" s="6">
        <f t="shared" si="1"/>
        <v>126.27012552301255</v>
      </c>
      <c r="U48" s="6">
        <f t="shared" si="2"/>
        <v>12.641236363636365</v>
      </c>
      <c r="V48" s="6">
        <f t="shared" si="3"/>
        <v>8.1619433198380573</v>
      </c>
      <c r="W48" s="6">
        <f t="shared" si="4"/>
        <v>6.8281518987341769</v>
      </c>
      <c r="X48" s="6">
        <f t="shared" si="5"/>
        <v>4.5371160714285708</v>
      </c>
      <c r="Y48" s="6">
        <f t="shared" si="6"/>
        <v>9.9606939850746272</v>
      </c>
      <c r="Z48" s="6">
        <f t="shared" si="7"/>
        <v>1.7697009950248757</v>
      </c>
      <c r="AA48" s="6">
        <f t="shared" si="8"/>
        <v>1.7680000000000002</v>
      </c>
      <c r="AB48" s="6">
        <f t="shared" si="9"/>
        <v>3.7046594604639642</v>
      </c>
      <c r="AD48" s="7">
        <f t="shared" si="10"/>
        <v>175.64162761721315</v>
      </c>
      <c r="AE48" s="7"/>
      <c r="AF48" s="51">
        <v>1544</v>
      </c>
      <c r="AG48" s="44">
        <f t="shared" si="11"/>
        <v>1268.9266625</v>
      </c>
      <c r="AH48" s="44">
        <f t="shared" si="12"/>
        <v>837.97043749999989</v>
      </c>
      <c r="AI48" s="44">
        <f t="shared" si="13"/>
        <v>737.69483599229522</v>
      </c>
      <c r="AK48" s="10">
        <v>1544</v>
      </c>
      <c r="AL48" s="11">
        <f t="shared" si="14"/>
        <v>1.720124095477948</v>
      </c>
      <c r="AM48" s="11">
        <f t="shared" si="15"/>
        <v>1.1359310064477013</v>
      </c>
      <c r="AP48" s="12">
        <v>1.720124095477948</v>
      </c>
      <c r="AQ48" s="12">
        <v>1.1359310064477013</v>
      </c>
      <c r="AS48" s="12">
        <f t="shared" si="17"/>
        <v>0</v>
      </c>
    </row>
    <row r="49" spans="1:45" x14ac:dyDescent="0.2">
      <c r="A49">
        <f t="shared" si="16"/>
        <v>1.2564853556485356</v>
      </c>
      <c r="B49" s="5">
        <v>1545</v>
      </c>
      <c r="C49" s="4">
        <v>0.42803111495246332</v>
      </c>
      <c r="D49" s="4">
        <f t="shared" si="0"/>
        <v>0.57070815326995106</v>
      </c>
      <c r="F49" s="4">
        <v>0.53781482769968514</v>
      </c>
      <c r="G49" s="4">
        <v>0.36109090909090907</v>
      </c>
      <c r="H49" s="4">
        <v>1.7446693657219972</v>
      </c>
      <c r="I49" s="4">
        <v>2.468050632911392</v>
      </c>
      <c r="J49" s="4">
        <v>4.1881071428571426</v>
      </c>
      <c r="K49" s="4">
        <v>3.3202313283582092</v>
      </c>
      <c r="L49" s="4">
        <v>1.1911449004975123</v>
      </c>
      <c r="M49" s="4">
        <v>1.6338381233595802</v>
      </c>
      <c r="N49" s="4">
        <v>1.755475888128349</v>
      </c>
      <c r="P49" s="4">
        <v>5.0757066499999999</v>
      </c>
      <c r="Q49" s="4">
        <v>3.3518817499999995</v>
      </c>
      <c r="R49" s="6"/>
      <c r="S49" s="26">
        <v>1545</v>
      </c>
      <c r="T49" s="6">
        <f t="shared" si="1"/>
        <v>145.74781830661468</v>
      </c>
      <c r="U49" s="6">
        <f t="shared" si="2"/>
        <v>7.8356727272727262</v>
      </c>
      <c r="V49" s="6">
        <f t="shared" si="3"/>
        <v>8.7233468286099853</v>
      </c>
      <c r="W49" s="6">
        <f t="shared" si="4"/>
        <v>7.4041518987341757</v>
      </c>
      <c r="X49" s="6">
        <f t="shared" si="5"/>
        <v>5.4445392857142858</v>
      </c>
      <c r="Y49" s="6">
        <f t="shared" si="6"/>
        <v>9.9606939850746272</v>
      </c>
      <c r="Z49" s="6">
        <f t="shared" si="7"/>
        <v>1.548488370646766</v>
      </c>
      <c r="AA49" s="6">
        <f t="shared" si="8"/>
        <v>2.1239895603674546</v>
      </c>
      <c r="AB49" s="6">
        <f t="shared" si="9"/>
        <v>3.510951776256698</v>
      </c>
      <c r="AD49" s="7">
        <f t="shared" si="10"/>
        <v>192.29965273929136</v>
      </c>
      <c r="AE49" s="7"/>
      <c r="AF49" s="51">
        <v>1545</v>
      </c>
      <c r="AG49" s="44">
        <f t="shared" si="11"/>
        <v>1268.9266625</v>
      </c>
      <c r="AH49" s="44">
        <f t="shared" si="12"/>
        <v>837.97043749999989</v>
      </c>
      <c r="AI49" s="44">
        <f t="shared" si="13"/>
        <v>807.65854150502378</v>
      </c>
      <c r="AK49" s="10">
        <v>1545</v>
      </c>
      <c r="AL49" s="11">
        <f t="shared" si="14"/>
        <v>1.5711177400977281</v>
      </c>
      <c r="AM49" s="11">
        <f t="shared" si="15"/>
        <v>1.0375305830834052</v>
      </c>
      <c r="AP49" s="12">
        <v>1.5711177400977281</v>
      </c>
      <c r="AQ49" s="12">
        <v>1.0375305830834052</v>
      </c>
      <c r="AS49" s="12">
        <f t="shared" si="17"/>
        <v>0</v>
      </c>
    </row>
    <row r="50" spans="1:45" x14ac:dyDescent="0.2">
      <c r="A50">
        <f t="shared" si="16"/>
        <v>1.256485355648536</v>
      </c>
      <c r="B50" s="5">
        <v>1546</v>
      </c>
      <c r="C50" s="4">
        <v>0.32812083796353458</v>
      </c>
      <c r="D50" s="4">
        <f t="shared" si="0"/>
        <v>0.43749445061804609</v>
      </c>
      <c r="F50" s="4">
        <v>0.41227902778430742</v>
      </c>
      <c r="G50" s="4">
        <v>0.46865454545454549</v>
      </c>
      <c r="H50" s="4">
        <v>1.5637246963562754</v>
      </c>
      <c r="I50" s="4">
        <v>2.3355949367088606</v>
      </c>
      <c r="J50" s="4">
        <v>4.4000000000000004</v>
      </c>
      <c r="K50" s="4">
        <v>3.0629440298507462</v>
      </c>
      <c r="L50" s="4">
        <v>1.1503056467661692</v>
      </c>
      <c r="M50" s="4">
        <v>1.5081582677165353</v>
      </c>
      <c r="N50" s="4">
        <v>1.6344085854988077</v>
      </c>
      <c r="P50" s="4">
        <v>5.0757066499999999</v>
      </c>
      <c r="Q50" s="4">
        <v>3.3518817499999995</v>
      </c>
      <c r="R50" s="6"/>
      <c r="S50" s="26">
        <v>1546</v>
      </c>
      <c r="T50" s="6">
        <f t="shared" si="1"/>
        <v>111.7276165295473</v>
      </c>
      <c r="U50" s="6">
        <f t="shared" si="2"/>
        <v>10.169803636363637</v>
      </c>
      <c r="V50" s="6">
        <f t="shared" si="3"/>
        <v>7.8186234817813771</v>
      </c>
      <c r="W50" s="6">
        <f t="shared" si="4"/>
        <v>7.0067848101265824</v>
      </c>
      <c r="X50" s="6">
        <f t="shared" si="5"/>
        <v>5.7200000000000006</v>
      </c>
      <c r="Y50" s="6">
        <f t="shared" si="6"/>
        <v>9.1888320895522391</v>
      </c>
      <c r="Z50" s="6">
        <f t="shared" si="7"/>
        <v>1.4953973407960199</v>
      </c>
      <c r="AA50" s="6">
        <f t="shared" si="8"/>
        <v>1.960605748031496</v>
      </c>
      <c r="AB50" s="6">
        <f t="shared" si="9"/>
        <v>3.2688171709976155</v>
      </c>
      <c r="AD50" s="7">
        <f t="shared" si="10"/>
        <v>158.35648080719628</v>
      </c>
      <c r="AE50" s="7"/>
      <c r="AF50" s="51">
        <v>1546</v>
      </c>
      <c r="AG50" s="44">
        <f t="shared" si="11"/>
        <v>1268.9266625</v>
      </c>
      <c r="AH50" s="44">
        <f t="shared" si="12"/>
        <v>837.97043749999989</v>
      </c>
      <c r="AI50" s="44">
        <f t="shared" si="13"/>
        <v>665.09721939022438</v>
      </c>
      <c r="AK50" s="10">
        <v>1546</v>
      </c>
      <c r="AL50" s="11">
        <f t="shared" si="14"/>
        <v>1.9078814728219426</v>
      </c>
      <c r="AM50" s="11">
        <f t="shared" si="15"/>
        <v>1.259921727335245</v>
      </c>
      <c r="AP50" s="12">
        <v>1.9078814728219426</v>
      </c>
      <c r="AQ50" s="12">
        <v>1.259921727335245</v>
      </c>
      <c r="AS50" s="12">
        <f t="shared" si="17"/>
        <v>0</v>
      </c>
    </row>
    <row r="51" spans="1:45" x14ac:dyDescent="0.2">
      <c r="A51">
        <f t="shared" si="16"/>
        <v>1.2564853556485356</v>
      </c>
      <c r="B51" s="5">
        <v>1547</v>
      </c>
      <c r="C51" s="4">
        <v>0.24233444458163561</v>
      </c>
      <c r="D51" s="4">
        <f t="shared" si="0"/>
        <v>0.32311259277551413</v>
      </c>
      <c r="F51" s="4">
        <v>0.30448968078604677</v>
      </c>
      <c r="G51" s="4">
        <v>0.27098181818181821</v>
      </c>
      <c r="H51" s="4">
        <v>1.5157894736842104</v>
      </c>
      <c r="I51" s="4">
        <v>2.3781265822784809</v>
      </c>
      <c r="J51" s="4">
        <v>4.5371160714285708</v>
      </c>
      <c r="K51" s="4">
        <v>3.0629440298507462</v>
      </c>
      <c r="L51" s="4">
        <v>0.97333554726368166</v>
      </c>
      <c r="M51" s="4">
        <v>1.1562546719160105</v>
      </c>
      <c r="N51" s="4">
        <v>1.6707287762876699</v>
      </c>
      <c r="P51" s="4">
        <v>5.0757066499999999</v>
      </c>
      <c r="Q51" s="4">
        <v>3.3518817499999995</v>
      </c>
      <c r="R51" s="6"/>
      <c r="S51" s="26">
        <v>1547</v>
      </c>
      <c r="T51" s="6">
        <f t="shared" si="1"/>
        <v>82.516703493018667</v>
      </c>
      <c r="U51" s="6">
        <f t="shared" si="2"/>
        <v>5.8803054545454554</v>
      </c>
      <c r="V51" s="6">
        <f t="shared" si="3"/>
        <v>7.5789473684210513</v>
      </c>
      <c r="W51" s="6">
        <f t="shared" si="4"/>
        <v>7.1343797468354424</v>
      </c>
      <c r="X51" s="6">
        <f t="shared" si="5"/>
        <v>5.898250892857142</v>
      </c>
      <c r="Y51" s="6">
        <f t="shared" si="6"/>
        <v>9.1888320895522391</v>
      </c>
      <c r="Z51" s="6">
        <f t="shared" si="7"/>
        <v>1.2653362114427862</v>
      </c>
      <c r="AA51" s="6">
        <f t="shared" si="8"/>
        <v>1.5031310734908137</v>
      </c>
      <c r="AB51" s="6">
        <f t="shared" si="9"/>
        <v>3.3414575525753398</v>
      </c>
      <c r="AD51" s="7">
        <f t="shared" si="10"/>
        <v>124.30734388273892</v>
      </c>
      <c r="AE51" s="7"/>
      <c r="AF51" s="51">
        <v>1547</v>
      </c>
      <c r="AG51" s="44">
        <f t="shared" si="11"/>
        <v>1268.9266625</v>
      </c>
      <c r="AH51" s="44">
        <f t="shared" si="12"/>
        <v>837.97043749999989</v>
      </c>
      <c r="AI51" s="44">
        <f t="shared" si="13"/>
        <v>522.09084430750352</v>
      </c>
      <c r="AK51" s="10">
        <v>1547</v>
      </c>
      <c r="AL51" s="11">
        <f t="shared" si="14"/>
        <v>2.4304710115786317</v>
      </c>
      <c r="AM51" s="11">
        <f t="shared" si="15"/>
        <v>1.6050280265141905</v>
      </c>
      <c r="AP51" s="12">
        <v>2.4304710115786317</v>
      </c>
      <c r="AQ51" s="12">
        <v>1.6050280265141905</v>
      </c>
      <c r="AS51" s="12">
        <f t="shared" si="17"/>
        <v>0</v>
      </c>
    </row>
    <row r="52" spans="1:45" x14ac:dyDescent="0.2">
      <c r="A52">
        <f t="shared" si="16"/>
        <v>1.2564853556485356</v>
      </c>
      <c r="B52" s="5">
        <v>1548</v>
      </c>
      <c r="C52" s="4">
        <v>0.23970037453183521</v>
      </c>
      <c r="D52" s="4">
        <f t="shared" si="0"/>
        <v>0.31960049937578028</v>
      </c>
      <c r="F52" s="4">
        <v>0.30118001034272013</v>
      </c>
      <c r="G52" s="4">
        <v>0.28804363636363639</v>
      </c>
      <c r="H52" s="4">
        <v>1.5805667757085018</v>
      </c>
      <c r="I52" s="4">
        <v>2.4911392405063291</v>
      </c>
      <c r="J52" s="4">
        <v>4.4000000000000004</v>
      </c>
      <c r="K52" s="4">
        <v>2.9363423432835827</v>
      </c>
      <c r="L52" s="4">
        <v>1.0618205970149255</v>
      </c>
      <c r="M52" s="4">
        <v>1.4076143832020998</v>
      </c>
      <c r="N52" s="4">
        <v>1.6465153157617618</v>
      </c>
      <c r="P52" s="4">
        <v>5.0757066499999999</v>
      </c>
      <c r="Q52" s="4">
        <v>3.3518817499999995</v>
      </c>
      <c r="R52" s="6"/>
      <c r="S52" s="26">
        <v>1548</v>
      </c>
      <c r="T52" s="6">
        <f t="shared" si="1"/>
        <v>81.619782802877154</v>
      </c>
      <c r="U52" s="6">
        <f t="shared" si="2"/>
        <v>6.2505469090909092</v>
      </c>
      <c r="V52" s="6">
        <f t="shared" si="3"/>
        <v>7.9028338785425092</v>
      </c>
      <c r="W52" s="6">
        <f t="shared" si="4"/>
        <v>7.4734177215189872</v>
      </c>
      <c r="X52" s="6">
        <f t="shared" si="5"/>
        <v>5.7200000000000006</v>
      </c>
      <c r="Y52" s="6">
        <f t="shared" si="6"/>
        <v>8.809027029850748</v>
      </c>
      <c r="Z52" s="6">
        <f t="shared" si="7"/>
        <v>1.3803667761194032</v>
      </c>
      <c r="AA52" s="6">
        <f t="shared" si="8"/>
        <v>1.8298986981627297</v>
      </c>
      <c r="AB52" s="6">
        <f t="shared" si="9"/>
        <v>3.2930306315235236</v>
      </c>
      <c r="AD52" s="7">
        <f t="shared" si="10"/>
        <v>124.27890444768597</v>
      </c>
      <c r="AE52" s="7"/>
      <c r="AF52" s="51">
        <v>1548</v>
      </c>
      <c r="AG52" s="44">
        <f t="shared" si="11"/>
        <v>1268.9266625</v>
      </c>
      <c r="AH52" s="44">
        <f t="shared" si="12"/>
        <v>837.97043749999989</v>
      </c>
      <c r="AI52" s="44">
        <f t="shared" si="13"/>
        <v>521.97139868028114</v>
      </c>
      <c r="AK52" s="10">
        <v>1548</v>
      </c>
      <c r="AL52" s="11">
        <f t="shared" si="14"/>
        <v>2.4310271898197344</v>
      </c>
      <c r="AM52" s="11">
        <f t="shared" si="15"/>
        <v>1.6053953140318997</v>
      </c>
      <c r="AP52" s="12">
        <v>2.4310271898197344</v>
      </c>
      <c r="AQ52" s="12">
        <v>1.6053953140318997</v>
      </c>
      <c r="AS52" s="12">
        <f t="shared" si="17"/>
        <v>0</v>
      </c>
    </row>
    <row r="53" spans="1:45" x14ac:dyDescent="0.2">
      <c r="A53">
        <f t="shared" si="16"/>
        <v>1.2564853556485356</v>
      </c>
      <c r="B53" s="5">
        <v>1549</v>
      </c>
      <c r="C53" s="4">
        <v>0.23586516853932585</v>
      </c>
      <c r="D53" s="4">
        <f t="shared" si="0"/>
        <v>0.3144868913857678</v>
      </c>
      <c r="F53" s="4">
        <v>0.29636113017723664</v>
      </c>
      <c r="G53" s="4">
        <v>0.41498181818181817</v>
      </c>
      <c r="H53" s="4">
        <v>1.5287448097165992</v>
      </c>
      <c r="I53" s="4">
        <v>2.3708354430379748</v>
      </c>
      <c r="J53" s="4">
        <v>4.4000000000000004</v>
      </c>
      <c r="K53" s="4">
        <v>2.8097406567164183</v>
      </c>
      <c r="L53" s="4">
        <v>1.2115645273631841</v>
      </c>
      <c r="M53" s="4">
        <v>1.382478412073491</v>
      </c>
      <c r="N53" s="4">
        <v>1.9128633815467528</v>
      </c>
      <c r="P53" s="4">
        <v>5.0757066499999999</v>
      </c>
      <c r="Q53" s="4">
        <v>3.3518817499999995</v>
      </c>
      <c r="R53" s="6"/>
      <c r="S53" s="26">
        <v>1549</v>
      </c>
      <c r="T53" s="6">
        <f t="shared" si="1"/>
        <v>80.313866278031128</v>
      </c>
      <c r="U53" s="6">
        <f t="shared" si="2"/>
        <v>9.0051054545454541</v>
      </c>
      <c r="V53" s="6">
        <f t="shared" si="3"/>
        <v>7.643724048582996</v>
      </c>
      <c r="W53" s="6">
        <f t="shared" si="4"/>
        <v>7.1125063291139243</v>
      </c>
      <c r="X53" s="6">
        <f t="shared" si="5"/>
        <v>5.7200000000000006</v>
      </c>
      <c r="Y53" s="6">
        <f t="shared" si="6"/>
        <v>8.4292219701492552</v>
      </c>
      <c r="Z53" s="6">
        <f t="shared" si="7"/>
        <v>1.5750338855721393</v>
      </c>
      <c r="AA53" s="6">
        <f t="shared" si="8"/>
        <v>1.7972219356955383</v>
      </c>
      <c r="AB53" s="6">
        <f t="shared" si="9"/>
        <v>3.8257267630935057</v>
      </c>
      <c r="AD53" s="7">
        <f t="shared" si="10"/>
        <v>125.42240666478394</v>
      </c>
      <c r="AE53" s="7"/>
      <c r="AF53" s="51">
        <v>1549</v>
      </c>
      <c r="AG53" s="44">
        <f t="shared" si="11"/>
        <v>1268.9266625</v>
      </c>
      <c r="AH53" s="44">
        <f t="shared" si="12"/>
        <v>837.97043749999989</v>
      </c>
      <c r="AI53" s="44">
        <f t="shared" si="13"/>
        <v>526.77410799209258</v>
      </c>
      <c r="AK53" s="10">
        <v>1549</v>
      </c>
      <c r="AL53" s="11">
        <f t="shared" si="14"/>
        <v>2.4088630083524301</v>
      </c>
      <c r="AM53" s="11">
        <f t="shared" si="15"/>
        <v>1.5907585904214159</v>
      </c>
      <c r="AP53" s="12">
        <v>2.4088630083524301</v>
      </c>
      <c r="AQ53" s="12">
        <v>1.5907585904214159</v>
      </c>
      <c r="AS53" s="12">
        <f t="shared" si="17"/>
        <v>0</v>
      </c>
    </row>
    <row r="54" spans="1:45" x14ac:dyDescent="0.2">
      <c r="A54">
        <f t="shared" si="16"/>
        <v>1.2564853556485356</v>
      </c>
      <c r="B54" s="5">
        <v>1550</v>
      </c>
      <c r="C54" s="4">
        <v>0.31398114993620613</v>
      </c>
      <c r="D54" s="4">
        <f t="shared" si="0"/>
        <v>0.41864153324827486</v>
      </c>
      <c r="F54" s="4">
        <v>0.3945127168445301</v>
      </c>
      <c r="G54" s="4">
        <v>0.54903272727272723</v>
      </c>
      <c r="H54" s="4">
        <v>1.6323886639676115</v>
      </c>
      <c r="I54" s="4">
        <v>2.657620253164557</v>
      </c>
      <c r="J54" s="4">
        <v>4.3695917857142854</v>
      </c>
      <c r="K54" s="4">
        <v>2.5524533582089552</v>
      </c>
      <c r="L54" s="4">
        <v>1.2319841542288557</v>
      </c>
      <c r="M54" s="4">
        <v>1.357342440944882</v>
      </c>
      <c r="N54" s="4">
        <v>1.8523297302319821</v>
      </c>
      <c r="P54" s="4">
        <v>5.9471959050000001</v>
      </c>
      <c r="Q54" s="4">
        <v>3.6296090950000002</v>
      </c>
      <c r="R54" s="6"/>
      <c r="S54" s="26">
        <v>1550</v>
      </c>
      <c r="T54" s="6">
        <f t="shared" si="1"/>
        <v>106.91294626486766</v>
      </c>
      <c r="U54" s="6">
        <f t="shared" si="2"/>
        <v>11.914010181818181</v>
      </c>
      <c r="V54" s="6">
        <f t="shared" si="3"/>
        <v>8.1619433198380573</v>
      </c>
      <c r="W54" s="6">
        <f t="shared" si="4"/>
        <v>7.9728607594936705</v>
      </c>
      <c r="X54" s="6">
        <f t="shared" si="5"/>
        <v>5.6804693214285713</v>
      </c>
      <c r="Y54" s="6">
        <f t="shared" si="6"/>
        <v>7.6573600746268653</v>
      </c>
      <c r="Z54" s="6">
        <f t="shared" si="7"/>
        <v>1.6015794004975124</v>
      </c>
      <c r="AA54" s="6">
        <f t="shared" si="8"/>
        <v>1.7645451732283466</v>
      </c>
      <c r="AB54" s="6">
        <f t="shared" si="9"/>
        <v>3.7046594604639642</v>
      </c>
      <c r="AD54" s="7">
        <f t="shared" si="10"/>
        <v>155.37037395626285</v>
      </c>
      <c r="AE54" s="7"/>
      <c r="AF54" s="51">
        <v>1550</v>
      </c>
      <c r="AG54" s="44">
        <f t="shared" si="11"/>
        <v>1486.7989762500001</v>
      </c>
      <c r="AH54" s="44">
        <f t="shared" si="12"/>
        <v>907.40227375000006</v>
      </c>
      <c r="AI54" s="44">
        <f t="shared" si="13"/>
        <v>652.55557061630395</v>
      </c>
      <c r="AK54" s="10">
        <v>1550</v>
      </c>
      <c r="AL54" s="11">
        <f t="shared" si="14"/>
        <v>2.2784250770333592</v>
      </c>
      <c r="AM54" s="11">
        <f t="shared" si="15"/>
        <v>1.390536399670923</v>
      </c>
      <c r="AP54" s="12">
        <v>2.2784250770333592</v>
      </c>
      <c r="AQ54" s="12">
        <v>1.390536399670923</v>
      </c>
      <c r="AS54" s="12">
        <f t="shared" si="17"/>
        <v>0</v>
      </c>
    </row>
    <row r="55" spans="1:45" x14ac:dyDescent="0.2">
      <c r="A55">
        <f t="shared" si="16"/>
        <v>1.2564853556485356</v>
      </c>
      <c r="B55" s="5">
        <v>1551</v>
      </c>
      <c r="C55" s="4">
        <v>0.33895476807836356</v>
      </c>
      <c r="D55" s="4">
        <f t="shared" si="0"/>
        <v>0.45193969077115143</v>
      </c>
      <c r="F55" s="4">
        <v>0.42589170231770956</v>
      </c>
      <c r="G55" s="4">
        <v>0.51774545454545451</v>
      </c>
      <c r="H55" s="4">
        <v>1.6388663967611337</v>
      </c>
      <c r="I55" s="4">
        <v>2.5944303797468353</v>
      </c>
      <c r="J55" s="4">
        <v>4.1881071428571426</v>
      </c>
      <c r="K55" s="4">
        <v>2.5524533582089552</v>
      </c>
      <c r="L55" s="4">
        <v>1.1503056467661692</v>
      </c>
      <c r="M55" s="4">
        <v>1.5332942388451443</v>
      </c>
      <c r="N55" s="4">
        <v>1.9128633815467528</v>
      </c>
      <c r="P55" s="4">
        <v>5.9471959050000001</v>
      </c>
      <c r="Q55" s="4">
        <v>3.6296090950000002</v>
      </c>
      <c r="R55" s="6"/>
      <c r="S55" s="26">
        <v>1551</v>
      </c>
      <c r="T55" s="6">
        <f t="shared" si="1"/>
        <v>115.41665132809929</v>
      </c>
      <c r="U55" s="6">
        <f t="shared" si="2"/>
        <v>11.235076363636363</v>
      </c>
      <c r="V55" s="6">
        <f t="shared" si="3"/>
        <v>8.1943319838056681</v>
      </c>
      <c r="W55" s="6">
        <f t="shared" si="4"/>
        <v>7.7832911392405055</v>
      </c>
      <c r="X55" s="6">
        <f t="shared" si="5"/>
        <v>5.4445392857142858</v>
      </c>
      <c r="Y55" s="6">
        <f t="shared" si="6"/>
        <v>7.6573600746268653</v>
      </c>
      <c r="Z55" s="6">
        <f t="shared" si="7"/>
        <v>1.4953973407960199</v>
      </c>
      <c r="AA55" s="6">
        <f t="shared" si="8"/>
        <v>1.9932825104986875</v>
      </c>
      <c r="AB55" s="6">
        <f t="shared" si="9"/>
        <v>3.8257267630935057</v>
      </c>
      <c r="AD55" s="7">
        <f t="shared" si="10"/>
        <v>163.04565678951118</v>
      </c>
      <c r="AE55" s="7"/>
      <c r="AF55" s="51">
        <v>1551</v>
      </c>
      <c r="AG55" s="44">
        <f t="shared" si="11"/>
        <v>1486.7989762500001</v>
      </c>
      <c r="AH55" s="44">
        <f t="shared" si="12"/>
        <v>907.40227375000006</v>
      </c>
      <c r="AI55" s="44">
        <f t="shared" si="13"/>
        <v>684.79175851594698</v>
      </c>
      <c r="AK55" s="10">
        <v>1551</v>
      </c>
      <c r="AL55" s="11">
        <f t="shared" si="14"/>
        <v>2.1711694946097642</v>
      </c>
      <c r="AM55" s="11">
        <f t="shared" si="15"/>
        <v>1.3250776786748801</v>
      </c>
      <c r="AP55" s="12">
        <v>2.1711694946097642</v>
      </c>
      <c r="AQ55" s="12">
        <v>1.3250776786748801</v>
      </c>
      <c r="AS55" s="12">
        <f t="shared" si="17"/>
        <v>0</v>
      </c>
    </row>
    <row r="56" spans="1:45" x14ac:dyDescent="0.2">
      <c r="A56">
        <f t="shared" si="16"/>
        <v>1.2564853556485356</v>
      </c>
      <c r="B56" s="5">
        <v>1552</v>
      </c>
      <c r="C56" s="4">
        <v>0.35157196361690746</v>
      </c>
      <c r="D56" s="4">
        <f t="shared" si="0"/>
        <v>0.46876261815587661</v>
      </c>
      <c r="F56" s="4">
        <v>0.44174502374124397</v>
      </c>
      <c r="G56" s="4">
        <v>0.63124363636363634</v>
      </c>
      <c r="H56" s="4">
        <v>1.3991902834008099</v>
      </c>
      <c r="I56" s="4">
        <v>2.6685569620253164</v>
      </c>
      <c r="J56" s="4">
        <v>3.6715739285714282</v>
      </c>
      <c r="K56" s="4">
        <v>2.9363423432835827</v>
      </c>
      <c r="L56" s="4">
        <v>1.1094663930348259</v>
      </c>
      <c r="M56" s="4">
        <v>1.55</v>
      </c>
      <c r="N56" s="4">
        <v>1.755475888128349</v>
      </c>
      <c r="P56" s="4">
        <v>5.9471959050000001</v>
      </c>
      <c r="Q56" s="4">
        <v>3.6296090950000002</v>
      </c>
      <c r="R56" s="6"/>
      <c r="S56" s="26">
        <v>1552</v>
      </c>
      <c r="T56" s="6">
        <f t="shared" si="1"/>
        <v>119.71290143387712</v>
      </c>
      <c r="U56" s="6">
        <f t="shared" si="2"/>
        <v>13.697986909090908</v>
      </c>
      <c r="V56" s="6">
        <f t="shared" si="3"/>
        <v>6.9959514170040489</v>
      </c>
      <c r="W56" s="6">
        <f t="shared" si="4"/>
        <v>8.0056708860759489</v>
      </c>
      <c r="X56" s="6">
        <f t="shared" si="5"/>
        <v>4.7730461071428572</v>
      </c>
      <c r="Y56" s="6">
        <f t="shared" si="6"/>
        <v>8.809027029850748</v>
      </c>
      <c r="Z56" s="6">
        <f t="shared" si="7"/>
        <v>1.4423063109452736</v>
      </c>
      <c r="AA56" s="6">
        <f t="shared" si="8"/>
        <v>2.0150000000000001</v>
      </c>
      <c r="AB56" s="6">
        <f t="shared" si="9"/>
        <v>3.510951776256698</v>
      </c>
      <c r="AD56" s="7">
        <f t="shared" si="10"/>
        <v>168.96284187024358</v>
      </c>
      <c r="AE56" s="7"/>
      <c r="AF56" s="51">
        <v>1552</v>
      </c>
      <c r="AG56" s="44">
        <f t="shared" si="11"/>
        <v>1486.7989762500001</v>
      </c>
      <c r="AH56" s="44">
        <f t="shared" si="12"/>
        <v>907.40227375000006</v>
      </c>
      <c r="AI56" s="44">
        <f t="shared" si="13"/>
        <v>709.64393585502307</v>
      </c>
      <c r="AK56" s="10">
        <v>1552</v>
      </c>
      <c r="AL56" s="11">
        <f t="shared" si="14"/>
        <v>2.0951337722045245</v>
      </c>
      <c r="AM56" s="11">
        <f t="shared" si="15"/>
        <v>1.2786726242600883</v>
      </c>
      <c r="AP56" s="12">
        <v>2.0951337722045245</v>
      </c>
      <c r="AQ56" s="12">
        <v>1.2786726242600883</v>
      </c>
      <c r="AS56" s="12">
        <f t="shared" si="17"/>
        <v>0</v>
      </c>
    </row>
    <row r="57" spans="1:45" x14ac:dyDescent="0.2">
      <c r="A57">
        <f t="shared" si="16"/>
        <v>1.2564853556485356</v>
      </c>
      <c r="B57" s="5">
        <v>1553</v>
      </c>
      <c r="C57" s="4">
        <v>0.31232958801498129</v>
      </c>
      <c r="D57" s="4">
        <f t="shared" si="0"/>
        <v>0.41643945068664173</v>
      </c>
      <c r="F57" s="4">
        <v>0.39243755347656434</v>
      </c>
      <c r="G57" s="4">
        <v>0.64974545454545463</v>
      </c>
      <c r="H57" s="4">
        <v>1.7878542510121456</v>
      </c>
      <c r="I57" s="4">
        <v>2.9595949367088608</v>
      </c>
      <c r="J57" s="4">
        <v>4.5999999999999996</v>
      </c>
      <c r="K57" s="4">
        <v>3.5734347014925376</v>
      </c>
      <c r="L57" s="4">
        <v>1.2524037810945274</v>
      </c>
      <c r="M57" s="4">
        <v>1.5835661811023622</v>
      </c>
      <c r="N57" s="4">
        <v>1.755475888128349</v>
      </c>
      <c r="P57" s="4">
        <v>5.9471959050000001</v>
      </c>
      <c r="Q57" s="4">
        <v>3.6296090950000002</v>
      </c>
      <c r="R57" s="6"/>
      <c r="S57" s="26">
        <v>1553</v>
      </c>
      <c r="T57" s="6">
        <f t="shared" si="1"/>
        <v>106.35057699214893</v>
      </c>
      <c r="U57" s="6">
        <f t="shared" si="2"/>
        <v>14.099476363636365</v>
      </c>
      <c r="V57" s="6">
        <f t="shared" si="3"/>
        <v>8.9392712550607278</v>
      </c>
      <c r="W57" s="6">
        <f t="shared" si="4"/>
        <v>8.8787848101265823</v>
      </c>
      <c r="X57" s="6">
        <f t="shared" si="5"/>
        <v>5.9799999999999995</v>
      </c>
      <c r="Y57" s="6">
        <f t="shared" si="6"/>
        <v>10.720304104477613</v>
      </c>
      <c r="Z57" s="6">
        <f t="shared" si="7"/>
        <v>1.6281249154228856</v>
      </c>
      <c r="AA57" s="6">
        <f t="shared" si="8"/>
        <v>2.0586360354330711</v>
      </c>
      <c r="AB57" s="6">
        <f t="shared" si="9"/>
        <v>3.510951776256698</v>
      </c>
      <c r="AD57" s="7">
        <f t="shared" si="10"/>
        <v>162.16612625256283</v>
      </c>
      <c r="AE57" s="7"/>
      <c r="AF57" s="51">
        <v>1553</v>
      </c>
      <c r="AG57" s="44">
        <f t="shared" si="11"/>
        <v>1486.7989762500001</v>
      </c>
      <c r="AH57" s="44">
        <f t="shared" si="12"/>
        <v>907.40227375000006</v>
      </c>
      <c r="AI57" s="44">
        <f t="shared" si="13"/>
        <v>681.09773026076391</v>
      </c>
      <c r="AK57" s="10">
        <v>1553</v>
      </c>
      <c r="AL57" s="11">
        <f t="shared" si="14"/>
        <v>2.1829451342919124</v>
      </c>
      <c r="AM57" s="11">
        <f t="shared" si="15"/>
        <v>1.3322644217337116</v>
      </c>
      <c r="AP57" s="12">
        <v>2.1829451342919124</v>
      </c>
      <c r="AQ57" s="12">
        <v>1.3322644217337116</v>
      </c>
      <c r="AS57" s="12">
        <f t="shared" si="17"/>
        <v>0</v>
      </c>
    </row>
    <row r="58" spans="1:45" x14ac:dyDescent="0.2">
      <c r="A58">
        <f t="shared" si="16"/>
        <v>1.2564853556485356</v>
      </c>
      <c r="B58" s="5">
        <v>1554</v>
      </c>
      <c r="C58" s="4">
        <v>0.32346380211548753</v>
      </c>
      <c r="D58" s="4">
        <f t="shared" si="0"/>
        <v>0.43128506948731671</v>
      </c>
      <c r="F58" s="4">
        <v>0.40642753044050589</v>
      </c>
      <c r="G58" s="4">
        <v>0.50661818181818175</v>
      </c>
      <c r="H58" s="4">
        <v>1.8811336032388664</v>
      </c>
      <c r="I58" s="4">
        <v>2.9735696202531643</v>
      </c>
      <c r="J58" s="4">
        <v>5.6540875546647227</v>
      </c>
      <c r="K58" s="4">
        <v>3.8918390191897658</v>
      </c>
      <c r="L58" s="4">
        <v>1.4205212420042646</v>
      </c>
      <c r="M58" s="4">
        <v>1.7965280511811026</v>
      </c>
      <c r="N58" s="4">
        <v>1.7305940092145511</v>
      </c>
      <c r="P58" s="4">
        <v>5.6674711125000004</v>
      </c>
      <c r="Q58" s="4">
        <v>3.4588913875000005</v>
      </c>
      <c r="R58" s="6"/>
      <c r="S58" s="26">
        <v>1554</v>
      </c>
      <c r="T58" s="6">
        <f t="shared" si="1"/>
        <v>110.1418607493771</v>
      </c>
      <c r="U58" s="6">
        <f t="shared" si="2"/>
        <v>10.993614545454543</v>
      </c>
      <c r="V58" s="6">
        <f t="shared" si="3"/>
        <v>9.4056680161943316</v>
      </c>
      <c r="W58" s="6">
        <f t="shared" si="4"/>
        <v>8.9207088607594933</v>
      </c>
      <c r="X58" s="6">
        <f t="shared" si="5"/>
        <v>7.3503138210641401</v>
      </c>
      <c r="Y58" s="6">
        <f t="shared" si="6"/>
        <v>11.675517057569298</v>
      </c>
      <c r="Z58" s="6">
        <f t="shared" si="7"/>
        <v>1.8466776146055439</v>
      </c>
      <c r="AA58" s="6">
        <f t="shared" si="8"/>
        <v>2.3354864665354333</v>
      </c>
      <c r="AB58" s="6">
        <f t="shared" si="9"/>
        <v>3.4611880184291022</v>
      </c>
      <c r="AD58" s="7">
        <f t="shared" si="10"/>
        <v>166.131035149989</v>
      </c>
      <c r="AE58" s="7"/>
      <c r="AF58" s="51">
        <v>1554</v>
      </c>
      <c r="AG58" s="44">
        <f t="shared" si="11"/>
        <v>1416.8677781250001</v>
      </c>
      <c r="AH58" s="44">
        <f t="shared" si="12"/>
        <v>864.72284687500007</v>
      </c>
      <c r="AI58" s="44">
        <f t="shared" si="13"/>
        <v>697.75034762995381</v>
      </c>
      <c r="AK58" s="10">
        <v>1554</v>
      </c>
      <c r="AL58" s="11">
        <f t="shared" si="14"/>
        <v>2.0306228193761133</v>
      </c>
      <c r="AM58" s="11">
        <f t="shared" si="15"/>
        <v>1.2393012053841337</v>
      </c>
      <c r="AP58" s="12">
        <v>2.0306228193761133</v>
      </c>
      <c r="AQ58" s="12">
        <v>1.2393012053841337</v>
      </c>
      <c r="AS58" s="12">
        <f t="shared" si="17"/>
        <v>0</v>
      </c>
    </row>
    <row r="59" spans="1:45" x14ac:dyDescent="0.2">
      <c r="A59">
        <f t="shared" si="16"/>
        <v>1.2564853556485356</v>
      </c>
      <c r="B59" s="5">
        <v>1555</v>
      </c>
      <c r="C59" s="4">
        <v>0.3858701897353583</v>
      </c>
      <c r="D59" s="4">
        <f t="shared" si="0"/>
        <v>0.51449358631381104</v>
      </c>
      <c r="F59" s="4">
        <v>0.4848402425837996</v>
      </c>
      <c r="G59" s="4">
        <v>0.73754181818181819</v>
      </c>
      <c r="H59" s="4">
        <v>1.9433198380566801</v>
      </c>
      <c r="I59" s="4">
        <v>3.037974683544304</v>
      </c>
      <c r="J59" s="4">
        <v>5.6540875546647227</v>
      </c>
      <c r="K59" s="4">
        <v>3.8918390191897658</v>
      </c>
      <c r="L59" s="4">
        <v>1.7059227700781807</v>
      </c>
      <c r="M59" s="4">
        <v>2.3474633202099739</v>
      </c>
      <c r="N59" s="4">
        <v>1.8575042365569516</v>
      </c>
      <c r="P59" s="4">
        <v>5.7496083750000002</v>
      </c>
      <c r="Q59" s="4">
        <v>3.3767541250000006</v>
      </c>
      <c r="R59" s="6"/>
      <c r="S59" s="26">
        <v>1555</v>
      </c>
      <c r="T59" s="6">
        <f t="shared" si="1"/>
        <v>131.39170574020969</v>
      </c>
      <c r="U59" s="6">
        <f t="shared" si="2"/>
        <v>16.004657454545455</v>
      </c>
      <c r="V59" s="6">
        <f t="shared" si="3"/>
        <v>9.7165991902834001</v>
      </c>
      <c r="W59" s="6">
        <f t="shared" si="4"/>
        <v>9.113924050632912</v>
      </c>
      <c r="X59" s="6">
        <f t="shared" si="5"/>
        <v>7.3503138210641401</v>
      </c>
      <c r="Y59" s="6">
        <f t="shared" si="6"/>
        <v>11.675517057569298</v>
      </c>
      <c r="Z59" s="6">
        <f t="shared" si="7"/>
        <v>2.2176996011016352</v>
      </c>
      <c r="AA59" s="6">
        <f t="shared" si="8"/>
        <v>3.0517023162729662</v>
      </c>
      <c r="AB59" s="6">
        <f t="shared" si="9"/>
        <v>3.7150084731139033</v>
      </c>
      <c r="AD59" s="7">
        <f t="shared" si="10"/>
        <v>194.23712770479338</v>
      </c>
      <c r="AE59" s="7"/>
      <c r="AF59" s="51">
        <v>1555</v>
      </c>
      <c r="AG59" s="44">
        <f t="shared" si="11"/>
        <v>1437.4020937499999</v>
      </c>
      <c r="AH59" s="44">
        <f t="shared" si="12"/>
        <v>844.1885312500001</v>
      </c>
      <c r="AI59" s="44">
        <f t="shared" si="13"/>
        <v>815.79593636013226</v>
      </c>
      <c r="AK59" s="10">
        <v>1555</v>
      </c>
      <c r="AL59" s="11">
        <f t="shared" si="14"/>
        <v>1.7619628018292313</v>
      </c>
      <c r="AM59" s="11">
        <f t="shared" si="15"/>
        <v>1.0348035502806598</v>
      </c>
      <c r="AP59" s="12">
        <v>1.7619628018292313</v>
      </c>
      <c r="AQ59" s="12">
        <v>1.0348035502806598</v>
      </c>
      <c r="AS59" s="12">
        <f t="shared" si="17"/>
        <v>0</v>
      </c>
    </row>
    <row r="60" spans="1:45" x14ac:dyDescent="0.2">
      <c r="A60">
        <f t="shared" si="16"/>
        <v>1.2564853556485356</v>
      </c>
      <c r="B60" s="5">
        <v>1556</v>
      </c>
      <c r="C60" s="4">
        <v>0.49143844919125818</v>
      </c>
      <c r="D60" s="4">
        <f t="shared" si="0"/>
        <v>0.65525126558834423</v>
      </c>
      <c r="F60" s="4">
        <v>0.61748521461144279</v>
      </c>
      <c r="G60" s="4">
        <v>1.0014545454545454</v>
      </c>
      <c r="H60" s="4">
        <v>1.9433198380566801</v>
      </c>
      <c r="I60" s="4">
        <v>3.5702278481012657</v>
      </c>
      <c r="J60" s="4">
        <v>5.3214941690962103</v>
      </c>
      <c r="K60" s="4">
        <v>4.137024877398721</v>
      </c>
      <c r="L60" s="4">
        <v>1.7448411602700782</v>
      </c>
      <c r="M60" s="4">
        <v>1.820481758530184</v>
      </c>
      <c r="N60" s="4">
        <v>2.8843233486909181</v>
      </c>
      <c r="P60" s="4">
        <v>5.7496083750000002</v>
      </c>
      <c r="Q60" s="4">
        <v>3.3767541250000006</v>
      </c>
      <c r="R60" s="6"/>
      <c r="S60" s="26">
        <v>1556</v>
      </c>
      <c r="T60" s="6">
        <f t="shared" si="1"/>
        <v>167.33849315970099</v>
      </c>
      <c r="U60" s="6">
        <f t="shared" si="2"/>
        <v>21.731563636363635</v>
      </c>
      <c r="V60" s="6">
        <f t="shared" si="3"/>
        <v>9.7165991902834001</v>
      </c>
      <c r="W60" s="6">
        <f t="shared" si="4"/>
        <v>10.710683544303798</v>
      </c>
      <c r="X60" s="6">
        <f t="shared" si="5"/>
        <v>6.9179424198250734</v>
      </c>
      <c r="Y60" s="6">
        <f t="shared" si="6"/>
        <v>12.411074632196163</v>
      </c>
      <c r="Z60" s="6">
        <f t="shared" si="7"/>
        <v>2.2682935083511016</v>
      </c>
      <c r="AA60" s="6">
        <f t="shared" si="8"/>
        <v>2.3666262860892391</v>
      </c>
      <c r="AB60" s="6">
        <f t="shared" si="9"/>
        <v>5.7686466973818362</v>
      </c>
      <c r="AD60" s="7">
        <f t="shared" si="10"/>
        <v>239.22992307449522</v>
      </c>
      <c r="AE60" s="7"/>
      <c r="AF60" s="51">
        <v>1556</v>
      </c>
      <c r="AG60" s="44">
        <f t="shared" si="11"/>
        <v>1437.4020937499999</v>
      </c>
      <c r="AH60" s="44">
        <f t="shared" si="12"/>
        <v>844.1885312500001</v>
      </c>
      <c r="AI60" s="44">
        <f t="shared" si="13"/>
        <v>1004.7656769128799</v>
      </c>
      <c r="AK60" s="10">
        <v>1556</v>
      </c>
      <c r="AL60" s="11">
        <f t="shared" si="14"/>
        <v>1.4305843907470901</v>
      </c>
      <c r="AM60" s="11">
        <f t="shared" si="15"/>
        <v>0.84018448345464036</v>
      </c>
      <c r="AP60" s="12">
        <v>1.4305843907470901</v>
      </c>
      <c r="AQ60" s="12">
        <v>0.84018448345464036</v>
      </c>
      <c r="AS60" s="12">
        <f t="shared" si="17"/>
        <v>0</v>
      </c>
    </row>
    <row r="61" spans="1:45" x14ac:dyDescent="0.2">
      <c r="A61">
        <f t="shared" si="16"/>
        <v>1.2564853556485358</v>
      </c>
      <c r="B61" s="5">
        <v>1557</v>
      </c>
      <c r="C61" s="4">
        <v>0.41328559081368071</v>
      </c>
      <c r="D61" s="4">
        <f t="shared" si="0"/>
        <v>0.55104745441824099</v>
      </c>
      <c r="F61" s="4">
        <v>0.51928729255794281</v>
      </c>
      <c r="G61" s="4">
        <v>0.76581818181818184</v>
      </c>
      <c r="H61" s="4">
        <v>2.0638056680161943</v>
      </c>
      <c r="I61" s="4">
        <v>3.0805063291139243</v>
      </c>
      <c r="J61" s="4">
        <v>5.5</v>
      </c>
      <c r="K61" s="4">
        <v>3.8918390191897658</v>
      </c>
      <c r="L61" s="4">
        <v>1.9978106965174132</v>
      </c>
      <c r="M61" s="4">
        <v>1.9</v>
      </c>
      <c r="N61" s="4">
        <v>1.5113854347140412</v>
      </c>
      <c r="P61" s="4">
        <v>5.7496083750000002</v>
      </c>
      <c r="Q61" s="4">
        <v>3.3767541250000006</v>
      </c>
      <c r="R61" s="6"/>
      <c r="S61" s="26">
        <v>1557</v>
      </c>
      <c r="T61" s="6">
        <f t="shared" si="1"/>
        <v>140.72685628320249</v>
      </c>
      <c r="U61" s="6">
        <f t="shared" si="2"/>
        <v>16.618254545454544</v>
      </c>
      <c r="V61" s="6">
        <f t="shared" si="3"/>
        <v>10.319028340080971</v>
      </c>
      <c r="W61" s="6">
        <f t="shared" si="4"/>
        <v>9.2415189873417738</v>
      </c>
      <c r="X61" s="6">
        <f t="shared" si="5"/>
        <v>7.15</v>
      </c>
      <c r="Y61" s="6">
        <f t="shared" si="6"/>
        <v>11.675517057569298</v>
      </c>
      <c r="Z61" s="6">
        <f t="shared" si="7"/>
        <v>2.5971539054726374</v>
      </c>
      <c r="AA61" s="6">
        <f t="shared" si="8"/>
        <v>2.4699999999999998</v>
      </c>
      <c r="AB61" s="6">
        <f t="shared" si="9"/>
        <v>3.0227708694280824</v>
      </c>
      <c r="AD61" s="7">
        <f t="shared" si="10"/>
        <v>203.82109998854978</v>
      </c>
      <c r="AE61" s="7"/>
      <c r="AF61" s="51">
        <v>1557</v>
      </c>
      <c r="AG61" s="44">
        <f t="shared" si="11"/>
        <v>1437.4020937499999</v>
      </c>
      <c r="AH61" s="44">
        <f t="shared" si="12"/>
        <v>844.1885312500001</v>
      </c>
      <c r="AI61" s="44">
        <f t="shared" si="13"/>
        <v>856.04861995190913</v>
      </c>
      <c r="AK61" s="10">
        <v>1557</v>
      </c>
      <c r="AL61" s="11">
        <f t="shared" si="14"/>
        <v>1.6791126815095501</v>
      </c>
      <c r="AM61" s="11">
        <f t="shared" si="15"/>
        <v>0.98614554310878355</v>
      </c>
      <c r="AP61" s="12">
        <v>1.6791126815095501</v>
      </c>
      <c r="AQ61" s="12">
        <v>0.98614554310878355</v>
      </c>
      <c r="AS61" s="12">
        <f t="shared" si="17"/>
        <v>0</v>
      </c>
    </row>
    <row r="62" spans="1:45" x14ac:dyDescent="0.2">
      <c r="A62">
        <f t="shared" si="16"/>
        <v>1.2564853556485356</v>
      </c>
      <c r="B62" s="5">
        <v>1558</v>
      </c>
      <c r="C62" s="4">
        <v>0.25318681318681319</v>
      </c>
      <c r="D62" s="4">
        <f t="shared" si="0"/>
        <v>0.33758241758241758</v>
      </c>
      <c r="F62" s="4">
        <v>0.31812552301255231</v>
      </c>
      <c r="G62" s="4">
        <v>0.49483636363636363</v>
      </c>
      <c r="H62" s="4">
        <v>1.8228340080971661</v>
      </c>
      <c r="I62" s="4">
        <v>2.5227341772151899</v>
      </c>
      <c r="J62" s="4">
        <v>5.6540875546647227</v>
      </c>
      <c r="K62" s="4">
        <v>3.8918390191897658</v>
      </c>
      <c r="L62" s="4">
        <v>1.2972796730632552</v>
      </c>
      <c r="M62" s="4">
        <v>1.9642040026246719</v>
      </c>
      <c r="N62" s="4">
        <v>1.4767735545297505</v>
      </c>
      <c r="P62" s="4">
        <v>5.7496083750000002</v>
      </c>
      <c r="Q62" s="4">
        <v>3.3767541250000006</v>
      </c>
      <c r="R62" s="6"/>
      <c r="S62" s="26">
        <v>1558</v>
      </c>
      <c r="T62" s="6">
        <f t="shared" si="1"/>
        <v>86.212016736401679</v>
      </c>
      <c r="U62" s="6">
        <f t="shared" si="2"/>
        <v>10.73794909090909</v>
      </c>
      <c r="V62" s="6">
        <f t="shared" si="3"/>
        <v>9.1141700404858312</v>
      </c>
      <c r="W62" s="6">
        <f t="shared" si="4"/>
        <v>7.5682025316455697</v>
      </c>
      <c r="X62" s="6">
        <f t="shared" si="5"/>
        <v>7.3503138210641401</v>
      </c>
      <c r="Y62" s="6">
        <f t="shared" si="6"/>
        <v>11.675517057569298</v>
      </c>
      <c r="Z62" s="6">
        <f t="shared" si="7"/>
        <v>1.6864635749822319</v>
      </c>
      <c r="AA62" s="6">
        <f t="shared" si="8"/>
        <v>2.5534652034120735</v>
      </c>
      <c r="AB62" s="6">
        <f t="shared" si="9"/>
        <v>2.9535471090595009</v>
      </c>
      <c r="AD62" s="7">
        <f t="shared" si="10"/>
        <v>139.85164516552942</v>
      </c>
      <c r="AE62" s="7"/>
      <c r="AF62" s="51">
        <v>1558</v>
      </c>
      <c r="AG62" s="44">
        <f t="shared" si="11"/>
        <v>1437.4020937499999</v>
      </c>
      <c r="AH62" s="44">
        <f t="shared" si="12"/>
        <v>844.1885312500001</v>
      </c>
      <c r="AI62" s="44">
        <f t="shared" si="13"/>
        <v>587.37690969522362</v>
      </c>
      <c r="AK62" s="10">
        <v>1558</v>
      </c>
      <c r="AL62" s="11">
        <f t="shared" si="14"/>
        <v>2.4471545783027713</v>
      </c>
      <c r="AM62" s="11">
        <f t="shared" si="15"/>
        <v>1.4372177682095644</v>
      </c>
      <c r="AP62" s="12">
        <v>2.4471545783027713</v>
      </c>
      <c r="AQ62" s="12">
        <v>1.4372177682095644</v>
      </c>
      <c r="AS62" s="12">
        <f t="shared" si="17"/>
        <v>0</v>
      </c>
    </row>
    <row r="63" spans="1:45" x14ac:dyDescent="0.2">
      <c r="A63">
        <f t="shared" si="16"/>
        <v>1.2564853556485356</v>
      </c>
      <c r="B63" s="5">
        <v>1559</v>
      </c>
      <c r="C63" s="4">
        <v>0.3803597151911759</v>
      </c>
      <c r="D63" s="4">
        <f t="shared" si="0"/>
        <v>0.50714628692156782</v>
      </c>
      <c r="F63" s="4">
        <v>0.47791641201636037</v>
      </c>
      <c r="G63" s="4">
        <v>0.70690909090909093</v>
      </c>
      <c r="H63" s="4">
        <v>1.8228340080971661</v>
      </c>
      <c r="I63" s="4">
        <v>3.1424810126582279</v>
      </c>
      <c r="J63" s="4">
        <v>6</v>
      </c>
      <c r="K63" s="4">
        <v>4.3783188965884872</v>
      </c>
      <c r="L63" s="4">
        <v>1.1934972992181947</v>
      </c>
      <c r="M63" s="4">
        <v>1.6048983923884514</v>
      </c>
      <c r="N63" s="4">
        <v>1.6729075422407329</v>
      </c>
      <c r="P63" s="4">
        <v>5.7496083750000002</v>
      </c>
      <c r="Q63" s="4">
        <v>3.3767541250000006</v>
      </c>
      <c r="R63" s="6"/>
      <c r="S63" s="26">
        <v>1559</v>
      </c>
      <c r="T63" s="6">
        <f t="shared" si="1"/>
        <v>129.51534765643365</v>
      </c>
      <c r="U63" s="6">
        <f t="shared" si="2"/>
        <v>15.339927272727273</v>
      </c>
      <c r="V63" s="6">
        <f t="shared" si="3"/>
        <v>9.1141700404858312</v>
      </c>
      <c r="W63" s="6">
        <f t="shared" si="4"/>
        <v>9.4274430379746832</v>
      </c>
      <c r="X63" s="6">
        <f t="shared" si="5"/>
        <v>7.8000000000000007</v>
      </c>
      <c r="Y63" s="6">
        <f t="shared" si="6"/>
        <v>13.134956689765461</v>
      </c>
      <c r="Z63" s="6">
        <f t="shared" si="7"/>
        <v>1.5515464889836532</v>
      </c>
      <c r="AA63" s="6">
        <f t="shared" si="8"/>
        <v>2.086367910104987</v>
      </c>
      <c r="AB63" s="6">
        <f t="shared" si="9"/>
        <v>3.3458150844814658</v>
      </c>
      <c r="AD63" s="7">
        <f t="shared" si="10"/>
        <v>191.31557418095704</v>
      </c>
      <c r="AE63" s="7"/>
      <c r="AF63" s="51">
        <v>1559</v>
      </c>
      <c r="AG63" s="44">
        <f t="shared" si="11"/>
        <v>1437.4020937499999</v>
      </c>
      <c r="AH63" s="44">
        <f t="shared" si="12"/>
        <v>844.1885312500001</v>
      </c>
      <c r="AI63" s="44">
        <f t="shared" si="13"/>
        <v>803.52541156001962</v>
      </c>
      <c r="AK63" s="10">
        <v>1559</v>
      </c>
      <c r="AL63" s="11">
        <f t="shared" si="14"/>
        <v>1.7888694907101053</v>
      </c>
      <c r="AM63" s="11">
        <f t="shared" si="15"/>
        <v>1.0506058913694269</v>
      </c>
      <c r="AP63" s="12">
        <v>1.7888694907101053</v>
      </c>
      <c r="AQ63" s="12">
        <v>1.0506058913694269</v>
      </c>
      <c r="AS63" s="12">
        <f t="shared" si="17"/>
        <v>0</v>
      </c>
    </row>
    <row r="64" spans="1:45" x14ac:dyDescent="0.2">
      <c r="A64">
        <f t="shared" si="16"/>
        <v>1.2564853556485356</v>
      </c>
      <c r="B64" s="5">
        <v>1560</v>
      </c>
      <c r="C64" s="4">
        <v>0.27494423179816441</v>
      </c>
      <c r="D64" s="4">
        <f t="shared" si="0"/>
        <v>0.36659230906421919</v>
      </c>
      <c r="F64" s="4">
        <v>0.34546340087443</v>
      </c>
      <c r="G64" s="4">
        <v>0.40058181818181815</v>
      </c>
      <c r="H64" s="4">
        <v>1.6022672064777328</v>
      </c>
      <c r="I64" s="4">
        <v>2.4397367088607598</v>
      </c>
      <c r="J64" s="4">
        <v>6</v>
      </c>
      <c r="K64" s="4">
        <v>3.8918390191897658</v>
      </c>
      <c r="L64" s="4">
        <v>1.1934972992181947</v>
      </c>
      <c r="M64" s="4">
        <v>1.3414076115485567</v>
      </c>
      <c r="N64" s="4">
        <v>2.1484511097300305</v>
      </c>
      <c r="P64" s="4">
        <v>6.0690310625000006</v>
      </c>
      <c r="Q64" s="4">
        <v>3.7235559</v>
      </c>
      <c r="R64" s="6"/>
      <c r="S64" s="26">
        <v>1560</v>
      </c>
      <c r="T64" s="6">
        <f t="shared" si="1"/>
        <v>93.620581636970527</v>
      </c>
      <c r="U64" s="6">
        <f t="shared" si="2"/>
        <v>8.6926254545454533</v>
      </c>
      <c r="V64" s="6">
        <f t="shared" si="3"/>
        <v>8.0113360323886642</v>
      </c>
      <c r="W64" s="6">
        <f t="shared" si="4"/>
        <v>7.3192101265822789</v>
      </c>
      <c r="X64" s="6">
        <f t="shared" si="5"/>
        <v>7.8000000000000007</v>
      </c>
      <c r="Y64" s="6">
        <f t="shared" si="6"/>
        <v>11.675517057569298</v>
      </c>
      <c r="Z64" s="6">
        <f t="shared" si="7"/>
        <v>1.5515464889836532</v>
      </c>
      <c r="AA64" s="6">
        <f t="shared" si="8"/>
        <v>1.7438298950131237</v>
      </c>
      <c r="AB64" s="6">
        <f t="shared" si="9"/>
        <v>4.296902219460061</v>
      </c>
      <c r="AD64" s="7">
        <f t="shared" si="10"/>
        <v>144.71154891151309</v>
      </c>
      <c r="AE64" s="7"/>
      <c r="AF64" s="51">
        <v>1560</v>
      </c>
      <c r="AG64" s="44">
        <f t="shared" si="11"/>
        <v>1517.257765625</v>
      </c>
      <c r="AH64" s="44">
        <f t="shared" si="12"/>
        <v>930.88897499999996</v>
      </c>
      <c r="AI64" s="44">
        <f t="shared" si="13"/>
        <v>607.78850542835505</v>
      </c>
      <c r="AK64" s="10">
        <v>1560</v>
      </c>
      <c r="AL64" s="11">
        <f t="shared" si="14"/>
        <v>2.4963581115369604</v>
      </c>
      <c r="AM64" s="11">
        <f t="shared" si="15"/>
        <v>1.5316001646723005</v>
      </c>
      <c r="AP64" s="12">
        <v>2.4963581115369604</v>
      </c>
      <c r="AQ64" s="12">
        <v>1.5316001646723005</v>
      </c>
      <c r="AS64" s="12">
        <f t="shared" si="17"/>
        <v>0</v>
      </c>
    </row>
    <row r="65" spans="1:45" x14ac:dyDescent="0.2">
      <c r="A65">
        <f t="shared" si="16"/>
        <v>1.2564853556485358</v>
      </c>
      <c r="B65" s="5">
        <v>1561</v>
      </c>
      <c r="C65" s="4">
        <v>0.29770549450549449</v>
      </c>
      <c r="D65" s="4">
        <f t="shared" si="0"/>
        <v>0.39694065934065931</v>
      </c>
      <c r="F65" s="4">
        <v>0.37406259414225945</v>
      </c>
      <c r="G65" s="4">
        <v>0.50072727272727269</v>
      </c>
      <c r="H65" s="4">
        <v>1.4469959514170041</v>
      </c>
      <c r="I65" s="4">
        <v>2.4862177215189871</v>
      </c>
      <c r="J65" s="4">
        <v>6</v>
      </c>
      <c r="K65" s="4">
        <v>3.4053591417910454</v>
      </c>
      <c r="L65" s="4">
        <v>1.4205212420042646</v>
      </c>
      <c r="M65" s="4">
        <v>1.5809446850393702</v>
      </c>
      <c r="N65" s="4">
        <v>1.8798947210137764</v>
      </c>
      <c r="P65" s="4">
        <v>6.0690310625000006</v>
      </c>
      <c r="Q65" s="4">
        <v>3.7235559</v>
      </c>
      <c r="R65" s="6"/>
      <c r="S65" s="26">
        <v>1561</v>
      </c>
      <c r="T65" s="6">
        <f t="shared" si="1"/>
        <v>101.37096301255231</v>
      </c>
      <c r="U65" s="6">
        <f t="shared" si="2"/>
        <v>10.865781818181818</v>
      </c>
      <c r="V65" s="6">
        <f t="shared" si="3"/>
        <v>7.2349797570850205</v>
      </c>
      <c r="W65" s="6">
        <f t="shared" si="4"/>
        <v>7.4586531645569618</v>
      </c>
      <c r="X65" s="6">
        <f t="shared" si="5"/>
        <v>7.8000000000000007</v>
      </c>
      <c r="Y65" s="6">
        <f t="shared" si="6"/>
        <v>10.216077425373136</v>
      </c>
      <c r="Z65" s="6">
        <f t="shared" si="7"/>
        <v>1.8466776146055439</v>
      </c>
      <c r="AA65" s="6">
        <f t="shared" si="8"/>
        <v>2.0552280905511813</v>
      </c>
      <c r="AB65" s="6">
        <f t="shared" si="9"/>
        <v>3.7597894420275528</v>
      </c>
      <c r="AD65" s="7">
        <f t="shared" si="10"/>
        <v>152.60815032493349</v>
      </c>
      <c r="AE65" s="7"/>
      <c r="AF65" s="51">
        <v>1561</v>
      </c>
      <c r="AG65" s="44">
        <f t="shared" si="11"/>
        <v>1517.257765625</v>
      </c>
      <c r="AH65" s="44">
        <f t="shared" si="12"/>
        <v>930.88897499999996</v>
      </c>
      <c r="AI65" s="44">
        <f t="shared" si="13"/>
        <v>640.95423136472073</v>
      </c>
      <c r="AK65" s="10">
        <v>1561</v>
      </c>
      <c r="AL65" s="11">
        <f t="shared" si="14"/>
        <v>2.3671858166759465</v>
      </c>
      <c r="AM65" s="11">
        <f t="shared" si="15"/>
        <v>1.4523485912838889</v>
      </c>
      <c r="AP65" s="12">
        <v>2.3671858166759465</v>
      </c>
      <c r="AQ65" s="12">
        <v>1.4523485912838889</v>
      </c>
      <c r="AS65" s="12">
        <f t="shared" si="17"/>
        <v>0</v>
      </c>
    </row>
    <row r="66" spans="1:45" x14ac:dyDescent="0.2">
      <c r="A66">
        <f t="shared" si="16"/>
        <v>1.2564853556485356</v>
      </c>
      <c r="B66" s="5">
        <v>1562</v>
      </c>
      <c r="C66" s="4">
        <v>0.31810689385520852</v>
      </c>
      <c r="D66" s="4">
        <f t="shared" si="0"/>
        <v>0.424142525140278</v>
      </c>
      <c r="F66" s="4">
        <v>0.39969665365991264</v>
      </c>
      <c r="G66" s="4">
        <v>0.53077090909090907</v>
      </c>
      <c r="H66" s="4">
        <v>1.5989635627530365</v>
      </c>
      <c r="I66" s="4">
        <v>2.5543898734177217</v>
      </c>
      <c r="J66" s="4">
        <v>6</v>
      </c>
      <c r="K66" s="4">
        <v>3.526006151385928</v>
      </c>
      <c r="L66" s="4">
        <v>1.6410587864250177</v>
      </c>
      <c r="M66" s="4">
        <v>1.509083562992126</v>
      </c>
      <c r="N66" s="4">
        <v>1.7466907522105148</v>
      </c>
      <c r="P66" s="4">
        <v>6.0690310625000006</v>
      </c>
      <c r="Q66" s="4">
        <v>3.7235559</v>
      </c>
      <c r="R66" s="6"/>
      <c r="S66" s="26">
        <v>1562</v>
      </c>
      <c r="T66" s="6">
        <f t="shared" si="1"/>
        <v>108.31779314183632</v>
      </c>
      <c r="U66" s="6">
        <f t="shared" si="2"/>
        <v>11.517728727272727</v>
      </c>
      <c r="V66" s="6">
        <f t="shared" si="3"/>
        <v>7.9948178137651826</v>
      </c>
      <c r="W66" s="6">
        <f t="shared" si="4"/>
        <v>7.6631696202531652</v>
      </c>
      <c r="X66" s="6">
        <f t="shared" si="5"/>
        <v>7.8000000000000007</v>
      </c>
      <c r="Y66" s="6">
        <f t="shared" si="6"/>
        <v>10.578018454157784</v>
      </c>
      <c r="Z66" s="6">
        <f t="shared" si="7"/>
        <v>2.1333764223525229</v>
      </c>
      <c r="AA66" s="6">
        <f t="shared" si="8"/>
        <v>1.9618086318897638</v>
      </c>
      <c r="AB66" s="6">
        <f t="shared" si="9"/>
        <v>3.4933815044210297</v>
      </c>
      <c r="AD66" s="7">
        <f t="shared" si="10"/>
        <v>161.46009431594848</v>
      </c>
      <c r="AE66" s="7"/>
      <c r="AF66" s="51">
        <v>1562</v>
      </c>
      <c r="AG66" s="44">
        <f t="shared" si="11"/>
        <v>1517.257765625</v>
      </c>
      <c r="AH66" s="44">
        <f t="shared" si="12"/>
        <v>930.88897499999996</v>
      </c>
      <c r="AI66" s="44">
        <f t="shared" si="13"/>
        <v>678.13239612698362</v>
      </c>
      <c r="AK66" s="10">
        <v>1562</v>
      </c>
      <c r="AL66" s="11">
        <f t="shared" si="14"/>
        <v>2.2374064036617507</v>
      </c>
      <c r="AM66" s="11">
        <f t="shared" si="15"/>
        <v>1.3727245303669084</v>
      </c>
      <c r="AP66" s="12">
        <v>2.2374064036617507</v>
      </c>
      <c r="AQ66" s="12">
        <v>1.3727245303669084</v>
      </c>
      <c r="AS66" s="12">
        <f t="shared" si="17"/>
        <v>0</v>
      </c>
    </row>
    <row r="67" spans="1:45" x14ac:dyDescent="0.2">
      <c r="A67">
        <f t="shared" si="16"/>
        <v>1.2564853556485358</v>
      </c>
      <c r="B67" s="5">
        <v>1563</v>
      </c>
      <c r="C67" s="4">
        <v>0.31675904021072565</v>
      </c>
      <c r="D67" s="4">
        <f t="shared" si="0"/>
        <v>0.42234538694763418</v>
      </c>
      <c r="F67" s="4">
        <v>0.39800309529406247</v>
      </c>
      <c r="G67" s="4">
        <v>0.39056727272727276</v>
      </c>
      <c r="H67" s="4">
        <v>1.962364372469636</v>
      </c>
      <c r="I67" s="4">
        <v>3.1999594936708862</v>
      </c>
      <c r="J67" s="4">
        <v>6.3456169825072877</v>
      </c>
      <c r="K67" s="4">
        <v>3.4824745999999998</v>
      </c>
      <c r="L67" s="4">
        <v>2.0419627185501064</v>
      </c>
      <c r="M67" s="4">
        <v>1.9651759553805772</v>
      </c>
      <c r="N67" s="4">
        <v>1.7933447243095382</v>
      </c>
      <c r="P67" s="4">
        <v>5.7896140224999995</v>
      </c>
      <c r="Q67" s="4">
        <v>3.5521240919999997</v>
      </c>
      <c r="R67" s="6"/>
      <c r="S67" s="26">
        <v>1563</v>
      </c>
      <c r="T67" s="6">
        <f t="shared" si="1"/>
        <v>107.85883882469093</v>
      </c>
      <c r="U67" s="6">
        <f t="shared" si="2"/>
        <v>8.4753098181818185</v>
      </c>
      <c r="V67" s="6">
        <f t="shared" si="3"/>
        <v>9.8118218623481805</v>
      </c>
      <c r="W67" s="6">
        <f t="shared" si="4"/>
        <v>9.5998784810126594</v>
      </c>
      <c r="X67" s="6">
        <f t="shared" si="5"/>
        <v>8.2493020772594736</v>
      </c>
      <c r="Y67" s="6">
        <f t="shared" si="6"/>
        <v>10.447423799999999</v>
      </c>
      <c r="Z67" s="6">
        <f t="shared" si="7"/>
        <v>2.6545515341151384</v>
      </c>
      <c r="AA67" s="6">
        <f t="shared" si="8"/>
        <v>2.5547287419947504</v>
      </c>
      <c r="AB67" s="6">
        <f t="shared" si="9"/>
        <v>3.5866894486190763</v>
      </c>
      <c r="AD67" s="7">
        <f t="shared" si="10"/>
        <v>163.23854458822203</v>
      </c>
      <c r="AE67" s="7"/>
      <c r="AF67" s="51">
        <v>1563</v>
      </c>
      <c r="AG67" s="44">
        <f t="shared" si="11"/>
        <v>1447.4035056249998</v>
      </c>
      <c r="AH67" s="44">
        <f t="shared" si="12"/>
        <v>888.03102299999989</v>
      </c>
      <c r="AI67" s="44">
        <f t="shared" si="13"/>
        <v>685.60188727053253</v>
      </c>
      <c r="AK67" s="10">
        <v>1563</v>
      </c>
      <c r="AL67" s="11">
        <f t="shared" si="14"/>
        <v>2.1111428257400155</v>
      </c>
      <c r="AM67" s="11">
        <f t="shared" si="15"/>
        <v>1.2952575532359796</v>
      </c>
      <c r="AP67" s="12">
        <v>2.1111428257400155</v>
      </c>
      <c r="AQ67" s="12">
        <v>1.2952575532359796</v>
      </c>
      <c r="AS67" s="12">
        <f t="shared" si="17"/>
        <v>0</v>
      </c>
    </row>
    <row r="68" spans="1:45" x14ac:dyDescent="0.2">
      <c r="A68">
        <f t="shared" si="16"/>
        <v>1.2564853556485356</v>
      </c>
      <c r="B68" s="5">
        <v>1564</v>
      </c>
      <c r="C68" s="4">
        <v>0.29794954109560856</v>
      </c>
      <c r="D68" s="4">
        <f t="shared" si="0"/>
        <v>0.39726605479414473</v>
      </c>
      <c r="F68" s="4">
        <v>0.37436923510883369</v>
      </c>
      <c r="G68" s="4">
        <v>0.38856436363636371</v>
      </c>
      <c r="H68" s="4">
        <v>2.0152226720647772</v>
      </c>
      <c r="I68" s="4">
        <v>3.0016405063291138</v>
      </c>
      <c r="J68" s="4">
        <v>6.3456169825072877</v>
      </c>
      <c r="K68" s="4">
        <v>3.5975670441364604</v>
      </c>
      <c r="L68" s="4">
        <v>2.221407927149964</v>
      </c>
      <c r="M68" s="4">
        <v>2.1479830209973749</v>
      </c>
      <c r="N68" s="4">
        <v>1.6662734409870337</v>
      </c>
      <c r="P68" s="4">
        <v>5.7896140224999995</v>
      </c>
      <c r="Q68" s="4">
        <v>3.5521240919999997</v>
      </c>
      <c r="R68" s="6"/>
      <c r="S68" s="26">
        <v>1564</v>
      </c>
      <c r="T68" s="6">
        <f t="shared" si="1"/>
        <v>101.45406271449393</v>
      </c>
      <c r="U68" s="6">
        <f t="shared" si="2"/>
        <v>8.4318466909090919</v>
      </c>
      <c r="V68" s="6">
        <f t="shared" si="3"/>
        <v>10.076113360323886</v>
      </c>
      <c r="W68" s="6">
        <f t="shared" si="4"/>
        <v>9.0049215189873415</v>
      </c>
      <c r="X68" s="6">
        <f t="shared" si="5"/>
        <v>8.2493020772594736</v>
      </c>
      <c r="Y68" s="6">
        <f t="shared" si="6"/>
        <v>10.79270113240938</v>
      </c>
      <c r="Z68" s="6">
        <f t="shared" si="7"/>
        <v>2.8878303052949534</v>
      </c>
      <c r="AA68" s="6">
        <f t="shared" si="8"/>
        <v>2.7923779272965876</v>
      </c>
      <c r="AB68" s="6">
        <f t="shared" si="9"/>
        <v>3.3325468819740673</v>
      </c>
      <c r="AD68" s="7">
        <f t="shared" si="10"/>
        <v>157.02170260894871</v>
      </c>
      <c r="AE68" s="7"/>
      <c r="AF68" s="51">
        <v>1564</v>
      </c>
      <c r="AG68" s="44">
        <f t="shared" si="11"/>
        <v>1447.4035056249998</v>
      </c>
      <c r="AH68" s="44">
        <f t="shared" si="12"/>
        <v>888.03102299999989</v>
      </c>
      <c r="AI68" s="44">
        <f t="shared" si="13"/>
        <v>659.49115095758464</v>
      </c>
      <c r="AK68" s="10">
        <v>1564</v>
      </c>
      <c r="AL68" s="11">
        <f t="shared" si="14"/>
        <v>2.1947277132124703</v>
      </c>
      <c r="AM68" s="11">
        <f t="shared" si="15"/>
        <v>1.346539709760433</v>
      </c>
      <c r="AP68" s="12">
        <v>2.1947277132124703</v>
      </c>
      <c r="AQ68" s="12">
        <v>1.346539709760433</v>
      </c>
      <c r="AS68" s="12">
        <f t="shared" si="17"/>
        <v>0</v>
      </c>
    </row>
    <row r="69" spans="1:45" x14ac:dyDescent="0.2">
      <c r="A69">
        <f t="shared" si="16"/>
        <v>1.2564853556485356</v>
      </c>
      <c r="B69" s="5">
        <v>1565</v>
      </c>
      <c r="C69" s="4">
        <v>0.56671648351648352</v>
      </c>
      <c r="D69" s="4">
        <f t="shared" ref="D69:D99" si="18">C69/0.75</f>
        <v>0.75562197802197806</v>
      </c>
      <c r="F69" s="4">
        <v>0.7120709623430963</v>
      </c>
      <c r="G69" s="4">
        <v>0.46734545454545456</v>
      </c>
      <c r="H69" s="4">
        <v>2.0482591093117413</v>
      </c>
      <c r="I69" s="4">
        <v>3.4602531645569621</v>
      </c>
      <c r="J69" s="4">
        <v>6.3456169825072877</v>
      </c>
      <c r="K69" s="4">
        <v>4.1767419243070361</v>
      </c>
      <c r="L69" s="4">
        <v>2</v>
      </c>
      <c r="M69" s="4">
        <v>2.970614816272966</v>
      </c>
      <c r="N69" s="4">
        <v>1.8</v>
      </c>
      <c r="P69" s="4">
        <v>6.6950574184999994</v>
      </c>
      <c r="Q69" s="4">
        <v>4.5010984205</v>
      </c>
      <c r="R69" s="6"/>
      <c r="S69" s="26">
        <v>1565</v>
      </c>
      <c r="T69" s="6">
        <f t="shared" ref="T69:T132" si="19">F69*271</f>
        <v>192.97123079497911</v>
      </c>
      <c r="U69" s="6">
        <f t="shared" ref="U69:U132" si="20">G69*21.7</f>
        <v>10.141396363636364</v>
      </c>
      <c r="V69" s="6">
        <f t="shared" ref="V69:V132" si="21">H69*5</f>
        <v>10.241295546558707</v>
      </c>
      <c r="W69" s="6">
        <f t="shared" ref="W69:W132" si="22">I69*3</f>
        <v>10.380759493670887</v>
      </c>
      <c r="X69" s="6">
        <f t="shared" ref="X69:X132" si="23">J69*1.3</f>
        <v>8.2493020772594736</v>
      </c>
      <c r="Y69" s="6">
        <f t="shared" ref="Y69:Y132" si="24">K69*3</f>
        <v>12.530225772921108</v>
      </c>
      <c r="Z69" s="6">
        <f t="shared" ref="Z69:Z132" si="25">L69*1.3</f>
        <v>2.6</v>
      </c>
      <c r="AA69" s="6">
        <f t="shared" ref="AA69:AA132" si="26">M69*1.3</f>
        <v>3.8617992611548559</v>
      </c>
      <c r="AB69" s="6">
        <f t="shared" ref="AB69:AB132" si="27">N69*2</f>
        <v>3.6</v>
      </c>
      <c r="AD69" s="7">
        <f t="shared" ref="AD69:AD132" si="28">SUM(T69:AB69)</f>
        <v>254.57600931018052</v>
      </c>
      <c r="AE69" s="7"/>
      <c r="AF69" s="51">
        <v>1565</v>
      </c>
      <c r="AG69" s="44">
        <f t="shared" ref="AG69:AG132" si="29">P69*250</f>
        <v>1673.7643546249999</v>
      </c>
      <c r="AH69" s="44">
        <f t="shared" ref="AH69:AH132" si="30">Q69*250</f>
        <v>1125.2746051250001</v>
      </c>
      <c r="AI69" s="44">
        <f t="shared" ref="AI69:AI132" si="31">AD69*4.2</f>
        <v>1069.2192391027581</v>
      </c>
      <c r="AK69" s="10">
        <v>1565</v>
      </c>
      <c r="AL69" s="11">
        <f t="shared" ref="AL69:AL132" si="32">AG69/AI69</f>
        <v>1.5654080037219957</v>
      </c>
      <c r="AM69" s="11">
        <f t="shared" ref="AM69:AM132" si="33">AH69/AI69</f>
        <v>1.0524264472357243</v>
      </c>
      <c r="AP69" s="12">
        <v>1.5654080037219957</v>
      </c>
      <c r="AQ69" s="12">
        <v>1.0524264472357243</v>
      </c>
      <c r="AS69" s="12">
        <f t="shared" si="17"/>
        <v>0</v>
      </c>
    </row>
    <row r="70" spans="1:45" x14ac:dyDescent="0.2">
      <c r="A70">
        <f t="shared" ref="A70:A133" si="34">F70/C70</f>
        <v>1.2564853556485356</v>
      </c>
      <c r="B70" s="5">
        <v>1566</v>
      </c>
      <c r="C70" s="4">
        <v>0.35305481335144262</v>
      </c>
      <c r="D70" s="4">
        <f t="shared" si="18"/>
        <v>0.47073975113525685</v>
      </c>
      <c r="F70" s="4">
        <v>0.44360820271731471</v>
      </c>
      <c r="G70" s="4">
        <v>0.55080000000000007</v>
      </c>
      <c r="H70" s="4">
        <v>2.1176356275303645</v>
      </c>
      <c r="I70" s="4">
        <v>3.2887898734177217</v>
      </c>
      <c r="J70" s="4">
        <v>6.3456169825072877</v>
      </c>
      <c r="K70" s="4">
        <v>4.4106394720682305</v>
      </c>
      <c r="L70" s="4">
        <v>1.9058318706467661</v>
      </c>
      <c r="M70" s="4">
        <v>2.7649568674540679</v>
      </c>
      <c r="N70" s="4">
        <v>1.9860011861210767</v>
      </c>
      <c r="P70" s="4">
        <v>6.6950574184999994</v>
      </c>
      <c r="Q70" s="4">
        <v>4.5010984205</v>
      </c>
      <c r="R70" s="6"/>
      <c r="S70" s="26">
        <v>1566</v>
      </c>
      <c r="T70" s="6">
        <f t="shared" si="19"/>
        <v>120.21782293639228</v>
      </c>
      <c r="U70" s="6">
        <f t="shared" si="20"/>
        <v>11.952360000000001</v>
      </c>
      <c r="V70" s="6">
        <f t="shared" si="21"/>
        <v>10.588178137651823</v>
      </c>
      <c r="W70" s="6">
        <f t="shared" si="22"/>
        <v>9.866369620253165</v>
      </c>
      <c r="X70" s="6">
        <f t="shared" si="23"/>
        <v>8.2493020772594736</v>
      </c>
      <c r="Y70" s="6">
        <f t="shared" si="24"/>
        <v>13.231918416204692</v>
      </c>
      <c r="Z70" s="6">
        <f t="shared" si="25"/>
        <v>2.4775814318407958</v>
      </c>
      <c r="AA70" s="6">
        <f t="shared" si="26"/>
        <v>3.5944439276902882</v>
      </c>
      <c r="AB70" s="6">
        <f t="shared" si="27"/>
        <v>3.9720023722421534</v>
      </c>
      <c r="AD70" s="7">
        <f t="shared" si="28"/>
        <v>184.14997891953468</v>
      </c>
      <c r="AE70" s="7"/>
      <c r="AF70" s="51">
        <v>1566</v>
      </c>
      <c r="AG70" s="44">
        <f t="shared" si="29"/>
        <v>1673.7643546249999</v>
      </c>
      <c r="AH70" s="44">
        <f t="shared" si="30"/>
        <v>1125.2746051250001</v>
      </c>
      <c r="AI70" s="44">
        <f t="shared" si="31"/>
        <v>773.42991146204565</v>
      </c>
      <c r="AK70" s="10">
        <v>1566</v>
      </c>
      <c r="AL70" s="11">
        <f t="shared" si="32"/>
        <v>2.1640801963050742</v>
      </c>
      <c r="AM70" s="11">
        <f t="shared" si="33"/>
        <v>1.4549147743689512</v>
      </c>
      <c r="AP70" s="12">
        <v>2.1640801963050742</v>
      </c>
      <c r="AQ70" s="12">
        <v>1.4549147743689512</v>
      </c>
      <c r="AS70" s="12">
        <f t="shared" ref="AS70:AS133" si="35">AM70-AQ70</f>
        <v>0</v>
      </c>
    </row>
    <row r="71" spans="1:45" x14ac:dyDescent="0.2">
      <c r="A71">
        <f t="shared" si="34"/>
        <v>1.2564853556485356</v>
      </c>
      <c r="B71" s="5">
        <v>1567</v>
      </c>
      <c r="C71" s="4">
        <v>0.4437617812898712</v>
      </c>
      <c r="D71" s="4">
        <f t="shared" si="18"/>
        <v>0.59168237505316157</v>
      </c>
      <c r="F71" s="4">
        <v>0.55758017958723149</v>
      </c>
      <c r="G71" s="4">
        <v>0.40058181818181815</v>
      </c>
      <c r="H71" s="4">
        <v>2.0647773279352228</v>
      </c>
      <c r="I71" s="4">
        <v>3.0078379746835444</v>
      </c>
      <c r="J71" s="4">
        <v>6.3456169825072877</v>
      </c>
      <c r="K71" s="4">
        <v>4.0542241611940293</v>
      </c>
      <c r="L71" s="4">
        <v>1.3798717764747688</v>
      </c>
      <c r="M71" s="4">
        <v>1.4167547585301836</v>
      </c>
      <c r="N71" s="4">
        <v>1.762601671892803</v>
      </c>
      <c r="P71" s="4">
        <v>6.6950574184999994</v>
      </c>
      <c r="Q71" s="4">
        <v>4.5010984205</v>
      </c>
      <c r="R71" s="6"/>
      <c r="S71" s="26">
        <v>1567</v>
      </c>
      <c r="T71" s="6">
        <f t="shared" si="19"/>
        <v>151.10422866813974</v>
      </c>
      <c r="U71" s="6">
        <f t="shared" si="20"/>
        <v>8.6926254545454533</v>
      </c>
      <c r="V71" s="6">
        <f t="shared" si="21"/>
        <v>10.323886639676115</v>
      </c>
      <c r="W71" s="6">
        <f t="shared" si="22"/>
        <v>9.0235139240506328</v>
      </c>
      <c r="X71" s="6">
        <f t="shared" si="23"/>
        <v>8.2493020772594736</v>
      </c>
      <c r="Y71" s="6">
        <f t="shared" si="24"/>
        <v>12.162672483582089</v>
      </c>
      <c r="Z71" s="6">
        <f t="shared" si="25"/>
        <v>1.7938333094171994</v>
      </c>
      <c r="AA71" s="6">
        <f t="shared" si="26"/>
        <v>1.8417811860892388</v>
      </c>
      <c r="AB71" s="6">
        <f t="shared" si="27"/>
        <v>3.5252033437856061</v>
      </c>
      <c r="AD71" s="7">
        <f t="shared" si="28"/>
        <v>206.71704708654559</v>
      </c>
      <c r="AE71" s="7"/>
      <c r="AF71" s="51">
        <v>1567</v>
      </c>
      <c r="AG71" s="44">
        <f t="shared" si="29"/>
        <v>1673.7643546249999</v>
      </c>
      <c r="AH71" s="44">
        <f t="shared" si="30"/>
        <v>1125.2746051250001</v>
      </c>
      <c r="AI71" s="44">
        <f t="shared" si="31"/>
        <v>868.21159776349157</v>
      </c>
      <c r="AK71" s="10">
        <v>1567</v>
      </c>
      <c r="AL71" s="11">
        <f t="shared" si="32"/>
        <v>1.9278299886071644</v>
      </c>
      <c r="AM71" s="11">
        <f t="shared" si="33"/>
        <v>1.2960833603509807</v>
      </c>
      <c r="AP71" s="12">
        <v>1.9278299886071644</v>
      </c>
      <c r="AQ71" s="12">
        <v>1.2960833603509807</v>
      </c>
      <c r="AS71" s="12">
        <f t="shared" si="35"/>
        <v>0</v>
      </c>
    </row>
    <row r="72" spans="1:45" x14ac:dyDescent="0.2">
      <c r="A72">
        <f t="shared" si="34"/>
        <v>1.2564853556485354</v>
      </c>
      <c r="B72" s="5">
        <v>1568</v>
      </c>
      <c r="C72" s="4">
        <v>0.39853479853479862</v>
      </c>
      <c r="D72" s="4">
        <f t="shared" si="18"/>
        <v>0.53137973137973149</v>
      </c>
      <c r="F72" s="4">
        <v>0.50075313807531385</v>
      </c>
      <c r="G72" s="4">
        <v>0.50072727272727269</v>
      </c>
      <c r="H72" s="4">
        <v>2.0647773279352228</v>
      </c>
      <c r="I72" s="4">
        <v>2.9024810126582281</v>
      </c>
      <c r="J72" s="4">
        <v>5</v>
      </c>
      <c r="K72" s="4">
        <v>3.9465570360341151</v>
      </c>
      <c r="L72" s="4">
        <v>1.5902558141435676</v>
      </c>
      <c r="M72" s="4">
        <v>1.5767109409448816</v>
      </c>
      <c r="N72" s="4">
        <v>1.7298090826482855</v>
      </c>
      <c r="P72" s="4">
        <v>6.6950574184999994</v>
      </c>
      <c r="Q72" s="4">
        <v>4.5010984205</v>
      </c>
      <c r="R72" s="6"/>
      <c r="S72" s="26">
        <v>1568</v>
      </c>
      <c r="T72" s="6">
        <f t="shared" si="19"/>
        <v>135.70410041841006</v>
      </c>
      <c r="U72" s="6">
        <f t="shared" si="20"/>
        <v>10.865781818181818</v>
      </c>
      <c r="V72" s="6">
        <f t="shared" si="21"/>
        <v>10.323886639676115</v>
      </c>
      <c r="W72" s="6">
        <f t="shared" si="22"/>
        <v>8.7074430379746843</v>
      </c>
      <c r="X72" s="6">
        <f t="shared" si="23"/>
        <v>6.5</v>
      </c>
      <c r="Y72" s="6">
        <f t="shared" si="24"/>
        <v>11.839671108102346</v>
      </c>
      <c r="Z72" s="6">
        <f t="shared" si="25"/>
        <v>2.0673325583866382</v>
      </c>
      <c r="AA72" s="6">
        <f t="shared" si="26"/>
        <v>2.0497242232283464</v>
      </c>
      <c r="AB72" s="6">
        <f t="shared" si="27"/>
        <v>3.459618165296571</v>
      </c>
      <c r="AD72" s="7">
        <f t="shared" si="28"/>
        <v>191.51755796925659</v>
      </c>
      <c r="AE72" s="7"/>
      <c r="AF72" s="51">
        <v>1568</v>
      </c>
      <c r="AG72" s="44">
        <f t="shared" si="29"/>
        <v>1673.7643546249999</v>
      </c>
      <c r="AH72" s="44">
        <f t="shared" si="30"/>
        <v>1125.2746051250001</v>
      </c>
      <c r="AI72" s="44">
        <f t="shared" si="31"/>
        <v>804.37374347087768</v>
      </c>
      <c r="AK72" s="10">
        <v>1568</v>
      </c>
      <c r="AL72" s="11">
        <f t="shared" si="32"/>
        <v>2.0808291769976184</v>
      </c>
      <c r="AM72" s="11">
        <f t="shared" si="33"/>
        <v>1.3989449733521053</v>
      </c>
      <c r="AP72" s="12">
        <v>2.0808291769976184</v>
      </c>
      <c r="AQ72" s="12">
        <v>1.3989449733521053</v>
      </c>
      <c r="AS72" s="12">
        <f t="shared" si="35"/>
        <v>0</v>
      </c>
    </row>
    <row r="73" spans="1:45" x14ac:dyDescent="0.2">
      <c r="A73">
        <f t="shared" si="34"/>
        <v>1.2564853556485356</v>
      </c>
      <c r="B73" s="5">
        <v>1569</v>
      </c>
      <c r="C73" s="4">
        <v>0.33468638926616462</v>
      </c>
      <c r="D73" s="4">
        <f t="shared" si="18"/>
        <v>0.44624851902155283</v>
      </c>
      <c r="F73" s="4">
        <v>0.42052854684782104</v>
      </c>
      <c r="G73" s="4">
        <v>0.46066909090909097</v>
      </c>
      <c r="H73" s="4">
        <v>2.0152226720647772</v>
      </c>
      <c r="I73" s="4">
        <v>3.3311392405063294</v>
      </c>
      <c r="J73" s="4">
        <v>5</v>
      </c>
      <c r="K73" s="4">
        <v>4.4106394720682305</v>
      </c>
      <c r="L73" s="4">
        <v>2.4379797306325512</v>
      </c>
      <c r="M73" s="4">
        <v>3.1534218818897632</v>
      </c>
      <c r="N73" s="4">
        <v>1.4100813375142423</v>
      </c>
      <c r="P73" s="4">
        <v>6.6950574184999994</v>
      </c>
      <c r="Q73" s="4">
        <v>4.5010984205</v>
      </c>
      <c r="R73" s="6"/>
      <c r="S73" s="26">
        <v>1569</v>
      </c>
      <c r="T73" s="6">
        <f t="shared" si="19"/>
        <v>113.96323619575951</v>
      </c>
      <c r="U73" s="6">
        <f t="shared" si="20"/>
        <v>9.9965192727272729</v>
      </c>
      <c r="V73" s="6">
        <f t="shared" si="21"/>
        <v>10.076113360323886</v>
      </c>
      <c r="W73" s="6">
        <f t="shared" si="22"/>
        <v>9.9934177215189877</v>
      </c>
      <c r="X73" s="6">
        <f t="shared" si="23"/>
        <v>6.5</v>
      </c>
      <c r="Y73" s="6">
        <f t="shared" si="24"/>
        <v>13.231918416204692</v>
      </c>
      <c r="Z73" s="6">
        <f t="shared" si="25"/>
        <v>3.1693736498223166</v>
      </c>
      <c r="AA73" s="6">
        <f t="shared" si="26"/>
        <v>4.0994484464566927</v>
      </c>
      <c r="AB73" s="6">
        <f t="shared" si="27"/>
        <v>2.8201626750284845</v>
      </c>
      <c r="AD73" s="7">
        <f t="shared" si="28"/>
        <v>173.85018973784187</v>
      </c>
      <c r="AE73" s="7"/>
      <c r="AF73" s="51">
        <v>1569</v>
      </c>
      <c r="AG73" s="44">
        <f t="shared" si="29"/>
        <v>1673.7643546249999</v>
      </c>
      <c r="AH73" s="44">
        <f t="shared" si="30"/>
        <v>1125.2746051250001</v>
      </c>
      <c r="AI73" s="44">
        <f t="shared" si="31"/>
        <v>730.17079689893592</v>
      </c>
      <c r="AK73" s="10">
        <v>1569</v>
      </c>
      <c r="AL73" s="11">
        <f t="shared" si="32"/>
        <v>2.2922915593632927</v>
      </c>
      <c r="AM73" s="11">
        <f t="shared" si="33"/>
        <v>1.5411114904952179</v>
      </c>
      <c r="AP73" s="12">
        <v>2.2922915593632927</v>
      </c>
      <c r="AQ73" s="12">
        <v>1.5411114904952179</v>
      </c>
      <c r="AS73" s="12">
        <f t="shared" si="35"/>
        <v>0</v>
      </c>
    </row>
    <row r="74" spans="1:45" x14ac:dyDescent="0.2">
      <c r="A74">
        <f t="shared" si="34"/>
        <v>1.2564853556485356</v>
      </c>
      <c r="B74" s="5">
        <v>1570</v>
      </c>
      <c r="C74" s="4">
        <v>0.41058487879162042</v>
      </c>
      <c r="D74" s="4">
        <f t="shared" si="18"/>
        <v>0.54744650505549386</v>
      </c>
      <c r="F74" s="4">
        <v>0.51589388745240006</v>
      </c>
      <c r="G74" s="4">
        <v>0.70101818181818176</v>
      </c>
      <c r="H74" s="4">
        <v>2.0647773279352228</v>
      </c>
      <c r="I74" s="4">
        <v>3.5842025316455697</v>
      </c>
      <c r="J74" s="4">
        <v>5</v>
      </c>
      <c r="K74" s="4">
        <v>4.9898143522388052</v>
      </c>
      <c r="L74" s="4">
        <v>1.936770699715707</v>
      </c>
      <c r="M74" s="4">
        <v>2.7878077506561678</v>
      </c>
      <c r="N74" s="4">
        <v>2.4020571621608897</v>
      </c>
      <c r="P74" s="4">
        <v>6.9388306404999991</v>
      </c>
      <c r="Q74" s="4">
        <v>4.5010984205</v>
      </c>
      <c r="R74" s="6"/>
      <c r="S74" s="26">
        <v>1570</v>
      </c>
      <c r="T74" s="6">
        <f t="shared" si="19"/>
        <v>139.80724349960042</v>
      </c>
      <c r="U74" s="6">
        <f t="shared" si="20"/>
        <v>15.212094545454544</v>
      </c>
      <c r="V74" s="6">
        <f t="shared" si="21"/>
        <v>10.323886639676115</v>
      </c>
      <c r="W74" s="6">
        <f t="shared" si="22"/>
        <v>10.752607594936709</v>
      </c>
      <c r="X74" s="6">
        <f t="shared" si="23"/>
        <v>6.5</v>
      </c>
      <c r="Y74" s="6">
        <f t="shared" si="24"/>
        <v>14.969443056716415</v>
      </c>
      <c r="Z74" s="6">
        <f t="shared" si="25"/>
        <v>2.5178019096304194</v>
      </c>
      <c r="AA74" s="6">
        <f t="shared" si="26"/>
        <v>3.6241500758530183</v>
      </c>
      <c r="AB74" s="6">
        <f t="shared" si="27"/>
        <v>4.8041143243217794</v>
      </c>
      <c r="AD74" s="7">
        <f t="shared" si="28"/>
        <v>208.51134164618938</v>
      </c>
      <c r="AE74" s="7"/>
      <c r="AF74" s="51">
        <v>1570</v>
      </c>
      <c r="AG74" s="44">
        <f t="shared" si="29"/>
        <v>1734.7076601249998</v>
      </c>
      <c r="AH74" s="44">
        <f t="shared" si="30"/>
        <v>1125.2746051250001</v>
      </c>
      <c r="AI74" s="44">
        <f t="shared" si="31"/>
        <v>875.7476349139954</v>
      </c>
      <c r="AK74" s="10">
        <v>1570</v>
      </c>
      <c r="AL74" s="11">
        <f t="shared" si="32"/>
        <v>1.9808305394913917</v>
      </c>
      <c r="AM74" s="11">
        <f t="shared" si="33"/>
        <v>1.2849302244881426</v>
      </c>
      <c r="AP74" s="12">
        <v>1.9808305394913917</v>
      </c>
      <c r="AQ74" s="12">
        <v>1.2849302244881426</v>
      </c>
      <c r="AS74" s="12">
        <f t="shared" si="35"/>
        <v>0</v>
      </c>
    </row>
    <row r="75" spans="1:45" x14ac:dyDescent="0.2">
      <c r="A75">
        <f t="shared" si="34"/>
        <v>1.2564853556485358</v>
      </c>
      <c r="B75" s="5">
        <v>1571</v>
      </c>
      <c r="C75" s="4">
        <v>0.43726513486513485</v>
      </c>
      <c r="D75" s="4">
        <f t="shared" si="18"/>
        <v>0.58302017982017984</v>
      </c>
      <c r="F75" s="4">
        <v>0.54941723849372393</v>
      </c>
      <c r="G75" s="4">
        <v>0.55080000000000007</v>
      </c>
      <c r="H75" s="4">
        <v>1.6518218623481782</v>
      </c>
      <c r="I75" s="4">
        <v>3.3838177215189873</v>
      </c>
      <c r="J75" s="4">
        <v>5</v>
      </c>
      <c r="K75" s="4">
        <v>4.7559168044776126</v>
      </c>
      <c r="L75" s="4">
        <v>2.0295871869225302</v>
      </c>
      <c r="M75" s="4">
        <v>3.1762727650918632</v>
      </c>
      <c r="N75" s="4">
        <v>2.4594441933387947</v>
      </c>
      <c r="P75" s="4">
        <v>6.9388306404999991</v>
      </c>
      <c r="Q75" s="4">
        <v>4.5010984205</v>
      </c>
      <c r="R75" s="6"/>
      <c r="S75" s="26">
        <v>1571</v>
      </c>
      <c r="T75" s="6">
        <f t="shared" si="19"/>
        <v>148.89207163179918</v>
      </c>
      <c r="U75" s="6">
        <f t="shared" si="20"/>
        <v>11.952360000000001</v>
      </c>
      <c r="V75" s="6">
        <f t="shared" si="21"/>
        <v>8.2591093117408914</v>
      </c>
      <c r="W75" s="6">
        <f t="shared" si="22"/>
        <v>10.151453164556962</v>
      </c>
      <c r="X75" s="6">
        <f t="shared" si="23"/>
        <v>6.5</v>
      </c>
      <c r="Y75" s="6">
        <f t="shared" si="24"/>
        <v>14.267750413432838</v>
      </c>
      <c r="Z75" s="6">
        <f t="shared" si="25"/>
        <v>2.6384633429992892</v>
      </c>
      <c r="AA75" s="6">
        <f t="shared" si="26"/>
        <v>4.1291545946194219</v>
      </c>
      <c r="AB75" s="6">
        <f t="shared" si="27"/>
        <v>4.9188883866775894</v>
      </c>
      <c r="AD75" s="7">
        <f t="shared" si="28"/>
        <v>211.7092508458262</v>
      </c>
      <c r="AE75" s="7"/>
      <c r="AF75" s="51">
        <v>1571</v>
      </c>
      <c r="AG75" s="44">
        <f t="shared" si="29"/>
        <v>1734.7076601249998</v>
      </c>
      <c r="AH75" s="44">
        <f t="shared" si="30"/>
        <v>1125.2746051250001</v>
      </c>
      <c r="AI75" s="44">
        <f t="shared" si="31"/>
        <v>889.17885355247006</v>
      </c>
      <c r="AK75" s="10">
        <v>1571</v>
      </c>
      <c r="AL75" s="11">
        <f t="shared" si="32"/>
        <v>1.9509097109028757</v>
      </c>
      <c r="AM75" s="11">
        <f t="shared" si="33"/>
        <v>1.2655211048140362</v>
      </c>
      <c r="AP75" s="12">
        <v>1.9509097109028757</v>
      </c>
      <c r="AQ75" s="12">
        <v>1.2655211048140362</v>
      </c>
      <c r="AS75" s="12">
        <f t="shared" si="35"/>
        <v>0</v>
      </c>
    </row>
    <row r="76" spans="1:45" x14ac:dyDescent="0.2">
      <c r="A76">
        <f t="shared" si="34"/>
        <v>1.2564853556485356</v>
      </c>
      <c r="B76" s="5">
        <v>1572</v>
      </c>
      <c r="C76" s="4">
        <v>0.66029970029970031</v>
      </c>
      <c r="D76" s="4">
        <f t="shared" si="18"/>
        <v>0.88039960039960041</v>
      </c>
      <c r="F76" s="4">
        <v>0.82965690376569046</v>
      </c>
      <c r="G76" s="4">
        <v>0.75109090909090903</v>
      </c>
      <c r="H76" s="4">
        <v>2.2497813765182184</v>
      </c>
      <c r="I76" s="4">
        <v>3.1038987341772155</v>
      </c>
      <c r="J76" s="4">
        <v>5</v>
      </c>
      <c r="K76" s="4">
        <v>4.5257319162046903</v>
      </c>
      <c r="L76" s="4">
        <v>1.998648357853589</v>
      </c>
      <c r="M76" s="4">
        <v>2.8563604002624672</v>
      </c>
      <c r="N76" s="4">
        <v>1.9860011861210767</v>
      </c>
      <c r="P76" s="4">
        <v>6.9388306404999991</v>
      </c>
      <c r="Q76" s="4">
        <v>4.5010984205</v>
      </c>
      <c r="R76" s="6"/>
      <c r="S76" s="26">
        <v>1572</v>
      </c>
      <c r="T76" s="6">
        <f t="shared" si="19"/>
        <v>224.83702092050211</v>
      </c>
      <c r="U76" s="6">
        <f t="shared" si="20"/>
        <v>16.298672727272727</v>
      </c>
      <c r="V76" s="6">
        <f t="shared" si="21"/>
        <v>11.248906882591092</v>
      </c>
      <c r="W76" s="6">
        <f t="shared" si="22"/>
        <v>9.3116962025316461</v>
      </c>
      <c r="X76" s="6">
        <f t="shared" si="23"/>
        <v>6.5</v>
      </c>
      <c r="Y76" s="6">
        <f t="shared" si="24"/>
        <v>13.57719574861407</v>
      </c>
      <c r="Z76" s="6">
        <f t="shared" si="25"/>
        <v>2.5982428652096656</v>
      </c>
      <c r="AA76" s="6">
        <f t="shared" si="26"/>
        <v>3.7132685203412072</v>
      </c>
      <c r="AB76" s="6">
        <f t="shared" si="27"/>
        <v>3.9720023722421534</v>
      </c>
      <c r="AD76" s="7">
        <f t="shared" si="28"/>
        <v>292.05700623930471</v>
      </c>
      <c r="AE76" s="7"/>
      <c r="AF76" s="51">
        <v>1572</v>
      </c>
      <c r="AG76" s="44">
        <f t="shared" si="29"/>
        <v>1734.7076601249998</v>
      </c>
      <c r="AH76" s="44">
        <f t="shared" si="30"/>
        <v>1125.2746051250001</v>
      </c>
      <c r="AI76" s="44">
        <f t="shared" si="31"/>
        <v>1226.6394262050799</v>
      </c>
      <c r="AK76" s="10">
        <v>1572</v>
      </c>
      <c r="AL76" s="11">
        <f t="shared" si="32"/>
        <v>1.41419525825267</v>
      </c>
      <c r="AM76" s="11">
        <f t="shared" si="33"/>
        <v>0.91736379989539585</v>
      </c>
      <c r="AP76" s="12">
        <v>1.41419525825267</v>
      </c>
      <c r="AQ76" s="12">
        <v>0.91736379989539585</v>
      </c>
      <c r="AS76" s="12">
        <f t="shared" si="35"/>
        <v>0</v>
      </c>
    </row>
    <row r="77" spans="1:45" x14ac:dyDescent="0.2">
      <c r="A77">
        <f t="shared" si="34"/>
        <v>1.2564853556485358</v>
      </c>
      <c r="B77" s="5">
        <v>1573</v>
      </c>
      <c r="C77" s="4">
        <v>0.75879440559440547</v>
      </c>
      <c r="D77" s="4">
        <f t="shared" si="18"/>
        <v>1.0117258741258739</v>
      </c>
      <c r="F77" s="4">
        <v>0.95341405857740591</v>
      </c>
      <c r="G77" s="4">
        <v>0.65558181818181815</v>
      </c>
      <c r="H77" s="4">
        <v>1.5349554655870443</v>
      </c>
      <c r="I77" s="4">
        <v>2.9219772151898731</v>
      </c>
      <c r="J77" s="4">
        <v>5</v>
      </c>
      <c r="K77" s="4">
        <v>7.8894014125799572</v>
      </c>
      <c r="L77" s="4">
        <v>2.6</v>
      </c>
      <c r="M77" s="4">
        <v>4</v>
      </c>
      <c r="N77" s="4">
        <v>2.0914529785717546</v>
      </c>
      <c r="P77" s="4">
        <v>6.9388306404999991</v>
      </c>
      <c r="Q77" s="4">
        <v>4.5010984205</v>
      </c>
      <c r="R77" s="6"/>
      <c r="S77" s="26">
        <v>1573</v>
      </c>
      <c r="T77" s="6">
        <f t="shared" si="19"/>
        <v>258.37520987447698</v>
      </c>
      <c r="U77" s="6">
        <f t="shared" si="20"/>
        <v>14.226125454545453</v>
      </c>
      <c r="V77" s="6">
        <f t="shared" si="21"/>
        <v>7.6747773279352218</v>
      </c>
      <c r="W77" s="6">
        <f t="shared" si="22"/>
        <v>8.7659316455696192</v>
      </c>
      <c r="X77" s="6">
        <f t="shared" si="23"/>
        <v>6.5</v>
      </c>
      <c r="Y77" s="6">
        <f t="shared" si="24"/>
        <v>23.668204237739872</v>
      </c>
      <c r="Z77" s="6">
        <f t="shared" si="25"/>
        <v>3.3800000000000003</v>
      </c>
      <c r="AA77" s="6">
        <f t="shared" si="26"/>
        <v>5.2</v>
      </c>
      <c r="AB77" s="6">
        <f t="shared" si="27"/>
        <v>4.1829059571435092</v>
      </c>
      <c r="AD77" s="7">
        <f t="shared" si="28"/>
        <v>331.97315449741063</v>
      </c>
      <c r="AE77" s="7"/>
      <c r="AF77" s="51">
        <v>1573</v>
      </c>
      <c r="AG77" s="44">
        <f t="shared" si="29"/>
        <v>1734.7076601249998</v>
      </c>
      <c r="AH77" s="44">
        <f t="shared" si="30"/>
        <v>1125.2746051250001</v>
      </c>
      <c r="AI77" s="44">
        <f t="shared" si="31"/>
        <v>1394.2872488891246</v>
      </c>
      <c r="AK77" s="10">
        <v>1573</v>
      </c>
      <c r="AL77" s="11">
        <f t="shared" si="32"/>
        <v>1.2441537147435722</v>
      </c>
      <c r="AM77" s="11">
        <f t="shared" si="33"/>
        <v>0.80706081621383552</v>
      </c>
      <c r="AP77" s="12">
        <v>1.2441537147435722</v>
      </c>
      <c r="AQ77" s="12">
        <v>0.80706081621383552</v>
      </c>
      <c r="AS77" s="12">
        <f t="shared" si="35"/>
        <v>0</v>
      </c>
    </row>
    <row r="78" spans="1:45" x14ac:dyDescent="0.2">
      <c r="A78">
        <f t="shared" si="34"/>
        <v>1.2564853556485356</v>
      </c>
      <c r="B78" s="5">
        <v>1574</v>
      </c>
      <c r="C78" s="4">
        <v>0.68432727272727267</v>
      </c>
      <c r="D78" s="4">
        <f t="shared" si="18"/>
        <v>0.9124363636363636</v>
      </c>
      <c r="F78" s="4">
        <v>0.85984719665271958</v>
      </c>
      <c r="G78" s="4">
        <v>0.65720454545454543</v>
      </c>
      <c r="H78" s="4">
        <v>2.1391093117408904</v>
      </c>
      <c r="I78" s="4">
        <v>5.4598405063291136</v>
      </c>
      <c r="J78" s="4">
        <v>5</v>
      </c>
      <c r="K78" s="4">
        <v>10.209813592750532</v>
      </c>
      <c r="L78" s="4">
        <v>3.3166424761904763</v>
      </c>
      <c r="M78" s="4">
        <v>5.2557031364829392</v>
      </c>
      <c r="N78" s="4">
        <v>2.1969047710224321</v>
      </c>
      <c r="P78" s="4">
        <v>6.9388306404999991</v>
      </c>
      <c r="Q78" s="4">
        <v>4.5010984205</v>
      </c>
      <c r="R78" s="6"/>
      <c r="S78" s="26">
        <v>1574</v>
      </c>
      <c r="T78" s="6">
        <f t="shared" si="19"/>
        <v>233.01859029288701</v>
      </c>
      <c r="U78" s="6">
        <f t="shared" si="20"/>
        <v>14.261338636363636</v>
      </c>
      <c r="V78" s="6">
        <f t="shared" si="21"/>
        <v>10.695546558704452</v>
      </c>
      <c r="W78" s="6">
        <f t="shared" si="22"/>
        <v>16.379521518987339</v>
      </c>
      <c r="X78" s="6">
        <f t="shared" si="23"/>
        <v>6.5</v>
      </c>
      <c r="Y78" s="6">
        <f t="shared" si="24"/>
        <v>30.629440778251595</v>
      </c>
      <c r="Z78" s="6">
        <f t="shared" si="25"/>
        <v>4.311635219047619</v>
      </c>
      <c r="AA78" s="6">
        <f t="shared" si="26"/>
        <v>6.8324140774278215</v>
      </c>
      <c r="AB78" s="6">
        <f t="shared" si="27"/>
        <v>4.3938095420448642</v>
      </c>
      <c r="AD78" s="7">
        <f t="shared" si="28"/>
        <v>327.0222966237144</v>
      </c>
      <c r="AE78" s="7"/>
      <c r="AF78" s="51">
        <v>1574</v>
      </c>
      <c r="AG78" s="44">
        <f t="shared" si="29"/>
        <v>1734.7076601249998</v>
      </c>
      <c r="AH78" s="44">
        <f t="shared" si="30"/>
        <v>1125.2746051250001</v>
      </c>
      <c r="AI78" s="44">
        <f t="shared" si="31"/>
        <v>1373.4936458196005</v>
      </c>
      <c r="AK78" s="10">
        <v>1574</v>
      </c>
      <c r="AL78" s="11">
        <f t="shared" si="32"/>
        <v>1.2629892139689174</v>
      </c>
      <c r="AM78" s="11">
        <f t="shared" si="33"/>
        <v>0.81927907606264794</v>
      </c>
      <c r="AP78" s="12">
        <v>1.2629892139689174</v>
      </c>
      <c r="AQ78" s="12">
        <v>0.81927907606264794</v>
      </c>
      <c r="AS78" s="12">
        <f t="shared" si="35"/>
        <v>0</v>
      </c>
    </row>
    <row r="79" spans="1:45" x14ac:dyDescent="0.2">
      <c r="A79">
        <f t="shared" si="34"/>
        <v>1.2564853556485358</v>
      </c>
      <c r="B79" s="5">
        <v>1575</v>
      </c>
      <c r="C79" s="4">
        <v>0.41997272727272728</v>
      </c>
      <c r="D79" s="4">
        <f t="shared" si="18"/>
        <v>0.55996363636363633</v>
      </c>
      <c r="F79" s="4">
        <v>0.52768958158995827</v>
      </c>
      <c r="G79" s="4">
        <v>0.49419204545454548</v>
      </c>
      <c r="H79" s="4">
        <v>2.3927246963562752</v>
      </c>
      <c r="I79" s="4">
        <v>3.5476177215189875</v>
      </c>
      <c r="J79" s="4">
        <v>5</v>
      </c>
      <c r="K79" s="4">
        <v>8.3534838486140721</v>
      </c>
      <c r="L79" s="4">
        <v>3.403271197583511</v>
      </c>
      <c r="M79" s="4">
        <v>4.2731151587926508</v>
      </c>
      <c r="N79" s="4">
        <v>2.30235656347311</v>
      </c>
      <c r="P79" s="4">
        <v>6.9649491999999995</v>
      </c>
      <c r="Q79" s="4">
        <v>5.5980779194999997</v>
      </c>
      <c r="R79" s="6"/>
      <c r="S79" s="26">
        <v>1575</v>
      </c>
      <c r="T79" s="6">
        <f t="shared" si="19"/>
        <v>143.00387661087868</v>
      </c>
      <c r="U79" s="6">
        <f t="shared" si="20"/>
        <v>10.723967386363636</v>
      </c>
      <c r="V79" s="6">
        <f t="shared" si="21"/>
        <v>11.963623481781376</v>
      </c>
      <c r="W79" s="6">
        <f t="shared" si="22"/>
        <v>10.642853164556962</v>
      </c>
      <c r="X79" s="6">
        <f t="shared" si="23"/>
        <v>6.5</v>
      </c>
      <c r="Y79" s="6">
        <f t="shared" si="24"/>
        <v>25.060451545842216</v>
      </c>
      <c r="Z79" s="6">
        <f t="shared" si="25"/>
        <v>4.4242525568585647</v>
      </c>
      <c r="AA79" s="6">
        <f t="shared" si="26"/>
        <v>5.555049706430446</v>
      </c>
      <c r="AB79" s="6">
        <f t="shared" si="27"/>
        <v>4.60471312694622</v>
      </c>
      <c r="AD79" s="7">
        <f t="shared" si="28"/>
        <v>222.4787875796581</v>
      </c>
      <c r="AE79" s="7"/>
      <c r="AF79" s="51">
        <v>1575</v>
      </c>
      <c r="AG79" s="44">
        <f t="shared" si="29"/>
        <v>1741.2372999999998</v>
      </c>
      <c r="AH79" s="44">
        <f t="shared" si="30"/>
        <v>1399.5194798749999</v>
      </c>
      <c r="AI79" s="44">
        <f t="shared" si="31"/>
        <v>934.41090783456411</v>
      </c>
      <c r="AK79" s="10">
        <v>1575</v>
      </c>
      <c r="AL79" s="11">
        <f t="shared" si="32"/>
        <v>1.8634599461549552</v>
      </c>
      <c r="AM79" s="11">
        <f t="shared" si="33"/>
        <v>1.4977559317220455</v>
      </c>
      <c r="AP79" s="12">
        <v>1.8634599461549552</v>
      </c>
      <c r="AQ79" s="12">
        <v>1.4977559317220455</v>
      </c>
      <c r="AS79" s="12">
        <f t="shared" si="35"/>
        <v>0</v>
      </c>
    </row>
    <row r="80" spans="1:45" x14ac:dyDescent="0.2">
      <c r="A80">
        <f t="shared" si="34"/>
        <v>1.2564853556485356</v>
      </c>
      <c r="B80" s="5">
        <v>1576</v>
      </c>
      <c r="C80" s="4">
        <v>0.29644075924075924</v>
      </c>
      <c r="D80" s="4">
        <f t="shared" si="18"/>
        <v>0.39525434565434564</v>
      </c>
      <c r="F80" s="4">
        <v>0.37247347280334731</v>
      </c>
      <c r="G80" s="4">
        <v>0.48518181818181816</v>
      </c>
      <c r="H80" s="4">
        <v>2.1007085020242915</v>
      </c>
      <c r="I80" s="4">
        <v>3.4168810126582279</v>
      </c>
      <c r="J80" s="4">
        <v>5</v>
      </c>
      <c r="K80" s="4">
        <v>6.08955223880597</v>
      </c>
      <c r="L80" s="4">
        <v>2.6083582089552237</v>
      </c>
      <c r="M80" s="4">
        <v>3</v>
      </c>
      <c r="N80" s="4">
        <v>2.4078083559237875</v>
      </c>
      <c r="P80" s="4">
        <v>5.7119999999999997</v>
      </c>
      <c r="Q80" s="4">
        <v>4.5910199999999994</v>
      </c>
      <c r="R80" s="6"/>
      <c r="S80" s="26">
        <v>1576</v>
      </c>
      <c r="T80" s="6">
        <f t="shared" si="19"/>
        <v>100.94031112970713</v>
      </c>
      <c r="U80" s="6">
        <f t="shared" si="20"/>
        <v>10.528445454545453</v>
      </c>
      <c r="V80" s="6">
        <f t="shared" si="21"/>
        <v>10.503542510121457</v>
      </c>
      <c r="W80" s="6">
        <f t="shared" si="22"/>
        <v>10.250643037974683</v>
      </c>
      <c r="X80" s="6">
        <f t="shared" si="23"/>
        <v>6.5</v>
      </c>
      <c r="Y80" s="6">
        <f t="shared" si="24"/>
        <v>18.268656716417908</v>
      </c>
      <c r="Z80" s="6">
        <f t="shared" si="25"/>
        <v>3.3908656716417909</v>
      </c>
      <c r="AA80" s="6">
        <f t="shared" si="26"/>
        <v>3.9000000000000004</v>
      </c>
      <c r="AB80" s="6">
        <f t="shared" si="27"/>
        <v>4.815616711847575</v>
      </c>
      <c r="AD80" s="7">
        <f t="shared" si="28"/>
        <v>169.09808123225599</v>
      </c>
      <c r="AE80" s="7"/>
      <c r="AF80" s="51">
        <v>1576</v>
      </c>
      <c r="AG80" s="44">
        <f t="shared" si="29"/>
        <v>1428</v>
      </c>
      <c r="AH80" s="44">
        <f t="shared" si="30"/>
        <v>1147.7549999999999</v>
      </c>
      <c r="AI80" s="44">
        <f t="shared" si="31"/>
        <v>710.2119411754752</v>
      </c>
      <c r="AK80" s="10">
        <v>1576</v>
      </c>
      <c r="AL80" s="11">
        <f t="shared" si="32"/>
        <v>2.0106674039252428</v>
      </c>
      <c r="AM80" s="11">
        <f t="shared" si="33"/>
        <v>1.6160739259049137</v>
      </c>
      <c r="AP80" s="12">
        <v>2.0106674039252428</v>
      </c>
      <c r="AQ80" s="12">
        <v>1.6160739259049137</v>
      </c>
      <c r="AS80" s="12">
        <f t="shared" si="35"/>
        <v>0</v>
      </c>
    </row>
    <row r="81" spans="1:45" x14ac:dyDescent="0.2">
      <c r="A81">
        <f t="shared" si="34"/>
        <v>1.2564853556485356</v>
      </c>
      <c r="B81" s="5">
        <v>1577</v>
      </c>
      <c r="C81" s="4">
        <v>0.44131648351648356</v>
      </c>
      <c r="D81" s="4">
        <f t="shared" si="18"/>
        <v>0.58842197802197804</v>
      </c>
      <c r="F81" s="4">
        <v>0.55450769874476991</v>
      </c>
      <c r="G81" s="4">
        <v>0.50949</v>
      </c>
      <c r="H81" s="4">
        <v>1.8537449392712555</v>
      </c>
      <c r="I81" s="4">
        <v>3.0385898734177217</v>
      </c>
      <c r="J81" s="4">
        <v>5</v>
      </c>
      <c r="K81" s="4">
        <v>5.7089552238805972</v>
      </c>
      <c r="L81" s="4">
        <v>2.0653731343283579</v>
      </c>
      <c r="M81" s="4">
        <v>2.5861417322834646</v>
      </c>
      <c r="N81" s="4">
        <v>2.5132601483744654</v>
      </c>
      <c r="P81" s="4">
        <v>5.7119999999999997</v>
      </c>
      <c r="Q81" s="4">
        <v>4.5910199999999994</v>
      </c>
      <c r="R81" s="6"/>
      <c r="S81" s="26">
        <v>1577</v>
      </c>
      <c r="T81" s="6">
        <f t="shared" si="19"/>
        <v>150.27158635983264</v>
      </c>
      <c r="U81" s="6">
        <f t="shared" si="20"/>
        <v>11.055933</v>
      </c>
      <c r="V81" s="6">
        <f t="shared" si="21"/>
        <v>9.2687246963562782</v>
      </c>
      <c r="W81" s="6">
        <f t="shared" si="22"/>
        <v>9.1157696202531646</v>
      </c>
      <c r="X81" s="6">
        <f t="shared" si="23"/>
        <v>6.5</v>
      </c>
      <c r="Y81" s="6">
        <f t="shared" si="24"/>
        <v>17.126865671641792</v>
      </c>
      <c r="Z81" s="6">
        <f t="shared" si="25"/>
        <v>2.6849850746268653</v>
      </c>
      <c r="AA81" s="6">
        <f t="shared" si="26"/>
        <v>3.3619842519685039</v>
      </c>
      <c r="AB81" s="6">
        <f t="shared" si="27"/>
        <v>5.0265202967489309</v>
      </c>
      <c r="AD81" s="7">
        <f t="shared" si="28"/>
        <v>214.41236897142818</v>
      </c>
      <c r="AE81" s="7"/>
      <c r="AF81" s="51">
        <v>1577</v>
      </c>
      <c r="AG81" s="44">
        <f t="shared" si="29"/>
        <v>1428</v>
      </c>
      <c r="AH81" s="44">
        <f t="shared" si="30"/>
        <v>1147.7549999999999</v>
      </c>
      <c r="AI81" s="44">
        <f t="shared" si="31"/>
        <v>900.53194967999843</v>
      </c>
      <c r="AK81" s="10">
        <v>1577</v>
      </c>
      <c r="AL81" s="11">
        <f t="shared" si="32"/>
        <v>1.5857294130512924</v>
      </c>
      <c r="AM81" s="11">
        <f t="shared" si="33"/>
        <v>1.2745300157399762</v>
      </c>
      <c r="AP81" s="12">
        <v>1.5857294130512924</v>
      </c>
      <c r="AQ81" s="12">
        <v>1.2745300157399762</v>
      </c>
      <c r="AS81" s="12">
        <f t="shared" si="35"/>
        <v>0</v>
      </c>
    </row>
    <row r="82" spans="1:45" x14ac:dyDescent="0.2">
      <c r="A82">
        <f t="shared" si="34"/>
        <v>1.2564853556485356</v>
      </c>
      <c r="B82" s="5">
        <v>1578</v>
      </c>
      <c r="C82" s="4">
        <v>0.45997912087912091</v>
      </c>
      <c r="D82" s="4">
        <f t="shared" si="18"/>
        <v>0.61330549450549454</v>
      </c>
      <c r="F82" s="4">
        <v>0.57795702928870296</v>
      </c>
      <c r="G82" s="4">
        <v>0.59940000000000004</v>
      </c>
      <c r="H82" s="4">
        <v>1.5447874493927127</v>
      </c>
      <c r="I82" s="4">
        <v>3.400253164556962</v>
      </c>
      <c r="J82" s="4">
        <v>5</v>
      </c>
      <c r="K82" s="4">
        <v>5.2339701492537323</v>
      </c>
      <c r="L82" s="4">
        <v>2.1567164179104474</v>
      </c>
      <c r="M82" s="4">
        <v>2.4500000000000002</v>
      </c>
      <c r="N82" s="4">
        <v>2.6187119408251429</v>
      </c>
      <c r="P82" s="4">
        <v>5.7119999999999997</v>
      </c>
      <c r="Q82" s="4">
        <v>4.5910199999999994</v>
      </c>
      <c r="R82" s="6"/>
      <c r="S82" s="26">
        <v>1578</v>
      </c>
      <c r="T82" s="6">
        <f t="shared" si="19"/>
        <v>156.62635493723849</v>
      </c>
      <c r="U82" s="6">
        <f t="shared" si="20"/>
        <v>13.00698</v>
      </c>
      <c r="V82" s="6">
        <f t="shared" si="21"/>
        <v>7.7239372469635637</v>
      </c>
      <c r="W82" s="6">
        <f t="shared" si="22"/>
        <v>10.200759493670887</v>
      </c>
      <c r="X82" s="6">
        <f t="shared" si="23"/>
        <v>6.5</v>
      </c>
      <c r="Y82" s="6">
        <f t="shared" si="24"/>
        <v>15.701910447761197</v>
      </c>
      <c r="Z82" s="6">
        <f t="shared" si="25"/>
        <v>2.803731343283582</v>
      </c>
      <c r="AA82" s="6">
        <f t="shared" si="26"/>
        <v>3.1850000000000005</v>
      </c>
      <c r="AB82" s="6">
        <f t="shared" si="27"/>
        <v>5.2374238816502858</v>
      </c>
      <c r="AD82" s="7">
        <f t="shared" si="28"/>
        <v>220.986097350568</v>
      </c>
      <c r="AE82" s="7"/>
      <c r="AF82" s="51">
        <v>1578</v>
      </c>
      <c r="AG82" s="44">
        <f t="shared" si="29"/>
        <v>1428</v>
      </c>
      <c r="AH82" s="44">
        <f t="shared" si="30"/>
        <v>1147.7549999999999</v>
      </c>
      <c r="AI82" s="44">
        <f t="shared" si="31"/>
        <v>928.14160887238563</v>
      </c>
      <c r="AK82" s="10">
        <v>1578</v>
      </c>
      <c r="AL82" s="11">
        <f t="shared" si="32"/>
        <v>1.5385583259594411</v>
      </c>
      <c r="AM82" s="11">
        <f t="shared" si="33"/>
        <v>1.2366162544899006</v>
      </c>
      <c r="AP82" s="12">
        <v>1.5385583259594411</v>
      </c>
      <c r="AQ82" s="12">
        <v>1.2366162544899006</v>
      </c>
      <c r="AS82" s="12">
        <f t="shared" si="35"/>
        <v>0</v>
      </c>
    </row>
    <row r="83" spans="1:45" x14ac:dyDescent="0.2">
      <c r="A83">
        <f t="shared" si="34"/>
        <v>1.2564853556485356</v>
      </c>
      <c r="B83" s="5">
        <v>1579</v>
      </c>
      <c r="C83" s="4">
        <v>0.40733946053946057</v>
      </c>
      <c r="D83" s="4">
        <f t="shared" si="18"/>
        <v>0.54311928071928073</v>
      </c>
      <c r="F83" s="4">
        <v>0.51181606694560677</v>
      </c>
      <c r="G83" s="4">
        <v>0.4657745454545455</v>
      </c>
      <c r="H83" s="4">
        <v>1.9518582995951417</v>
      </c>
      <c r="I83" s="4">
        <v>3.377848101265823</v>
      </c>
      <c r="J83" s="4">
        <v>5</v>
      </c>
      <c r="K83" s="4">
        <v>4.9920639658848618</v>
      </c>
      <c r="L83" s="4">
        <v>1.9069936034115138</v>
      </c>
      <c r="M83" s="4">
        <v>2.3593700787401577</v>
      </c>
      <c r="N83" s="4">
        <v>2.7241637332758204</v>
      </c>
      <c r="P83" s="4">
        <v>5.4479999999999995</v>
      </c>
      <c r="Q83" s="4">
        <v>4.3788299999999989</v>
      </c>
      <c r="R83" s="6"/>
      <c r="S83" s="26">
        <v>1579</v>
      </c>
      <c r="T83" s="6">
        <f t="shared" si="19"/>
        <v>138.70215414225945</v>
      </c>
      <c r="U83" s="6">
        <f t="shared" si="20"/>
        <v>10.107307636363638</v>
      </c>
      <c r="V83" s="6">
        <f t="shared" si="21"/>
        <v>9.7592914979757079</v>
      </c>
      <c r="W83" s="6">
        <f t="shared" si="22"/>
        <v>10.13354430379747</v>
      </c>
      <c r="X83" s="6">
        <f t="shared" si="23"/>
        <v>6.5</v>
      </c>
      <c r="Y83" s="6">
        <f t="shared" si="24"/>
        <v>14.976191897654585</v>
      </c>
      <c r="Z83" s="6">
        <f t="shared" si="25"/>
        <v>2.4790916844349682</v>
      </c>
      <c r="AA83" s="6">
        <f t="shared" si="26"/>
        <v>3.0671811023622051</v>
      </c>
      <c r="AB83" s="6">
        <f t="shared" si="27"/>
        <v>5.4483274665516408</v>
      </c>
      <c r="AD83" s="7">
        <f t="shared" si="28"/>
        <v>201.17308973139964</v>
      </c>
      <c r="AE83" s="7"/>
      <c r="AF83" s="51">
        <v>1579</v>
      </c>
      <c r="AG83" s="44">
        <f t="shared" si="29"/>
        <v>1361.9999999999998</v>
      </c>
      <c r="AH83" s="44">
        <f t="shared" si="30"/>
        <v>1094.7074999999998</v>
      </c>
      <c r="AI83" s="44">
        <f t="shared" si="31"/>
        <v>844.92697687187854</v>
      </c>
      <c r="AK83" s="10">
        <v>1579</v>
      </c>
      <c r="AL83" s="11">
        <f t="shared" si="32"/>
        <v>1.6119736229069748</v>
      </c>
      <c r="AM83" s="11">
        <f t="shared" si="33"/>
        <v>1.295623799411481</v>
      </c>
      <c r="AP83" s="12">
        <v>1.6119736229069748</v>
      </c>
      <c r="AQ83" s="12">
        <v>1.295623799411481</v>
      </c>
      <c r="AS83" s="12">
        <f t="shared" si="35"/>
        <v>0</v>
      </c>
    </row>
    <row r="84" spans="1:45" x14ac:dyDescent="0.2">
      <c r="A84">
        <f t="shared" si="34"/>
        <v>1.2564853556485358</v>
      </c>
      <c r="B84" s="5">
        <v>1580</v>
      </c>
      <c r="C84" s="4">
        <v>0.51457252747252746</v>
      </c>
      <c r="D84" s="4">
        <f t="shared" si="18"/>
        <v>0.68609670329670325</v>
      </c>
      <c r="F84" s="4">
        <v>0.6465528451882846</v>
      </c>
      <c r="G84" s="4">
        <v>0.63450000000000006</v>
      </c>
      <c r="H84" s="4">
        <v>2.3119433198380568</v>
      </c>
      <c r="I84" s="4">
        <v>3.8431424050632912</v>
      </c>
      <c r="J84" s="4">
        <v>5</v>
      </c>
      <c r="K84" s="4">
        <v>5.0820895522388057</v>
      </c>
      <c r="L84" s="4">
        <v>2.1054371002132193</v>
      </c>
      <c r="M84" s="4">
        <v>2.6453543307086611</v>
      </c>
      <c r="N84" s="4">
        <v>2.8296155257264983</v>
      </c>
      <c r="P84" s="4">
        <v>8.2401</v>
      </c>
      <c r="Q84" s="4">
        <v>5.33223</v>
      </c>
      <c r="R84" s="6"/>
      <c r="S84" s="26">
        <v>1580</v>
      </c>
      <c r="T84" s="6">
        <f t="shared" si="19"/>
        <v>175.21582104602513</v>
      </c>
      <c r="U84" s="6">
        <f t="shared" si="20"/>
        <v>13.768650000000001</v>
      </c>
      <c r="V84" s="6">
        <f t="shared" si="21"/>
        <v>11.559716599190285</v>
      </c>
      <c r="W84" s="6">
        <f t="shared" si="22"/>
        <v>11.529427215189873</v>
      </c>
      <c r="X84" s="6">
        <f t="shared" si="23"/>
        <v>6.5</v>
      </c>
      <c r="Y84" s="6">
        <f t="shared" si="24"/>
        <v>15.246268656716417</v>
      </c>
      <c r="Z84" s="6">
        <f t="shared" si="25"/>
        <v>2.7370682302771852</v>
      </c>
      <c r="AA84" s="6">
        <f t="shared" si="26"/>
        <v>3.4389606299212594</v>
      </c>
      <c r="AB84" s="6">
        <f t="shared" si="27"/>
        <v>5.6592310514529967</v>
      </c>
      <c r="AD84" s="7">
        <f t="shared" si="28"/>
        <v>245.65514342877316</v>
      </c>
      <c r="AE84" s="7"/>
      <c r="AF84" s="51">
        <v>1580</v>
      </c>
      <c r="AG84" s="44">
        <f t="shared" si="29"/>
        <v>2060.0250000000001</v>
      </c>
      <c r="AH84" s="44">
        <f t="shared" si="30"/>
        <v>1333.0575000000001</v>
      </c>
      <c r="AI84" s="44">
        <f t="shared" si="31"/>
        <v>1031.7516024008473</v>
      </c>
      <c r="AK84" s="10">
        <v>1580</v>
      </c>
      <c r="AL84" s="11">
        <f t="shared" si="32"/>
        <v>1.9966288350862738</v>
      </c>
      <c r="AM84" s="11">
        <f t="shared" si="33"/>
        <v>1.2920333701426052</v>
      </c>
      <c r="AP84" s="12">
        <v>1.9966288350862738</v>
      </c>
      <c r="AQ84" s="12">
        <v>1.2920333701426052</v>
      </c>
      <c r="AS84" s="12">
        <f t="shared" si="35"/>
        <v>0</v>
      </c>
    </row>
    <row r="85" spans="1:45" x14ac:dyDescent="0.2">
      <c r="A85">
        <f t="shared" si="34"/>
        <v>1.2564853556485356</v>
      </c>
      <c r="B85" s="5">
        <v>1581</v>
      </c>
      <c r="C85" s="4">
        <v>0.47007512487512487</v>
      </c>
      <c r="D85" s="4">
        <f t="shared" si="18"/>
        <v>0.62676683316683313</v>
      </c>
      <c r="F85" s="4">
        <v>0.59064251046025107</v>
      </c>
      <c r="G85" s="4">
        <v>0.63450000000000006</v>
      </c>
      <c r="H85" s="4">
        <v>2.3119433198380568</v>
      </c>
      <c r="I85" s="4">
        <v>3.6576113924050633</v>
      </c>
      <c r="J85" s="4">
        <v>5</v>
      </c>
      <c r="K85" s="4">
        <v>5.0820895522388057</v>
      </c>
      <c r="L85" s="4">
        <v>2.1344776119402984</v>
      </c>
      <c r="M85" s="4">
        <v>2.9492125984251967</v>
      </c>
      <c r="N85" s="4">
        <v>2.9350673181771763</v>
      </c>
      <c r="P85" s="4">
        <v>8.2401</v>
      </c>
      <c r="Q85" s="4">
        <v>5.33223</v>
      </c>
      <c r="R85" s="6"/>
      <c r="S85" s="26">
        <v>1581</v>
      </c>
      <c r="T85" s="6">
        <f t="shared" si="19"/>
        <v>160.06412033472805</v>
      </c>
      <c r="U85" s="6">
        <f t="shared" si="20"/>
        <v>13.768650000000001</v>
      </c>
      <c r="V85" s="6">
        <f t="shared" si="21"/>
        <v>11.559716599190285</v>
      </c>
      <c r="W85" s="6">
        <f t="shared" si="22"/>
        <v>10.972834177215191</v>
      </c>
      <c r="X85" s="6">
        <f t="shared" si="23"/>
        <v>6.5</v>
      </c>
      <c r="Y85" s="6">
        <f t="shared" si="24"/>
        <v>15.246268656716417</v>
      </c>
      <c r="Z85" s="6">
        <f t="shared" si="25"/>
        <v>2.7748208955223879</v>
      </c>
      <c r="AA85" s="6">
        <f t="shared" si="26"/>
        <v>3.8339763779527556</v>
      </c>
      <c r="AB85" s="6">
        <f t="shared" si="27"/>
        <v>5.8701346363543525</v>
      </c>
      <c r="AD85" s="7">
        <f t="shared" si="28"/>
        <v>230.59052167767945</v>
      </c>
      <c r="AE85" s="7"/>
      <c r="AF85" s="51">
        <v>1581</v>
      </c>
      <c r="AG85" s="44">
        <f t="shared" si="29"/>
        <v>2060.0250000000001</v>
      </c>
      <c r="AH85" s="44">
        <f t="shared" si="30"/>
        <v>1333.0575000000001</v>
      </c>
      <c r="AI85" s="44">
        <f t="shared" si="31"/>
        <v>968.48019104625371</v>
      </c>
      <c r="AK85" s="10">
        <v>1581</v>
      </c>
      <c r="AL85" s="11">
        <f t="shared" si="32"/>
        <v>2.1270698348249595</v>
      </c>
      <c r="AM85" s="11">
        <f t="shared" si="33"/>
        <v>1.3764427112958209</v>
      </c>
      <c r="AP85" s="12">
        <v>2.1270698348249595</v>
      </c>
      <c r="AQ85" s="12">
        <v>1.3764427112958209</v>
      </c>
      <c r="AS85" s="12">
        <f t="shared" si="35"/>
        <v>0</v>
      </c>
    </row>
    <row r="86" spans="1:45" x14ac:dyDescent="0.2">
      <c r="A86">
        <f t="shared" si="34"/>
        <v>1.2564853556485358</v>
      </c>
      <c r="B86" s="5">
        <v>1582</v>
      </c>
      <c r="C86" s="4">
        <v>0.40732237762237766</v>
      </c>
      <c r="D86" s="4">
        <f t="shared" si="18"/>
        <v>0.54309650349650351</v>
      </c>
      <c r="F86" s="4">
        <v>0.51179460251046038</v>
      </c>
      <c r="G86" s="4">
        <v>0.76139999999999997</v>
      </c>
      <c r="H86" s="4">
        <v>2.0550607287449392</v>
      </c>
      <c r="I86" s="4">
        <v>3.2841398734177218</v>
      </c>
      <c r="J86" s="4">
        <v>5</v>
      </c>
      <c r="K86" s="4">
        <v>4.5709168443496795</v>
      </c>
      <c r="L86" s="4">
        <v>1.9180881307746978</v>
      </c>
      <c r="M86" s="4">
        <v>2.4166666666666665</v>
      </c>
      <c r="N86" s="4">
        <v>3.0405191106278542</v>
      </c>
      <c r="P86" s="4">
        <v>7.6834999999999996</v>
      </c>
      <c r="Q86" s="4">
        <v>4.9720499999999994</v>
      </c>
      <c r="R86" s="6"/>
      <c r="S86" s="26">
        <v>1582</v>
      </c>
      <c r="T86" s="6">
        <f t="shared" si="19"/>
        <v>138.69633728033477</v>
      </c>
      <c r="U86" s="6">
        <f t="shared" si="20"/>
        <v>16.522379999999998</v>
      </c>
      <c r="V86" s="6">
        <f t="shared" si="21"/>
        <v>10.275303643724696</v>
      </c>
      <c r="W86" s="6">
        <f t="shared" si="22"/>
        <v>9.8524196202531655</v>
      </c>
      <c r="X86" s="6">
        <f t="shared" si="23"/>
        <v>6.5</v>
      </c>
      <c r="Y86" s="6">
        <f t="shared" si="24"/>
        <v>13.712750533049039</v>
      </c>
      <c r="Z86" s="6">
        <f t="shared" si="25"/>
        <v>2.4935145700071071</v>
      </c>
      <c r="AA86" s="6">
        <f t="shared" si="26"/>
        <v>3.1416666666666666</v>
      </c>
      <c r="AB86" s="6">
        <f t="shared" si="27"/>
        <v>6.0810382212557084</v>
      </c>
      <c r="AD86" s="7">
        <f t="shared" si="28"/>
        <v>207.27541053529117</v>
      </c>
      <c r="AE86" s="7"/>
      <c r="AF86" s="51">
        <v>1582</v>
      </c>
      <c r="AG86" s="44">
        <f t="shared" si="29"/>
        <v>1920.875</v>
      </c>
      <c r="AH86" s="44">
        <f t="shared" si="30"/>
        <v>1243.0124999999998</v>
      </c>
      <c r="AI86" s="44">
        <f t="shared" si="31"/>
        <v>870.55672424822296</v>
      </c>
      <c r="AK86" s="10">
        <v>1582</v>
      </c>
      <c r="AL86" s="11">
        <f t="shared" si="32"/>
        <v>2.2064903371561329</v>
      </c>
      <c r="AM86" s="11">
        <f t="shared" si="33"/>
        <v>1.4278363090853321</v>
      </c>
      <c r="AP86" s="12">
        <v>2.2064903371561329</v>
      </c>
      <c r="AQ86" s="12">
        <v>1.4278363090853321</v>
      </c>
      <c r="AS86" s="12">
        <f t="shared" si="35"/>
        <v>0</v>
      </c>
    </row>
    <row r="87" spans="1:45" x14ac:dyDescent="0.2">
      <c r="A87">
        <f t="shared" si="34"/>
        <v>1.2564853556485356</v>
      </c>
      <c r="B87" s="5">
        <v>1583</v>
      </c>
      <c r="C87" s="4">
        <v>0.36316483516483516</v>
      </c>
      <c r="D87" s="4">
        <f t="shared" si="18"/>
        <v>0.48421978021978024</v>
      </c>
      <c r="F87" s="4">
        <v>0.45631129707112972</v>
      </c>
      <c r="G87" s="4">
        <v>0.4840363636363636</v>
      </c>
      <c r="H87" s="4">
        <v>1.9821862348178139</v>
      </c>
      <c r="I87" s="4">
        <v>3.6487594936708865</v>
      </c>
      <c r="J87" s="4">
        <v>5</v>
      </c>
      <c r="K87" s="4">
        <v>4.4003198294243075</v>
      </c>
      <c r="L87" s="4">
        <v>1.8774697938877043</v>
      </c>
      <c r="M87" s="4">
        <v>2.4666666666666663</v>
      </c>
      <c r="N87" s="4">
        <v>3.1459709030785317</v>
      </c>
      <c r="P87" s="4">
        <v>7.6834999999999996</v>
      </c>
      <c r="Q87" s="4">
        <v>4.9720499999999994</v>
      </c>
      <c r="R87" s="6"/>
      <c r="S87" s="26">
        <v>1583</v>
      </c>
      <c r="T87" s="6">
        <f t="shared" si="19"/>
        <v>123.66036150627616</v>
      </c>
      <c r="U87" s="6">
        <f t="shared" si="20"/>
        <v>10.50358909090909</v>
      </c>
      <c r="V87" s="6">
        <f t="shared" si="21"/>
        <v>9.91093117408907</v>
      </c>
      <c r="W87" s="6">
        <f t="shared" si="22"/>
        <v>10.946278481012659</v>
      </c>
      <c r="X87" s="6">
        <f t="shared" si="23"/>
        <v>6.5</v>
      </c>
      <c r="Y87" s="6">
        <f t="shared" si="24"/>
        <v>13.200959488272922</v>
      </c>
      <c r="Z87" s="6">
        <f t="shared" si="25"/>
        <v>2.4407107320540158</v>
      </c>
      <c r="AA87" s="6">
        <f t="shared" si="26"/>
        <v>3.2066666666666666</v>
      </c>
      <c r="AB87" s="6">
        <f t="shared" si="27"/>
        <v>6.2919418061570633</v>
      </c>
      <c r="AD87" s="7">
        <f t="shared" si="28"/>
        <v>186.66143894543765</v>
      </c>
      <c r="AE87" s="7"/>
      <c r="AF87" s="51">
        <v>1583</v>
      </c>
      <c r="AG87" s="44">
        <f t="shared" si="29"/>
        <v>1920.875</v>
      </c>
      <c r="AH87" s="44">
        <f t="shared" si="30"/>
        <v>1243.0124999999998</v>
      </c>
      <c r="AI87" s="44">
        <f t="shared" si="31"/>
        <v>783.97804357083817</v>
      </c>
      <c r="AK87" s="10">
        <v>1583</v>
      </c>
      <c r="AL87" s="11">
        <f t="shared" si="32"/>
        <v>2.4501642817072526</v>
      </c>
      <c r="AM87" s="11">
        <f t="shared" si="33"/>
        <v>1.5855195310551888</v>
      </c>
      <c r="AP87" s="12">
        <v>2.4501642817072526</v>
      </c>
      <c r="AQ87" s="12">
        <v>1.5855195310551888</v>
      </c>
      <c r="AS87" s="12">
        <f t="shared" si="35"/>
        <v>0</v>
      </c>
    </row>
    <row r="88" spans="1:45" x14ac:dyDescent="0.2">
      <c r="A88">
        <f t="shared" si="34"/>
        <v>1.2564853556485356</v>
      </c>
      <c r="B88" s="5">
        <v>1584</v>
      </c>
      <c r="C88" s="4">
        <v>0.36206433566433566</v>
      </c>
      <c r="D88" s="4">
        <f t="shared" si="18"/>
        <v>0.48275244755244756</v>
      </c>
      <c r="F88" s="4">
        <v>0.45492853556485352</v>
      </c>
      <c r="G88" s="4">
        <v>0.61867636363636369</v>
      </c>
      <c r="H88" s="4">
        <v>1.4866396761133605</v>
      </c>
      <c r="I88" s="4">
        <v>3.1607088607594935</v>
      </c>
      <c r="J88" s="4">
        <v>5</v>
      </c>
      <c r="K88" s="4">
        <v>4.2409381663113006</v>
      </c>
      <c r="L88" s="4">
        <v>1.7398720682302773</v>
      </c>
      <c r="M88" s="4">
        <v>2.0078740157480315</v>
      </c>
      <c r="N88" s="4">
        <v>3.2514226955292092</v>
      </c>
      <c r="P88" s="4">
        <v>7.4051999999999989</v>
      </c>
      <c r="Q88" s="4">
        <v>4.7919600000000004</v>
      </c>
      <c r="R88" s="6"/>
      <c r="S88" s="26">
        <v>1584</v>
      </c>
      <c r="T88" s="6">
        <f t="shared" si="19"/>
        <v>123.2856331380753</v>
      </c>
      <c r="U88" s="6">
        <f t="shared" si="20"/>
        <v>13.425277090909091</v>
      </c>
      <c r="V88" s="6">
        <f t="shared" si="21"/>
        <v>7.433198380566802</v>
      </c>
      <c r="W88" s="6">
        <f t="shared" si="22"/>
        <v>9.4821265822784806</v>
      </c>
      <c r="X88" s="6">
        <f t="shared" si="23"/>
        <v>6.5</v>
      </c>
      <c r="Y88" s="6">
        <f t="shared" si="24"/>
        <v>12.722814498933902</v>
      </c>
      <c r="Z88" s="6">
        <f t="shared" si="25"/>
        <v>2.2618336886993604</v>
      </c>
      <c r="AA88" s="6">
        <f t="shared" si="26"/>
        <v>2.6102362204724412</v>
      </c>
      <c r="AB88" s="6">
        <f t="shared" si="27"/>
        <v>6.5028453910584183</v>
      </c>
      <c r="AD88" s="7">
        <f t="shared" si="28"/>
        <v>184.22396499099384</v>
      </c>
      <c r="AE88" s="7"/>
      <c r="AF88" s="51">
        <v>1584</v>
      </c>
      <c r="AG88" s="44">
        <f t="shared" si="29"/>
        <v>1851.2999999999997</v>
      </c>
      <c r="AH88" s="44">
        <f t="shared" si="30"/>
        <v>1197.99</v>
      </c>
      <c r="AI88" s="44">
        <f t="shared" si="31"/>
        <v>773.74065296217418</v>
      </c>
      <c r="AK88" s="10">
        <v>1584</v>
      </c>
      <c r="AL88" s="11">
        <f t="shared" si="32"/>
        <v>2.3926621832684085</v>
      </c>
      <c r="AM88" s="11">
        <f t="shared" si="33"/>
        <v>1.5483094954538548</v>
      </c>
      <c r="AP88" s="12">
        <v>2.3926621832684085</v>
      </c>
      <c r="AQ88" s="12">
        <v>1.5483094954538548</v>
      </c>
      <c r="AS88" s="12">
        <f t="shared" si="35"/>
        <v>0</v>
      </c>
    </row>
    <row r="89" spans="1:45" x14ac:dyDescent="0.2">
      <c r="A89">
        <f t="shared" si="34"/>
        <v>1.2564853556485358</v>
      </c>
      <c r="B89" s="5">
        <v>1585</v>
      </c>
      <c r="C89" s="4">
        <v>0.34445634365634364</v>
      </c>
      <c r="D89" s="4">
        <f t="shared" si="18"/>
        <v>0.45927512487512484</v>
      </c>
      <c r="F89" s="4">
        <v>0.43280435146443519</v>
      </c>
      <c r="G89" s="4">
        <v>0.54189818181818183</v>
      </c>
      <c r="H89" s="4">
        <v>1.7344129554655872</v>
      </c>
      <c r="I89" s="4">
        <v>2.6866025316455695</v>
      </c>
      <c r="J89" s="4">
        <v>5</v>
      </c>
      <c r="K89" s="4">
        <v>4.2409381663113006</v>
      </c>
      <c r="L89" s="4">
        <v>1.9312579957356077</v>
      </c>
      <c r="M89" s="4">
        <v>1.911496062992126</v>
      </c>
      <c r="N89" s="4">
        <v>3.3568744879798871</v>
      </c>
      <c r="P89" s="4">
        <v>7.4174399999999991</v>
      </c>
      <c r="Q89" s="4">
        <v>5.6303999999999998</v>
      </c>
      <c r="R89" s="6"/>
      <c r="S89" s="26">
        <v>1585</v>
      </c>
      <c r="T89" s="6">
        <f t="shared" si="19"/>
        <v>117.28997924686193</v>
      </c>
      <c r="U89" s="6">
        <f t="shared" si="20"/>
        <v>11.759190545454546</v>
      </c>
      <c r="V89" s="6">
        <f t="shared" si="21"/>
        <v>8.672064777327936</v>
      </c>
      <c r="W89" s="6">
        <f t="shared" si="22"/>
        <v>8.059807594936709</v>
      </c>
      <c r="X89" s="6">
        <f t="shared" si="23"/>
        <v>6.5</v>
      </c>
      <c r="Y89" s="6">
        <f t="shared" si="24"/>
        <v>12.722814498933902</v>
      </c>
      <c r="Z89" s="6">
        <f t="shared" si="25"/>
        <v>2.51063539445629</v>
      </c>
      <c r="AA89" s="6">
        <f t="shared" si="26"/>
        <v>2.4849448818897639</v>
      </c>
      <c r="AB89" s="6">
        <f t="shared" si="27"/>
        <v>6.7137489759597742</v>
      </c>
      <c r="AD89" s="7">
        <f t="shared" si="28"/>
        <v>176.71318591582087</v>
      </c>
      <c r="AE89" s="7"/>
      <c r="AF89" s="51">
        <v>1585</v>
      </c>
      <c r="AG89" s="44">
        <f t="shared" si="29"/>
        <v>1854.3599999999997</v>
      </c>
      <c r="AH89" s="44">
        <f t="shared" si="30"/>
        <v>1407.6</v>
      </c>
      <c r="AI89" s="44">
        <f t="shared" si="31"/>
        <v>742.19538084644773</v>
      </c>
      <c r="AK89" s="10">
        <v>1585</v>
      </c>
      <c r="AL89" s="11">
        <f t="shared" si="32"/>
        <v>2.4984795753985525</v>
      </c>
      <c r="AM89" s="11">
        <f t="shared" si="33"/>
        <v>1.8965356512926308</v>
      </c>
      <c r="AP89" s="12">
        <v>2.4984795753985525</v>
      </c>
      <c r="AQ89" s="12">
        <v>1.8965356512926308</v>
      </c>
      <c r="AS89" s="12">
        <f t="shared" si="35"/>
        <v>0</v>
      </c>
    </row>
    <row r="90" spans="1:45" x14ac:dyDescent="0.2">
      <c r="A90">
        <f t="shared" si="34"/>
        <v>1.2564853556485358</v>
      </c>
      <c r="B90" s="5">
        <v>1586</v>
      </c>
      <c r="C90" s="4">
        <v>0.34191548451548448</v>
      </c>
      <c r="D90" s="4">
        <f t="shared" si="18"/>
        <v>0.45588731268731264</v>
      </c>
      <c r="F90" s="4">
        <v>0.42961179916317993</v>
      </c>
      <c r="G90" s="4">
        <v>0.57722909090909091</v>
      </c>
      <c r="H90" s="4">
        <v>1.8493927125506073</v>
      </c>
      <c r="I90" s="4">
        <v>2.5825101265822781</v>
      </c>
      <c r="J90" s="4">
        <v>5</v>
      </c>
      <c r="K90" s="4">
        <v>4.5671641791044779</v>
      </c>
      <c r="L90" s="4">
        <v>2.04</v>
      </c>
      <c r="M90" s="4">
        <v>2.0078740157480315</v>
      </c>
      <c r="N90" s="4">
        <v>3.4663691064719337</v>
      </c>
      <c r="P90" s="4">
        <v>7.4174399999999991</v>
      </c>
      <c r="Q90" s="4">
        <v>5.6303999999999998</v>
      </c>
      <c r="R90" s="6"/>
      <c r="S90" s="26">
        <v>1586</v>
      </c>
      <c r="T90" s="6">
        <f t="shared" si="19"/>
        <v>116.42479757322177</v>
      </c>
      <c r="U90" s="6">
        <f t="shared" si="20"/>
        <v>12.525871272727272</v>
      </c>
      <c r="V90" s="6">
        <f t="shared" si="21"/>
        <v>9.2469635627530362</v>
      </c>
      <c r="W90" s="6">
        <f t="shared" si="22"/>
        <v>7.7475303797468342</v>
      </c>
      <c r="X90" s="6">
        <f t="shared" si="23"/>
        <v>6.5</v>
      </c>
      <c r="Y90" s="6">
        <f t="shared" si="24"/>
        <v>13.701492537313435</v>
      </c>
      <c r="Z90" s="6">
        <f t="shared" si="25"/>
        <v>2.6520000000000001</v>
      </c>
      <c r="AA90" s="6">
        <f t="shared" si="26"/>
        <v>2.6102362204724412</v>
      </c>
      <c r="AB90" s="6">
        <f t="shared" si="27"/>
        <v>6.9327382129438675</v>
      </c>
      <c r="AD90" s="7">
        <f t="shared" si="28"/>
        <v>178.34162975917863</v>
      </c>
      <c r="AE90" s="7"/>
      <c r="AF90" s="51">
        <v>1586</v>
      </c>
      <c r="AG90" s="44">
        <f t="shared" si="29"/>
        <v>1854.3599999999997</v>
      </c>
      <c r="AH90" s="44">
        <f t="shared" si="30"/>
        <v>1407.6</v>
      </c>
      <c r="AI90" s="44">
        <f t="shared" si="31"/>
        <v>749.03484498855028</v>
      </c>
      <c r="AK90" s="10">
        <v>1586</v>
      </c>
      <c r="AL90" s="11">
        <f t="shared" si="32"/>
        <v>2.4756658684261148</v>
      </c>
      <c r="AM90" s="11">
        <f t="shared" si="33"/>
        <v>1.8792183159670182</v>
      </c>
      <c r="AP90" s="12">
        <v>2.4756658684261148</v>
      </c>
      <c r="AQ90" s="12">
        <v>1.8792183159670182</v>
      </c>
      <c r="AS90" s="12">
        <f t="shared" si="35"/>
        <v>0</v>
      </c>
    </row>
    <row r="91" spans="1:45" x14ac:dyDescent="0.2">
      <c r="A91">
        <f t="shared" si="34"/>
        <v>1.2564853556485356</v>
      </c>
      <c r="B91" s="5">
        <v>1587</v>
      </c>
      <c r="C91" s="4">
        <v>0.48361018981018983</v>
      </c>
      <c r="D91" s="4">
        <f t="shared" si="18"/>
        <v>0.64481358641358644</v>
      </c>
      <c r="F91" s="4">
        <v>0.60764912133891213</v>
      </c>
      <c r="G91" s="4">
        <v>0.6322527272727273</v>
      </c>
      <c r="H91" s="4">
        <v>1.8493927125506073</v>
      </c>
      <c r="I91" s="4">
        <v>3.5170708860759494</v>
      </c>
      <c r="J91" s="4">
        <v>5</v>
      </c>
      <c r="K91" s="4">
        <v>4.7726865671641789</v>
      </c>
      <c r="L91" s="4">
        <v>2.142537313432836</v>
      </c>
      <c r="M91" s="4">
        <v>2.6525590551181106</v>
      </c>
      <c r="N91" s="4">
        <v>3.0792713070990709</v>
      </c>
      <c r="P91" s="4">
        <v>6.9992999999999999</v>
      </c>
      <c r="Q91" s="4">
        <v>5.3130000000000006</v>
      </c>
      <c r="R91" s="6"/>
      <c r="S91" s="26">
        <v>1587</v>
      </c>
      <c r="T91" s="6">
        <f t="shared" si="19"/>
        <v>164.6729118828452</v>
      </c>
      <c r="U91" s="6">
        <f t="shared" si="20"/>
        <v>13.719884181818182</v>
      </c>
      <c r="V91" s="6">
        <f t="shared" si="21"/>
        <v>9.2469635627530362</v>
      </c>
      <c r="W91" s="6">
        <f t="shared" si="22"/>
        <v>10.551212658227849</v>
      </c>
      <c r="X91" s="6">
        <f t="shared" si="23"/>
        <v>6.5</v>
      </c>
      <c r="Y91" s="6">
        <f t="shared" si="24"/>
        <v>14.318059701492537</v>
      </c>
      <c r="Z91" s="6">
        <f t="shared" si="25"/>
        <v>2.785298507462687</v>
      </c>
      <c r="AA91" s="6">
        <f t="shared" si="26"/>
        <v>3.448326771653544</v>
      </c>
      <c r="AB91" s="6">
        <f t="shared" si="27"/>
        <v>6.1585426141981419</v>
      </c>
      <c r="AD91" s="7">
        <f t="shared" si="28"/>
        <v>231.40119988045117</v>
      </c>
      <c r="AE91" s="7"/>
      <c r="AF91" s="51">
        <v>1587</v>
      </c>
      <c r="AG91" s="44">
        <f t="shared" si="29"/>
        <v>1749.825</v>
      </c>
      <c r="AH91" s="44">
        <f t="shared" si="30"/>
        <v>1328.2500000000002</v>
      </c>
      <c r="AI91" s="44">
        <f t="shared" si="31"/>
        <v>971.88503949789492</v>
      </c>
      <c r="AK91" s="10">
        <v>1587</v>
      </c>
      <c r="AL91" s="11">
        <f t="shared" si="32"/>
        <v>1.8004444238631478</v>
      </c>
      <c r="AM91" s="11">
        <f t="shared" si="33"/>
        <v>1.3666739851106404</v>
      </c>
      <c r="AP91" s="12">
        <v>1.8004444238631478</v>
      </c>
      <c r="AQ91" s="12">
        <v>1.3666739851106404</v>
      </c>
      <c r="AS91" s="12">
        <f t="shared" si="35"/>
        <v>0</v>
      </c>
    </row>
    <row r="92" spans="1:45" x14ac:dyDescent="0.2">
      <c r="A92">
        <f t="shared" si="34"/>
        <v>1.2564853556485356</v>
      </c>
      <c r="B92" s="5">
        <v>1588</v>
      </c>
      <c r="C92" s="4">
        <v>0.46615504495504495</v>
      </c>
      <c r="D92" s="4">
        <f t="shared" si="18"/>
        <v>0.6215400599400599</v>
      </c>
      <c r="F92" s="4">
        <v>0.58571698744769873</v>
      </c>
      <c r="G92" s="4">
        <v>0.43292181818181824</v>
      </c>
      <c r="H92" s="4">
        <v>1.8493927125506073</v>
      </c>
      <c r="I92" s="4">
        <v>3.4411784810126584</v>
      </c>
      <c r="J92" s="4">
        <v>5</v>
      </c>
      <c r="K92" s="4">
        <v>6.46455223880597</v>
      </c>
      <c r="L92" s="4">
        <v>2.4134328358208954</v>
      </c>
      <c r="M92" s="4">
        <v>3.1072834645669287</v>
      </c>
      <c r="N92" s="4">
        <v>3.6543405180937314</v>
      </c>
      <c r="P92" s="4">
        <v>6.9992999999999999</v>
      </c>
      <c r="Q92" s="4">
        <v>5.3130000000000006</v>
      </c>
      <c r="R92" s="6"/>
      <c r="S92" s="26">
        <v>1588</v>
      </c>
      <c r="T92" s="6">
        <f t="shared" si="19"/>
        <v>158.72930359832637</v>
      </c>
      <c r="U92" s="6">
        <f t="shared" si="20"/>
        <v>9.394403454545456</v>
      </c>
      <c r="V92" s="6">
        <f t="shared" si="21"/>
        <v>9.2469635627530362</v>
      </c>
      <c r="W92" s="6">
        <f t="shared" si="22"/>
        <v>10.323535443037976</v>
      </c>
      <c r="X92" s="6">
        <f t="shared" si="23"/>
        <v>6.5</v>
      </c>
      <c r="Y92" s="6">
        <f t="shared" si="24"/>
        <v>19.393656716417908</v>
      </c>
      <c r="Z92" s="6">
        <f t="shared" si="25"/>
        <v>3.1374626865671642</v>
      </c>
      <c r="AA92" s="6">
        <f t="shared" si="26"/>
        <v>4.0394685039370071</v>
      </c>
      <c r="AB92" s="6">
        <f t="shared" si="27"/>
        <v>7.3086810361874628</v>
      </c>
      <c r="AD92" s="7">
        <f t="shared" si="28"/>
        <v>228.07347500177238</v>
      </c>
      <c r="AE92" s="7"/>
      <c r="AF92" s="51">
        <v>1588</v>
      </c>
      <c r="AG92" s="44">
        <f t="shared" si="29"/>
        <v>1749.825</v>
      </c>
      <c r="AH92" s="44">
        <f t="shared" si="30"/>
        <v>1328.2500000000002</v>
      </c>
      <c r="AI92" s="44">
        <f t="shared" si="31"/>
        <v>957.90859500744409</v>
      </c>
      <c r="AK92" s="10">
        <v>1588</v>
      </c>
      <c r="AL92" s="11">
        <f t="shared" si="32"/>
        <v>1.8267139569683075</v>
      </c>
      <c r="AM92" s="11">
        <f t="shared" si="33"/>
        <v>1.3866145547944251</v>
      </c>
      <c r="AP92" s="12">
        <v>1.8267139569683075</v>
      </c>
      <c r="AQ92" s="12">
        <v>1.3866145547944251</v>
      </c>
      <c r="AS92" s="12">
        <f t="shared" si="35"/>
        <v>0</v>
      </c>
    </row>
    <row r="93" spans="1:45" x14ac:dyDescent="0.2">
      <c r="A93">
        <f t="shared" si="34"/>
        <v>1.2564853556485358</v>
      </c>
      <c r="B93" s="5">
        <v>1589</v>
      </c>
      <c r="C93" s="4">
        <v>0.38195964035964031</v>
      </c>
      <c r="D93" s="4">
        <f t="shared" si="18"/>
        <v>0.50927952047952041</v>
      </c>
      <c r="F93" s="4">
        <v>0.4799266945606695</v>
      </c>
      <c r="G93" s="4">
        <v>0.66858909090909102</v>
      </c>
      <c r="H93" s="4">
        <v>2.0805668016194332</v>
      </c>
      <c r="I93" s="4">
        <v>3.890027848101266</v>
      </c>
      <c r="J93" s="4">
        <v>5</v>
      </c>
      <c r="K93" s="4">
        <v>6.1567164179104479</v>
      </c>
      <c r="L93" s="4">
        <v>2.6679104477611939</v>
      </c>
      <c r="M93" s="4">
        <v>3</v>
      </c>
      <c r="N93" s="4">
        <v>3.1445273877793163</v>
      </c>
      <c r="P93" s="4">
        <v>6.9992999999999999</v>
      </c>
      <c r="Q93" s="4">
        <v>5.3130000000000006</v>
      </c>
      <c r="R93" s="6"/>
      <c r="S93" s="26">
        <v>1589</v>
      </c>
      <c r="T93" s="6">
        <f t="shared" si="19"/>
        <v>130.06013422594143</v>
      </c>
      <c r="U93" s="6">
        <f t="shared" si="20"/>
        <v>14.508383272727274</v>
      </c>
      <c r="V93" s="6">
        <f t="shared" si="21"/>
        <v>10.402834008097166</v>
      </c>
      <c r="W93" s="6">
        <f t="shared" si="22"/>
        <v>11.670083544303798</v>
      </c>
      <c r="X93" s="6">
        <f t="shared" si="23"/>
        <v>6.5</v>
      </c>
      <c r="Y93" s="6">
        <f t="shared" si="24"/>
        <v>18.470149253731343</v>
      </c>
      <c r="Z93" s="6">
        <f t="shared" si="25"/>
        <v>3.4682835820895521</v>
      </c>
      <c r="AA93" s="6">
        <f t="shared" si="26"/>
        <v>3.9000000000000004</v>
      </c>
      <c r="AB93" s="6">
        <f t="shared" si="27"/>
        <v>6.2890547755586326</v>
      </c>
      <c r="AD93" s="7">
        <f t="shared" si="28"/>
        <v>205.2689226624492</v>
      </c>
      <c r="AE93" s="7"/>
      <c r="AF93" s="51">
        <v>1589</v>
      </c>
      <c r="AG93" s="44">
        <f t="shared" si="29"/>
        <v>1749.825</v>
      </c>
      <c r="AH93" s="44">
        <f t="shared" si="30"/>
        <v>1328.2500000000002</v>
      </c>
      <c r="AI93" s="44">
        <f t="shared" si="31"/>
        <v>862.12947518228668</v>
      </c>
      <c r="AK93" s="10">
        <v>1589</v>
      </c>
      <c r="AL93" s="11">
        <f t="shared" si="32"/>
        <v>2.0296545360892817</v>
      </c>
      <c r="AM93" s="11">
        <f t="shared" si="33"/>
        <v>1.5406618590776728</v>
      </c>
      <c r="AP93" s="12">
        <v>2.0296545360892817</v>
      </c>
      <c r="AQ93" s="12">
        <v>1.5406618590776728</v>
      </c>
      <c r="AS93" s="12">
        <f t="shared" si="35"/>
        <v>0</v>
      </c>
    </row>
    <row r="94" spans="1:45" x14ac:dyDescent="0.2">
      <c r="A94">
        <f t="shared" si="34"/>
        <v>1.2564853556485358</v>
      </c>
      <c r="B94" s="5">
        <v>1590</v>
      </c>
      <c r="C94" s="4">
        <v>0.42200379620379619</v>
      </c>
      <c r="D94" s="4">
        <f t="shared" si="18"/>
        <v>0.56267172827172829</v>
      </c>
      <c r="F94" s="4">
        <v>0.53024158995815907</v>
      </c>
      <c r="G94" s="4">
        <v>0.75787272727272725</v>
      </c>
      <c r="H94" s="4">
        <v>2.0805668016194332</v>
      </c>
      <c r="I94" s="4">
        <v>3.6298253164556962</v>
      </c>
      <c r="J94" s="4">
        <v>5</v>
      </c>
      <c r="K94" s="4">
        <v>4.5559701492537314</v>
      </c>
      <c r="L94" s="4">
        <v>2.3108208955223879</v>
      </c>
      <c r="M94" s="4">
        <v>2.7</v>
      </c>
      <c r="N94" s="4">
        <v>2.888941071781689</v>
      </c>
      <c r="P94" s="4">
        <v>8.3737500000000011</v>
      </c>
      <c r="Q94" s="4">
        <v>5.4862500000000001</v>
      </c>
      <c r="R94" s="6"/>
      <c r="S94" s="26">
        <v>1590</v>
      </c>
      <c r="T94" s="6">
        <f t="shared" si="19"/>
        <v>143.6954708786611</v>
      </c>
      <c r="U94" s="6">
        <f t="shared" si="20"/>
        <v>16.445838181818182</v>
      </c>
      <c r="V94" s="6">
        <f t="shared" si="21"/>
        <v>10.402834008097166</v>
      </c>
      <c r="W94" s="6">
        <f t="shared" si="22"/>
        <v>10.889475949367089</v>
      </c>
      <c r="X94" s="6">
        <f t="shared" si="23"/>
        <v>6.5</v>
      </c>
      <c r="Y94" s="6">
        <f t="shared" si="24"/>
        <v>13.667910447761194</v>
      </c>
      <c r="Z94" s="6">
        <f t="shared" si="25"/>
        <v>3.0040671641791046</v>
      </c>
      <c r="AA94" s="6">
        <f t="shared" si="26"/>
        <v>3.5100000000000002</v>
      </c>
      <c r="AB94" s="6">
        <f t="shared" si="27"/>
        <v>5.777882143563378</v>
      </c>
      <c r="AD94" s="7">
        <f t="shared" si="28"/>
        <v>213.89347877344719</v>
      </c>
      <c r="AE94" s="7"/>
      <c r="AF94" s="51">
        <v>1590</v>
      </c>
      <c r="AG94" s="44">
        <f t="shared" si="29"/>
        <v>2093.4375000000005</v>
      </c>
      <c r="AH94" s="44">
        <f t="shared" si="30"/>
        <v>1371.5625</v>
      </c>
      <c r="AI94" s="44">
        <f t="shared" si="31"/>
        <v>898.35261084847821</v>
      </c>
      <c r="AK94" s="10">
        <v>1590</v>
      </c>
      <c r="AL94" s="11">
        <f t="shared" si="32"/>
        <v>2.3303071363290031</v>
      </c>
      <c r="AM94" s="11">
        <f t="shared" si="33"/>
        <v>1.5267529513879672</v>
      </c>
      <c r="AP94" s="12">
        <v>2.3303071363290031</v>
      </c>
      <c r="AQ94" s="12">
        <v>1.5267529513879672</v>
      </c>
      <c r="AS94" s="12">
        <f t="shared" si="35"/>
        <v>0</v>
      </c>
    </row>
    <row r="95" spans="1:45" x14ac:dyDescent="0.2">
      <c r="A95">
        <f t="shared" si="34"/>
        <v>1.2564853556485356</v>
      </c>
      <c r="B95" s="5">
        <v>1591</v>
      </c>
      <c r="C95" s="4">
        <v>0.42405734265734268</v>
      </c>
      <c r="D95" s="4">
        <f t="shared" si="18"/>
        <v>0.56540979020979021</v>
      </c>
      <c r="F95" s="4">
        <v>0.53282184100418417</v>
      </c>
      <c r="G95" s="4">
        <v>0.77655999999999992</v>
      </c>
      <c r="H95" s="4">
        <v>2.0805668016194332</v>
      </c>
      <c r="I95" s="4">
        <v>3.9290582278481017</v>
      </c>
      <c r="J95" s="4">
        <v>5</v>
      </c>
      <c r="K95" s="4">
        <v>4.2686567164179099</v>
      </c>
      <c r="L95" s="4">
        <v>1.8294243070362473</v>
      </c>
      <c r="M95" s="4">
        <v>2.7</v>
      </c>
      <c r="N95" s="4">
        <v>2.8196841718692625</v>
      </c>
      <c r="P95" s="4">
        <v>8.2940000000000005</v>
      </c>
      <c r="Q95" s="4">
        <v>5.4339999999999993</v>
      </c>
      <c r="R95" s="6"/>
      <c r="S95" s="26">
        <v>1591</v>
      </c>
      <c r="T95" s="6">
        <f t="shared" si="19"/>
        <v>144.3947189121339</v>
      </c>
      <c r="U95" s="6">
        <f t="shared" si="20"/>
        <v>16.851351999999999</v>
      </c>
      <c r="V95" s="6">
        <f t="shared" si="21"/>
        <v>10.402834008097166</v>
      </c>
      <c r="W95" s="6">
        <f t="shared" si="22"/>
        <v>11.787174683544304</v>
      </c>
      <c r="X95" s="6">
        <f t="shared" si="23"/>
        <v>6.5</v>
      </c>
      <c r="Y95" s="6">
        <f t="shared" si="24"/>
        <v>12.80597014925373</v>
      </c>
      <c r="Z95" s="6">
        <f t="shared" si="25"/>
        <v>2.3782515991471214</v>
      </c>
      <c r="AA95" s="6">
        <f t="shared" si="26"/>
        <v>3.5100000000000002</v>
      </c>
      <c r="AB95" s="6">
        <f t="shared" si="27"/>
        <v>5.6393683437385249</v>
      </c>
      <c r="AD95" s="7">
        <f t="shared" si="28"/>
        <v>214.26966969591473</v>
      </c>
      <c r="AE95" s="7"/>
      <c r="AF95" s="51">
        <v>1591</v>
      </c>
      <c r="AG95" s="44">
        <f t="shared" si="29"/>
        <v>2073.5</v>
      </c>
      <c r="AH95" s="44">
        <f t="shared" si="30"/>
        <v>1358.4999999999998</v>
      </c>
      <c r="AI95" s="44">
        <f t="shared" si="31"/>
        <v>899.9326127228419</v>
      </c>
      <c r="AK95" s="10">
        <v>1591</v>
      </c>
      <c r="AL95" s="11">
        <f t="shared" si="32"/>
        <v>2.3040614049160917</v>
      </c>
      <c r="AM95" s="11">
        <f t="shared" si="33"/>
        <v>1.5095574721864045</v>
      </c>
      <c r="AP95" s="12">
        <v>2.3040614049160917</v>
      </c>
      <c r="AQ95" s="12">
        <v>1.5095574721864045</v>
      </c>
      <c r="AS95" s="12">
        <f t="shared" si="35"/>
        <v>0</v>
      </c>
    </row>
    <row r="96" spans="1:45" x14ac:dyDescent="0.2">
      <c r="A96">
        <f t="shared" si="34"/>
        <v>1.2564853556485356</v>
      </c>
      <c r="B96" s="5">
        <v>1592</v>
      </c>
      <c r="C96" s="4">
        <v>0.30597842157842159</v>
      </c>
      <c r="D96" s="4">
        <f t="shared" si="18"/>
        <v>0.40797122877122877</v>
      </c>
      <c r="F96" s="4">
        <v>0.38445740585774063</v>
      </c>
      <c r="G96" s="4">
        <v>0.53362545454545451</v>
      </c>
      <c r="H96" s="4">
        <v>2.0805668016194332</v>
      </c>
      <c r="I96" s="4">
        <v>3.4043164556962031</v>
      </c>
      <c r="J96" s="4">
        <v>5</v>
      </c>
      <c r="K96" s="4">
        <v>4.2686567164179099</v>
      </c>
      <c r="L96" s="4">
        <v>1.8538166311300637</v>
      </c>
      <c r="M96" s="4">
        <v>1.9967454068241468</v>
      </c>
      <c r="N96" s="4">
        <v>3.4512180193414133</v>
      </c>
      <c r="P96" s="4">
        <v>8.2940000000000005</v>
      </c>
      <c r="Q96" s="4">
        <v>5.4339999999999993</v>
      </c>
      <c r="R96" s="6"/>
      <c r="S96" s="26">
        <v>1592</v>
      </c>
      <c r="T96" s="6">
        <f t="shared" si="19"/>
        <v>104.18795698744771</v>
      </c>
      <c r="U96" s="6">
        <f t="shared" si="20"/>
        <v>11.579672363636362</v>
      </c>
      <c r="V96" s="6">
        <f t="shared" si="21"/>
        <v>10.402834008097166</v>
      </c>
      <c r="W96" s="6">
        <f t="shared" si="22"/>
        <v>10.212949367088608</v>
      </c>
      <c r="X96" s="6">
        <f t="shared" si="23"/>
        <v>6.5</v>
      </c>
      <c r="Y96" s="6">
        <f t="shared" si="24"/>
        <v>12.80597014925373</v>
      </c>
      <c r="Z96" s="6">
        <f t="shared" si="25"/>
        <v>2.4099616204690828</v>
      </c>
      <c r="AA96" s="6">
        <f t="shared" si="26"/>
        <v>2.5957690288713908</v>
      </c>
      <c r="AB96" s="6">
        <f t="shared" si="27"/>
        <v>6.9024360386828265</v>
      </c>
      <c r="AD96" s="7">
        <f t="shared" si="28"/>
        <v>167.59754956354689</v>
      </c>
      <c r="AE96" s="7"/>
      <c r="AF96" s="51">
        <v>1592</v>
      </c>
      <c r="AG96" s="44">
        <f t="shared" si="29"/>
        <v>2073.5</v>
      </c>
      <c r="AH96" s="44">
        <f t="shared" si="30"/>
        <v>1358.4999999999998</v>
      </c>
      <c r="AI96" s="44">
        <f t="shared" si="31"/>
        <v>703.90970816689696</v>
      </c>
      <c r="AK96" s="10">
        <v>1592</v>
      </c>
      <c r="AL96" s="11">
        <f t="shared" si="32"/>
        <v>2.9456903008196234</v>
      </c>
      <c r="AM96" s="11">
        <f t="shared" si="33"/>
        <v>1.9299350246749254</v>
      </c>
      <c r="AP96" s="12">
        <v>2.9456903008196234</v>
      </c>
      <c r="AQ96" s="12">
        <v>1.9299350246749254</v>
      </c>
      <c r="AS96" s="12">
        <f t="shared" si="35"/>
        <v>0</v>
      </c>
    </row>
    <row r="97" spans="1:45" x14ac:dyDescent="0.2">
      <c r="A97">
        <f t="shared" si="34"/>
        <v>1.2564853556485358</v>
      </c>
      <c r="B97" s="5">
        <v>1593</v>
      </c>
      <c r="C97" s="4">
        <v>0.30905874125874122</v>
      </c>
      <c r="D97" s="4">
        <f t="shared" si="18"/>
        <v>0.41207832167832165</v>
      </c>
      <c r="F97" s="4">
        <v>0.38832778242677829</v>
      </c>
      <c r="G97" s="4">
        <v>0.48379272727272732</v>
      </c>
      <c r="H97" s="4">
        <v>2.0805668016194332</v>
      </c>
      <c r="I97" s="4">
        <v>3.9290582278481017</v>
      </c>
      <c r="J97" s="4">
        <v>5</v>
      </c>
      <c r="K97" s="4">
        <v>4.4223283582089552</v>
      </c>
      <c r="L97" s="4">
        <v>2.39044776119403</v>
      </c>
      <c r="M97" s="4">
        <v>2.6723359580052493</v>
      </c>
      <c r="N97" s="4">
        <v>5.3444730077120823</v>
      </c>
      <c r="P97" s="4">
        <v>8.2940000000000005</v>
      </c>
      <c r="Q97" s="4">
        <v>5.4339999999999993</v>
      </c>
      <c r="R97" s="6"/>
      <c r="S97" s="26">
        <v>1593</v>
      </c>
      <c r="T97" s="6">
        <f t="shared" si="19"/>
        <v>105.23682903765692</v>
      </c>
      <c r="U97" s="6">
        <f t="shared" si="20"/>
        <v>10.498302181818183</v>
      </c>
      <c r="V97" s="6">
        <f t="shared" si="21"/>
        <v>10.402834008097166</v>
      </c>
      <c r="W97" s="6">
        <f t="shared" si="22"/>
        <v>11.787174683544304</v>
      </c>
      <c r="X97" s="6">
        <f t="shared" si="23"/>
        <v>6.5</v>
      </c>
      <c r="Y97" s="6">
        <f t="shared" si="24"/>
        <v>13.266985074626866</v>
      </c>
      <c r="Z97" s="6">
        <f t="shared" si="25"/>
        <v>3.1075820895522392</v>
      </c>
      <c r="AA97" s="6">
        <f t="shared" si="26"/>
        <v>3.4740367454068242</v>
      </c>
      <c r="AB97" s="6">
        <f t="shared" si="27"/>
        <v>10.688946015424165</v>
      </c>
      <c r="AD97" s="7">
        <f t="shared" si="28"/>
        <v>174.96268983612666</v>
      </c>
      <c r="AE97" s="7"/>
      <c r="AF97" s="51">
        <v>1593</v>
      </c>
      <c r="AG97" s="44">
        <f t="shared" si="29"/>
        <v>2073.5</v>
      </c>
      <c r="AH97" s="44">
        <f t="shared" si="30"/>
        <v>1358.4999999999998</v>
      </c>
      <c r="AI97" s="44">
        <f t="shared" si="31"/>
        <v>734.84329731173204</v>
      </c>
      <c r="AK97" s="10">
        <v>1593</v>
      </c>
      <c r="AL97" s="11">
        <f t="shared" si="32"/>
        <v>2.8216900223291943</v>
      </c>
      <c r="AM97" s="11">
        <f t="shared" si="33"/>
        <v>1.848693462905334</v>
      </c>
      <c r="AP97" s="12">
        <v>2.8216900223291943</v>
      </c>
      <c r="AQ97" s="12">
        <v>1.848693462905334</v>
      </c>
      <c r="AS97" s="12">
        <f t="shared" si="35"/>
        <v>0</v>
      </c>
    </row>
    <row r="98" spans="1:45" x14ac:dyDescent="0.2">
      <c r="A98">
        <f t="shared" si="34"/>
        <v>1.2564853556485356</v>
      </c>
      <c r="B98" s="5">
        <v>1594</v>
      </c>
      <c r="C98" s="4">
        <v>0.39325414585414581</v>
      </c>
      <c r="D98" s="4">
        <f t="shared" si="18"/>
        <v>0.52433886113886108</v>
      </c>
      <c r="F98" s="4">
        <v>0.49411807531380753</v>
      </c>
      <c r="G98" s="4">
        <v>0.78071272727272722</v>
      </c>
      <c r="H98" s="4">
        <v>2.3117408906882591</v>
      </c>
      <c r="I98" s="4">
        <v>4.039644303797469</v>
      </c>
      <c r="J98" s="4">
        <v>5</v>
      </c>
      <c r="K98" s="4">
        <v>5.032136460554371</v>
      </c>
      <c r="L98" s="4">
        <v>3.0002558635394454</v>
      </c>
      <c r="M98" s="4">
        <v>2.8224671916010493</v>
      </c>
      <c r="N98" s="4">
        <v>4.8812584159627859</v>
      </c>
      <c r="P98" s="4">
        <v>8.2940000000000005</v>
      </c>
      <c r="Q98" s="4">
        <v>5.4339999999999993</v>
      </c>
      <c r="R98" s="6"/>
      <c r="S98" s="26">
        <v>1594</v>
      </c>
      <c r="T98" s="6">
        <f t="shared" si="19"/>
        <v>133.90599841004183</v>
      </c>
      <c r="U98" s="6">
        <f t="shared" si="20"/>
        <v>16.941466181818182</v>
      </c>
      <c r="V98" s="6">
        <f t="shared" si="21"/>
        <v>11.558704453441296</v>
      </c>
      <c r="W98" s="6">
        <f t="shared" si="22"/>
        <v>12.118932911392406</v>
      </c>
      <c r="X98" s="6">
        <f t="shared" si="23"/>
        <v>6.5</v>
      </c>
      <c r="Y98" s="6">
        <f t="shared" si="24"/>
        <v>15.096409381663113</v>
      </c>
      <c r="Z98" s="6">
        <f t="shared" si="25"/>
        <v>3.9003326226012791</v>
      </c>
      <c r="AA98" s="6">
        <f t="shared" si="26"/>
        <v>3.6692073490813644</v>
      </c>
      <c r="AB98" s="6">
        <f t="shared" si="27"/>
        <v>9.7625168319255717</v>
      </c>
      <c r="AD98" s="7">
        <f t="shared" si="28"/>
        <v>213.45356814196506</v>
      </c>
      <c r="AE98" s="7"/>
      <c r="AF98" s="51">
        <v>1594</v>
      </c>
      <c r="AG98" s="44">
        <f t="shared" si="29"/>
        <v>2073.5</v>
      </c>
      <c r="AH98" s="44">
        <f t="shared" si="30"/>
        <v>1358.4999999999998</v>
      </c>
      <c r="AI98" s="44">
        <f t="shared" si="31"/>
        <v>896.5049861962533</v>
      </c>
      <c r="AK98" s="10">
        <v>1594</v>
      </c>
      <c r="AL98" s="11">
        <f t="shared" si="32"/>
        <v>2.3128705717494933</v>
      </c>
      <c r="AM98" s="11">
        <f t="shared" si="33"/>
        <v>1.5153289952841507</v>
      </c>
      <c r="AP98" s="12">
        <v>2.3128705717494933</v>
      </c>
      <c r="AQ98" s="12">
        <v>1.5153289952841507</v>
      </c>
      <c r="AS98" s="12">
        <f t="shared" si="35"/>
        <v>0</v>
      </c>
    </row>
    <row r="99" spans="1:45" x14ac:dyDescent="0.2">
      <c r="A99">
        <f t="shared" si="34"/>
        <v>1.2564853556485358</v>
      </c>
      <c r="B99" s="5">
        <v>1595</v>
      </c>
      <c r="C99" s="4">
        <v>0.53289530469530466</v>
      </c>
      <c r="D99" s="4">
        <f t="shared" si="18"/>
        <v>0.71052707292707284</v>
      </c>
      <c r="F99" s="4">
        <v>0.66957514644351468</v>
      </c>
      <c r="G99" s="4">
        <v>0.9385163636363637</v>
      </c>
      <c r="H99" s="4">
        <v>2.5429149797570854</v>
      </c>
      <c r="I99" s="4">
        <v>4.4884936708860756</v>
      </c>
      <c r="J99" s="4">
        <v>5</v>
      </c>
      <c r="K99" s="4">
        <v>5.4882729211087415</v>
      </c>
      <c r="L99" s="4">
        <v>2.947405828002843</v>
      </c>
      <c r="M99" s="4">
        <v>4.1286089238845136</v>
      </c>
      <c r="N99" s="4">
        <v>5.3027298322928145</v>
      </c>
      <c r="P99" s="4">
        <v>9.5523999999999987</v>
      </c>
      <c r="Q99" s="4">
        <v>6.5093599999999991</v>
      </c>
      <c r="R99" s="6"/>
      <c r="S99" s="26">
        <v>1595</v>
      </c>
      <c r="T99" s="6">
        <f t="shared" si="19"/>
        <v>181.45486468619248</v>
      </c>
      <c r="U99" s="6">
        <f t="shared" si="20"/>
        <v>20.365805090909092</v>
      </c>
      <c r="V99" s="6">
        <f t="shared" si="21"/>
        <v>12.714574898785427</v>
      </c>
      <c r="W99" s="6">
        <f t="shared" si="22"/>
        <v>13.465481012658227</v>
      </c>
      <c r="X99" s="6">
        <f t="shared" si="23"/>
        <v>6.5</v>
      </c>
      <c r="Y99" s="6">
        <f t="shared" si="24"/>
        <v>16.464818763326225</v>
      </c>
      <c r="Z99" s="6">
        <f t="shared" si="25"/>
        <v>3.831627576403696</v>
      </c>
      <c r="AA99" s="6">
        <f t="shared" si="26"/>
        <v>5.3671916010498677</v>
      </c>
      <c r="AB99" s="6">
        <f t="shared" si="27"/>
        <v>10.605459664585629</v>
      </c>
      <c r="AD99" s="7">
        <f t="shared" si="28"/>
        <v>270.76982329391063</v>
      </c>
      <c r="AE99" s="7"/>
      <c r="AF99" s="51">
        <v>1595</v>
      </c>
      <c r="AG99" s="44">
        <f t="shared" si="29"/>
        <v>2388.0999999999995</v>
      </c>
      <c r="AH99" s="44">
        <f t="shared" si="30"/>
        <v>1627.3399999999997</v>
      </c>
      <c r="AI99" s="44">
        <f t="shared" si="31"/>
        <v>1137.2332578344246</v>
      </c>
      <c r="AK99" s="10">
        <v>1595</v>
      </c>
      <c r="AL99" s="11">
        <f t="shared" si="32"/>
        <v>2.0999209999780843</v>
      </c>
      <c r="AM99" s="11">
        <f t="shared" si="33"/>
        <v>1.430964130523988</v>
      </c>
      <c r="AP99" s="12">
        <v>2.0999209999780843</v>
      </c>
      <c r="AQ99" s="12">
        <v>1.430964130523988</v>
      </c>
      <c r="AS99" s="12">
        <f t="shared" si="35"/>
        <v>0</v>
      </c>
    </row>
    <row r="100" spans="1:45" x14ac:dyDescent="0.2">
      <c r="A100">
        <f t="shared" si="34"/>
        <v>1.3583173920863307</v>
      </c>
      <c r="B100" s="5">
        <v>1596</v>
      </c>
      <c r="C100" s="4">
        <v>0.57088591408591416</v>
      </c>
      <c r="D100" s="4">
        <v>0.69801072759999994</v>
      </c>
      <c r="F100" s="4">
        <v>0.77544426599999994</v>
      </c>
      <c r="G100" s="4">
        <v>0.76514000000000004</v>
      </c>
      <c r="H100" s="4">
        <v>2.3117408906882591</v>
      </c>
      <c r="I100" s="4">
        <v>4.1892607594936706</v>
      </c>
      <c r="J100" s="4">
        <v>5</v>
      </c>
      <c r="K100" s="4">
        <v>5.388358208955224</v>
      </c>
      <c r="L100" s="4">
        <v>2.8238805970149254</v>
      </c>
      <c r="M100" s="4">
        <v>3.9864173228346456</v>
      </c>
      <c r="N100" s="4">
        <v>3.824278228198537</v>
      </c>
      <c r="P100" s="4">
        <v>9.6442499999999995</v>
      </c>
      <c r="Q100" s="4">
        <v>6.5719500000000011</v>
      </c>
      <c r="R100" s="6"/>
      <c r="S100" s="26">
        <v>1596</v>
      </c>
      <c r="T100" s="6">
        <f t="shared" si="19"/>
        <v>210.14539608599998</v>
      </c>
      <c r="U100" s="6">
        <f t="shared" si="20"/>
        <v>16.603538</v>
      </c>
      <c r="V100" s="6">
        <f t="shared" si="21"/>
        <v>11.558704453441296</v>
      </c>
      <c r="W100" s="6">
        <f t="shared" si="22"/>
        <v>12.567782278481012</v>
      </c>
      <c r="X100" s="6">
        <f t="shared" si="23"/>
        <v>6.5</v>
      </c>
      <c r="Y100" s="6">
        <f t="shared" si="24"/>
        <v>16.165074626865671</v>
      </c>
      <c r="Z100" s="6">
        <f t="shared" si="25"/>
        <v>3.6710447761194032</v>
      </c>
      <c r="AA100" s="6">
        <f t="shared" si="26"/>
        <v>5.1823425196850392</v>
      </c>
      <c r="AB100" s="6">
        <f t="shared" si="27"/>
        <v>7.648556456397074</v>
      </c>
      <c r="AD100" s="7">
        <f t="shared" si="28"/>
        <v>290.04243919698945</v>
      </c>
      <c r="AE100" s="7"/>
      <c r="AF100" s="51">
        <v>1596</v>
      </c>
      <c r="AG100" s="44">
        <f t="shared" si="29"/>
        <v>2411.0625</v>
      </c>
      <c r="AH100" s="44">
        <f t="shared" si="30"/>
        <v>1642.9875000000002</v>
      </c>
      <c r="AI100" s="44">
        <f t="shared" si="31"/>
        <v>1218.1782446273558</v>
      </c>
      <c r="AK100" s="10">
        <v>1596</v>
      </c>
      <c r="AL100" s="11">
        <f t="shared" si="32"/>
        <v>1.9792362165666084</v>
      </c>
      <c r="AM100" s="11">
        <f t="shared" si="33"/>
        <v>1.3487250385944913</v>
      </c>
      <c r="AP100" s="12">
        <v>1.9792362165666084</v>
      </c>
      <c r="AQ100" s="12">
        <v>1.3487250385944913</v>
      </c>
      <c r="AS100" s="12">
        <f t="shared" si="35"/>
        <v>0</v>
      </c>
    </row>
    <row r="101" spans="1:45" x14ac:dyDescent="0.2">
      <c r="A101">
        <f t="shared" si="34"/>
        <v>1.2677040594541913</v>
      </c>
      <c r="B101" s="5">
        <v>1597</v>
      </c>
      <c r="C101" s="4">
        <v>0.70231288711288709</v>
      </c>
      <c r="D101" s="4">
        <v>0.90024893509999993</v>
      </c>
      <c r="F101" s="4">
        <v>0.89032489800000014</v>
      </c>
      <c r="G101" s="4">
        <v>1.0464872727272727</v>
      </c>
      <c r="H101" s="4">
        <v>2.4573805668016195</v>
      </c>
      <c r="I101" s="4">
        <v>4.0960215189873415</v>
      </c>
      <c r="J101" s="4">
        <v>5</v>
      </c>
      <c r="K101" s="4">
        <v>5.3897036247334755</v>
      </c>
      <c r="L101" s="4">
        <v>2.1831911869225302</v>
      </c>
      <c r="M101" s="4">
        <v>2.653241469816273</v>
      </c>
      <c r="N101" s="4">
        <v>3.1225870316487292</v>
      </c>
      <c r="P101" s="4">
        <v>9.3269500000000001</v>
      </c>
      <c r="Q101" s="4">
        <v>6.3557300000000003</v>
      </c>
      <c r="R101" s="6"/>
      <c r="S101" s="26">
        <v>1597</v>
      </c>
      <c r="T101" s="6">
        <f t="shared" si="19"/>
        <v>241.27804735800004</v>
      </c>
      <c r="U101" s="6">
        <f t="shared" si="20"/>
        <v>22.708773818181818</v>
      </c>
      <c r="V101" s="6">
        <f t="shared" si="21"/>
        <v>12.286902834008098</v>
      </c>
      <c r="W101" s="6">
        <f t="shared" si="22"/>
        <v>12.288064556962023</v>
      </c>
      <c r="X101" s="6">
        <f t="shared" si="23"/>
        <v>6.5</v>
      </c>
      <c r="Y101" s="6">
        <f t="shared" si="24"/>
        <v>16.169110874200427</v>
      </c>
      <c r="Z101" s="6">
        <f t="shared" si="25"/>
        <v>2.8381485429992894</v>
      </c>
      <c r="AA101" s="6">
        <f t="shared" si="26"/>
        <v>3.4492139107611548</v>
      </c>
      <c r="AB101" s="6">
        <f t="shared" si="27"/>
        <v>6.2451740632974584</v>
      </c>
      <c r="AD101" s="7">
        <f t="shared" si="28"/>
        <v>323.76343595841035</v>
      </c>
      <c r="AE101" s="7"/>
      <c r="AF101" s="51">
        <v>1597</v>
      </c>
      <c r="AG101" s="44">
        <f t="shared" si="29"/>
        <v>2331.7375000000002</v>
      </c>
      <c r="AH101" s="44">
        <f t="shared" si="30"/>
        <v>1588.9325000000001</v>
      </c>
      <c r="AI101" s="44">
        <f t="shared" si="31"/>
        <v>1359.8064310253235</v>
      </c>
      <c r="AK101" s="10">
        <v>1597</v>
      </c>
      <c r="AL101" s="11">
        <f t="shared" si="32"/>
        <v>1.7147569292210361</v>
      </c>
      <c r="AM101" s="11">
        <f t="shared" si="33"/>
        <v>1.1684990332057119</v>
      </c>
      <c r="AO101" s="11"/>
      <c r="AP101" s="12">
        <v>1.7147569292210361</v>
      </c>
      <c r="AQ101" s="12">
        <v>1.1684990332057119</v>
      </c>
      <c r="AS101" s="12">
        <f t="shared" si="35"/>
        <v>0</v>
      </c>
    </row>
    <row r="102" spans="1:45" x14ac:dyDescent="0.2">
      <c r="A102">
        <f t="shared" si="34"/>
        <v>1.2055479168577108</v>
      </c>
      <c r="B102" s="5">
        <v>1598</v>
      </c>
      <c r="C102" s="4">
        <v>0.74646413586413585</v>
      </c>
      <c r="D102" s="4">
        <v>0.8990932881999999</v>
      </c>
      <c r="F102" s="4">
        <v>0.89989828400000016</v>
      </c>
      <c r="G102" s="4">
        <v>0.82950727272727276</v>
      </c>
      <c r="H102" s="4">
        <v>2.6007085020242915</v>
      </c>
      <c r="I102" s="4">
        <v>4.2282911392405058</v>
      </c>
      <c r="J102" s="4">
        <v>5</v>
      </c>
      <c r="K102" s="4">
        <v>5.7159914712153519</v>
      </c>
      <c r="L102" s="4">
        <v>2.2347938877043352</v>
      </c>
      <c r="M102" s="4">
        <v>2.2574540682414694</v>
      </c>
      <c r="N102" s="4">
        <v>4.3558445624641005</v>
      </c>
      <c r="P102" s="4">
        <v>9.3269500000000001</v>
      </c>
      <c r="Q102" s="4">
        <v>6.3557300000000003</v>
      </c>
      <c r="R102" s="6"/>
      <c r="S102" s="26">
        <v>1598</v>
      </c>
      <c r="T102" s="6">
        <f t="shared" si="19"/>
        <v>243.87243496400004</v>
      </c>
      <c r="U102" s="6">
        <f t="shared" si="20"/>
        <v>18.000307818181817</v>
      </c>
      <c r="V102" s="6">
        <f t="shared" si="21"/>
        <v>13.003542510121457</v>
      </c>
      <c r="W102" s="6">
        <f t="shared" si="22"/>
        <v>12.684873417721517</v>
      </c>
      <c r="X102" s="6">
        <f t="shared" si="23"/>
        <v>6.5</v>
      </c>
      <c r="Y102" s="6">
        <f t="shared" si="24"/>
        <v>17.147974413646054</v>
      </c>
      <c r="Z102" s="6">
        <f t="shared" si="25"/>
        <v>2.9052320540156358</v>
      </c>
      <c r="AA102" s="6">
        <f t="shared" si="26"/>
        <v>2.9346902887139104</v>
      </c>
      <c r="AB102" s="6">
        <f t="shared" si="27"/>
        <v>8.7116891249282009</v>
      </c>
      <c r="AD102" s="7">
        <f t="shared" si="28"/>
        <v>325.76074459132866</v>
      </c>
      <c r="AE102" s="7"/>
      <c r="AF102" s="51">
        <v>1598</v>
      </c>
      <c r="AG102" s="44">
        <f t="shared" si="29"/>
        <v>2331.7375000000002</v>
      </c>
      <c r="AH102" s="44">
        <f t="shared" si="30"/>
        <v>1588.9325000000001</v>
      </c>
      <c r="AI102" s="44">
        <f t="shared" si="31"/>
        <v>1368.1951272835804</v>
      </c>
      <c r="AK102" s="10">
        <v>1598</v>
      </c>
      <c r="AL102" s="11">
        <f t="shared" si="32"/>
        <v>1.7042433886089334</v>
      </c>
      <c r="AM102" s="11">
        <f t="shared" si="33"/>
        <v>1.1613347163095606</v>
      </c>
      <c r="AN102" s="11"/>
      <c r="AP102" s="12">
        <v>1.7042433886089334</v>
      </c>
      <c r="AQ102" s="12">
        <v>1.1613347163095606</v>
      </c>
      <c r="AS102" s="12">
        <f t="shared" si="35"/>
        <v>0</v>
      </c>
    </row>
    <row r="103" spans="1:45" x14ac:dyDescent="0.2">
      <c r="A103">
        <f t="shared" si="34"/>
        <v>1.2115618895166353</v>
      </c>
      <c r="B103" s="5">
        <v>1599</v>
      </c>
      <c r="C103" s="4">
        <v>0.72695544455544447</v>
      </c>
      <c r="D103" s="4">
        <v>0.84362223699999994</v>
      </c>
      <c r="E103" s="4">
        <v>1.1933899999999997</v>
      </c>
      <c r="F103" s="4">
        <v>0.88075151200000001</v>
      </c>
      <c r="G103" s="4">
        <v>1.1420000000000001</v>
      </c>
      <c r="H103" s="4">
        <v>2.5290445344129551</v>
      </c>
      <c r="I103" s="4">
        <v>3.890027848101266</v>
      </c>
      <c r="J103" s="4">
        <v>5</v>
      </c>
      <c r="K103" s="4">
        <v>5.4778251599147127</v>
      </c>
      <c r="L103" s="4">
        <v>2.1593745557924664</v>
      </c>
      <c r="M103" s="4">
        <v>2.6825590551181104</v>
      </c>
      <c r="N103" s="4">
        <v>3.9443204610299731</v>
      </c>
      <c r="O103" s="4">
        <v>1.1933899999999997</v>
      </c>
      <c r="P103" s="4">
        <v>9.3269500000000001</v>
      </c>
      <c r="Q103" s="4">
        <v>6.3557300000000003</v>
      </c>
      <c r="R103" s="6"/>
      <c r="S103" s="26">
        <v>1599</v>
      </c>
      <c r="T103" s="6">
        <f t="shared" si="19"/>
        <v>238.68365975200001</v>
      </c>
      <c r="U103" s="6">
        <f t="shared" si="20"/>
        <v>24.781400000000001</v>
      </c>
      <c r="V103" s="6">
        <f t="shared" si="21"/>
        <v>12.645222672064776</v>
      </c>
      <c r="W103" s="6">
        <f t="shared" si="22"/>
        <v>11.670083544303798</v>
      </c>
      <c r="X103" s="6">
        <f t="shared" si="23"/>
        <v>6.5</v>
      </c>
      <c r="Y103" s="6">
        <f t="shared" si="24"/>
        <v>16.433475479744139</v>
      </c>
      <c r="Z103" s="6">
        <f t="shared" si="25"/>
        <v>2.8071869225302066</v>
      </c>
      <c r="AA103" s="6">
        <f t="shared" si="26"/>
        <v>3.4873267716535437</v>
      </c>
      <c r="AB103" s="6">
        <f t="shared" si="27"/>
        <v>7.8886409220599463</v>
      </c>
      <c r="AC103" s="6">
        <f t="shared" ref="AC103:AC134" si="36">E103*271</f>
        <v>323.40868999999992</v>
      </c>
      <c r="AD103" s="7">
        <f t="shared" si="28"/>
        <v>324.89699606435641</v>
      </c>
      <c r="AE103" s="7">
        <f t="shared" ref="AE103:AE166" si="37">SUM(U102:AC102)</f>
        <v>81.888309627328596</v>
      </c>
      <c r="AF103" s="51">
        <v>1599</v>
      </c>
      <c r="AG103" s="44">
        <f t="shared" si="29"/>
        <v>2331.7375000000002</v>
      </c>
      <c r="AH103" s="44">
        <f t="shared" si="30"/>
        <v>1588.9325000000001</v>
      </c>
      <c r="AI103" s="44">
        <f t="shared" si="31"/>
        <v>1364.567383470297</v>
      </c>
      <c r="AJ103" s="44">
        <f t="shared" ref="AJ103:AJ166" si="38">AE104*4.2</f>
        <v>1720.4125105118967</v>
      </c>
      <c r="AK103" s="10">
        <v>1599</v>
      </c>
      <c r="AL103" s="11">
        <f t="shared" si="32"/>
        <v>1.7087741713934612</v>
      </c>
      <c r="AM103" s="11">
        <f t="shared" si="33"/>
        <v>1.1644221599076401</v>
      </c>
      <c r="AN103" s="11">
        <f t="shared" ref="AN103:AN166" si="39">AI103/AJ103</f>
        <v>0.79316290432245207</v>
      </c>
      <c r="AP103" s="12">
        <v>1.7087741713934612</v>
      </c>
      <c r="AQ103" s="12">
        <v>1.1644221599076401</v>
      </c>
      <c r="AS103" s="12">
        <f t="shared" si="35"/>
        <v>0</v>
      </c>
    </row>
    <row r="104" spans="1:45" x14ac:dyDescent="0.2">
      <c r="A104">
        <f t="shared" si="34"/>
        <v>1.2481806254480288</v>
      </c>
      <c r="B104" s="5">
        <v>1600</v>
      </c>
      <c r="C104" s="4">
        <v>0.63659940059940068</v>
      </c>
      <c r="D104" s="4">
        <v>0.77890601059999998</v>
      </c>
      <c r="E104" s="4">
        <v>1.1933899999999997</v>
      </c>
      <c r="F104" s="4">
        <v>0.79459103800000019</v>
      </c>
      <c r="G104" s="4">
        <v>0.72153636363636364</v>
      </c>
      <c r="H104" s="4">
        <v>2.5290445344129551</v>
      </c>
      <c r="I104" s="4">
        <v>4.7140025316455691</v>
      </c>
      <c r="J104" s="4">
        <v>5</v>
      </c>
      <c r="K104" s="4">
        <v>5.3587420042643918</v>
      </c>
      <c r="L104" s="4">
        <v>2.4332658137882017</v>
      </c>
      <c r="M104" s="4">
        <v>2.7851706036745405</v>
      </c>
      <c r="N104" s="4">
        <v>3.698457818959104</v>
      </c>
      <c r="O104" s="4">
        <v>1.1020299999999998</v>
      </c>
      <c r="P104" s="4">
        <v>9.6061999999999994</v>
      </c>
      <c r="Q104" s="4">
        <v>6.4506749999999995</v>
      </c>
      <c r="R104" s="6"/>
      <c r="S104" s="26">
        <v>1600</v>
      </c>
      <c r="T104" s="6">
        <f t="shared" si="19"/>
        <v>215.33417129800006</v>
      </c>
      <c r="U104" s="6">
        <f t="shared" si="20"/>
        <v>15.65733909090909</v>
      </c>
      <c r="V104" s="6">
        <f t="shared" si="21"/>
        <v>12.645222672064776</v>
      </c>
      <c r="W104" s="6">
        <f t="shared" si="22"/>
        <v>14.142007594936707</v>
      </c>
      <c r="X104" s="6">
        <f t="shared" si="23"/>
        <v>6.5</v>
      </c>
      <c r="Y104" s="6">
        <f t="shared" si="24"/>
        <v>16.076226012793175</v>
      </c>
      <c r="Z104" s="6">
        <f t="shared" si="25"/>
        <v>3.1632455579246623</v>
      </c>
      <c r="AA104" s="6">
        <f t="shared" si="26"/>
        <v>3.6207217847769027</v>
      </c>
      <c r="AB104" s="6">
        <f t="shared" si="27"/>
        <v>7.3969156379182079</v>
      </c>
      <c r="AC104" s="6">
        <f t="shared" si="36"/>
        <v>323.40868999999992</v>
      </c>
      <c r="AD104" s="7">
        <f t="shared" si="28"/>
        <v>294.53584964932361</v>
      </c>
      <c r="AE104" s="7">
        <f t="shared" si="37"/>
        <v>409.62202631235635</v>
      </c>
      <c r="AF104" s="51">
        <v>1600</v>
      </c>
      <c r="AG104" s="44">
        <f t="shared" si="29"/>
        <v>2401.5499999999997</v>
      </c>
      <c r="AH104" s="44">
        <f t="shared" si="30"/>
        <v>1612.6687499999998</v>
      </c>
      <c r="AI104" s="44">
        <f t="shared" si="31"/>
        <v>1237.0505685271592</v>
      </c>
      <c r="AJ104" s="44">
        <f t="shared" si="38"/>
        <v>1690.9635470755586</v>
      </c>
      <c r="AK104" s="10">
        <v>1600</v>
      </c>
      <c r="AL104" s="11">
        <f t="shared" si="32"/>
        <v>1.9413515187655599</v>
      </c>
      <c r="AM104" s="11">
        <f t="shared" si="33"/>
        <v>1.3036401187059428</v>
      </c>
      <c r="AN104" s="11">
        <f t="shared" si="39"/>
        <v>0.73156548564667734</v>
      </c>
      <c r="AP104" s="12">
        <v>1.9413515187655599</v>
      </c>
      <c r="AQ104" s="12">
        <v>1.3036401187059428</v>
      </c>
      <c r="AS104" s="12">
        <f t="shared" si="35"/>
        <v>0</v>
      </c>
    </row>
    <row r="105" spans="1:45" x14ac:dyDescent="0.2">
      <c r="A105">
        <f t="shared" si="34"/>
        <v>1.3210253867214239</v>
      </c>
      <c r="B105" s="5">
        <v>1601</v>
      </c>
      <c r="C105" s="4">
        <v>0.5000385614385614</v>
      </c>
      <c r="D105" s="4">
        <v>0.64716226399999988</v>
      </c>
      <c r="E105" s="4">
        <v>1.1020299999999998</v>
      </c>
      <c r="F105" s="4">
        <v>0.66056363400000007</v>
      </c>
      <c r="G105" s="4">
        <v>0.99250181818181815</v>
      </c>
      <c r="H105" s="4">
        <v>2.746348178137652</v>
      </c>
      <c r="I105" s="4">
        <v>4.4884936708860756</v>
      </c>
      <c r="J105" s="4">
        <v>5</v>
      </c>
      <c r="K105" s="4">
        <v>5.8064946695095943</v>
      </c>
      <c r="L105" s="4">
        <v>2.7786069651741294</v>
      </c>
      <c r="M105" s="4">
        <v>3.2249343832021</v>
      </c>
      <c r="N105" s="4">
        <v>3.2054177613303576</v>
      </c>
      <c r="O105" s="4">
        <v>1.1020299999999998</v>
      </c>
      <c r="P105" s="4">
        <v>9.6061999999999994</v>
      </c>
      <c r="Q105" s="4">
        <v>6.4506749999999995</v>
      </c>
      <c r="R105" s="6"/>
      <c r="S105" s="26">
        <v>1601</v>
      </c>
      <c r="T105" s="6">
        <f t="shared" si="19"/>
        <v>179.01274481400003</v>
      </c>
      <c r="U105" s="6">
        <f t="shared" si="20"/>
        <v>21.537289454545455</v>
      </c>
      <c r="V105" s="6">
        <f t="shared" si="21"/>
        <v>13.731740890688259</v>
      </c>
      <c r="W105" s="6">
        <f t="shared" si="22"/>
        <v>13.465481012658227</v>
      </c>
      <c r="X105" s="6">
        <f t="shared" si="23"/>
        <v>6.5</v>
      </c>
      <c r="Y105" s="6">
        <f t="shared" si="24"/>
        <v>17.419484008528784</v>
      </c>
      <c r="Z105" s="6">
        <f t="shared" si="25"/>
        <v>3.6121890547263682</v>
      </c>
      <c r="AA105" s="6">
        <f t="shared" si="26"/>
        <v>4.1924146981627306</v>
      </c>
      <c r="AB105" s="6">
        <f t="shared" si="27"/>
        <v>6.4108355226607152</v>
      </c>
      <c r="AC105" s="6">
        <f t="shared" si="36"/>
        <v>298.65012999999993</v>
      </c>
      <c r="AD105" s="7">
        <f t="shared" si="28"/>
        <v>265.88217945597052</v>
      </c>
      <c r="AE105" s="7">
        <f t="shared" si="37"/>
        <v>402.61036835132347</v>
      </c>
      <c r="AF105" s="51">
        <v>1601</v>
      </c>
      <c r="AG105" s="44">
        <f t="shared" si="29"/>
        <v>2401.5499999999997</v>
      </c>
      <c r="AH105" s="44">
        <f t="shared" si="30"/>
        <v>1612.6687499999998</v>
      </c>
      <c r="AI105" s="44">
        <f t="shared" si="31"/>
        <v>1116.7051537150762</v>
      </c>
      <c r="AJ105" s="44">
        <f t="shared" si="38"/>
        <v>1619.1821714962762</v>
      </c>
      <c r="AK105" s="10">
        <v>1601</v>
      </c>
      <c r="AL105" s="11">
        <f t="shared" si="32"/>
        <v>2.1505676695504423</v>
      </c>
      <c r="AM105" s="11">
        <f t="shared" si="33"/>
        <v>1.4441311967039305</v>
      </c>
      <c r="AN105" s="11">
        <f t="shared" si="39"/>
        <v>0.68967233790817739</v>
      </c>
      <c r="AP105" s="12">
        <v>2.1505676695504423</v>
      </c>
      <c r="AQ105" s="12">
        <v>1.4441311967039305</v>
      </c>
      <c r="AS105" s="12">
        <f t="shared" si="35"/>
        <v>0</v>
      </c>
    </row>
    <row r="106" spans="1:45" x14ac:dyDescent="0.2">
      <c r="A106">
        <f t="shared" si="34"/>
        <v>1.4953198218029351</v>
      </c>
      <c r="B106" s="5">
        <v>1602</v>
      </c>
      <c r="C106" s="4">
        <v>0.43535184815184819</v>
      </c>
      <c r="D106" s="4">
        <v>0.63560579500000003</v>
      </c>
      <c r="E106" s="4">
        <v>1.1020299999999998</v>
      </c>
      <c r="F106" s="4">
        <v>0.65099024800000005</v>
      </c>
      <c r="G106" s="4">
        <v>0.63329090909090913</v>
      </c>
      <c r="H106" s="4">
        <v>2.818012145748988</v>
      </c>
      <c r="I106" s="4">
        <v>4.2651531645569625</v>
      </c>
      <c r="J106" s="4">
        <v>5</v>
      </c>
      <c r="K106" s="4">
        <v>5.5373667377398723</v>
      </c>
      <c r="L106" s="4">
        <v>3.0008955223880598</v>
      </c>
      <c r="M106" s="4">
        <v>3.2689107611548556</v>
      </c>
      <c r="N106" s="4">
        <v>2.9582403457724795</v>
      </c>
      <c r="O106" s="4">
        <v>1.0734799999999998</v>
      </c>
      <c r="P106" s="4">
        <v>9.6061999999999994</v>
      </c>
      <c r="Q106" s="4">
        <v>6.4506749999999995</v>
      </c>
      <c r="R106" s="6"/>
      <c r="S106" s="26">
        <v>1602</v>
      </c>
      <c r="T106" s="6">
        <f t="shared" si="19"/>
        <v>176.418357208</v>
      </c>
      <c r="U106" s="6">
        <f t="shared" si="20"/>
        <v>13.742412727272727</v>
      </c>
      <c r="V106" s="6">
        <f t="shared" si="21"/>
        <v>14.090060728744939</v>
      </c>
      <c r="W106" s="6">
        <f t="shared" si="22"/>
        <v>12.795459493670887</v>
      </c>
      <c r="X106" s="6">
        <f t="shared" si="23"/>
        <v>6.5</v>
      </c>
      <c r="Y106" s="6">
        <f t="shared" si="24"/>
        <v>16.612100213219616</v>
      </c>
      <c r="Z106" s="6">
        <f t="shared" si="25"/>
        <v>3.901164179104478</v>
      </c>
      <c r="AA106" s="6">
        <f t="shared" si="26"/>
        <v>4.2495839895013123</v>
      </c>
      <c r="AB106" s="6">
        <f t="shared" si="27"/>
        <v>5.916480691544959</v>
      </c>
      <c r="AC106" s="6">
        <f t="shared" si="36"/>
        <v>298.65012999999993</v>
      </c>
      <c r="AD106" s="7">
        <f t="shared" si="28"/>
        <v>254.22561923105889</v>
      </c>
      <c r="AE106" s="7">
        <f t="shared" si="37"/>
        <v>385.51956464197048</v>
      </c>
      <c r="AF106" s="51">
        <v>1602</v>
      </c>
      <c r="AG106" s="44">
        <f t="shared" si="29"/>
        <v>2401.5499999999997</v>
      </c>
      <c r="AH106" s="44">
        <f t="shared" si="30"/>
        <v>1612.6687499999998</v>
      </c>
      <c r="AI106" s="44">
        <f t="shared" si="31"/>
        <v>1067.7476007704474</v>
      </c>
      <c r="AJ106" s="44">
        <f t="shared" si="38"/>
        <v>1581.1210464968474</v>
      </c>
      <c r="AK106" s="10">
        <v>1602</v>
      </c>
      <c r="AL106" s="11">
        <f t="shared" si="32"/>
        <v>2.2491738668081571</v>
      </c>
      <c r="AM106" s="11">
        <f t="shared" si="33"/>
        <v>1.5103464047461752</v>
      </c>
      <c r="AN106" s="11">
        <f t="shared" si="39"/>
        <v>0.67531047236146979</v>
      </c>
      <c r="AP106" s="12">
        <v>2.2491738668081571</v>
      </c>
      <c r="AQ106" s="12">
        <v>1.5103464047461752</v>
      </c>
      <c r="AS106" s="12">
        <f t="shared" si="35"/>
        <v>0</v>
      </c>
    </row>
    <row r="107" spans="1:45" x14ac:dyDescent="0.2">
      <c r="A107">
        <f t="shared" si="34"/>
        <v>1.5342894374120954</v>
      </c>
      <c r="B107" s="5">
        <v>1603</v>
      </c>
      <c r="C107" s="4">
        <v>0.46623416583416583</v>
      </c>
      <c r="D107" s="4">
        <v>0.68417129939999999</v>
      </c>
      <c r="E107" s="4">
        <v>1.0734799999999998</v>
      </c>
      <c r="F107" s="4">
        <v>0.71533815599999995</v>
      </c>
      <c r="G107" s="4">
        <v>0.72601818181818178</v>
      </c>
      <c r="H107" s="4">
        <v>2.7682186234817814</v>
      </c>
      <c r="I107" s="4">
        <v>3.9965620253164555</v>
      </c>
      <c r="J107" s="4">
        <v>5</v>
      </c>
      <c r="K107" s="4">
        <v>5.0919957356076759</v>
      </c>
      <c r="L107" s="4">
        <v>2.8540262970859986</v>
      </c>
      <c r="M107" s="4">
        <v>3.049028871391076</v>
      </c>
      <c r="N107" s="4">
        <v>2.9582403457724795</v>
      </c>
      <c r="O107" s="4">
        <v>1.1869899999999998</v>
      </c>
      <c r="P107" s="4">
        <v>9.6061999999999994</v>
      </c>
      <c r="Q107" s="4">
        <v>6.4506749999999995</v>
      </c>
      <c r="R107" s="6"/>
      <c r="S107" s="26">
        <v>1603</v>
      </c>
      <c r="T107" s="6">
        <f t="shared" si="19"/>
        <v>193.85664027599998</v>
      </c>
      <c r="U107" s="6">
        <f t="shared" si="20"/>
        <v>15.754594545454545</v>
      </c>
      <c r="V107" s="6">
        <f t="shared" si="21"/>
        <v>13.841093117408906</v>
      </c>
      <c r="W107" s="6">
        <f t="shared" si="22"/>
        <v>11.989686075949367</v>
      </c>
      <c r="X107" s="6">
        <f t="shared" si="23"/>
        <v>6.5</v>
      </c>
      <c r="Y107" s="6">
        <f t="shared" si="24"/>
        <v>15.275987206823029</v>
      </c>
      <c r="Z107" s="6">
        <f t="shared" si="25"/>
        <v>3.7102341862117982</v>
      </c>
      <c r="AA107" s="6">
        <f t="shared" si="26"/>
        <v>3.9637375328083988</v>
      </c>
      <c r="AB107" s="6">
        <f t="shared" si="27"/>
        <v>5.916480691544959</v>
      </c>
      <c r="AC107" s="6">
        <f t="shared" si="36"/>
        <v>290.91307999999992</v>
      </c>
      <c r="AD107" s="7">
        <f t="shared" si="28"/>
        <v>270.80845363220101</v>
      </c>
      <c r="AE107" s="7">
        <f t="shared" si="37"/>
        <v>376.4573920230589</v>
      </c>
      <c r="AF107" s="51">
        <v>1603</v>
      </c>
      <c r="AG107" s="44">
        <f t="shared" si="29"/>
        <v>2401.5499999999997</v>
      </c>
      <c r="AH107" s="44">
        <f t="shared" si="30"/>
        <v>1612.6687499999998</v>
      </c>
      <c r="AI107" s="44">
        <f t="shared" si="31"/>
        <v>1137.3955052552442</v>
      </c>
      <c r="AJ107" s="44">
        <f t="shared" si="38"/>
        <v>1545.0325520960439</v>
      </c>
      <c r="AK107" s="10">
        <v>1603</v>
      </c>
      <c r="AL107" s="11">
        <f t="shared" si="32"/>
        <v>2.1114467121628593</v>
      </c>
      <c r="AM107" s="11">
        <f t="shared" si="33"/>
        <v>1.4178610189233156</v>
      </c>
      <c r="AN107" s="11">
        <f t="shared" si="39"/>
        <v>0.73616281010533702</v>
      </c>
      <c r="AP107" s="12">
        <v>2.1114467121628593</v>
      </c>
      <c r="AQ107" s="12">
        <v>1.4178610189233156</v>
      </c>
      <c r="AS107" s="12">
        <f t="shared" si="35"/>
        <v>0</v>
      </c>
    </row>
    <row r="108" spans="1:45" x14ac:dyDescent="0.2">
      <c r="A108">
        <f t="shared" si="34"/>
        <v>1.4819219426048567</v>
      </c>
      <c r="B108" s="5">
        <v>1604</v>
      </c>
      <c r="C108" s="4">
        <v>0.44557822177822176</v>
      </c>
      <c r="D108" s="4">
        <v>0.64431666059999981</v>
      </c>
      <c r="E108" s="4">
        <v>1.1869899999999998</v>
      </c>
      <c r="F108" s="4">
        <v>0.66031214400000005</v>
      </c>
      <c r="G108" s="4">
        <v>0.61263999999999996</v>
      </c>
      <c r="H108" s="4">
        <v>2.7682186234817814</v>
      </c>
      <c r="I108" s="4">
        <v>3.9238594936708862</v>
      </c>
      <c r="J108" s="4">
        <v>5</v>
      </c>
      <c r="K108" s="4">
        <v>4.8537313432835818</v>
      </c>
      <c r="L108" s="4">
        <v>2.4807960199004975</v>
      </c>
      <c r="M108" s="4">
        <v>2.4895013123359577</v>
      </c>
      <c r="N108" s="4">
        <v>3.5</v>
      </c>
      <c r="O108" s="4">
        <v>1.0830599999999999</v>
      </c>
      <c r="P108" s="4">
        <v>9.3223999999999982</v>
      </c>
      <c r="Q108" s="4">
        <v>6.2601000000000004</v>
      </c>
      <c r="R108" s="6"/>
      <c r="S108" s="26">
        <v>1604</v>
      </c>
      <c r="T108" s="6">
        <f t="shared" si="19"/>
        <v>178.944591024</v>
      </c>
      <c r="U108" s="6">
        <f t="shared" si="20"/>
        <v>13.294287999999998</v>
      </c>
      <c r="V108" s="6">
        <f t="shared" si="21"/>
        <v>13.841093117408906</v>
      </c>
      <c r="W108" s="6">
        <f t="shared" si="22"/>
        <v>11.771578481012659</v>
      </c>
      <c r="X108" s="6">
        <f t="shared" si="23"/>
        <v>6.5</v>
      </c>
      <c r="Y108" s="6">
        <f t="shared" si="24"/>
        <v>14.561194029850746</v>
      </c>
      <c r="Z108" s="6">
        <f t="shared" si="25"/>
        <v>3.2250348258706469</v>
      </c>
      <c r="AA108" s="6">
        <f t="shared" si="26"/>
        <v>3.236351706036745</v>
      </c>
      <c r="AB108" s="6">
        <f t="shared" si="27"/>
        <v>7</v>
      </c>
      <c r="AC108" s="6">
        <f t="shared" si="36"/>
        <v>321.67428999999993</v>
      </c>
      <c r="AD108" s="7">
        <f t="shared" si="28"/>
        <v>252.3741311841797</v>
      </c>
      <c r="AE108" s="7">
        <f t="shared" si="37"/>
        <v>367.86489335620092</v>
      </c>
      <c r="AF108" s="51">
        <v>1604</v>
      </c>
      <c r="AG108" s="44">
        <f t="shared" si="29"/>
        <v>2330.5999999999995</v>
      </c>
      <c r="AH108" s="44">
        <f t="shared" si="30"/>
        <v>1565.0250000000001</v>
      </c>
      <c r="AI108" s="44">
        <f t="shared" si="31"/>
        <v>1059.9713509735548</v>
      </c>
      <c r="AJ108" s="44">
        <f t="shared" si="38"/>
        <v>1659.4360866727545</v>
      </c>
      <c r="AK108" s="10">
        <v>1604</v>
      </c>
      <c r="AL108" s="11">
        <f t="shared" si="32"/>
        <v>2.1987386714361734</v>
      </c>
      <c r="AM108" s="11">
        <f t="shared" si="33"/>
        <v>1.4764785845981283</v>
      </c>
      <c r="AN108" s="11">
        <f t="shared" si="39"/>
        <v>0.63875394749239545</v>
      </c>
      <c r="AP108" s="12">
        <v>2.1987386714361734</v>
      </c>
      <c r="AQ108" s="12">
        <v>1.4764785845981283</v>
      </c>
      <c r="AS108" s="12">
        <f t="shared" si="35"/>
        <v>0</v>
      </c>
    </row>
    <row r="109" spans="1:45" x14ac:dyDescent="0.2">
      <c r="A109">
        <f t="shared" si="34"/>
        <v>1.876479776380154</v>
      </c>
      <c r="B109" s="5">
        <v>1605</v>
      </c>
      <c r="C109" s="4">
        <v>0.31279000999001</v>
      </c>
      <c r="D109" s="4">
        <v>0.54135884369999998</v>
      </c>
      <c r="E109" s="4">
        <v>1.0830599999999999</v>
      </c>
      <c r="F109" s="4">
        <v>0.58694412800000006</v>
      </c>
      <c r="G109" s="4">
        <v>0.69021454545454552</v>
      </c>
      <c r="H109" s="4">
        <v>2.6309149797570854</v>
      </c>
      <c r="I109" s="4">
        <v>4.4660126582278483</v>
      </c>
      <c r="J109" s="4">
        <v>5</v>
      </c>
      <c r="K109" s="4">
        <v>4.391471215351813</v>
      </c>
      <c r="L109" s="4">
        <v>2.0955792466240228</v>
      </c>
      <c r="M109" s="4">
        <v>2.0342782152230972</v>
      </c>
      <c r="N109" s="4">
        <v>3.5</v>
      </c>
      <c r="O109" s="4">
        <v>0.93536999999999981</v>
      </c>
      <c r="P109" s="4">
        <v>9.5771400000000018</v>
      </c>
      <c r="Q109" s="4">
        <v>6.2601000000000004</v>
      </c>
      <c r="R109" s="6"/>
      <c r="S109" s="26">
        <v>1605</v>
      </c>
      <c r="T109" s="6">
        <f t="shared" si="19"/>
        <v>159.06185868800003</v>
      </c>
      <c r="U109" s="6">
        <f t="shared" si="20"/>
        <v>14.977655636363638</v>
      </c>
      <c r="V109" s="6">
        <f t="shared" si="21"/>
        <v>13.154574898785427</v>
      </c>
      <c r="W109" s="6">
        <f t="shared" si="22"/>
        <v>13.398037974683545</v>
      </c>
      <c r="X109" s="6">
        <f t="shared" si="23"/>
        <v>6.5</v>
      </c>
      <c r="Y109" s="6">
        <f t="shared" si="24"/>
        <v>13.174413646055438</v>
      </c>
      <c r="Z109" s="6">
        <f t="shared" si="25"/>
        <v>2.7242530206112296</v>
      </c>
      <c r="AA109" s="6">
        <f t="shared" si="26"/>
        <v>2.6445616797900264</v>
      </c>
      <c r="AB109" s="6">
        <f t="shared" si="27"/>
        <v>7</v>
      </c>
      <c r="AC109" s="6">
        <f t="shared" si="36"/>
        <v>293.50925999999998</v>
      </c>
      <c r="AD109" s="7">
        <f t="shared" si="28"/>
        <v>232.63535554428933</v>
      </c>
      <c r="AE109" s="7">
        <f t="shared" si="37"/>
        <v>395.10383016017965</v>
      </c>
      <c r="AF109" s="51">
        <v>1605</v>
      </c>
      <c r="AG109" s="44">
        <f t="shared" si="29"/>
        <v>2394.2850000000003</v>
      </c>
      <c r="AH109" s="44">
        <f t="shared" si="30"/>
        <v>1565.0250000000001</v>
      </c>
      <c r="AI109" s="44">
        <f t="shared" si="31"/>
        <v>977.06849328601515</v>
      </c>
      <c r="AJ109" s="44">
        <f t="shared" si="38"/>
        <v>1541.7475787964149</v>
      </c>
      <c r="AK109" s="10">
        <v>1605</v>
      </c>
      <c r="AL109" s="11">
        <f t="shared" si="32"/>
        <v>2.4504781562935185</v>
      </c>
      <c r="AM109" s="11">
        <f t="shared" si="33"/>
        <v>1.6017556709219092</v>
      </c>
      <c r="AN109" s="11">
        <f t="shared" si="39"/>
        <v>0.63374089683914159</v>
      </c>
      <c r="AP109" s="12">
        <v>2.4504781562935185</v>
      </c>
      <c r="AQ109" s="12">
        <v>1.6017556709219092</v>
      </c>
      <c r="AS109" s="12">
        <f t="shared" si="35"/>
        <v>0</v>
      </c>
    </row>
    <row r="110" spans="1:45" x14ac:dyDescent="0.2">
      <c r="A110">
        <f t="shared" si="34"/>
        <v>1.8992842181069962</v>
      </c>
      <c r="B110" s="5">
        <v>1606</v>
      </c>
      <c r="C110" s="4">
        <v>0.26557642357642358</v>
      </c>
      <c r="D110" s="4">
        <v>0.49043347189999992</v>
      </c>
      <c r="E110" s="4">
        <v>0.93536999999999981</v>
      </c>
      <c r="F110" s="4">
        <v>0.5044051100000001</v>
      </c>
      <c r="G110" s="4">
        <v>0.99056727272727263</v>
      </c>
      <c r="H110" s="4">
        <v>2.5334736842105263</v>
      </c>
      <c r="I110" s="4">
        <v>3.9882531645569617</v>
      </c>
      <c r="J110" s="4">
        <v>5</v>
      </c>
      <c r="K110" s="4">
        <v>4.391471215351813</v>
      </c>
      <c r="L110" s="4">
        <v>2.2000000000000002</v>
      </c>
      <c r="M110" s="4">
        <v>2.1338582677165352</v>
      </c>
      <c r="N110" s="4">
        <v>3.9872830682599316</v>
      </c>
      <c r="O110" s="4">
        <v>0.9134899999999998</v>
      </c>
      <c r="P110" s="4">
        <v>9.5771400000000018</v>
      </c>
      <c r="Q110" s="4">
        <v>6.2601000000000004</v>
      </c>
      <c r="R110" s="6"/>
      <c r="S110" s="26">
        <v>1606</v>
      </c>
      <c r="T110" s="6">
        <f t="shared" si="19"/>
        <v>136.69378481000004</v>
      </c>
      <c r="U110" s="6">
        <f t="shared" si="20"/>
        <v>21.495309818181816</v>
      </c>
      <c r="V110" s="6">
        <f t="shared" si="21"/>
        <v>12.667368421052632</v>
      </c>
      <c r="W110" s="6">
        <f t="shared" si="22"/>
        <v>11.964759493670885</v>
      </c>
      <c r="X110" s="6">
        <f t="shared" si="23"/>
        <v>6.5</v>
      </c>
      <c r="Y110" s="6">
        <f t="shared" si="24"/>
        <v>13.174413646055438</v>
      </c>
      <c r="Z110" s="6">
        <f t="shared" si="25"/>
        <v>2.8600000000000003</v>
      </c>
      <c r="AA110" s="6">
        <f t="shared" si="26"/>
        <v>2.7740157480314958</v>
      </c>
      <c r="AB110" s="6">
        <f t="shared" si="27"/>
        <v>7.9745661365198632</v>
      </c>
      <c r="AC110" s="6">
        <f t="shared" si="36"/>
        <v>253.48526999999996</v>
      </c>
      <c r="AD110" s="7">
        <f t="shared" si="28"/>
        <v>216.10421807351219</v>
      </c>
      <c r="AE110" s="7">
        <f t="shared" si="37"/>
        <v>367.08275685628928</v>
      </c>
      <c r="AF110" s="51">
        <v>1606</v>
      </c>
      <c r="AG110" s="44">
        <f t="shared" si="29"/>
        <v>2394.2850000000003</v>
      </c>
      <c r="AH110" s="44">
        <f t="shared" si="30"/>
        <v>1565.0250000000001</v>
      </c>
      <c r="AI110" s="44">
        <f t="shared" si="31"/>
        <v>907.63771590875126</v>
      </c>
      <c r="AJ110" s="44">
        <f t="shared" si="38"/>
        <v>1398.1619537067511</v>
      </c>
      <c r="AK110" s="10">
        <v>1606</v>
      </c>
      <c r="AL110" s="11">
        <f t="shared" si="32"/>
        <v>2.6379302645029221</v>
      </c>
      <c r="AM110" s="11">
        <f t="shared" si="33"/>
        <v>1.7242837891912139</v>
      </c>
      <c r="AN110" s="11">
        <f t="shared" si="39"/>
        <v>0.64916493651000762</v>
      </c>
      <c r="AP110" s="12">
        <v>2.6379302645029221</v>
      </c>
      <c r="AQ110" s="12">
        <v>1.7242837891912139</v>
      </c>
      <c r="AS110" s="12">
        <f t="shared" si="35"/>
        <v>0</v>
      </c>
    </row>
    <row r="111" spans="1:45" x14ac:dyDescent="0.2">
      <c r="A111">
        <f t="shared" si="34"/>
        <v>1.8462888888888893</v>
      </c>
      <c r="B111" s="5">
        <v>1607</v>
      </c>
      <c r="C111" s="4">
        <v>0.29803576423576422</v>
      </c>
      <c r="D111" s="4">
        <v>0.53250225729999989</v>
      </c>
      <c r="E111" s="4">
        <v>0.9134899999999998</v>
      </c>
      <c r="F111" s="4">
        <v>0.55026012000000013</v>
      </c>
      <c r="G111" s="4">
        <v>0.9567527272727272</v>
      </c>
      <c r="H111" s="4">
        <v>2.4913967611336032</v>
      </c>
      <c r="I111" s="4">
        <v>4.0858822784810123</v>
      </c>
      <c r="J111" s="4">
        <v>5</v>
      </c>
      <c r="K111" s="4">
        <v>4.6439232409381663</v>
      </c>
      <c r="L111" s="4">
        <v>2.2000000000000002</v>
      </c>
      <c r="M111" s="4">
        <v>2.6153149606299215</v>
      </c>
      <c r="N111" s="4">
        <v>4.0056745953275517</v>
      </c>
      <c r="O111" s="4">
        <v>0.97365999999999986</v>
      </c>
      <c r="P111" s="4">
        <v>9.6213150000000009</v>
      </c>
      <c r="Q111" s="4">
        <v>6.2889750000000006</v>
      </c>
      <c r="R111" s="6"/>
      <c r="S111" s="26">
        <v>1607</v>
      </c>
      <c r="T111" s="6">
        <f t="shared" si="19"/>
        <v>149.12049252000003</v>
      </c>
      <c r="U111" s="6">
        <f t="shared" si="20"/>
        <v>20.761534181818181</v>
      </c>
      <c r="V111" s="6">
        <f t="shared" si="21"/>
        <v>12.456983805668017</v>
      </c>
      <c r="W111" s="6">
        <f t="shared" si="22"/>
        <v>12.257646835443037</v>
      </c>
      <c r="X111" s="6">
        <f t="shared" si="23"/>
        <v>6.5</v>
      </c>
      <c r="Y111" s="6">
        <f t="shared" si="24"/>
        <v>13.931769722814499</v>
      </c>
      <c r="Z111" s="6">
        <f t="shared" si="25"/>
        <v>2.8600000000000003</v>
      </c>
      <c r="AA111" s="6">
        <f t="shared" si="26"/>
        <v>3.3999094488188981</v>
      </c>
      <c r="AB111" s="6">
        <f t="shared" si="27"/>
        <v>8.0113491906551033</v>
      </c>
      <c r="AC111" s="6">
        <f t="shared" si="36"/>
        <v>247.55578999999994</v>
      </c>
      <c r="AD111" s="7">
        <f t="shared" si="28"/>
        <v>229.29968570521777</v>
      </c>
      <c r="AE111" s="7">
        <f t="shared" si="37"/>
        <v>332.89570326351213</v>
      </c>
      <c r="AF111" s="51">
        <v>1607</v>
      </c>
      <c r="AG111" s="44">
        <f t="shared" si="29"/>
        <v>2405.3287500000001</v>
      </c>
      <c r="AH111" s="44">
        <f t="shared" si="30"/>
        <v>1572.2437500000001</v>
      </c>
      <c r="AI111" s="44">
        <f t="shared" si="31"/>
        <v>963.05867996191466</v>
      </c>
      <c r="AJ111" s="44">
        <f t="shared" si="38"/>
        <v>1376.4869293779143</v>
      </c>
      <c r="AK111" s="10">
        <v>1607</v>
      </c>
      <c r="AL111" s="11">
        <f t="shared" si="32"/>
        <v>2.4975931374141416</v>
      </c>
      <c r="AM111" s="11">
        <f t="shared" si="33"/>
        <v>1.6325523903301264</v>
      </c>
      <c r="AN111" s="11">
        <f t="shared" si="39"/>
        <v>0.69964970927632186</v>
      </c>
      <c r="AP111" s="12">
        <v>2.4975931374141416</v>
      </c>
      <c r="AQ111" s="12">
        <v>1.6325523903301264</v>
      </c>
      <c r="AS111" s="12">
        <f t="shared" si="35"/>
        <v>0</v>
      </c>
    </row>
    <row r="112" spans="1:45" x14ac:dyDescent="0.2">
      <c r="A112">
        <f t="shared" si="34"/>
        <v>1.5948534941520467</v>
      </c>
      <c r="B112" s="5">
        <v>1608</v>
      </c>
      <c r="C112" s="4">
        <v>0.43909930069930075</v>
      </c>
      <c r="D112" s="4">
        <v>0.68279302350000015</v>
      </c>
      <c r="E112" s="4">
        <v>0.97365999999999986</v>
      </c>
      <c r="F112" s="4">
        <v>0.70029905400000003</v>
      </c>
      <c r="G112" s="4">
        <v>1.1391545454545455</v>
      </c>
      <c r="H112" s="4">
        <v>2.3306174089068827</v>
      </c>
      <c r="I112" s="4">
        <v>5.0086196202531656</v>
      </c>
      <c r="J112" s="4">
        <v>5</v>
      </c>
      <c r="K112" s="4">
        <v>4.9341684434968025</v>
      </c>
      <c r="L112" s="4">
        <v>2.2000000000000002</v>
      </c>
      <c r="M112" s="4">
        <v>2.5724409448818899</v>
      </c>
      <c r="N112" s="4">
        <v>4.1659015791406535</v>
      </c>
      <c r="O112" s="4">
        <v>1.0817100000000002</v>
      </c>
      <c r="P112" s="4">
        <v>9.6213150000000009</v>
      </c>
      <c r="Q112" s="4">
        <v>6.2889750000000006</v>
      </c>
      <c r="R112" s="6"/>
      <c r="S112" s="26">
        <v>1608</v>
      </c>
      <c r="T112" s="6">
        <f t="shared" si="19"/>
        <v>189.78104363400001</v>
      </c>
      <c r="U112" s="6">
        <f t="shared" si="20"/>
        <v>24.719653636363638</v>
      </c>
      <c r="V112" s="6">
        <f t="shared" si="21"/>
        <v>11.653087044534413</v>
      </c>
      <c r="W112" s="6">
        <f t="shared" si="22"/>
        <v>15.025858860759497</v>
      </c>
      <c r="X112" s="6">
        <f t="shared" si="23"/>
        <v>6.5</v>
      </c>
      <c r="Y112" s="6">
        <f t="shared" si="24"/>
        <v>14.802505330490408</v>
      </c>
      <c r="Z112" s="6">
        <f t="shared" si="25"/>
        <v>2.8600000000000003</v>
      </c>
      <c r="AA112" s="6">
        <f t="shared" si="26"/>
        <v>3.3441732283464569</v>
      </c>
      <c r="AB112" s="6">
        <f t="shared" si="27"/>
        <v>8.331803158281307</v>
      </c>
      <c r="AC112" s="6">
        <f t="shared" si="36"/>
        <v>263.86185999999998</v>
      </c>
      <c r="AD112" s="7">
        <f t="shared" si="28"/>
        <v>277.01812489277575</v>
      </c>
      <c r="AE112" s="7">
        <f t="shared" si="37"/>
        <v>327.73498318521769</v>
      </c>
      <c r="AF112" s="51">
        <v>1608</v>
      </c>
      <c r="AG112" s="44">
        <f t="shared" si="29"/>
        <v>2405.3287500000001</v>
      </c>
      <c r="AH112" s="44">
        <f t="shared" si="30"/>
        <v>1572.2437500000001</v>
      </c>
      <c r="AI112" s="44">
        <f t="shared" si="31"/>
        <v>1163.4761245496582</v>
      </c>
      <c r="AJ112" s="44">
        <f t="shared" si="38"/>
        <v>1474.6155532868581</v>
      </c>
      <c r="AK112" s="10">
        <v>1608</v>
      </c>
      <c r="AL112" s="11">
        <f t="shared" si="32"/>
        <v>2.0673640818637518</v>
      </c>
      <c r="AM112" s="11">
        <f t="shared" si="33"/>
        <v>1.3513330586036407</v>
      </c>
      <c r="AN112" s="11">
        <f t="shared" si="39"/>
        <v>0.78900301977442</v>
      </c>
      <c r="AP112" s="12">
        <v>2.0673640818637518</v>
      </c>
      <c r="AQ112" s="12">
        <v>1.3513330586036407</v>
      </c>
      <c r="AS112" s="12">
        <f t="shared" si="35"/>
        <v>0</v>
      </c>
    </row>
    <row r="113" spans="1:45" x14ac:dyDescent="0.2">
      <c r="A113">
        <f t="shared" si="34"/>
        <v>1.4030037185185187</v>
      </c>
      <c r="B113" s="5">
        <v>1609</v>
      </c>
      <c r="C113" s="4">
        <v>0.50554195804195801</v>
      </c>
      <c r="D113" s="4">
        <v>0.70230139560000004</v>
      </c>
      <c r="E113" s="4">
        <v>1.0817100000000002</v>
      </c>
      <c r="F113" s="4">
        <v>0.70927724700000006</v>
      </c>
      <c r="G113" s="4">
        <v>0.9405327272727273</v>
      </c>
      <c r="H113" s="4">
        <v>2.7100202429149798</v>
      </c>
      <c r="I113" s="4">
        <v>4.536837341772153</v>
      </c>
      <c r="J113" s="4">
        <v>5</v>
      </c>
      <c r="K113" s="4">
        <v>5.6888059701492537</v>
      </c>
      <c r="L113" s="4">
        <v>2.2000000000000002</v>
      </c>
      <c r="M113" s="4">
        <v>2.7153543307086614</v>
      </c>
      <c r="N113" s="4">
        <v>4</v>
      </c>
      <c r="O113" s="4">
        <v>1.0335150000000002</v>
      </c>
      <c r="P113" s="4">
        <v>9.6213150000000009</v>
      </c>
      <c r="Q113" s="4">
        <v>6.2889750000000006</v>
      </c>
      <c r="R113" s="6"/>
      <c r="S113" s="26">
        <v>1609</v>
      </c>
      <c r="T113" s="6">
        <f t="shared" si="19"/>
        <v>192.21413393700001</v>
      </c>
      <c r="U113" s="6">
        <f t="shared" si="20"/>
        <v>20.409560181818183</v>
      </c>
      <c r="V113" s="6">
        <f t="shared" si="21"/>
        <v>13.550101214574898</v>
      </c>
      <c r="W113" s="6">
        <f t="shared" si="22"/>
        <v>13.61051202531646</v>
      </c>
      <c r="X113" s="6">
        <f t="shared" si="23"/>
        <v>6.5</v>
      </c>
      <c r="Y113" s="6">
        <f t="shared" si="24"/>
        <v>17.066417910447761</v>
      </c>
      <c r="Z113" s="6">
        <f t="shared" si="25"/>
        <v>2.8600000000000003</v>
      </c>
      <c r="AA113" s="6">
        <f t="shared" si="26"/>
        <v>3.52996062992126</v>
      </c>
      <c r="AB113" s="6">
        <f t="shared" si="27"/>
        <v>8</v>
      </c>
      <c r="AC113" s="6">
        <f t="shared" si="36"/>
        <v>293.14341000000007</v>
      </c>
      <c r="AD113" s="7">
        <f t="shared" si="28"/>
        <v>277.74068589907864</v>
      </c>
      <c r="AE113" s="7">
        <f t="shared" si="37"/>
        <v>351.09894125877571</v>
      </c>
      <c r="AF113" s="51">
        <v>1609</v>
      </c>
      <c r="AG113" s="44">
        <f t="shared" si="29"/>
        <v>2405.3287500000001</v>
      </c>
      <c r="AH113" s="44">
        <f t="shared" si="30"/>
        <v>1572.2437500000001</v>
      </c>
      <c r="AI113" s="44">
        <f t="shared" si="31"/>
        <v>1166.5108807761303</v>
      </c>
      <c r="AJ113" s="44">
        <f t="shared" si="38"/>
        <v>1590.4138402407305</v>
      </c>
      <c r="AK113" s="10">
        <v>1609</v>
      </c>
      <c r="AL113" s="11">
        <f t="shared" si="32"/>
        <v>2.0619856956667482</v>
      </c>
      <c r="AM113" s="11">
        <f t="shared" si="33"/>
        <v>1.3478174750962615</v>
      </c>
      <c r="AN113" s="11">
        <f t="shared" si="39"/>
        <v>0.73346373834345102</v>
      </c>
      <c r="AP113" s="12">
        <v>2.0619856956667482</v>
      </c>
      <c r="AQ113" s="12">
        <v>1.3478174750962615</v>
      </c>
      <c r="AS113" s="12">
        <f t="shared" si="35"/>
        <v>0</v>
      </c>
    </row>
    <row r="114" spans="1:45" x14ac:dyDescent="0.2">
      <c r="A114">
        <f t="shared" si="34"/>
        <v>1.4132855578947372</v>
      </c>
      <c r="B114" s="5">
        <v>1610</v>
      </c>
      <c r="C114" s="4">
        <v>0.45739510489510488</v>
      </c>
      <c r="D114" s="4">
        <v>0.63402209325000014</v>
      </c>
      <c r="E114" s="4">
        <v>1.0335150000000002</v>
      </c>
      <c r="F114" s="4">
        <v>0.64642989600000011</v>
      </c>
      <c r="G114" s="4">
        <v>0.80227636363636368</v>
      </c>
      <c r="H114" s="4">
        <v>2.7100202429149798</v>
      </c>
      <c r="I114" s="4">
        <v>4.6588500000000002</v>
      </c>
      <c r="J114" s="4">
        <v>5</v>
      </c>
      <c r="K114" s="4">
        <v>5.9210021321961621</v>
      </c>
      <c r="L114" s="4">
        <v>2.2000000000000002</v>
      </c>
      <c r="M114" s="4">
        <v>2.5724409448818899</v>
      </c>
      <c r="N114" s="4">
        <v>3.8454476115144498</v>
      </c>
      <c r="O114" s="4">
        <v>0.9264150000000001</v>
      </c>
      <c r="P114" s="4">
        <v>9.8173350000000017</v>
      </c>
      <c r="Q114" s="4">
        <v>7.0785</v>
      </c>
      <c r="R114" s="6"/>
      <c r="S114" s="26">
        <v>1610</v>
      </c>
      <c r="T114" s="6">
        <f t="shared" si="19"/>
        <v>175.18250181600004</v>
      </c>
      <c r="U114" s="6">
        <f t="shared" si="20"/>
        <v>17.409397090909092</v>
      </c>
      <c r="V114" s="6">
        <f t="shared" si="21"/>
        <v>13.550101214574898</v>
      </c>
      <c r="W114" s="6">
        <f t="shared" si="22"/>
        <v>13.97655</v>
      </c>
      <c r="X114" s="6">
        <f t="shared" si="23"/>
        <v>6.5</v>
      </c>
      <c r="Y114" s="6">
        <f t="shared" si="24"/>
        <v>17.763006396588487</v>
      </c>
      <c r="Z114" s="6">
        <f t="shared" si="25"/>
        <v>2.8600000000000003</v>
      </c>
      <c r="AA114" s="6">
        <f t="shared" si="26"/>
        <v>3.3441732283464569</v>
      </c>
      <c r="AB114" s="6">
        <f t="shared" si="27"/>
        <v>7.6908952230288996</v>
      </c>
      <c r="AC114" s="6">
        <f t="shared" si="36"/>
        <v>280.08256500000005</v>
      </c>
      <c r="AD114" s="7">
        <f t="shared" si="28"/>
        <v>258.27662496944788</v>
      </c>
      <c r="AE114" s="7">
        <f t="shared" si="37"/>
        <v>378.66996196207867</v>
      </c>
      <c r="AF114" s="51">
        <v>1610</v>
      </c>
      <c r="AG114" s="44">
        <f t="shared" si="29"/>
        <v>2454.3337500000002</v>
      </c>
      <c r="AH114" s="44">
        <f t="shared" si="30"/>
        <v>1769.625</v>
      </c>
      <c r="AI114" s="44">
        <f t="shared" si="31"/>
        <v>1084.7618248716813</v>
      </c>
      <c r="AJ114" s="44">
        <f t="shared" si="38"/>
        <v>1525.3420902444814</v>
      </c>
      <c r="AK114" s="10">
        <v>1610</v>
      </c>
      <c r="AL114" s="11">
        <f t="shared" si="32"/>
        <v>2.2625554234362264</v>
      </c>
      <c r="AM114" s="11">
        <f t="shared" si="33"/>
        <v>1.6313488909967242</v>
      </c>
      <c r="AN114" s="11">
        <f t="shared" si="39"/>
        <v>0.711159701033239</v>
      </c>
      <c r="AP114" s="12">
        <v>2.2625554234362264</v>
      </c>
      <c r="AQ114" s="12">
        <v>1.6313488909967242</v>
      </c>
      <c r="AS114" s="12">
        <f t="shared" si="35"/>
        <v>0</v>
      </c>
    </row>
    <row r="115" spans="1:45" x14ac:dyDescent="0.2">
      <c r="A115">
        <f t="shared" si="34"/>
        <v>1.5298407046070461</v>
      </c>
      <c r="B115" s="5">
        <v>1611</v>
      </c>
      <c r="C115" s="4">
        <v>0.43428461538461538</v>
      </c>
      <c r="D115" s="4">
        <v>0.64811147310000017</v>
      </c>
      <c r="E115" s="4">
        <v>0.9264150000000001</v>
      </c>
      <c r="F115" s="4">
        <v>0.66438628200000005</v>
      </c>
      <c r="G115" s="4">
        <v>0.87627272727272731</v>
      </c>
      <c r="H115" s="4">
        <v>2.5756032388663974</v>
      </c>
      <c r="I115" s="4">
        <v>4.4900658227848105</v>
      </c>
      <c r="J115" s="4">
        <v>5</v>
      </c>
      <c r="K115" s="4">
        <v>5.5947761194029857</v>
      </c>
      <c r="L115" s="4">
        <v>2.2000000000000002</v>
      </c>
      <c r="M115" s="4">
        <v>2.4737007874015751</v>
      </c>
      <c r="N115" s="4">
        <v>3.7818864939687566</v>
      </c>
      <c r="O115" s="4">
        <v>0.88357500000000011</v>
      </c>
      <c r="P115" s="4">
        <v>9.6550650000000022</v>
      </c>
      <c r="Q115" s="4">
        <v>6.9615000000000009</v>
      </c>
      <c r="R115" s="6"/>
      <c r="S115" s="26">
        <v>1611</v>
      </c>
      <c r="T115" s="6">
        <f t="shared" si="19"/>
        <v>180.04868242200001</v>
      </c>
      <c r="U115" s="6">
        <f t="shared" si="20"/>
        <v>19.015118181818181</v>
      </c>
      <c r="V115" s="6">
        <f t="shared" si="21"/>
        <v>12.878016194331988</v>
      </c>
      <c r="W115" s="6">
        <f t="shared" si="22"/>
        <v>13.470197468354431</v>
      </c>
      <c r="X115" s="6">
        <f t="shared" si="23"/>
        <v>6.5</v>
      </c>
      <c r="Y115" s="6">
        <f t="shared" si="24"/>
        <v>16.784328358208956</v>
      </c>
      <c r="Z115" s="6">
        <f t="shared" si="25"/>
        <v>2.8600000000000003</v>
      </c>
      <c r="AA115" s="6">
        <f t="shared" si="26"/>
        <v>3.2158110236220478</v>
      </c>
      <c r="AB115" s="6">
        <f t="shared" si="27"/>
        <v>7.5637729879375133</v>
      </c>
      <c r="AC115" s="6">
        <f t="shared" si="36"/>
        <v>251.05846500000004</v>
      </c>
      <c r="AD115" s="7">
        <f t="shared" si="28"/>
        <v>262.3359266362732</v>
      </c>
      <c r="AE115" s="7">
        <f t="shared" si="37"/>
        <v>363.17668815344791</v>
      </c>
      <c r="AF115" s="51">
        <v>1611</v>
      </c>
      <c r="AG115" s="44">
        <f t="shared" si="29"/>
        <v>2413.7662500000006</v>
      </c>
      <c r="AH115" s="44">
        <f t="shared" si="30"/>
        <v>1740.3750000000002</v>
      </c>
      <c r="AI115" s="44">
        <f t="shared" si="31"/>
        <v>1101.8108918723474</v>
      </c>
      <c r="AJ115" s="44">
        <f t="shared" si="38"/>
        <v>1400.0519786999473</v>
      </c>
      <c r="AK115" s="10">
        <v>1611</v>
      </c>
      <c r="AL115" s="11">
        <f t="shared" si="32"/>
        <v>2.190726437545194</v>
      </c>
      <c r="AM115" s="11">
        <f t="shared" si="33"/>
        <v>1.5795587181412933</v>
      </c>
      <c r="AN115" s="11">
        <f t="shared" si="39"/>
        <v>0.78697856124989085</v>
      </c>
      <c r="AP115" s="12">
        <v>2.190726437545194</v>
      </c>
      <c r="AQ115" s="12">
        <v>1.5795587181412933</v>
      </c>
      <c r="AS115" s="12">
        <f t="shared" si="35"/>
        <v>0</v>
      </c>
    </row>
    <row r="116" spans="1:45" x14ac:dyDescent="0.2">
      <c r="A116">
        <f t="shared" si="34"/>
        <v>1.3540017504084967</v>
      </c>
      <c r="B116" s="5">
        <v>1612</v>
      </c>
      <c r="C116" s="4">
        <v>0.48421978021978024</v>
      </c>
      <c r="D116" s="4">
        <v>0.65219165550000002</v>
      </c>
      <c r="E116" s="4">
        <v>0.88357500000000011</v>
      </c>
      <c r="F116" s="4">
        <v>0.65563442999999999</v>
      </c>
      <c r="G116" s="4">
        <v>0.7218</v>
      </c>
      <c r="H116" s="4">
        <v>2.3808097165991908</v>
      </c>
      <c r="I116" s="4">
        <v>4.6053797468354434</v>
      </c>
      <c r="J116" s="4">
        <v>5</v>
      </c>
      <c r="K116" s="4">
        <v>5.5947761194029857</v>
      </c>
      <c r="L116" s="4">
        <v>2.4167910447761192</v>
      </c>
      <c r="M116" s="4">
        <v>2.5720866141732288</v>
      </c>
      <c r="N116" s="4">
        <v>3.8613061103421003</v>
      </c>
      <c r="O116" s="4">
        <v>0.9454499999999999</v>
      </c>
      <c r="P116" s="4">
        <v>9.6550650000000022</v>
      </c>
      <c r="Q116" s="4">
        <v>6.9615000000000009</v>
      </c>
      <c r="R116" s="6"/>
      <c r="S116" s="26">
        <v>1612</v>
      </c>
      <c r="T116" s="6">
        <f t="shared" si="19"/>
        <v>177.67693052999999</v>
      </c>
      <c r="U116" s="6">
        <f t="shared" si="20"/>
        <v>15.66306</v>
      </c>
      <c r="V116" s="6">
        <f t="shared" si="21"/>
        <v>11.904048582995955</v>
      </c>
      <c r="W116" s="6">
        <f t="shared" si="22"/>
        <v>13.816139240506331</v>
      </c>
      <c r="X116" s="6">
        <f t="shared" si="23"/>
        <v>6.5</v>
      </c>
      <c r="Y116" s="6">
        <f t="shared" si="24"/>
        <v>16.784328358208956</v>
      </c>
      <c r="Z116" s="6">
        <f t="shared" si="25"/>
        <v>3.1418283582089552</v>
      </c>
      <c r="AA116" s="6">
        <f t="shared" si="26"/>
        <v>3.3437125984251974</v>
      </c>
      <c r="AB116" s="6">
        <f t="shared" si="27"/>
        <v>7.7226122206842005</v>
      </c>
      <c r="AC116" s="6">
        <f t="shared" si="36"/>
        <v>239.44882500000003</v>
      </c>
      <c r="AD116" s="7">
        <f t="shared" si="28"/>
        <v>256.5526598890296</v>
      </c>
      <c r="AE116" s="7">
        <f t="shared" si="37"/>
        <v>333.34570921427314</v>
      </c>
      <c r="AF116" s="51">
        <v>1612</v>
      </c>
      <c r="AG116" s="44">
        <f t="shared" si="29"/>
        <v>2413.7662500000006</v>
      </c>
      <c r="AH116" s="44">
        <f t="shared" si="30"/>
        <v>1740.3750000000002</v>
      </c>
      <c r="AI116" s="44">
        <f t="shared" si="31"/>
        <v>1077.5211715339244</v>
      </c>
      <c r="AJ116" s="44">
        <f t="shared" si="38"/>
        <v>1336.9631283079243</v>
      </c>
      <c r="AK116" s="10">
        <v>1612</v>
      </c>
      <c r="AL116" s="11">
        <f t="shared" si="32"/>
        <v>2.2401102769645265</v>
      </c>
      <c r="AM116" s="11">
        <f t="shared" si="33"/>
        <v>1.6151654797858481</v>
      </c>
      <c r="AN116" s="11">
        <f t="shared" si="39"/>
        <v>0.80594681238341059</v>
      </c>
      <c r="AP116" s="12">
        <v>2.2401102769645265</v>
      </c>
      <c r="AQ116" s="12">
        <v>1.6151654797858481</v>
      </c>
      <c r="AS116" s="12">
        <f t="shared" si="35"/>
        <v>0</v>
      </c>
    </row>
    <row r="117" spans="1:45" x14ac:dyDescent="0.2">
      <c r="A117">
        <f t="shared" si="34"/>
        <v>1.3392308222222222</v>
      </c>
      <c r="B117" s="5">
        <v>1613</v>
      </c>
      <c r="C117" s="4">
        <v>0.48956043956043954</v>
      </c>
      <c r="D117" s="4">
        <v>0.64217335050000002</v>
      </c>
      <c r="E117" s="4">
        <v>0.9454499999999999</v>
      </c>
      <c r="F117" s="4">
        <v>0.65563442999999999</v>
      </c>
      <c r="G117" s="4">
        <v>0.70199999999999996</v>
      </c>
      <c r="H117" s="4">
        <v>2.5050607287449393</v>
      </c>
      <c r="I117" s="4">
        <v>4.3948481012658229</v>
      </c>
      <c r="J117" s="4">
        <v>5</v>
      </c>
      <c r="K117" s="4">
        <v>5.5376865671641795</v>
      </c>
      <c r="L117" s="4">
        <v>2.2000000000000002</v>
      </c>
      <c r="M117" s="4">
        <v>2.2488188976377956</v>
      </c>
      <c r="N117" s="4">
        <v>3.8613061103421003</v>
      </c>
      <c r="O117" s="4">
        <v>0.84150000000000003</v>
      </c>
      <c r="P117" s="4">
        <v>9.6550650000000022</v>
      </c>
      <c r="Q117" s="4">
        <v>6.9615000000000009</v>
      </c>
      <c r="R117" s="6"/>
      <c r="S117" s="26">
        <v>1613</v>
      </c>
      <c r="T117" s="6">
        <f t="shared" si="19"/>
        <v>177.67693052999999</v>
      </c>
      <c r="U117" s="6">
        <f t="shared" si="20"/>
        <v>15.233399999999998</v>
      </c>
      <c r="V117" s="6">
        <f t="shared" si="21"/>
        <v>12.525303643724698</v>
      </c>
      <c r="W117" s="6">
        <f t="shared" si="22"/>
        <v>13.18454430379747</v>
      </c>
      <c r="X117" s="6">
        <f t="shared" si="23"/>
        <v>6.5</v>
      </c>
      <c r="Y117" s="6">
        <f t="shared" si="24"/>
        <v>16.613059701492539</v>
      </c>
      <c r="Z117" s="6">
        <f t="shared" si="25"/>
        <v>2.8600000000000003</v>
      </c>
      <c r="AA117" s="6">
        <f t="shared" si="26"/>
        <v>2.9234645669291344</v>
      </c>
      <c r="AB117" s="6">
        <f t="shared" si="27"/>
        <v>7.7226122206842005</v>
      </c>
      <c r="AC117" s="6">
        <f t="shared" si="36"/>
        <v>256.21695</v>
      </c>
      <c r="AD117" s="7">
        <f t="shared" si="28"/>
        <v>255.23931496662806</v>
      </c>
      <c r="AE117" s="7">
        <f t="shared" si="37"/>
        <v>318.32455435902961</v>
      </c>
      <c r="AF117" s="51">
        <v>1613</v>
      </c>
      <c r="AG117" s="44">
        <f t="shared" si="29"/>
        <v>2413.7662500000006</v>
      </c>
      <c r="AH117" s="44">
        <f t="shared" si="30"/>
        <v>1740.3750000000002</v>
      </c>
      <c r="AI117" s="44">
        <f t="shared" si="31"/>
        <v>1072.0051228598379</v>
      </c>
      <c r="AJ117" s="44">
        <f t="shared" si="38"/>
        <v>1401.873204633838</v>
      </c>
      <c r="AK117" s="10">
        <v>1613</v>
      </c>
      <c r="AL117" s="11">
        <f t="shared" si="32"/>
        <v>2.251636861175331</v>
      </c>
      <c r="AM117" s="11">
        <f t="shared" si="33"/>
        <v>1.6234763835429451</v>
      </c>
      <c r="AN117" s="11">
        <f t="shared" si="39"/>
        <v>0.76469478075218655</v>
      </c>
      <c r="AP117" s="12">
        <v>2.251636861175331</v>
      </c>
      <c r="AQ117" s="12">
        <v>1.6234763835429451</v>
      </c>
      <c r="AS117" s="12">
        <f t="shared" si="35"/>
        <v>0</v>
      </c>
    </row>
    <row r="118" spans="1:45" x14ac:dyDescent="0.2">
      <c r="A118">
        <f t="shared" si="34"/>
        <v>1.6060063157894739</v>
      </c>
      <c r="B118" s="5">
        <v>1614</v>
      </c>
      <c r="C118" s="4">
        <v>0.37206593406593402</v>
      </c>
      <c r="D118" s="4">
        <v>0.5830653509999999</v>
      </c>
      <c r="E118" s="4">
        <v>0.84150000000000003</v>
      </c>
      <c r="F118" s="4">
        <v>0.59754024000000006</v>
      </c>
      <c r="G118" s="4">
        <v>0.74339999999999995</v>
      </c>
      <c r="H118" s="4">
        <v>2.5050607287449393</v>
      </c>
      <c r="I118" s="4">
        <v>4.1504810126582283</v>
      </c>
      <c r="J118" s="4">
        <v>5</v>
      </c>
      <c r="K118" s="4">
        <v>5.4805970149253733</v>
      </c>
      <c r="L118" s="4">
        <v>2.2000000000000002</v>
      </c>
      <c r="M118" s="4">
        <v>2.1082677165354333</v>
      </c>
      <c r="N118" s="4">
        <v>3.7428070001977463</v>
      </c>
      <c r="O118" s="4">
        <v>0.79695000000000005</v>
      </c>
      <c r="P118" s="4">
        <v>9.6550650000000022</v>
      </c>
      <c r="Q118" s="4">
        <v>6.9615000000000009</v>
      </c>
      <c r="R118" s="6"/>
      <c r="S118" s="26">
        <v>1614</v>
      </c>
      <c r="T118" s="6">
        <f t="shared" si="19"/>
        <v>161.93340504000003</v>
      </c>
      <c r="U118" s="6">
        <f t="shared" si="20"/>
        <v>16.131779999999999</v>
      </c>
      <c r="V118" s="6">
        <f t="shared" si="21"/>
        <v>12.525303643724698</v>
      </c>
      <c r="W118" s="6">
        <f t="shared" si="22"/>
        <v>12.451443037974684</v>
      </c>
      <c r="X118" s="6">
        <f t="shared" si="23"/>
        <v>6.5</v>
      </c>
      <c r="Y118" s="6">
        <f t="shared" si="24"/>
        <v>16.441791044776121</v>
      </c>
      <c r="Z118" s="6">
        <f t="shared" si="25"/>
        <v>2.8600000000000003</v>
      </c>
      <c r="AA118" s="6">
        <f t="shared" si="26"/>
        <v>2.7407480314960635</v>
      </c>
      <c r="AB118" s="6">
        <f t="shared" si="27"/>
        <v>7.4856140003954925</v>
      </c>
      <c r="AC118" s="6">
        <f t="shared" si="36"/>
        <v>228.04650000000001</v>
      </c>
      <c r="AD118" s="7">
        <f t="shared" si="28"/>
        <v>239.07008479836708</v>
      </c>
      <c r="AE118" s="7">
        <f t="shared" si="37"/>
        <v>333.77933443662806</v>
      </c>
      <c r="AF118" s="51">
        <v>1614</v>
      </c>
      <c r="AG118" s="44">
        <f t="shared" si="29"/>
        <v>2413.7662500000006</v>
      </c>
      <c r="AH118" s="44">
        <f t="shared" si="30"/>
        <v>1740.3750000000002</v>
      </c>
      <c r="AI118" s="44">
        <f t="shared" si="31"/>
        <v>1004.0943561531418</v>
      </c>
      <c r="AJ118" s="44">
        <f t="shared" si="38"/>
        <v>1281.7693549851415</v>
      </c>
      <c r="AK118" s="10">
        <v>1614</v>
      </c>
      <c r="AL118" s="11">
        <f t="shared" si="32"/>
        <v>2.4039237300840472</v>
      </c>
      <c r="AM118" s="11">
        <f t="shared" si="33"/>
        <v>1.7332783411587693</v>
      </c>
      <c r="AN118" s="11">
        <f t="shared" si="39"/>
        <v>0.78336586239010331</v>
      </c>
      <c r="AP118" s="12">
        <v>2.4039237300840472</v>
      </c>
      <c r="AQ118" s="12">
        <v>1.7332783411587693</v>
      </c>
      <c r="AS118" s="12">
        <f t="shared" si="35"/>
        <v>0</v>
      </c>
    </row>
    <row r="119" spans="1:45" x14ac:dyDescent="0.2">
      <c r="A119">
        <f t="shared" si="34"/>
        <v>1.6453692156862745</v>
      </c>
      <c r="B119" s="5">
        <v>1615</v>
      </c>
      <c r="C119" s="4">
        <v>0.33290109890109892</v>
      </c>
      <c r="D119" s="4">
        <v>0.53597931750000005</v>
      </c>
      <c r="E119" s="4">
        <v>0.79695000000000005</v>
      </c>
      <c r="F119" s="4">
        <v>0.54774522000000003</v>
      </c>
      <c r="G119" s="4">
        <v>0.72719999999999996</v>
      </c>
      <c r="H119" s="4">
        <v>2.5050607287449393</v>
      </c>
      <c r="I119" s="4">
        <v>4.5076329113924052</v>
      </c>
      <c r="J119" s="4">
        <v>5</v>
      </c>
      <c r="K119" s="4">
        <v>5.7660447761194034</v>
      </c>
      <c r="L119" s="4">
        <v>2.2000000000000002</v>
      </c>
      <c r="M119" s="4">
        <v>2.7126377952755907</v>
      </c>
      <c r="N119" s="4">
        <v>3.8928218311251732</v>
      </c>
      <c r="O119" s="4">
        <v>0.7722</v>
      </c>
      <c r="P119" s="4">
        <v>10.040625000000002</v>
      </c>
      <c r="Q119" s="4">
        <v>7.2292500000000004</v>
      </c>
      <c r="R119" s="6"/>
      <c r="S119" s="26">
        <v>1615</v>
      </c>
      <c r="T119" s="6">
        <f t="shared" si="19"/>
        <v>148.43895462</v>
      </c>
      <c r="U119" s="6">
        <f t="shared" si="20"/>
        <v>15.780239999999999</v>
      </c>
      <c r="V119" s="6">
        <f t="shared" si="21"/>
        <v>12.525303643724698</v>
      </c>
      <c r="W119" s="6">
        <f t="shared" si="22"/>
        <v>13.522898734177215</v>
      </c>
      <c r="X119" s="6">
        <f t="shared" si="23"/>
        <v>6.5</v>
      </c>
      <c r="Y119" s="6">
        <f t="shared" si="24"/>
        <v>17.298134328358209</v>
      </c>
      <c r="Z119" s="6">
        <f t="shared" si="25"/>
        <v>2.8600000000000003</v>
      </c>
      <c r="AA119" s="6">
        <f t="shared" si="26"/>
        <v>3.5264291338582678</v>
      </c>
      <c r="AB119" s="6">
        <f t="shared" si="27"/>
        <v>7.7856436622503464</v>
      </c>
      <c r="AC119" s="6">
        <f t="shared" si="36"/>
        <v>215.97345000000001</v>
      </c>
      <c r="AD119" s="7">
        <f t="shared" si="28"/>
        <v>228.23760412236874</v>
      </c>
      <c r="AE119" s="7">
        <f t="shared" si="37"/>
        <v>305.18317975836703</v>
      </c>
      <c r="AF119" s="51">
        <v>1615</v>
      </c>
      <c r="AG119" s="44">
        <f t="shared" si="29"/>
        <v>2510.1562500000005</v>
      </c>
      <c r="AH119" s="44">
        <f t="shared" si="30"/>
        <v>1807.3125</v>
      </c>
      <c r="AI119" s="44">
        <f t="shared" si="31"/>
        <v>958.59793731394871</v>
      </c>
      <c r="AJ119" s="44">
        <f t="shared" si="38"/>
        <v>1242.2428179099488</v>
      </c>
      <c r="AK119" s="10">
        <v>1615</v>
      </c>
      <c r="AL119" s="11">
        <f t="shared" si="32"/>
        <v>2.6185704686926567</v>
      </c>
      <c r="AM119" s="11">
        <f t="shared" si="33"/>
        <v>1.8853707374587123</v>
      </c>
      <c r="AN119" s="11">
        <f t="shared" si="39"/>
        <v>0.77166711973974011</v>
      </c>
      <c r="AP119" s="12">
        <v>2.6185704686926567</v>
      </c>
      <c r="AQ119" s="12">
        <v>1.8853707374587123</v>
      </c>
      <c r="AS119" s="12">
        <f t="shared" si="35"/>
        <v>0</v>
      </c>
    </row>
    <row r="120" spans="1:45" x14ac:dyDescent="0.2">
      <c r="A120">
        <f t="shared" si="34"/>
        <v>1.5539598148148148</v>
      </c>
      <c r="B120" s="5">
        <v>1616</v>
      </c>
      <c r="C120" s="4">
        <v>0.40589010989010993</v>
      </c>
      <c r="D120" s="4">
        <v>0.61812941850000003</v>
      </c>
      <c r="E120" s="4">
        <v>0.7722</v>
      </c>
      <c r="F120" s="4">
        <v>0.63073692000000003</v>
      </c>
      <c r="G120" s="4">
        <v>0.82439999999999991</v>
      </c>
      <c r="H120" s="4">
        <v>2.5050607287449393</v>
      </c>
      <c r="I120" s="4">
        <v>4.1767974683544304</v>
      </c>
      <c r="J120" s="4">
        <v>5</v>
      </c>
      <c r="K120" s="4">
        <v>5.8802238805970157</v>
      </c>
      <c r="L120" s="4">
        <v>2.2000000000000002</v>
      </c>
      <c r="M120" s="4">
        <v>3.696496062992126</v>
      </c>
      <c r="N120" s="4">
        <v>3.7037275064267354</v>
      </c>
      <c r="O120" s="4">
        <v>0.89595000000000002</v>
      </c>
      <c r="P120" s="4">
        <v>10.040625000000002</v>
      </c>
      <c r="Q120" s="4">
        <v>7.2292500000000004</v>
      </c>
      <c r="R120" s="6"/>
      <c r="S120" s="26">
        <v>1616</v>
      </c>
      <c r="T120" s="6">
        <f t="shared" si="19"/>
        <v>170.92970532000001</v>
      </c>
      <c r="U120" s="6">
        <f t="shared" si="20"/>
        <v>17.889479999999999</v>
      </c>
      <c r="V120" s="6">
        <f t="shared" si="21"/>
        <v>12.525303643724698</v>
      </c>
      <c r="W120" s="6">
        <f t="shared" si="22"/>
        <v>12.530392405063292</v>
      </c>
      <c r="X120" s="6">
        <f t="shared" si="23"/>
        <v>6.5</v>
      </c>
      <c r="Y120" s="6">
        <f t="shared" si="24"/>
        <v>17.640671641791048</v>
      </c>
      <c r="Z120" s="6">
        <f t="shared" si="25"/>
        <v>2.8600000000000003</v>
      </c>
      <c r="AA120" s="6">
        <f t="shared" si="26"/>
        <v>4.8054448818897635</v>
      </c>
      <c r="AB120" s="6">
        <f t="shared" si="27"/>
        <v>7.4074550128534709</v>
      </c>
      <c r="AC120" s="6">
        <f t="shared" si="36"/>
        <v>209.2662</v>
      </c>
      <c r="AD120" s="7">
        <f t="shared" si="28"/>
        <v>253.08845290532227</v>
      </c>
      <c r="AE120" s="7">
        <f t="shared" si="37"/>
        <v>295.77209950236875</v>
      </c>
      <c r="AF120" s="51">
        <v>1616</v>
      </c>
      <c r="AG120" s="44">
        <f t="shared" si="29"/>
        <v>2510.1562500000005</v>
      </c>
      <c r="AH120" s="44">
        <f t="shared" si="30"/>
        <v>1807.3125</v>
      </c>
      <c r="AI120" s="44">
        <f t="shared" si="31"/>
        <v>1062.9715022023536</v>
      </c>
      <c r="AJ120" s="44">
        <f t="shared" si="38"/>
        <v>1223.9847798583537</v>
      </c>
      <c r="AK120" s="10">
        <v>1616</v>
      </c>
      <c r="AL120" s="11">
        <f t="shared" si="32"/>
        <v>2.3614520660236402</v>
      </c>
      <c r="AM120" s="11">
        <f t="shared" si="33"/>
        <v>1.7002454875370208</v>
      </c>
      <c r="AN120" s="11">
        <f t="shared" si="39"/>
        <v>0.86845156875673446</v>
      </c>
      <c r="AP120" s="12">
        <v>2.3614520660236402</v>
      </c>
      <c r="AQ120" s="12">
        <v>1.7002454875370208</v>
      </c>
      <c r="AS120" s="12">
        <f t="shared" si="35"/>
        <v>0</v>
      </c>
    </row>
    <row r="121" spans="1:45" x14ac:dyDescent="0.2">
      <c r="A121">
        <f t="shared" si="34"/>
        <v>1.508522393329002</v>
      </c>
      <c r="B121" s="5">
        <v>1617</v>
      </c>
      <c r="C121" s="4">
        <v>0.45662637362637359</v>
      </c>
      <c r="D121" s="4">
        <v>0.67924107900000008</v>
      </c>
      <c r="E121" s="4">
        <v>0.89595000000000002</v>
      </c>
      <c r="F121" s="4">
        <v>0.68883111000000019</v>
      </c>
      <c r="G121" s="4">
        <v>0.70019999999999993</v>
      </c>
      <c r="H121" s="4">
        <v>2.5050607287449393</v>
      </c>
      <c r="I121" s="4">
        <v>4.7971139240506329</v>
      </c>
      <c r="J121" s="4">
        <v>5</v>
      </c>
      <c r="K121" s="4">
        <v>5.5947761194029857</v>
      </c>
      <c r="L121" s="4">
        <v>2.142761194029851</v>
      </c>
      <c r="M121" s="4">
        <v>2.3190944881889766</v>
      </c>
      <c r="N121" s="4">
        <v>3.4667292861380274</v>
      </c>
      <c r="O121" s="4">
        <v>0.97514999999999996</v>
      </c>
      <c r="P121" s="4">
        <v>10.040625000000002</v>
      </c>
      <c r="Q121" s="4">
        <v>7.2292500000000004</v>
      </c>
      <c r="R121" s="6"/>
      <c r="S121" s="26">
        <v>1617</v>
      </c>
      <c r="T121" s="6">
        <f t="shared" si="19"/>
        <v>186.67323081000006</v>
      </c>
      <c r="U121" s="6">
        <f t="shared" si="20"/>
        <v>15.194339999999999</v>
      </c>
      <c r="V121" s="6">
        <f t="shared" si="21"/>
        <v>12.525303643724698</v>
      </c>
      <c r="W121" s="6">
        <f t="shared" si="22"/>
        <v>14.391341772151899</v>
      </c>
      <c r="X121" s="6">
        <f t="shared" si="23"/>
        <v>6.5</v>
      </c>
      <c r="Y121" s="6">
        <f t="shared" si="24"/>
        <v>16.784328358208956</v>
      </c>
      <c r="Z121" s="6">
        <f t="shared" si="25"/>
        <v>2.7855895522388066</v>
      </c>
      <c r="AA121" s="6">
        <f t="shared" si="26"/>
        <v>3.0148228346456696</v>
      </c>
      <c r="AB121" s="6">
        <f t="shared" si="27"/>
        <v>6.9334585722760549</v>
      </c>
      <c r="AC121" s="6">
        <f t="shared" si="36"/>
        <v>242.80244999999999</v>
      </c>
      <c r="AD121" s="7">
        <f t="shared" si="28"/>
        <v>264.80241554324613</v>
      </c>
      <c r="AE121" s="7">
        <f t="shared" si="37"/>
        <v>291.42494758532229</v>
      </c>
      <c r="AF121" s="51">
        <v>1617</v>
      </c>
      <c r="AG121" s="44">
        <f t="shared" si="29"/>
        <v>2510.1562500000005</v>
      </c>
      <c r="AH121" s="44">
        <f t="shared" si="30"/>
        <v>1807.3125</v>
      </c>
      <c r="AI121" s="44">
        <f t="shared" si="31"/>
        <v>1112.1701452816337</v>
      </c>
      <c r="AJ121" s="44">
        <f t="shared" si="38"/>
        <v>1347.9128658796337</v>
      </c>
      <c r="AK121" s="10">
        <v>1617</v>
      </c>
      <c r="AL121" s="11">
        <f t="shared" si="32"/>
        <v>2.2569894189745185</v>
      </c>
      <c r="AM121" s="11">
        <f t="shared" si="33"/>
        <v>1.6250323816616532</v>
      </c>
      <c r="AN121" s="11">
        <f t="shared" si="39"/>
        <v>0.82510537100322368</v>
      </c>
      <c r="AP121" s="12">
        <v>2.2569894189745185</v>
      </c>
      <c r="AQ121" s="12">
        <v>1.6250323816616532</v>
      </c>
      <c r="AS121" s="12">
        <f t="shared" si="35"/>
        <v>0</v>
      </c>
    </row>
    <row r="122" spans="1:45" x14ac:dyDescent="0.2">
      <c r="A122">
        <f t="shared" si="34"/>
        <v>1.4172113511111113</v>
      </c>
      <c r="B122" s="5">
        <v>1618</v>
      </c>
      <c r="C122" s="4">
        <v>0.44505494505494503</v>
      </c>
      <c r="D122" s="4">
        <v>0.62013307949999996</v>
      </c>
      <c r="E122" s="4">
        <v>0.97514999999999996</v>
      </c>
      <c r="F122" s="4">
        <v>0.63073692000000003</v>
      </c>
      <c r="G122" s="4">
        <v>0.6966</v>
      </c>
      <c r="H122" s="4">
        <v>2.5050607287449393</v>
      </c>
      <c r="I122" s="4">
        <v>4.5076329113924052</v>
      </c>
      <c r="J122" s="4">
        <v>5</v>
      </c>
      <c r="K122" s="4">
        <v>5.3664179104477618</v>
      </c>
      <c r="L122" s="4">
        <v>2.0285820895522391</v>
      </c>
      <c r="M122" s="4">
        <v>2.1504330708661419</v>
      </c>
      <c r="N122" s="4">
        <v>3.6381748071979438</v>
      </c>
      <c r="O122" s="4">
        <v>0.93554999999999999</v>
      </c>
      <c r="P122" s="4">
        <v>10.040625000000002</v>
      </c>
      <c r="Q122" s="4">
        <v>7.2292500000000004</v>
      </c>
      <c r="R122" s="6"/>
      <c r="S122" s="26">
        <v>1618</v>
      </c>
      <c r="T122" s="6">
        <f t="shared" si="19"/>
        <v>170.92970532000001</v>
      </c>
      <c r="U122" s="6">
        <f t="shared" si="20"/>
        <v>15.11622</v>
      </c>
      <c r="V122" s="6">
        <f t="shared" si="21"/>
        <v>12.525303643724698</v>
      </c>
      <c r="W122" s="6">
        <f t="shared" si="22"/>
        <v>13.522898734177215</v>
      </c>
      <c r="X122" s="6">
        <f t="shared" si="23"/>
        <v>6.5</v>
      </c>
      <c r="Y122" s="6">
        <f t="shared" si="24"/>
        <v>16.099253731343286</v>
      </c>
      <c r="Z122" s="6">
        <f t="shared" si="25"/>
        <v>2.6371567164179108</v>
      </c>
      <c r="AA122" s="6">
        <f t="shared" si="26"/>
        <v>2.7955629921259844</v>
      </c>
      <c r="AB122" s="6">
        <f t="shared" si="27"/>
        <v>7.2763496143958877</v>
      </c>
      <c r="AC122" s="6">
        <f t="shared" si="36"/>
        <v>264.26564999999999</v>
      </c>
      <c r="AD122" s="7">
        <f t="shared" si="28"/>
        <v>247.40245075218496</v>
      </c>
      <c r="AE122" s="7">
        <f t="shared" si="37"/>
        <v>320.93163473324609</v>
      </c>
      <c r="AF122" s="51">
        <v>1618</v>
      </c>
      <c r="AG122" s="44">
        <f t="shared" si="29"/>
        <v>2510.1562500000005</v>
      </c>
      <c r="AH122" s="44">
        <f t="shared" si="30"/>
        <v>1807.3125</v>
      </c>
      <c r="AI122" s="44">
        <f t="shared" si="31"/>
        <v>1039.0902931591768</v>
      </c>
      <c r="AJ122" s="44">
        <f t="shared" si="38"/>
        <v>1431.1012608151771</v>
      </c>
      <c r="AK122" s="10">
        <v>1618</v>
      </c>
      <c r="AL122" s="11">
        <f t="shared" si="32"/>
        <v>2.4157248571423939</v>
      </c>
      <c r="AM122" s="11">
        <f t="shared" si="33"/>
        <v>1.7393218971425233</v>
      </c>
      <c r="AN122" s="11">
        <f t="shared" si="39"/>
        <v>0.72607740738576043</v>
      </c>
      <c r="AP122" s="12">
        <v>2.4157248571423939</v>
      </c>
      <c r="AQ122" s="12">
        <v>1.7393218971425233</v>
      </c>
      <c r="AS122" s="12">
        <f t="shared" si="35"/>
        <v>0</v>
      </c>
    </row>
    <row r="123" spans="1:45" x14ac:dyDescent="0.2">
      <c r="A123">
        <f t="shared" si="34"/>
        <v>1.5119609009009007</v>
      </c>
      <c r="B123" s="5">
        <v>1619</v>
      </c>
      <c r="C123" s="4">
        <v>0.35861538461538467</v>
      </c>
      <c r="D123" s="4">
        <v>0.53552394000000003</v>
      </c>
      <c r="E123" s="4">
        <v>0.93554999999999999</v>
      </c>
      <c r="F123" s="4">
        <v>0.54221244000000002</v>
      </c>
      <c r="G123" s="4">
        <v>0.86774545454545471</v>
      </c>
      <c r="H123" s="4">
        <v>2.4797570850202431</v>
      </c>
      <c r="I123" s="4">
        <v>4.7505189873417724</v>
      </c>
      <c r="J123" s="4">
        <v>5</v>
      </c>
      <c r="K123" s="4">
        <v>5.0238805970149256</v>
      </c>
      <c r="L123" s="4">
        <v>1.9524626865671642</v>
      </c>
      <c r="M123" s="4">
        <v>2.1082677165354333</v>
      </c>
      <c r="N123" s="4">
        <v>3.6243078900533918</v>
      </c>
      <c r="O123" s="4">
        <v>0.78400000000000014</v>
      </c>
      <c r="P123" s="4">
        <v>10.040625000000002</v>
      </c>
      <c r="Q123" s="4">
        <v>7.2292500000000004</v>
      </c>
      <c r="R123" s="6"/>
      <c r="S123" s="26">
        <v>1619</v>
      </c>
      <c r="T123" s="6">
        <f t="shared" si="19"/>
        <v>146.93957123999999</v>
      </c>
      <c r="U123" s="6">
        <f t="shared" si="20"/>
        <v>18.830076363636365</v>
      </c>
      <c r="V123" s="6">
        <f t="shared" si="21"/>
        <v>12.398785425101215</v>
      </c>
      <c r="W123" s="6">
        <f t="shared" si="22"/>
        <v>14.251556962025317</v>
      </c>
      <c r="X123" s="6">
        <f t="shared" si="23"/>
        <v>6.5</v>
      </c>
      <c r="Y123" s="6">
        <f t="shared" si="24"/>
        <v>15.071641791044776</v>
      </c>
      <c r="Z123" s="6">
        <f t="shared" si="25"/>
        <v>2.5382014925373135</v>
      </c>
      <c r="AA123" s="6">
        <f t="shared" si="26"/>
        <v>2.7407480314960635</v>
      </c>
      <c r="AB123" s="6">
        <f t="shared" si="27"/>
        <v>7.2486157801067836</v>
      </c>
      <c r="AC123" s="6">
        <f t="shared" si="36"/>
        <v>253.53405000000001</v>
      </c>
      <c r="AD123" s="7">
        <f t="shared" si="28"/>
        <v>226.51919708594784</v>
      </c>
      <c r="AE123" s="7">
        <f t="shared" si="37"/>
        <v>340.73839543218497</v>
      </c>
      <c r="AF123" s="51">
        <v>1619</v>
      </c>
      <c r="AG123" s="44">
        <f t="shared" si="29"/>
        <v>2510.1562500000005</v>
      </c>
      <c r="AH123" s="44">
        <f t="shared" si="30"/>
        <v>1807.3125</v>
      </c>
      <c r="AI123" s="44">
        <f t="shared" si="31"/>
        <v>951.38062776098093</v>
      </c>
      <c r="AJ123" s="44">
        <f t="shared" si="38"/>
        <v>1399.077438552981</v>
      </c>
      <c r="AK123" s="10">
        <v>1619</v>
      </c>
      <c r="AL123" s="11">
        <f t="shared" si="32"/>
        <v>2.6384353188980811</v>
      </c>
      <c r="AM123" s="11">
        <f t="shared" si="33"/>
        <v>1.8996734296066182</v>
      </c>
      <c r="AN123" s="11">
        <f t="shared" si="39"/>
        <v>0.68000569628580543</v>
      </c>
      <c r="AP123" s="12">
        <v>2.6384353188980811</v>
      </c>
      <c r="AQ123" s="12">
        <v>1.8996734296066182</v>
      </c>
      <c r="AS123" s="12">
        <f t="shared" si="35"/>
        <v>0</v>
      </c>
    </row>
    <row r="124" spans="1:45" x14ac:dyDescent="0.2">
      <c r="A124">
        <f t="shared" si="34"/>
        <v>1.9824603617571064</v>
      </c>
      <c r="B124" s="5">
        <v>1620</v>
      </c>
      <c r="C124" s="4">
        <v>0.26521678321678321</v>
      </c>
      <c r="D124" s="4">
        <v>0.51370629800000001</v>
      </c>
      <c r="E124" s="4">
        <v>0.78400000000000014</v>
      </c>
      <c r="F124" s="4">
        <v>0.5257817600000001</v>
      </c>
      <c r="G124" s="4">
        <v>0.89625454545454553</v>
      </c>
      <c r="H124" s="4">
        <v>2.4797570850202431</v>
      </c>
      <c r="I124" s="4">
        <v>5.1468607594936708</v>
      </c>
      <c r="J124" s="4">
        <v>5</v>
      </c>
      <c r="K124" s="4">
        <v>4.931769722814499</v>
      </c>
      <c r="L124" s="4">
        <v>1.95</v>
      </c>
      <c r="M124" s="4">
        <v>2.4283464566929132</v>
      </c>
      <c r="N124" s="4">
        <v>3.9</v>
      </c>
      <c r="O124" s="4">
        <v>0.72520000000000007</v>
      </c>
      <c r="P124" s="4">
        <v>10.28</v>
      </c>
      <c r="Q124" s="4">
        <v>6.9390000000000001</v>
      </c>
      <c r="R124" s="6"/>
      <c r="S124" s="26">
        <v>1620</v>
      </c>
      <c r="T124" s="6">
        <f t="shared" si="19"/>
        <v>142.48685696000004</v>
      </c>
      <c r="U124" s="6">
        <f t="shared" si="20"/>
        <v>19.448723636363638</v>
      </c>
      <c r="V124" s="6">
        <f t="shared" si="21"/>
        <v>12.398785425101215</v>
      </c>
      <c r="W124" s="6">
        <f t="shared" si="22"/>
        <v>15.440582278481013</v>
      </c>
      <c r="X124" s="6">
        <f t="shared" si="23"/>
        <v>6.5</v>
      </c>
      <c r="Y124" s="6">
        <f t="shared" si="24"/>
        <v>14.795309168443497</v>
      </c>
      <c r="Z124" s="6">
        <f t="shared" si="25"/>
        <v>2.5350000000000001</v>
      </c>
      <c r="AA124" s="6">
        <f t="shared" si="26"/>
        <v>3.156850393700787</v>
      </c>
      <c r="AB124" s="6">
        <f t="shared" si="27"/>
        <v>7.8</v>
      </c>
      <c r="AC124" s="6">
        <f t="shared" si="36"/>
        <v>212.46400000000003</v>
      </c>
      <c r="AD124" s="7">
        <f t="shared" si="28"/>
        <v>224.56210786209019</v>
      </c>
      <c r="AE124" s="7">
        <f t="shared" si="37"/>
        <v>333.11367584594785</v>
      </c>
      <c r="AF124" s="51">
        <v>1620</v>
      </c>
      <c r="AG124" s="44">
        <f t="shared" si="29"/>
        <v>2570</v>
      </c>
      <c r="AH124" s="44">
        <f t="shared" si="30"/>
        <v>1734.75</v>
      </c>
      <c r="AI124" s="44">
        <f t="shared" si="31"/>
        <v>943.16085302077886</v>
      </c>
      <c r="AJ124" s="44">
        <f t="shared" si="38"/>
        <v>1237.0648537887789</v>
      </c>
      <c r="AK124" s="10">
        <v>1620</v>
      </c>
      <c r="AL124" s="11">
        <f t="shared" si="32"/>
        <v>2.72487984607158</v>
      </c>
      <c r="AM124" s="11">
        <f t="shared" si="33"/>
        <v>1.8392938960983165</v>
      </c>
      <c r="AN124" s="11">
        <f t="shared" si="39"/>
        <v>0.76241827591507794</v>
      </c>
      <c r="AP124" s="12">
        <v>2.72487984607158</v>
      </c>
      <c r="AQ124" s="12">
        <v>1.8392938960983165</v>
      </c>
      <c r="AS124" s="12">
        <f t="shared" si="35"/>
        <v>0</v>
      </c>
    </row>
    <row r="125" spans="1:45" x14ac:dyDescent="0.2">
      <c r="A125">
        <f t="shared" si="34"/>
        <v>1.7049159111111112</v>
      </c>
      <c r="B125" s="5">
        <v>1621</v>
      </c>
      <c r="C125" s="4">
        <v>0.30839160839160845</v>
      </c>
      <c r="D125" s="4">
        <v>0.51568972000000002</v>
      </c>
      <c r="E125" s="4">
        <v>0.72520000000000007</v>
      </c>
      <c r="F125" s="4">
        <v>0.5257817600000001</v>
      </c>
      <c r="G125" s="4">
        <v>0.6414545454545455</v>
      </c>
      <c r="H125" s="4">
        <v>2.4797570850202431</v>
      </c>
      <c r="I125" s="4">
        <v>4.49373417721519</v>
      </c>
      <c r="J125" s="4">
        <v>5</v>
      </c>
      <c r="K125" s="4">
        <v>5.315351812366738</v>
      </c>
      <c r="L125" s="4">
        <v>1.9654015636105187</v>
      </c>
      <c r="M125" s="4">
        <v>2.8060892388451446</v>
      </c>
      <c r="N125" s="4">
        <v>4.1975432451010857</v>
      </c>
      <c r="O125" s="4">
        <v>0.76440000000000008</v>
      </c>
      <c r="P125" s="4">
        <v>10.28</v>
      </c>
      <c r="Q125" s="4">
        <v>6.9390000000000001</v>
      </c>
      <c r="R125" s="6"/>
      <c r="S125" s="26">
        <v>1621</v>
      </c>
      <c r="T125" s="6">
        <f t="shared" si="19"/>
        <v>142.48685696000004</v>
      </c>
      <c r="U125" s="6">
        <f t="shared" si="20"/>
        <v>13.919563636363637</v>
      </c>
      <c r="V125" s="6">
        <f t="shared" si="21"/>
        <v>12.398785425101215</v>
      </c>
      <c r="W125" s="6">
        <f t="shared" si="22"/>
        <v>13.48120253164557</v>
      </c>
      <c r="X125" s="6">
        <f t="shared" si="23"/>
        <v>6.5</v>
      </c>
      <c r="Y125" s="6">
        <f t="shared" si="24"/>
        <v>15.946055437100213</v>
      </c>
      <c r="Z125" s="6">
        <f t="shared" si="25"/>
        <v>2.5550220326936741</v>
      </c>
      <c r="AA125" s="6">
        <f t="shared" si="26"/>
        <v>3.6479160104986881</v>
      </c>
      <c r="AB125" s="6">
        <f t="shared" si="27"/>
        <v>8.3950864902021713</v>
      </c>
      <c r="AC125" s="6">
        <f t="shared" si="36"/>
        <v>196.52920000000003</v>
      </c>
      <c r="AD125" s="7">
        <f t="shared" si="28"/>
        <v>219.33048852360523</v>
      </c>
      <c r="AE125" s="7">
        <f t="shared" si="37"/>
        <v>294.5392509020902</v>
      </c>
      <c r="AF125" s="51">
        <v>1621</v>
      </c>
      <c r="AG125" s="44">
        <f t="shared" si="29"/>
        <v>2570</v>
      </c>
      <c r="AH125" s="44">
        <f t="shared" si="30"/>
        <v>1734.75</v>
      </c>
      <c r="AI125" s="44">
        <f t="shared" si="31"/>
        <v>921.18805179914193</v>
      </c>
      <c r="AJ125" s="44">
        <f t="shared" si="38"/>
        <v>1148.1658925671418</v>
      </c>
      <c r="AK125" s="10">
        <v>1621</v>
      </c>
      <c r="AL125" s="11">
        <f t="shared" si="32"/>
        <v>2.7898755253942102</v>
      </c>
      <c r="AM125" s="11">
        <f t="shared" si="33"/>
        <v>1.8831659796410918</v>
      </c>
      <c r="AN125" s="11">
        <f t="shared" si="39"/>
        <v>0.80231267777820114</v>
      </c>
      <c r="AP125" s="12">
        <v>2.7898755253942102</v>
      </c>
      <c r="AQ125" s="12">
        <v>1.8831659796410918</v>
      </c>
      <c r="AS125" s="12">
        <f t="shared" si="35"/>
        <v>0</v>
      </c>
    </row>
    <row r="126" spans="1:45" x14ac:dyDescent="0.2">
      <c r="A126">
        <f t="shared" si="34"/>
        <v>1.5263747293447296</v>
      </c>
      <c r="B126" s="5">
        <v>1622</v>
      </c>
      <c r="C126" s="4">
        <v>0.44672727272727275</v>
      </c>
      <c r="D126" s="4">
        <v>0.67138834700000005</v>
      </c>
      <c r="E126" s="4">
        <v>0.76440000000000008</v>
      </c>
      <c r="F126" s="4">
        <v>0.68187322000000017</v>
      </c>
      <c r="G126" s="4">
        <v>1.3595272727272729</v>
      </c>
      <c r="H126" s="4">
        <v>2.4797570850202431</v>
      </c>
      <c r="I126" s="4">
        <v>4.9645063291139246</v>
      </c>
      <c r="J126" s="4">
        <v>5</v>
      </c>
      <c r="K126" s="4">
        <v>5.4797441364605541</v>
      </c>
      <c r="L126" s="4">
        <v>2.0786496090973703</v>
      </c>
      <c r="M126" s="4">
        <v>3.1703412073490811</v>
      </c>
      <c r="N126" s="4">
        <v>5.1425652325395257</v>
      </c>
      <c r="O126" s="4">
        <v>0.99960000000000016</v>
      </c>
      <c r="P126" s="4">
        <v>10.28</v>
      </c>
      <c r="Q126" s="4">
        <v>6.9390000000000001</v>
      </c>
      <c r="R126" s="6"/>
      <c r="S126" s="26">
        <v>1622</v>
      </c>
      <c r="T126" s="6">
        <f t="shared" si="19"/>
        <v>184.78764262000004</v>
      </c>
      <c r="U126" s="6">
        <f t="shared" si="20"/>
        <v>29.50174181818182</v>
      </c>
      <c r="V126" s="6">
        <f t="shared" si="21"/>
        <v>12.398785425101215</v>
      </c>
      <c r="W126" s="6">
        <f t="shared" si="22"/>
        <v>14.893518987341775</v>
      </c>
      <c r="X126" s="6">
        <f t="shared" si="23"/>
        <v>6.5</v>
      </c>
      <c r="Y126" s="6">
        <f t="shared" si="24"/>
        <v>16.439232409381663</v>
      </c>
      <c r="Z126" s="6">
        <f t="shared" si="25"/>
        <v>2.7022444918265816</v>
      </c>
      <c r="AA126" s="6">
        <f t="shared" si="26"/>
        <v>4.1214435695538052</v>
      </c>
      <c r="AB126" s="6">
        <f t="shared" si="27"/>
        <v>10.285130465079051</v>
      </c>
      <c r="AC126" s="6">
        <f t="shared" si="36"/>
        <v>207.15240000000003</v>
      </c>
      <c r="AD126" s="7">
        <f t="shared" si="28"/>
        <v>281.62973978646602</v>
      </c>
      <c r="AE126" s="7">
        <f t="shared" si="37"/>
        <v>273.37283156360519</v>
      </c>
      <c r="AF126" s="51">
        <v>1622</v>
      </c>
      <c r="AG126" s="44">
        <f t="shared" si="29"/>
        <v>2570</v>
      </c>
      <c r="AH126" s="44">
        <f t="shared" si="30"/>
        <v>1734.75</v>
      </c>
      <c r="AI126" s="44">
        <f t="shared" si="31"/>
        <v>1182.8449071031573</v>
      </c>
      <c r="AJ126" s="44">
        <f t="shared" si="38"/>
        <v>1276.7768880991568</v>
      </c>
      <c r="AK126" s="10">
        <v>1622</v>
      </c>
      <c r="AL126" s="11">
        <f t="shared" si="32"/>
        <v>2.1727277892196795</v>
      </c>
      <c r="AM126" s="11">
        <f t="shared" si="33"/>
        <v>1.4665912577232836</v>
      </c>
      <c r="AN126" s="11">
        <f t="shared" si="39"/>
        <v>0.92643038742983208</v>
      </c>
      <c r="AP126" s="12">
        <v>2.1727277892196795</v>
      </c>
      <c r="AQ126" s="12">
        <v>1.4665912577232836</v>
      </c>
      <c r="AS126" s="12">
        <f t="shared" si="35"/>
        <v>0</v>
      </c>
    </row>
    <row r="127" spans="1:45" x14ac:dyDescent="0.2">
      <c r="A127">
        <f t="shared" si="34"/>
        <v>1.4118435498917208</v>
      </c>
      <c r="B127" s="5">
        <v>1623</v>
      </c>
      <c r="C127" s="4">
        <v>0.58770629370629379</v>
      </c>
      <c r="D127" s="4">
        <v>0.82014499699999999</v>
      </c>
      <c r="E127" s="4">
        <v>0.99960000000000016</v>
      </c>
      <c r="F127" s="4">
        <v>0.82974934000000011</v>
      </c>
      <c r="G127" s="4">
        <v>1.0690909090909091</v>
      </c>
      <c r="H127" s="4">
        <v>2.5412550607287452</v>
      </c>
      <c r="I127" s="4">
        <v>5.0724303797468364</v>
      </c>
      <c r="J127" s="4">
        <v>5</v>
      </c>
      <c r="K127" s="4">
        <v>5.5345415778251601</v>
      </c>
      <c r="L127" s="4">
        <v>2.056730632551528</v>
      </c>
      <c r="M127" s="4">
        <v>2.8330708661417323</v>
      </c>
      <c r="N127" s="4">
        <v>4.1600327692872687</v>
      </c>
      <c r="O127" s="4">
        <v>1.1123000000000001</v>
      </c>
      <c r="P127" s="4">
        <v>10.28</v>
      </c>
      <c r="Q127" s="4">
        <v>6.9390000000000001</v>
      </c>
      <c r="R127" s="6"/>
      <c r="S127" s="26">
        <v>1623</v>
      </c>
      <c r="T127" s="6">
        <f t="shared" si="19"/>
        <v>224.86207114000004</v>
      </c>
      <c r="U127" s="6">
        <f t="shared" si="20"/>
        <v>23.199272727272728</v>
      </c>
      <c r="V127" s="6">
        <f t="shared" si="21"/>
        <v>12.706275303643725</v>
      </c>
      <c r="W127" s="6">
        <f t="shared" si="22"/>
        <v>15.217291139240508</v>
      </c>
      <c r="X127" s="6">
        <f t="shared" si="23"/>
        <v>6.5</v>
      </c>
      <c r="Y127" s="6">
        <f t="shared" si="24"/>
        <v>16.603624733475481</v>
      </c>
      <c r="Z127" s="6">
        <f t="shared" si="25"/>
        <v>2.6737498223169864</v>
      </c>
      <c r="AA127" s="6">
        <f t="shared" si="26"/>
        <v>3.682992125984252</v>
      </c>
      <c r="AB127" s="6">
        <f t="shared" si="27"/>
        <v>8.3200655385745375</v>
      </c>
      <c r="AC127" s="6">
        <f t="shared" si="36"/>
        <v>270.89160000000004</v>
      </c>
      <c r="AD127" s="7">
        <f t="shared" si="28"/>
        <v>313.76534253050824</v>
      </c>
      <c r="AE127" s="7">
        <f t="shared" si="37"/>
        <v>303.99449716646592</v>
      </c>
      <c r="AF127" s="51">
        <v>1623</v>
      </c>
      <c r="AG127" s="44">
        <f t="shared" si="29"/>
        <v>2570</v>
      </c>
      <c r="AH127" s="44">
        <f t="shared" si="30"/>
        <v>1734.75</v>
      </c>
      <c r="AI127" s="44">
        <f t="shared" si="31"/>
        <v>1317.8144386281347</v>
      </c>
      <c r="AJ127" s="44">
        <f t="shared" si="38"/>
        <v>1511.1384598401348</v>
      </c>
      <c r="AK127" s="10">
        <v>1623</v>
      </c>
      <c r="AL127" s="11">
        <f t="shared" si="32"/>
        <v>1.9501986961650002</v>
      </c>
      <c r="AM127" s="11">
        <f t="shared" si="33"/>
        <v>1.3163841199113753</v>
      </c>
      <c r="AN127" s="11">
        <f t="shared" si="39"/>
        <v>0.87206730134282195</v>
      </c>
      <c r="AP127" s="12">
        <v>1.9501986961650002</v>
      </c>
      <c r="AQ127" s="12">
        <v>1.3163841199113753</v>
      </c>
      <c r="AS127" s="12">
        <f t="shared" si="35"/>
        <v>0</v>
      </c>
    </row>
    <row r="128" spans="1:45" x14ac:dyDescent="0.2">
      <c r="A128">
        <f t="shared" si="34"/>
        <v>1.2500488547218809</v>
      </c>
      <c r="B128" s="5">
        <v>1624</v>
      </c>
      <c r="C128" s="4">
        <v>0.71634965034965026</v>
      </c>
      <c r="D128" s="4">
        <v>0.88460621200000011</v>
      </c>
      <c r="E128" s="4">
        <v>1.1123000000000001</v>
      </c>
      <c r="F128" s="4">
        <v>0.89547206000000013</v>
      </c>
      <c r="G128" s="4">
        <v>1.0512727272727274</v>
      </c>
      <c r="H128" s="4">
        <v>2.6047368421052637</v>
      </c>
      <c r="I128" s="4">
        <v>4.6221265822784812</v>
      </c>
      <c r="J128" s="4">
        <v>5</v>
      </c>
      <c r="K128" s="4">
        <v>5.8085287846481872</v>
      </c>
      <c r="L128" s="4">
        <v>2.02</v>
      </c>
      <c r="M128" s="4">
        <v>2.5632545931758526</v>
      </c>
      <c r="N128" s="4">
        <v>3.6300460464984883</v>
      </c>
      <c r="O128" s="4">
        <v>1.0682000000000003</v>
      </c>
      <c r="P128" s="4">
        <v>10.28</v>
      </c>
      <c r="Q128" s="4">
        <v>6.9390000000000001</v>
      </c>
      <c r="R128" s="6"/>
      <c r="S128" s="26">
        <v>1624</v>
      </c>
      <c r="T128" s="6">
        <f t="shared" si="19"/>
        <v>242.67292826000002</v>
      </c>
      <c r="U128" s="6">
        <f t="shared" si="20"/>
        <v>22.812618181818184</v>
      </c>
      <c r="V128" s="6">
        <f t="shared" si="21"/>
        <v>13.023684210526319</v>
      </c>
      <c r="W128" s="6">
        <f t="shared" si="22"/>
        <v>13.866379746835443</v>
      </c>
      <c r="X128" s="6">
        <f t="shared" si="23"/>
        <v>6.5</v>
      </c>
      <c r="Y128" s="6">
        <f t="shared" si="24"/>
        <v>17.42558635394456</v>
      </c>
      <c r="Z128" s="6">
        <f t="shared" si="25"/>
        <v>2.6260000000000003</v>
      </c>
      <c r="AA128" s="6">
        <f t="shared" si="26"/>
        <v>3.3322309711286087</v>
      </c>
      <c r="AB128" s="6">
        <f t="shared" si="27"/>
        <v>7.2600920929969766</v>
      </c>
      <c r="AC128" s="6">
        <f t="shared" si="36"/>
        <v>301.43330000000003</v>
      </c>
      <c r="AD128" s="7">
        <f t="shared" si="28"/>
        <v>329.51951981725</v>
      </c>
      <c r="AE128" s="7">
        <f t="shared" si="37"/>
        <v>359.79487139050826</v>
      </c>
      <c r="AF128" s="51">
        <v>1624</v>
      </c>
      <c r="AG128" s="44">
        <f t="shared" si="29"/>
        <v>2570</v>
      </c>
      <c r="AH128" s="44">
        <f t="shared" si="30"/>
        <v>1734.75</v>
      </c>
      <c r="AI128" s="44">
        <f t="shared" si="31"/>
        <v>1383.9819832324501</v>
      </c>
      <c r="AJ128" s="44">
        <f t="shared" si="38"/>
        <v>1630.7755445404507</v>
      </c>
      <c r="AK128" s="10">
        <v>1624</v>
      </c>
      <c r="AL128" s="11">
        <f t="shared" si="32"/>
        <v>1.8569605899041166</v>
      </c>
      <c r="AM128" s="11">
        <f t="shared" si="33"/>
        <v>1.2534483981852789</v>
      </c>
      <c r="AN128" s="11">
        <f t="shared" si="39"/>
        <v>0.84866491152984114</v>
      </c>
      <c r="AP128" s="12">
        <v>1.8569605899041166</v>
      </c>
      <c r="AQ128" s="12">
        <v>1.2534483981852789</v>
      </c>
      <c r="AS128" s="12">
        <f t="shared" si="35"/>
        <v>0</v>
      </c>
    </row>
    <row r="129" spans="1:45" x14ac:dyDescent="0.2">
      <c r="A129">
        <f t="shared" si="34"/>
        <v>1.2586463506625898</v>
      </c>
      <c r="B129" s="5">
        <v>1625</v>
      </c>
      <c r="C129" s="4">
        <v>0.67229370629370622</v>
      </c>
      <c r="D129" s="4">
        <v>0.83898750600000005</v>
      </c>
      <c r="E129" s="4">
        <v>1.0682000000000003</v>
      </c>
      <c r="F129" s="4">
        <v>0.84618002000000025</v>
      </c>
      <c r="G129" s="4">
        <v>1.0886909090909092</v>
      </c>
      <c r="H129" s="4">
        <v>2.7892307692307701</v>
      </c>
      <c r="I129" s="4">
        <v>5.7143924050632915</v>
      </c>
      <c r="J129" s="4">
        <v>5</v>
      </c>
      <c r="K129" s="4">
        <v>6.3565031982942433</v>
      </c>
      <c r="L129" s="4">
        <v>2.02</v>
      </c>
      <c r="M129" s="4">
        <v>2.6307086614173225</v>
      </c>
      <c r="N129" s="4">
        <v>3.85</v>
      </c>
      <c r="O129" s="4">
        <v>1.0290000000000001</v>
      </c>
      <c r="P129" s="4">
        <v>10.218319999999999</v>
      </c>
      <c r="Q129" s="4">
        <v>6.8875999999999991</v>
      </c>
      <c r="R129" s="6"/>
      <c r="S129" s="26">
        <v>1625</v>
      </c>
      <c r="T129" s="6">
        <f t="shared" si="19"/>
        <v>229.31478542000008</v>
      </c>
      <c r="U129" s="6">
        <f t="shared" si="20"/>
        <v>23.624592727272727</v>
      </c>
      <c r="V129" s="6">
        <f t="shared" si="21"/>
        <v>13.94615384615385</v>
      </c>
      <c r="W129" s="6">
        <f t="shared" si="22"/>
        <v>17.143177215189873</v>
      </c>
      <c r="X129" s="6">
        <f t="shared" si="23"/>
        <v>6.5</v>
      </c>
      <c r="Y129" s="6">
        <f t="shared" si="24"/>
        <v>19.069509594882732</v>
      </c>
      <c r="Z129" s="6">
        <f t="shared" si="25"/>
        <v>2.6260000000000003</v>
      </c>
      <c r="AA129" s="6">
        <f t="shared" si="26"/>
        <v>3.4199212598425195</v>
      </c>
      <c r="AB129" s="6">
        <f t="shared" si="27"/>
        <v>7.7</v>
      </c>
      <c r="AC129" s="6">
        <f t="shared" si="36"/>
        <v>289.48220000000009</v>
      </c>
      <c r="AD129" s="7">
        <f t="shared" si="28"/>
        <v>323.34414006334174</v>
      </c>
      <c r="AE129" s="7">
        <f t="shared" si="37"/>
        <v>388.27989155725015</v>
      </c>
      <c r="AF129" s="51">
        <v>1625</v>
      </c>
      <c r="AG129" s="44">
        <f t="shared" si="29"/>
        <v>2554.5799999999995</v>
      </c>
      <c r="AH129" s="44">
        <f t="shared" si="30"/>
        <v>1721.8999999999999</v>
      </c>
      <c r="AI129" s="44">
        <f t="shared" si="31"/>
        <v>1358.0453882660354</v>
      </c>
      <c r="AJ129" s="44">
        <f>AE130*4.2</f>
        <v>1610.7485295020356</v>
      </c>
      <c r="AK129" s="10">
        <v>1625</v>
      </c>
      <c r="AL129" s="11">
        <f t="shared" si="32"/>
        <v>1.8810711498101771</v>
      </c>
      <c r="AM129" s="11">
        <f t="shared" si="33"/>
        <v>1.267925221703037</v>
      </c>
      <c r="AN129" s="11">
        <f t="shared" si="39"/>
        <v>0.84311446721349881</v>
      </c>
      <c r="AP129" s="12">
        <v>1.8810711498101771</v>
      </c>
      <c r="AQ129" s="12">
        <v>1.267925221703037</v>
      </c>
      <c r="AS129" s="12">
        <f t="shared" si="35"/>
        <v>0</v>
      </c>
    </row>
    <row r="130" spans="1:45" x14ac:dyDescent="0.2">
      <c r="A130">
        <f t="shared" si="34"/>
        <v>1.4526683165518461</v>
      </c>
      <c r="B130" s="5">
        <v>1626</v>
      </c>
      <c r="C130" s="4">
        <v>0.55422377622377628</v>
      </c>
      <c r="D130" s="4">
        <v>0.79138537800000008</v>
      </c>
      <c r="E130" s="4">
        <v>1.0290000000000001</v>
      </c>
      <c r="F130" s="4">
        <v>0.80510332000000018</v>
      </c>
      <c r="G130" s="4">
        <v>0.66818181818181821</v>
      </c>
      <c r="H130" s="4">
        <v>2.9757085020242919</v>
      </c>
      <c r="I130" s="4">
        <v>4.2369493670886076</v>
      </c>
      <c r="J130" s="4">
        <v>5</v>
      </c>
      <c r="K130" s="4">
        <v>6.0277185501066102</v>
      </c>
      <c r="L130" s="4">
        <v>2.0092395167022032</v>
      </c>
      <c r="M130" s="4">
        <v>2.7656167979002624</v>
      </c>
      <c r="N130" s="4">
        <v>4.0838018023107994</v>
      </c>
      <c r="O130" s="4">
        <v>1.0388000000000002</v>
      </c>
      <c r="P130" s="4">
        <v>10.218319999999999</v>
      </c>
      <c r="Q130" s="4">
        <v>6.8875999999999991</v>
      </c>
      <c r="R130" s="6"/>
      <c r="S130" s="26">
        <v>1626</v>
      </c>
      <c r="T130" s="6">
        <f t="shared" si="19"/>
        <v>218.18299972000005</v>
      </c>
      <c r="U130" s="6">
        <f t="shared" si="20"/>
        <v>14.499545454545455</v>
      </c>
      <c r="V130" s="6">
        <f t="shared" si="21"/>
        <v>14.878542510121459</v>
      </c>
      <c r="W130" s="6">
        <f t="shared" si="22"/>
        <v>12.710848101265823</v>
      </c>
      <c r="X130" s="6">
        <f t="shared" si="23"/>
        <v>6.5</v>
      </c>
      <c r="Y130" s="6">
        <f t="shared" si="24"/>
        <v>18.083155650319831</v>
      </c>
      <c r="Z130" s="6">
        <f t="shared" si="25"/>
        <v>2.6120113717128643</v>
      </c>
      <c r="AA130" s="6">
        <f t="shared" si="26"/>
        <v>3.5953018372703411</v>
      </c>
      <c r="AB130" s="6">
        <f t="shared" si="27"/>
        <v>8.1676036046215987</v>
      </c>
      <c r="AC130" s="6">
        <f t="shared" si="36"/>
        <v>278.85900000000004</v>
      </c>
      <c r="AD130" s="7">
        <f t="shared" si="28"/>
        <v>299.23000824985741</v>
      </c>
      <c r="AE130" s="7">
        <f t="shared" si="37"/>
        <v>383.51155464334181</v>
      </c>
      <c r="AF130" s="51">
        <v>1626</v>
      </c>
      <c r="AG130" s="44">
        <f t="shared" si="29"/>
        <v>2554.5799999999995</v>
      </c>
      <c r="AH130" s="44">
        <f t="shared" si="30"/>
        <v>1721.8999999999999</v>
      </c>
      <c r="AI130" s="44">
        <f t="shared" si="31"/>
        <v>1256.7660346494013</v>
      </c>
      <c r="AJ130" s="44">
        <f t="shared" si="38"/>
        <v>1511.6052358254012</v>
      </c>
      <c r="AK130" s="10">
        <v>1626</v>
      </c>
      <c r="AL130" s="11">
        <f t="shared" si="32"/>
        <v>2.0326615532004317</v>
      </c>
      <c r="AM130" s="11">
        <f t="shared" si="33"/>
        <v>1.3701038638272529</v>
      </c>
      <c r="AN130" s="11">
        <f t="shared" si="39"/>
        <v>0.8314115384518056</v>
      </c>
      <c r="AP130" s="12">
        <v>2.0326615532004317</v>
      </c>
      <c r="AQ130" s="12">
        <v>1.3701038638272529</v>
      </c>
      <c r="AS130" s="12">
        <f t="shared" si="35"/>
        <v>0</v>
      </c>
    </row>
    <row r="131" spans="1:45" x14ac:dyDescent="0.2">
      <c r="A131">
        <f t="shared" si="34"/>
        <v>1.6696802265563437</v>
      </c>
      <c r="B131" s="5">
        <v>1627</v>
      </c>
      <c r="C131" s="4">
        <v>0.49695104895104897</v>
      </c>
      <c r="D131" s="4">
        <v>0.81716986400000002</v>
      </c>
      <c r="E131" s="4">
        <v>1.0388000000000002</v>
      </c>
      <c r="F131" s="4">
        <v>0.82974934000000011</v>
      </c>
      <c r="G131" s="4">
        <v>0.48109090909090907</v>
      </c>
      <c r="H131" s="4">
        <v>2.9757085020242919</v>
      </c>
      <c r="I131" s="4">
        <v>4.6872531645569619</v>
      </c>
      <c r="J131" s="4">
        <v>5</v>
      </c>
      <c r="K131" s="4">
        <v>5.5345415778251601</v>
      </c>
      <c r="L131" s="4">
        <v>2.1480597014925373</v>
      </c>
      <c r="M131" s="4">
        <v>2.8735433070866137</v>
      </c>
      <c r="N131" s="4">
        <v>5.2938171511436298</v>
      </c>
      <c r="O131" s="4">
        <v>0.98980000000000012</v>
      </c>
      <c r="P131" s="4">
        <v>10.218319999999999</v>
      </c>
      <c r="Q131" s="4">
        <v>6.8875999999999991</v>
      </c>
      <c r="R131" s="6"/>
      <c r="S131" s="26">
        <v>1627</v>
      </c>
      <c r="T131" s="6">
        <f t="shared" si="19"/>
        <v>224.86207114000004</v>
      </c>
      <c r="U131" s="6">
        <f t="shared" si="20"/>
        <v>10.439672727272727</v>
      </c>
      <c r="V131" s="6">
        <f t="shared" si="21"/>
        <v>14.878542510121459</v>
      </c>
      <c r="W131" s="6">
        <f t="shared" si="22"/>
        <v>14.061759493670886</v>
      </c>
      <c r="X131" s="6">
        <f t="shared" si="23"/>
        <v>6.5</v>
      </c>
      <c r="Y131" s="6">
        <f t="shared" si="24"/>
        <v>16.603624733475481</v>
      </c>
      <c r="Z131" s="6">
        <f t="shared" si="25"/>
        <v>2.7924776119402988</v>
      </c>
      <c r="AA131" s="6">
        <f t="shared" si="26"/>
        <v>3.735606299212598</v>
      </c>
      <c r="AB131" s="6">
        <f t="shared" si="27"/>
        <v>10.58763430228726</v>
      </c>
      <c r="AC131" s="6">
        <f t="shared" si="36"/>
        <v>281.51480000000004</v>
      </c>
      <c r="AD131" s="7">
        <f t="shared" si="28"/>
        <v>304.46138881798072</v>
      </c>
      <c r="AE131" s="7">
        <f t="shared" si="37"/>
        <v>359.90600852985744</v>
      </c>
      <c r="AF131" s="51">
        <v>1627</v>
      </c>
      <c r="AG131" s="44">
        <f t="shared" si="29"/>
        <v>2554.5799999999995</v>
      </c>
      <c r="AH131" s="44">
        <f t="shared" si="30"/>
        <v>1721.8999999999999</v>
      </c>
      <c r="AI131" s="44">
        <f t="shared" si="31"/>
        <v>1278.7378330355191</v>
      </c>
      <c r="AJ131" s="44">
        <f t="shared" si="38"/>
        <v>1516.6792942475192</v>
      </c>
      <c r="AK131" s="10">
        <v>1627</v>
      </c>
      <c r="AL131" s="11">
        <f t="shared" si="32"/>
        <v>1.9977355279587179</v>
      </c>
      <c r="AM131" s="11">
        <f t="shared" si="33"/>
        <v>1.3465621767930998</v>
      </c>
      <c r="AN131" s="11">
        <f t="shared" si="39"/>
        <v>0.84311682627008389</v>
      </c>
      <c r="AP131" s="12">
        <v>1.9977355279587179</v>
      </c>
      <c r="AQ131" s="12">
        <v>1.3465621767930998</v>
      </c>
      <c r="AS131" s="12">
        <f t="shared" si="35"/>
        <v>0</v>
      </c>
    </row>
    <row r="132" spans="1:45" x14ac:dyDescent="0.2">
      <c r="A132">
        <f t="shared" si="34"/>
        <v>1.6966704100529104</v>
      </c>
      <c r="B132" s="5">
        <v>1628</v>
      </c>
      <c r="C132" s="4">
        <v>0.51809790209790207</v>
      </c>
      <c r="D132" s="4">
        <v>0.86873883600000013</v>
      </c>
      <c r="E132" s="4">
        <v>0.98980000000000012</v>
      </c>
      <c r="F132" s="4">
        <v>0.87904138000000009</v>
      </c>
      <c r="G132" s="4">
        <v>0.8303272727272728</v>
      </c>
      <c r="H132" s="4">
        <v>2.9757085020242919</v>
      </c>
      <c r="I132" s="4">
        <v>5.6362405063291146</v>
      </c>
      <c r="J132" s="4">
        <v>5</v>
      </c>
      <c r="K132" s="4">
        <v>5.5893390191897652</v>
      </c>
      <c r="L132" s="4">
        <v>2.3745557924662402</v>
      </c>
      <c r="M132" s="4">
        <v>3.1433595800524934</v>
      </c>
      <c r="N132" s="4">
        <v>4.5</v>
      </c>
      <c r="O132" s="4">
        <v>1.0780000000000003</v>
      </c>
      <c r="P132" s="4">
        <v>10.218319999999999</v>
      </c>
      <c r="Q132" s="4">
        <v>6.8875999999999991</v>
      </c>
      <c r="R132" s="6"/>
      <c r="S132" s="26">
        <v>1628</v>
      </c>
      <c r="T132" s="6">
        <f t="shared" si="19"/>
        <v>238.22021398000004</v>
      </c>
      <c r="U132" s="6">
        <f t="shared" si="20"/>
        <v>18.018101818181819</v>
      </c>
      <c r="V132" s="6">
        <f t="shared" si="21"/>
        <v>14.878542510121459</v>
      </c>
      <c r="W132" s="6">
        <f t="shared" si="22"/>
        <v>16.908721518987342</v>
      </c>
      <c r="X132" s="6">
        <f t="shared" si="23"/>
        <v>6.5</v>
      </c>
      <c r="Y132" s="6">
        <f t="shared" si="24"/>
        <v>16.768017057569296</v>
      </c>
      <c r="Z132" s="6">
        <f t="shared" si="25"/>
        <v>3.0869225302061123</v>
      </c>
      <c r="AA132" s="6">
        <f t="shared" si="26"/>
        <v>4.0863674540682418</v>
      </c>
      <c r="AB132" s="6">
        <f t="shared" si="27"/>
        <v>9</v>
      </c>
      <c r="AC132" s="6">
        <f t="shared" si="36"/>
        <v>268.23580000000004</v>
      </c>
      <c r="AD132" s="7">
        <f t="shared" si="28"/>
        <v>327.46688686913433</v>
      </c>
      <c r="AE132" s="7">
        <f t="shared" si="37"/>
        <v>361.11411767798074</v>
      </c>
      <c r="AF132" s="51">
        <v>1628</v>
      </c>
      <c r="AG132" s="44">
        <f t="shared" si="29"/>
        <v>2554.5799999999995</v>
      </c>
      <c r="AH132" s="44">
        <f t="shared" si="30"/>
        <v>1721.8999999999999</v>
      </c>
      <c r="AI132" s="44">
        <f t="shared" si="31"/>
        <v>1375.3609248503642</v>
      </c>
      <c r="AJ132" s="44">
        <f t="shared" si="38"/>
        <v>1501.4263861343643</v>
      </c>
      <c r="AK132" s="10">
        <v>1628</v>
      </c>
      <c r="AL132" s="11">
        <f t="shared" si="32"/>
        <v>1.8573888161596066</v>
      </c>
      <c r="AM132" s="11">
        <f t="shared" si="33"/>
        <v>1.2519622805099966</v>
      </c>
      <c r="AN132" s="11">
        <f t="shared" si="39"/>
        <v>0.91603620234184535</v>
      </c>
      <c r="AP132" s="12">
        <v>1.8573888161596066</v>
      </c>
      <c r="AQ132" s="12">
        <v>1.2519622805099966</v>
      </c>
      <c r="AS132" s="12">
        <f t="shared" si="35"/>
        <v>0</v>
      </c>
    </row>
    <row r="133" spans="1:45" x14ac:dyDescent="0.2">
      <c r="A133">
        <f t="shared" si="34"/>
        <v>1.4166842127993722</v>
      </c>
      <c r="B133" s="5">
        <v>1629</v>
      </c>
      <c r="C133" s="4">
        <v>0.74806993006993006</v>
      </c>
      <c r="D133" s="4">
        <v>1.0611307700000001</v>
      </c>
      <c r="E133" s="4">
        <v>1.0780000000000003</v>
      </c>
      <c r="F133" s="4">
        <v>1.0597788600000002</v>
      </c>
      <c r="G133" s="4">
        <v>1.0334545454545456</v>
      </c>
      <c r="H133" s="4">
        <v>2.9757085020242919</v>
      </c>
      <c r="I133" s="4">
        <v>5.1468607594936708</v>
      </c>
      <c r="J133" s="4">
        <v>5</v>
      </c>
      <c r="K133" s="4">
        <v>5.9729211087420042</v>
      </c>
      <c r="L133" s="4">
        <v>2.6960341151385925</v>
      </c>
      <c r="M133" s="4">
        <v>2.6711811023622043</v>
      </c>
      <c r="N133" s="4">
        <v>4.5</v>
      </c>
      <c r="O133" s="4">
        <v>1.2887000000000002</v>
      </c>
      <c r="P133" s="4">
        <v>10.218319999999999</v>
      </c>
      <c r="Q133" s="4">
        <v>6.8875999999999991</v>
      </c>
      <c r="R133" s="6"/>
      <c r="S133" s="26">
        <v>1629</v>
      </c>
      <c r="T133" s="6">
        <f t="shared" ref="T133:T196" si="40">F133*271</f>
        <v>287.20007106000008</v>
      </c>
      <c r="U133" s="6">
        <f t="shared" ref="U133:U196" si="41">G133*21.7</f>
        <v>22.42596363636364</v>
      </c>
      <c r="V133" s="6">
        <f t="shared" ref="V133:V196" si="42">H133*5</f>
        <v>14.878542510121459</v>
      </c>
      <c r="W133" s="6">
        <f t="shared" ref="W133:W196" si="43">I133*3</f>
        <v>15.440582278481013</v>
      </c>
      <c r="X133" s="6">
        <f t="shared" ref="X133:X196" si="44">J133*1.3</f>
        <v>6.5</v>
      </c>
      <c r="Y133" s="6">
        <f t="shared" ref="Y133:Y196" si="45">K133*3</f>
        <v>17.918763326226014</v>
      </c>
      <c r="Z133" s="6">
        <f t="shared" ref="Z133:Z196" si="46">L133*1.3</f>
        <v>3.5048443496801704</v>
      </c>
      <c r="AA133" s="6">
        <f t="shared" ref="AA133:AA196" si="47">M133*1.3</f>
        <v>3.4725354330708655</v>
      </c>
      <c r="AB133" s="6">
        <f t="shared" ref="AB133:AB196" si="48">N133*2</f>
        <v>9</v>
      </c>
      <c r="AC133" s="6">
        <f t="shared" si="36"/>
        <v>292.13800000000009</v>
      </c>
      <c r="AD133" s="7">
        <f t="shared" ref="AD133:AD196" si="49">SUM(T133:AB133)</f>
        <v>380.34130259394323</v>
      </c>
      <c r="AE133" s="7">
        <f t="shared" si="37"/>
        <v>357.48247288913433</v>
      </c>
      <c r="AF133" s="51">
        <v>1629</v>
      </c>
      <c r="AG133" s="44">
        <f t="shared" ref="AG133:AG196" si="50">P133*250</f>
        <v>2554.5799999999995</v>
      </c>
      <c r="AH133" s="44">
        <f t="shared" ref="AH133:AH196" si="51">Q133*250</f>
        <v>1721.8999999999999</v>
      </c>
      <c r="AI133" s="44">
        <f t="shared" ref="AI133:AI196" si="52">AD133*4.2</f>
        <v>1597.4334708945617</v>
      </c>
      <c r="AJ133" s="44">
        <f t="shared" si="38"/>
        <v>1618.1727724425616</v>
      </c>
      <c r="AK133" s="10">
        <v>1629</v>
      </c>
      <c r="AL133" s="11">
        <f t="shared" ref="AL133:AL196" si="53">AG133/AI133</f>
        <v>1.5991777100860647</v>
      </c>
      <c r="AM133" s="11">
        <f t="shared" ref="AM133:AM196" si="54">AH133/AI133</f>
        <v>1.0779165651485549</v>
      </c>
      <c r="AN133" s="11">
        <f t="shared" si="39"/>
        <v>0.98718350605004013</v>
      </c>
      <c r="AP133" s="12">
        <v>1.5991777100860647</v>
      </c>
      <c r="AQ133" s="12">
        <v>1.0779165651485549</v>
      </c>
      <c r="AS133" s="12">
        <f t="shared" si="35"/>
        <v>0</v>
      </c>
    </row>
    <row r="134" spans="1:45" x14ac:dyDescent="0.2">
      <c r="A134">
        <f t="shared" ref="A134:A197" si="55">F134/C134</f>
        <v>1.3953924867724872</v>
      </c>
      <c r="B134" s="5">
        <v>1630</v>
      </c>
      <c r="C134" s="4">
        <v>0.90667132867132871</v>
      </c>
      <c r="D134" s="4">
        <v>1.273356924</v>
      </c>
      <c r="E134" s="4">
        <v>1.2887000000000002</v>
      </c>
      <c r="F134" s="4">
        <v>1.2651623600000004</v>
      </c>
      <c r="G134" s="4">
        <v>0.95861818181818192</v>
      </c>
      <c r="H134" s="4">
        <v>2.9757085020242919</v>
      </c>
      <c r="I134" s="4">
        <v>5.7776582278481019</v>
      </c>
      <c r="J134" s="4">
        <v>5</v>
      </c>
      <c r="K134" s="4">
        <v>6.4113006396588483</v>
      </c>
      <c r="L134" s="4">
        <v>2.5572139303482584</v>
      </c>
      <c r="M134" s="4">
        <v>3.0354330708661417</v>
      </c>
      <c r="N134" s="4">
        <v>3.7812979651025929</v>
      </c>
      <c r="O134" s="4">
        <v>1.4112</v>
      </c>
      <c r="P134" s="4">
        <v>10.614099999999999</v>
      </c>
      <c r="Q134" s="4">
        <v>6.8875999999999991</v>
      </c>
      <c r="R134" s="6"/>
      <c r="S134" s="26">
        <v>1630</v>
      </c>
      <c r="T134" s="6">
        <f t="shared" si="40"/>
        <v>342.85899956000009</v>
      </c>
      <c r="U134" s="6">
        <f t="shared" si="41"/>
        <v>20.802014545454547</v>
      </c>
      <c r="V134" s="6">
        <f t="shared" si="42"/>
        <v>14.878542510121459</v>
      </c>
      <c r="W134" s="6">
        <f t="shared" si="43"/>
        <v>17.332974683544307</v>
      </c>
      <c r="X134" s="6">
        <f t="shared" si="44"/>
        <v>6.5</v>
      </c>
      <c r="Y134" s="6">
        <f t="shared" si="45"/>
        <v>19.233901918976546</v>
      </c>
      <c r="Z134" s="6">
        <f t="shared" si="46"/>
        <v>3.324378109452736</v>
      </c>
      <c r="AA134" s="6">
        <f t="shared" si="47"/>
        <v>3.9460629921259844</v>
      </c>
      <c r="AB134" s="6">
        <f t="shared" si="48"/>
        <v>7.5625959302051857</v>
      </c>
      <c r="AC134" s="6">
        <f t="shared" si="36"/>
        <v>349.23770000000007</v>
      </c>
      <c r="AD134" s="7">
        <f t="shared" si="49"/>
        <v>436.4394702498808</v>
      </c>
      <c r="AE134" s="7">
        <f t="shared" si="37"/>
        <v>385.27923153394323</v>
      </c>
      <c r="AF134" s="51">
        <v>1630</v>
      </c>
      <c r="AG134" s="44">
        <f t="shared" si="50"/>
        <v>2653.5249999999996</v>
      </c>
      <c r="AH134" s="44">
        <f t="shared" si="51"/>
        <v>1721.8999999999999</v>
      </c>
      <c r="AI134" s="44">
        <f t="shared" si="52"/>
        <v>1833.0457750494995</v>
      </c>
      <c r="AJ134" s="44">
        <f t="shared" si="38"/>
        <v>1859.8363168974997</v>
      </c>
      <c r="AK134" s="10">
        <v>1630</v>
      </c>
      <c r="AL134" s="11">
        <f t="shared" si="53"/>
        <v>1.4476043294272583</v>
      </c>
      <c r="AM134" s="11">
        <f t="shared" si="54"/>
        <v>0.93936552127483108</v>
      </c>
      <c r="AN134" s="11">
        <f t="shared" si="39"/>
        <v>0.9855952152323324</v>
      </c>
      <c r="AP134" s="12">
        <v>1.4476043294272583</v>
      </c>
      <c r="AQ134" s="12">
        <v>0.93936552127483108</v>
      </c>
      <c r="AS134" s="12">
        <f t="shared" ref="AS134:AS197" si="56">AM134-AQ134</f>
        <v>0</v>
      </c>
    </row>
    <row r="135" spans="1:45" x14ac:dyDescent="0.2">
      <c r="A135">
        <f t="shared" si="55"/>
        <v>1.1099712962962964</v>
      </c>
      <c r="B135" s="5">
        <v>1631</v>
      </c>
      <c r="C135" s="4">
        <v>1.0732027972027973</v>
      </c>
      <c r="D135" s="4">
        <v>1.301124832</v>
      </c>
      <c r="E135" s="4">
        <v>1.4112</v>
      </c>
      <c r="F135" s="4">
        <v>1.1912243000000002</v>
      </c>
      <c r="G135" s="4">
        <v>1.086909090909091</v>
      </c>
      <c r="H135" s="4">
        <v>2.9757085020242919</v>
      </c>
      <c r="I135" s="4">
        <v>5.7683544303797474</v>
      </c>
      <c r="J135" s="4">
        <v>5</v>
      </c>
      <c r="K135" s="4">
        <v>6.0277185501066102</v>
      </c>
      <c r="L135" s="4">
        <v>2.5133759772565742</v>
      </c>
      <c r="M135" s="4">
        <v>3.3727034120734909</v>
      </c>
      <c r="N135" s="4">
        <v>4.5</v>
      </c>
      <c r="O135" s="4">
        <v>1.5288000000000002</v>
      </c>
      <c r="P135" s="4">
        <v>10.614099999999999</v>
      </c>
      <c r="Q135" s="4">
        <v>6.8875999999999991</v>
      </c>
      <c r="R135" s="6"/>
      <c r="S135" s="26">
        <v>1631</v>
      </c>
      <c r="T135" s="6">
        <f t="shared" si="40"/>
        <v>322.82178530000004</v>
      </c>
      <c r="U135" s="6">
        <f t="shared" si="41"/>
        <v>23.585927272727275</v>
      </c>
      <c r="V135" s="6">
        <f t="shared" si="42"/>
        <v>14.878542510121459</v>
      </c>
      <c r="W135" s="6">
        <f t="shared" si="43"/>
        <v>17.305063291139241</v>
      </c>
      <c r="X135" s="6">
        <f t="shared" si="44"/>
        <v>6.5</v>
      </c>
      <c r="Y135" s="6">
        <f t="shared" si="45"/>
        <v>18.083155650319831</v>
      </c>
      <c r="Z135" s="6">
        <f t="shared" si="46"/>
        <v>3.2673887704335467</v>
      </c>
      <c r="AA135" s="6">
        <f t="shared" si="47"/>
        <v>4.3845144356955386</v>
      </c>
      <c r="AB135" s="6">
        <f t="shared" si="48"/>
        <v>9</v>
      </c>
      <c r="AC135" s="6">
        <f t="shared" ref="AC135:AC198" si="57">E135*271</f>
        <v>382.43520000000001</v>
      </c>
      <c r="AD135" s="7">
        <f t="shared" si="49"/>
        <v>419.82637723043695</v>
      </c>
      <c r="AE135" s="7">
        <f t="shared" si="37"/>
        <v>442.81817068988084</v>
      </c>
      <c r="AF135" s="51">
        <v>1631</v>
      </c>
      <c r="AG135" s="44">
        <f t="shared" si="50"/>
        <v>2653.5249999999996</v>
      </c>
      <c r="AH135" s="44">
        <f t="shared" si="51"/>
        <v>1721.8999999999999</v>
      </c>
      <c r="AI135" s="44">
        <f t="shared" si="52"/>
        <v>1763.2707843678352</v>
      </c>
      <c r="AJ135" s="44">
        <f t="shared" si="38"/>
        <v>2013.6471261078352</v>
      </c>
      <c r="AK135" s="10">
        <v>1631</v>
      </c>
      <c r="AL135" s="11">
        <f t="shared" si="53"/>
        <v>1.504887974963719</v>
      </c>
      <c r="AM135" s="11">
        <f t="shared" si="54"/>
        <v>0.97653747527912027</v>
      </c>
      <c r="AN135" s="11">
        <f t="shared" si="39"/>
        <v>0.87566026912374129</v>
      </c>
      <c r="AP135" s="12">
        <v>1.504887974963719</v>
      </c>
      <c r="AQ135" s="12">
        <v>0.97653747527912027</v>
      </c>
      <c r="AS135" s="12">
        <f t="shared" si="56"/>
        <v>0</v>
      </c>
    </row>
    <row r="136" spans="1:45" x14ac:dyDescent="0.2">
      <c r="A136">
        <f t="shared" si="55"/>
        <v>1.4401347328379337</v>
      </c>
      <c r="B136" s="5">
        <v>1632</v>
      </c>
      <c r="C136" s="4">
        <v>0.55334265734265731</v>
      </c>
      <c r="D136" s="4">
        <v>0.79039366700000002</v>
      </c>
      <c r="E136" s="4">
        <v>1.5288000000000002</v>
      </c>
      <c r="F136" s="4">
        <v>0.79688798000000005</v>
      </c>
      <c r="G136" s="4">
        <v>0.80894545454545463</v>
      </c>
      <c r="H136" s="4">
        <v>3.4716599190283404</v>
      </c>
      <c r="I136" s="4">
        <v>5.8427848101265836</v>
      </c>
      <c r="J136" s="4">
        <v>5</v>
      </c>
      <c r="K136" s="4">
        <v>5.7274285714285718</v>
      </c>
      <c r="L136" s="4">
        <v>2.7581378820184788</v>
      </c>
      <c r="M136" s="4">
        <v>4.1146981627296579</v>
      </c>
      <c r="N136" s="4">
        <v>5.1425652325395257</v>
      </c>
      <c r="O136" s="4">
        <v>1.1956</v>
      </c>
      <c r="P136" s="4">
        <v>10.614099999999999</v>
      </c>
      <c r="Q136" s="4">
        <v>6.8875999999999991</v>
      </c>
      <c r="R136" s="6"/>
      <c r="S136" s="26">
        <v>1632</v>
      </c>
      <c r="T136" s="6">
        <f t="shared" si="40"/>
        <v>215.95664258000002</v>
      </c>
      <c r="U136" s="6">
        <f t="shared" si="41"/>
        <v>17.554116363636364</v>
      </c>
      <c r="V136" s="6">
        <f t="shared" si="42"/>
        <v>17.358299595141702</v>
      </c>
      <c r="W136" s="6">
        <f t="shared" si="43"/>
        <v>17.52835443037975</v>
      </c>
      <c r="X136" s="6">
        <f t="shared" si="44"/>
        <v>6.5</v>
      </c>
      <c r="Y136" s="6">
        <f t="shared" si="45"/>
        <v>17.182285714285715</v>
      </c>
      <c r="Z136" s="6">
        <f t="shared" si="46"/>
        <v>3.5855792466240226</v>
      </c>
      <c r="AA136" s="6">
        <f t="shared" si="47"/>
        <v>5.3491076115485559</v>
      </c>
      <c r="AB136" s="6">
        <f t="shared" si="48"/>
        <v>10.285130465079051</v>
      </c>
      <c r="AC136" s="6">
        <f t="shared" si="57"/>
        <v>414.30480000000006</v>
      </c>
      <c r="AD136" s="7">
        <f t="shared" si="49"/>
        <v>311.29951600669523</v>
      </c>
      <c r="AE136" s="7">
        <f t="shared" si="37"/>
        <v>479.43979193043691</v>
      </c>
      <c r="AF136" s="51">
        <v>1632</v>
      </c>
      <c r="AG136" s="44">
        <f t="shared" si="50"/>
        <v>2653.5249999999996</v>
      </c>
      <c r="AH136" s="44">
        <f t="shared" si="51"/>
        <v>1721.8999999999999</v>
      </c>
      <c r="AI136" s="44">
        <f t="shared" si="52"/>
        <v>1307.45796722812</v>
      </c>
      <c r="AJ136" s="44">
        <f t="shared" si="38"/>
        <v>2140.5202283921199</v>
      </c>
      <c r="AK136" s="10">
        <v>1632</v>
      </c>
      <c r="AL136" s="11">
        <f t="shared" si="53"/>
        <v>2.0295298713316292</v>
      </c>
      <c r="AM136" s="11">
        <f t="shared" si="54"/>
        <v>1.3169830642055125</v>
      </c>
      <c r="AN136" s="11">
        <f t="shared" si="39"/>
        <v>0.61081317984564643</v>
      </c>
      <c r="AP136" s="12">
        <v>2.0295298713316292</v>
      </c>
      <c r="AQ136" s="12">
        <v>1.3169830642055125</v>
      </c>
      <c r="AS136" s="12">
        <f t="shared" si="56"/>
        <v>0</v>
      </c>
    </row>
    <row r="137" spans="1:45" x14ac:dyDescent="0.2">
      <c r="A137">
        <f t="shared" si="55"/>
        <v>1.5686475257298886</v>
      </c>
      <c r="B137" s="5">
        <v>1633</v>
      </c>
      <c r="C137" s="4">
        <v>0.4661118881118882</v>
      </c>
      <c r="D137" s="4">
        <v>0.72494074100000006</v>
      </c>
      <c r="E137" s="4">
        <v>1.1956</v>
      </c>
      <c r="F137" s="4">
        <v>0.73116526000000015</v>
      </c>
      <c r="G137" s="4">
        <v>1.0548363636363638</v>
      </c>
      <c r="H137" s="4">
        <v>2.9638056680161946</v>
      </c>
      <c r="I137" s="4">
        <v>6.1628354430379755</v>
      </c>
      <c r="J137" s="4">
        <v>5</v>
      </c>
      <c r="K137" s="4">
        <v>5.9466183368869929</v>
      </c>
      <c r="L137" s="4">
        <v>2.7617910447761189</v>
      </c>
      <c r="M137" s="4">
        <v>3.4806299212598422</v>
      </c>
      <c r="N137" s="4">
        <v>4.7650404437036826</v>
      </c>
      <c r="O137" s="4">
        <v>1.1025</v>
      </c>
      <c r="P137" s="4">
        <v>10.614099999999999</v>
      </c>
      <c r="Q137" s="4">
        <v>6.8875999999999991</v>
      </c>
      <c r="R137" s="6"/>
      <c r="S137" s="26">
        <v>1633</v>
      </c>
      <c r="T137" s="6">
        <f t="shared" si="40"/>
        <v>198.14578546000004</v>
      </c>
      <c r="U137" s="6">
        <f t="shared" si="41"/>
        <v>22.889949090909095</v>
      </c>
      <c r="V137" s="6">
        <f t="shared" si="42"/>
        <v>14.819028340080973</v>
      </c>
      <c r="W137" s="6">
        <f t="shared" si="43"/>
        <v>18.488506329113925</v>
      </c>
      <c r="X137" s="6">
        <f t="shared" si="44"/>
        <v>6.5</v>
      </c>
      <c r="Y137" s="6">
        <f t="shared" si="45"/>
        <v>17.83985501066098</v>
      </c>
      <c r="Z137" s="6">
        <f t="shared" si="46"/>
        <v>3.5903283582089549</v>
      </c>
      <c r="AA137" s="6">
        <f t="shared" si="47"/>
        <v>4.524818897637795</v>
      </c>
      <c r="AB137" s="6">
        <f t="shared" si="48"/>
        <v>9.5300808874073653</v>
      </c>
      <c r="AC137" s="6">
        <f t="shared" si="57"/>
        <v>324.00760000000002</v>
      </c>
      <c r="AD137" s="7">
        <f t="shared" si="49"/>
        <v>296.32835237401912</v>
      </c>
      <c r="AE137" s="7">
        <f t="shared" si="37"/>
        <v>509.64767342669523</v>
      </c>
      <c r="AF137" s="51">
        <v>1633</v>
      </c>
      <c r="AG137" s="44">
        <f t="shared" si="50"/>
        <v>2653.5249999999996</v>
      </c>
      <c r="AH137" s="44">
        <f t="shared" si="51"/>
        <v>1721.8999999999999</v>
      </c>
      <c r="AI137" s="44">
        <f t="shared" si="52"/>
        <v>1244.5790799708805</v>
      </c>
      <c r="AJ137" s="44">
        <f t="shared" si="38"/>
        <v>1773.1987010388805</v>
      </c>
      <c r="AK137" s="10">
        <v>1633</v>
      </c>
      <c r="AL137" s="11">
        <f t="shared" si="53"/>
        <v>2.1320662083297144</v>
      </c>
      <c r="AM137" s="11">
        <f t="shared" si="54"/>
        <v>1.3835199608531805</v>
      </c>
      <c r="AN137" s="11">
        <f t="shared" si="39"/>
        <v>0.70188359558446967</v>
      </c>
      <c r="AP137" s="12">
        <v>2.1320662083297144</v>
      </c>
      <c r="AQ137" s="12">
        <v>1.3835199608531805</v>
      </c>
      <c r="AS137" s="12">
        <f t="shared" si="56"/>
        <v>0</v>
      </c>
    </row>
    <row r="138" spans="1:45" x14ac:dyDescent="0.2">
      <c r="A138">
        <f t="shared" si="55"/>
        <v>1.5305332849432352</v>
      </c>
      <c r="B138" s="5">
        <v>1634</v>
      </c>
      <c r="C138" s="4">
        <v>0.52602797202797202</v>
      </c>
      <c r="D138" s="4">
        <v>0.79733564400000012</v>
      </c>
      <c r="E138" s="4">
        <v>1.1025</v>
      </c>
      <c r="F138" s="4">
        <v>0.80510332000000018</v>
      </c>
      <c r="G138" s="4">
        <v>1.2276727272727275</v>
      </c>
      <c r="H138" s="4">
        <v>3.2157489878542518</v>
      </c>
      <c r="I138" s="4">
        <v>6.1312025316455703</v>
      </c>
      <c r="J138" s="4">
        <v>5</v>
      </c>
      <c r="K138" s="4">
        <v>6.1373134328358203</v>
      </c>
      <c r="L138" s="4">
        <v>2.5572139303482584</v>
      </c>
      <c r="M138" s="4">
        <v>3.0354330708661417</v>
      </c>
      <c r="N138" s="4">
        <v>4.1745529534732615</v>
      </c>
      <c r="O138" s="4">
        <v>1.1662000000000001</v>
      </c>
      <c r="P138" s="4">
        <v>10.614099999999999</v>
      </c>
      <c r="Q138" s="4">
        <v>6.8875999999999991</v>
      </c>
      <c r="R138" s="6"/>
      <c r="S138" s="26">
        <v>1634</v>
      </c>
      <c r="T138" s="6">
        <f t="shared" si="40"/>
        <v>218.18299972000005</v>
      </c>
      <c r="U138" s="6">
        <f t="shared" si="41"/>
        <v>26.640498181818185</v>
      </c>
      <c r="V138" s="6">
        <f t="shared" si="42"/>
        <v>16.07874493927126</v>
      </c>
      <c r="W138" s="6">
        <f t="shared" si="43"/>
        <v>18.393607594936711</v>
      </c>
      <c r="X138" s="6">
        <f t="shared" si="44"/>
        <v>6.5</v>
      </c>
      <c r="Y138" s="6">
        <f t="shared" si="45"/>
        <v>18.41194029850746</v>
      </c>
      <c r="Z138" s="6">
        <f t="shared" si="46"/>
        <v>3.324378109452736</v>
      </c>
      <c r="AA138" s="6">
        <f t="shared" si="47"/>
        <v>3.9460629921259844</v>
      </c>
      <c r="AB138" s="6">
        <f t="shared" si="48"/>
        <v>8.349105906946523</v>
      </c>
      <c r="AC138" s="6">
        <f t="shared" si="57"/>
        <v>298.77750000000003</v>
      </c>
      <c r="AD138" s="7">
        <f t="shared" si="49"/>
        <v>319.82733774305888</v>
      </c>
      <c r="AE138" s="7">
        <f t="shared" si="37"/>
        <v>422.19016691401913</v>
      </c>
      <c r="AF138" s="51">
        <v>1634</v>
      </c>
      <c r="AG138" s="44">
        <f t="shared" si="50"/>
        <v>2653.5249999999996</v>
      </c>
      <c r="AH138" s="44">
        <f t="shared" si="51"/>
        <v>1721.8999999999999</v>
      </c>
      <c r="AI138" s="44">
        <f t="shared" si="52"/>
        <v>1343.2748185208472</v>
      </c>
      <c r="AJ138" s="44">
        <f t="shared" si="38"/>
        <v>1681.7717196968474</v>
      </c>
      <c r="AK138" s="10">
        <v>1634</v>
      </c>
      <c r="AL138" s="11">
        <f t="shared" si="53"/>
        <v>1.9754148320311251</v>
      </c>
      <c r="AM138" s="11">
        <f t="shared" si="54"/>
        <v>1.2818672517780667</v>
      </c>
      <c r="AN138" s="11">
        <f t="shared" si="39"/>
        <v>0.79872601185313252</v>
      </c>
      <c r="AP138" s="12">
        <v>1.9754148320311251</v>
      </c>
      <c r="AQ138" s="12">
        <v>1.2818672517780667</v>
      </c>
      <c r="AS138" s="12">
        <f t="shared" si="56"/>
        <v>0</v>
      </c>
    </row>
    <row r="139" spans="1:45" x14ac:dyDescent="0.2">
      <c r="A139">
        <f t="shared" si="55"/>
        <v>1.2330082334489023</v>
      </c>
      <c r="B139" s="5">
        <v>1635</v>
      </c>
      <c r="C139" s="4">
        <v>0.59299300699300705</v>
      </c>
      <c r="D139" s="4">
        <v>0.80328591000000005</v>
      </c>
      <c r="E139" s="4">
        <v>1.1662000000000001</v>
      </c>
      <c r="F139" s="4">
        <v>0.73116526000000015</v>
      </c>
      <c r="G139" s="4">
        <v>0.91229090909090926</v>
      </c>
      <c r="H139" s="4">
        <v>3.2633603238866398</v>
      </c>
      <c r="I139" s="4">
        <v>5.7776582278481019</v>
      </c>
      <c r="J139" s="4">
        <v>5</v>
      </c>
      <c r="K139" s="4">
        <v>6.1373134328358203</v>
      </c>
      <c r="L139" s="4">
        <v>2.6047050461975831</v>
      </c>
      <c r="M139" s="4">
        <v>3.305249343832021</v>
      </c>
      <c r="N139" s="4">
        <v>4.0087808506831637</v>
      </c>
      <c r="O139" s="4">
        <v>1.1221000000000001</v>
      </c>
      <c r="P139" s="4">
        <v>11.359399999999999</v>
      </c>
      <c r="Q139" s="4">
        <v>7.7922399999999996</v>
      </c>
      <c r="R139" s="6"/>
      <c r="S139" s="26">
        <v>1635</v>
      </c>
      <c r="T139" s="6">
        <f t="shared" si="40"/>
        <v>198.14578546000004</v>
      </c>
      <c r="U139" s="6">
        <f t="shared" si="41"/>
        <v>19.79671272727273</v>
      </c>
      <c r="V139" s="6">
        <f t="shared" si="42"/>
        <v>16.3168016194332</v>
      </c>
      <c r="W139" s="6">
        <f t="shared" si="43"/>
        <v>17.332974683544307</v>
      </c>
      <c r="X139" s="6">
        <f t="shared" si="44"/>
        <v>6.5</v>
      </c>
      <c r="Y139" s="6">
        <f t="shared" si="45"/>
        <v>18.41194029850746</v>
      </c>
      <c r="Z139" s="6">
        <f t="shared" si="46"/>
        <v>3.3861165600568581</v>
      </c>
      <c r="AA139" s="6">
        <f t="shared" si="47"/>
        <v>4.2968241469816277</v>
      </c>
      <c r="AB139" s="6">
        <f t="shared" si="48"/>
        <v>8.0175617013663274</v>
      </c>
      <c r="AC139" s="6">
        <f t="shared" si="57"/>
        <v>316.04020000000003</v>
      </c>
      <c r="AD139" s="7">
        <f t="shared" si="49"/>
        <v>292.20471719716255</v>
      </c>
      <c r="AE139" s="7">
        <f t="shared" si="37"/>
        <v>400.42183802305891</v>
      </c>
      <c r="AF139" s="51">
        <v>1635</v>
      </c>
      <c r="AG139" s="44">
        <f t="shared" si="50"/>
        <v>2839.85</v>
      </c>
      <c r="AH139" s="44">
        <f t="shared" si="51"/>
        <v>1948.06</v>
      </c>
      <c r="AI139" s="44">
        <f t="shared" si="52"/>
        <v>1227.2598122280829</v>
      </c>
      <c r="AJ139" s="44">
        <f t="shared" si="38"/>
        <v>1722.4163532960829</v>
      </c>
      <c r="AK139" s="10">
        <v>1635</v>
      </c>
      <c r="AL139" s="11">
        <f t="shared" si="53"/>
        <v>2.3139762026789334</v>
      </c>
      <c r="AM139" s="11">
        <f t="shared" si="54"/>
        <v>1.5873248521544177</v>
      </c>
      <c r="AN139" s="11">
        <f t="shared" si="39"/>
        <v>0.71252215521499829</v>
      </c>
      <c r="AP139" s="12">
        <v>2.3139762026789334</v>
      </c>
      <c r="AQ139" s="12">
        <v>1.5873248521544177</v>
      </c>
      <c r="AS139" s="12">
        <f t="shared" si="56"/>
        <v>0</v>
      </c>
    </row>
    <row r="140" spans="1:45" x14ac:dyDescent="0.2">
      <c r="A140">
        <f t="shared" si="55"/>
        <v>1.4739157035721338</v>
      </c>
      <c r="B140" s="5">
        <v>1636</v>
      </c>
      <c r="C140" s="4">
        <v>0.49606993006993005</v>
      </c>
      <c r="D140" s="4">
        <v>0.73386614000000006</v>
      </c>
      <c r="E140" s="4">
        <v>1.1221000000000001</v>
      </c>
      <c r="F140" s="4">
        <v>0.73116526000000015</v>
      </c>
      <c r="G140" s="4">
        <v>0.8178545454545455</v>
      </c>
      <c r="H140" s="4">
        <v>3.4716599190283404</v>
      </c>
      <c r="I140" s="4">
        <v>5.3924810126582283</v>
      </c>
      <c r="J140" s="4">
        <v>5</v>
      </c>
      <c r="K140" s="4">
        <v>5.8918208955223879</v>
      </c>
      <c r="L140" s="4">
        <v>2.7</v>
      </c>
      <c r="M140" s="4">
        <v>3.1703412073490811</v>
      </c>
      <c r="N140" s="4">
        <v>3.7812979651025929</v>
      </c>
      <c r="O140" s="4">
        <v>1.1760000000000002</v>
      </c>
      <c r="P140" s="4">
        <v>11.359399999999999</v>
      </c>
      <c r="Q140" s="4">
        <v>7.7922399999999996</v>
      </c>
      <c r="R140" s="6"/>
      <c r="S140" s="26">
        <v>1636</v>
      </c>
      <c r="T140" s="6">
        <f t="shared" si="40"/>
        <v>198.14578546000004</v>
      </c>
      <c r="U140" s="6">
        <f t="shared" si="41"/>
        <v>17.747443636363638</v>
      </c>
      <c r="V140" s="6">
        <f t="shared" si="42"/>
        <v>17.358299595141702</v>
      </c>
      <c r="W140" s="6">
        <f t="shared" si="43"/>
        <v>16.177443037974683</v>
      </c>
      <c r="X140" s="6">
        <f t="shared" si="44"/>
        <v>6.5</v>
      </c>
      <c r="Y140" s="6">
        <f t="shared" si="45"/>
        <v>17.675462686567165</v>
      </c>
      <c r="Z140" s="6">
        <f t="shared" si="46"/>
        <v>3.5100000000000002</v>
      </c>
      <c r="AA140" s="6">
        <f t="shared" si="47"/>
        <v>4.1214435695538052</v>
      </c>
      <c r="AB140" s="6">
        <f t="shared" si="48"/>
        <v>7.5625959302051857</v>
      </c>
      <c r="AC140" s="6">
        <f t="shared" si="57"/>
        <v>304.08910000000003</v>
      </c>
      <c r="AD140" s="7">
        <f t="shared" si="49"/>
        <v>288.79847391580626</v>
      </c>
      <c r="AE140" s="7">
        <f t="shared" si="37"/>
        <v>410.09913173716257</v>
      </c>
      <c r="AF140" s="51">
        <v>1636</v>
      </c>
      <c r="AG140" s="44">
        <f t="shared" si="50"/>
        <v>2839.85</v>
      </c>
      <c r="AH140" s="44">
        <f t="shared" si="51"/>
        <v>1948.06</v>
      </c>
      <c r="AI140" s="44">
        <f t="shared" si="52"/>
        <v>1212.9535904463862</v>
      </c>
      <c r="AJ140" s="44">
        <f t="shared" si="38"/>
        <v>1657.9155115143863</v>
      </c>
      <c r="AK140" s="10">
        <v>1636</v>
      </c>
      <c r="AL140" s="11">
        <f t="shared" si="53"/>
        <v>2.3412684725677675</v>
      </c>
      <c r="AM140" s="11">
        <f t="shared" si="54"/>
        <v>1.6060466083315545</v>
      </c>
      <c r="AN140" s="11">
        <f t="shared" si="39"/>
        <v>0.73161363291573323</v>
      </c>
      <c r="AP140" s="12">
        <v>2.3412684725677675</v>
      </c>
      <c r="AQ140" s="12">
        <v>1.6060466083315545</v>
      </c>
      <c r="AS140" s="12">
        <f t="shared" si="56"/>
        <v>0</v>
      </c>
    </row>
    <row r="141" spans="1:45" x14ac:dyDescent="0.2">
      <c r="A141">
        <f t="shared" si="55"/>
        <v>1.6937339780521266</v>
      </c>
      <c r="B141" s="5">
        <v>1637</v>
      </c>
      <c r="C141" s="4">
        <v>0.49959440559440565</v>
      </c>
      <c r="D141" s="4">
        <v>0.81518644200000012</v>
      </c>
      <c r="E141" s="4">
        <v>1.1760000000000002</v>
      </c>
      <c r="F141" s="4">
        <v>0.84618002000000025</v>
      </c>
      <c r="G141" s="4">
        <v>1.2526181818181819</v>
      </c>
      <c r="H141" s="4">
        <v>3.4716599190283404</v>
      </c>
      <c r="I141" s="4">
        <v>4.6221265822784812</v>
      </c>
      <c r="J141" s="4">
        <v>5</v>
      </c>
      <c r="K141" s="4">
        <v>5.6178336886993598</v>
      </c>
      <c r="L141" s="4">
        <v>2.7</v>
      </c>
      <c r="M141" s="4">
        <v>2.5632545931758526</v>
      </c>
      <c r="N141" s="4">
        <v>4.7650404437036826</v>
      </c>
      <c r="O141" s="4">
        <v>1.1073999999999999</v>
      </c>
      <c r="P141" s="4">
        <v>11.359399999999999</v>
      </c>
      <c r="Q141" s="4">
        <v>7.7922399999999996</v>
      </c>
      <c r="R141" s="6"/>
      <c r="S141" s="26">
        <v>1637</v>
      </c>
      <c r="T141" s="6">
        <f t="shared" si="40"/>
        <v>229.31478542000008</v>
      </c>
      <c r="U141" s="6">
        <f t="shared" si="41"/>
        <v>27.181814545454547</v>
      </c>
      <c r="V141" s="6">
        <f t="shared" si="42"/>
        <v>17.358299595141702</v>
      </c>
      <c r="W141" s="6">
        <f t="shared" si="43"/>
        <v>13.866379746835443</v>
      </c>
      <c r="X141" s="6">
        <f t="shared" si="44"/>
        <v>6.5</v>
      </c>
      <c r="Y141" s="6">
        <f t="shared" si="45"/>
        <v>16.85350106609808</v>
      </c>
      <c r="Z141" s="6">
        <f t="shared" si="46"/>
        <v>3.5100000000000002</v>
      </c>
      <c r="AA141" s="6">
        <f t="shared" si="47"/>
        <v>3.3322309711286087</v>
      </c>
      <c r="AB141" s="6">
        <f t="shared" si="48"/>
        <v>9.5300808874073653</v>
      </c>
      <c r="AC141" s="6">
        <f t="shared" si="57"/>
        <v>318.69600000000003</v>
      </c>
      <c r="AD141" s="7">
        <f t="shared" si="49"/>
        <v>327.44709223206576</v>
      </c>
      <c r="AE141" s="7">
        <f t="shared" si="37"/>
        <v>394.74178845580622</v>
      </c>
      <c r="AF141" s="51">
        <v>1637</v>
      </c>
      <c r="AG141" s="44">
        <f t="shared" si="50"/>
        <v>2839.85</v>
      </c>
      <c r="AH141" s="44">
        <f t="shared" si="51"/>
        <v>1948.06</v>
      </c>
      <c r="AI141" s="44">
        <f t="shared" si="52"/>
        <v>1375.2777873746763</v>
      </c>
      <c r="AJ141" s="44">
        <f t="shared" si="38"/>
        <v>1750.6788886106763</v>
      </c>
      <c r="AK141" s="10">
        <v>1637</v>
      </c>
      <c r="AL141" s="11">
        <f t="shared" si="53"/>
        <v>2.0649282829042885</v>
      </c>
      <c r="AM141" s="11">
        <f t="shared" si="54"/>
        <v>1.4164847406709962</v>
      </c>
      <c r="AN141" s="11">
        <f t="shared" si="39"/>
        <v>0.78556827087009939</v>
      </c>
      <c r="AP141" s="12">
        <v>2.0649282829042885</v>
      </c>
      <c r="AQ141" s="12">
        <v>1.4164847406709962</v>
      </c>
      <c r="AS141" s="12">
        <f t="shared" si="56"/>
        <v>0</v>
      </c>
    </row>
    <row r="142" spans="1:45" x14ac:dyDescent="0.2">
      <c r="A142">
        <f t="shared" si="55"/>
        <v>1.558861896249562</v>
      </c>
      <c r="B142" s="5">
        <v>1638</v>
      </c>
      <c r="C142" s="4">
        <v>0.55862937062937068</v>
      </c>
      <c r="D142" s="4">
        <v>0.8647719920000001</v>
      </c>
      <c r="E142" s="4">
        <v>1.1073999999999999</v>
      </c>
      <c r="F142" s="4">
        <v>0.87082604000000008</v>
      </c>
      <c r="G142" s="4">
        <v>0.89803636363636363</v>
      </c>
      <c r="H142" s="4">
        <v>3.4716599190283404</v>
      </c>
      <c r="I142" s="4">
        <v>5.7776582278481019</v>
      </c>
      <c r="J142" s="4">
        <v>5</v>
      </c>
      <c r="K142" s="4">
        <v>5.4797441364605541</v>
      </c>
      <c r="L142" s="4">
        <v>2.7</v>
      </c>
      <c r="M142" s="4">
        <v>2.5362729658792644</v>
      </c>
      <c r="N142" s="4">
        <v>5.4450690697477331</v>
      </c>
      <c r="O142" s="4">
        <v>1.1073999999999999</v>
      </c>
      <c r="P142" s="4">
        <v>11.359399999999999</v>
      </c>
      <c r="Q142" s="4">
        <v>7.7922399999999996</v>
      </c>
      <c r="R142" s="6"/>
      <c r="S142" s="26">
        <v>1638</v>
      </c>
      <c r="T142" s="6">
        <f t="shared" si="40"/>
        <v>235.99385684000003</v>
      </c>
      <c r="U142" s="6">
        <f t="shared" si="41"/>
        <v>19.48738909090909</v>
      </c>
      <c r="V142" s="6">
        <f t="shared" si="42"/>
        <v>17.358299595141702</v>
      </c>
      <c r="W142" s="6">
        <f t="shared" si="43"/>
        <v>17.332974683544307</v>
      </c>
      <c r="X142" s="6">
        <f t="shared" si="44"/>
        <v>6.5</v>
      </c>
      <c r="Y142" s="6">
        <f t="shared" si="45"/>
        <v>16.439232409381663</v>
      </c>
      <c r="Z142" s="6">
        <f t="shared" si="46"/>
        <v>3.5100000000000002</v>
      </c>
      <c r="AA142" s="6">
        <f t="shared" si="47"/>
        <v>3.2971548556430439</v>
      </c>
      <c r="AB142" s="6">
        <f t="shared" si="48"/>
        <v>10.890138139495466</v>
      </c>
      <c r="AC142" s="6">
        <f t="shared" si="57"/>
        <v>300.10539999999997</v>
      </c>
      <c r="AD142" s="7">
        <f t="shared" si="49"/>
        <v>330.80904561411529</v>
      </c>
      <c r="AE142" s="7">
        <f t="shared" si="37"/>
        <v>416.82830681206576</v>
      </c>
      <c r="AF142" s="51">
        <v>1638</v>
      </c>
      <c r="AG142" s="44">
        <f t="shared" si="50"/>
        <v>2839.85</v>
      </c>
      <c r="AH142" s="44">
        <f t="shared" si="51"/>
        <v>1948.06</v>
      </c>
      <c r="AI142" s="44">
        <f t="shared" si="52"/>
        <v>1389.3979915792843</v>
      </c>
      <c r="AJ142" s="44">
        <f t="shared" si="38"/>
        <v>1658.666472851284</v>
      </c>
      <c r="AK142" s="10">
        <v>1638</v>
      </c>
      <c r="AL142" s="11">
        <f t="shared" si="53"/>
        <v>2.0439427847250831</v>
      </c>
      <c r="AM142" s="11">
        <f t="shared" si="54"/>
        <v>1.4020892586620932</v>
      </c>
      <c r="AN142" s="11">
        <f t="shared" si="39"/>
        <v>0.83765965872022408</v>
      </c>
      <c r="AP142" s="12">
        <v>2.0439427847250831</v>
      </c>
      <c r="AQ142" s="12">
        <v>1.4020892586620932</v>
      </c>
      <c r="AS142" s="12">
        <f t="shared" si="56"/>
        <v>0</v>
      </c>
    </row>
    <row r="143" spans="1:45" x14ac:dyDescent="0.2">
      <c r="A143">
        <f t="shared" si="55"/>
        <v>1.7081695674300257</v>
      </c>
      <c r="B143" s="5">
        <v>1639</v>
      </c>
      <c r="C143" s="4">
        <v>0.46170629370629368</v>
      </c>
      <c r="D143" s="4">
        <v>0.80130248800000015</v>
      </c>
      <c r="E143" s="4">
        <v>1.1073999999999999</v>
      </c>
      <c r="F143" s="4">
        <v>0.78867264000000004</v>
      </c>
      <c r="G143" s="4">
        <v>0.83210909090909113</v>
      </c>
      <c r="H143" s="4">
        <v>3.4716599190283404</v>
      </c>
      <c r="I143" s="4">
        <v>5.9060506329113931</v>
      </c>
      <c r="J143" s="4">
        <v>5</v>
      </c>
      <c r="K143" s="4">
        <v>5.4797441364605541</v>
      </c>
      <c r="L143" s="4">
        <v>2.7</v>
      </c>
      <c r="M143" s="4">
        <v>2.9679790026246717</v>
      </c>
      <c r="N143" s="4">
        <v>5.55</v>
      </c>
      <c r="O143" s="4">
        <v>1.0339</v>
      </c>
      <c r="P143" s="4">
        <v>11.359399999999999</v>
      </c>
      <c r="Q143" s="4">
        <v>7.7922399999999996</v>
      </c>
      <c r="R143" s="6"/>
      <c r="S143" s="26">
        <v>1639</v>
      </c>
      <c r="T143" s="6">
        <f t="shared" si="40"/>
        <v>213.73028544000002</v>
      </c>
      <c r="U143" s="6">
        <f t="shared" si="41"/>
        <v>18.056767272727278</v>
      </c>
      <c r="V143" s="6">
        <f t="shared" si="42"/>
        <v>17.358299595141702</v>
      </c>
      <c r="W143" s="6">
        <f t="shared" si="43"/>
        <v>17.718151898734178</v>
      </c>
      <c r="X143" s="6">
        <f t="shared" si="44"/>
        <v>6.5</v>
      </c>
      <c r="Y143" s="6">
        <f t="shared" si="45"/>
        <v>16.439232409381663</v>
      </c>
      <c r="Z143" s="6">
        <f t="shared" si="46"/>
        <v>3.5100000000000002</v>
      </c>
      <c r="AA143" s="6">
        <f t="shared" si="47"/>
        <v>3.8583727034120732</v>
      </c>
      <c r="AB143" s="6">
        <f t="shared" si="48"/>
        <v>11.1</v>
      </c>
      <c r="AC143" s="6">
        <f t="shared" si="57"/>
        <v>300.10539999999997</v>
      </c>
      <c r="AD143" s="7">
        <f t="shared" si="49"/>
        <v>308.27110931939694</v>
      </c>
      <c r="AE143" s="7">
        <f t="shared" si="37"/>
        <v>394.92058877411523</v>
      </c>
      <c r="AF143" s="51">
        <v>1639</v>
      </c>
      <c r="AG143" s="44">
        <f t="shared" si="50"/>
        <v>2839.85</v>
      </c>
      <c r="AH143" s="44">
        <f t="shared" si="51"/>
        <v>1948.06</v>
      </c>
      <c r="AI143" s="44">
        <f t="shared" si="52"/>
        <v>1294.7386591414672</v>
      </c>
      <c r="AJ143" s="44">
        <f t="shared" si="38"/>
        <v>1657.5141402934669</v>
      </c>
      <c r="AK143" s="10">
        <v>1639</v>
      </c>
      <c r="AL143" s="11">
        <f t="shared" si="53"/>
        <v>2.1933770031112578</v>
      </c>
      <c r="AM143" s="11">
        <f t="shared" si="54"/>
        <v>1.5045970754374058</v>
      </c>
      <c r="AN143" s="11">
        <f t="shared" si="39"/>
        <v>0.78113279860902463</v>
      </c>
      <c r="AP143" s="12">
        <v>2.1933770031112578</v>
      </c>
      <c r="AQ143" s="12">
        <v>1.5045970754374058</v>
      </c>
      <c r="AS143" s="12">
        <f t="shared" si="56"/>
        <v>0</v>
      </c>
    </row>
    <row r="144" spans="1:45" x14ac:dyDescent="0.2">
      <c r="A144">
        <f t="shared" si="55"/>
        <v>1.8404440264845852</v>
      </c>
      <c r="B144" s="5">
        <v>1640</v>
      </c>
      <c r="C144" s="4">
        <v>0.47316083916083918</v>
      </c>
      <c r="D144" s="4">
        <v>0.87667252400000006</v>
      </c>
      <c r="E144" s="4">
        <v>1.0339</v>
      </c>
      <c r="F144" s="4">
        <v>0.87082604000000008</v>
      </c>
      <c r="G144" s="4">
        <v>1.1314545454545455</v>
      </c>
      <c r="H144" s="4">
        <v>3.4716599190283404</v>
      </c>
      <c r="I144" s="4">
        <v>5.0073037974683547</v>
      </c>
      <c r="J144" s="4">
        <v>5</v>
      </c>
      <c r="K144" s="4">
        <v>6.3017057569296364</v>
      </c>
      <c r="L144" s="4">
        <v>2.7</v>
      </c>
      <c r="M144" s="4">
        <v>3.305249343832021</v>
      </c>
      <c r="N144" s="4">
        <v>5.6725519553283048</v>
      </c>
      <c r="O144" s="4">
        <v>1.1564000000000001</v>
      </c>
      <c r="P144" s="4">
        <v>11.040719999999999</v>
      </c>
      <c r="Q144" s="4">
        <v>8.2240000000000002</v>
      </c>
      <c r="R144" s="6"/>
      <c r="S144" s="26">
        <v>1640</v>
      </c>
      <c r="T144" s="6">
        <f t="shared" si="40"/>
        <v>235.99385684000003</v>
      </c>
      <c r="U144" s="6">
        <f t="shared" si="41"/>
        <v>24.552563636363637</v>
      </c>
      <c r="V144" s="6">
        <f t="shared" si="42"/>
        <v>17.358299595141702</v>
      </c>
      <c r="W144" s="6">
        <f t="shared" si="43"/>
        <v>15.021911392405064</v>
      </c>
      <c r="X144" s="6">
        <f t="shared" si="44"/>
        <v>6.5</v>
      </c>
      <c r="Y144" s="6">
        <f t="shared" si="45"/>
        <v>18.90511727078891</v>
      </c>
      <c r="Z144" s="6">
        <f t="shared" si="46"/>
        <v>3.5100000000000002</v>
      </c>
      <c r="AA144" s="6">
        <f t="shared" si="47"/>
        <v>4.2968241469816277</v>
      </c>
      <c r="AB144" s="6">
        <f t="shared" si="48"/>
        <v>11.34510391065661</v>
      </c>
      <c r="AC144" s="6">
        <f t="shared" si="57"/>
        <v>280.18690000000004</v>
      </c>
      <c r="AD144" s="7">
        <f t="shared" si="49"/>
        <v>337.48367679233763</v>
      </c>
      <c r="AE144" s="7">
        <f t="shared" si="37"/>
        <v>394.64622387939687</v>
      </c>
      <c r="AF144" s="51">
        <v>1640</v>
      </c>
      <c r="AG144" s="44">
        <f t="shared" si="50"/>
        <v>2760.18</v>
      </c>
      <c r="AH144" s="44">
        <f t="shared" si="51"/>
        <v>2056</v>
      </c>
      <c r="AI144" s="44">
        <f t="shared" si="52"/>
        <v>1417.431442527818</v>
      </c>
      <c r="AJ144" s="44">
        <f t="shared" si="38"/>
        <v>1603.042223799818</v>
      </c>
      <c r="AK144" s="10">
        <v>1640</v>
      </c>
      <c r="AL144" s="11">
        <f t="shared" si="53"/>
        <v>1.9473111130352461</v>
      </c>
      <c r="AM144" s="11">
        <f t="shared" si="54"/>
        <v>1.4505110711621947</v>
      </c>
      <c r="AN144" s="11">
        <f t="shared" si="39"/>
        <v>0.8842134171412952</v>
      </c>
      <c r="AP144" s="12">
        <v>1.9473111130352461</v>
      </c>
      <c r="AQ144" s="12">
        <v>1.4505110711621947</v>
      </c>
      <c r="AS144" s="12">
        <f t="shared" si="56"/>
        <v>0</v>
      </c>
    </row>
    <row r="145" spans="1:45" x14ac:dyDescent="0.2">
      <c r="A145">
        <f t="shared" si="55"/>
        <v>1.5566623536231883</v>
      </c>
      <c r="B145" s="5">
        <v>1641</v>
      </c>
      <c r="C145" s="4">
        <v>0.50664335664335669</v>
      </c>
      <c r="D145" s="4">
        <v>0.8022941990000001</v>
      </c>
      <c r="E145" s="4">
        <v>1.1564000000000001</v>
      </c>
      <c r="F145" s="4">
        <v>0.78867264000000004</v>
      </c>
      <c r="G145" s="4">
        <v>0.90160000000000007</v>
      </c>
      <c r="H145" s="4">
        <v>3.595647773279353</v>
      </c>
      <c r="I145" s="4">
        <v>6.099569620253166</v>
      </c>
      <c r="J145" s="4">
        <v>5</v>
      </c>
      <c r="K145" s="4">
        <v>7.3976545842217485</v>
      </c>
      <c r="L145" s="4">
        <v>2.7</v>
      </c>
      <c r="M145" s="4">
        <v>3.5480839895013121</v>
      </c>
      <c r="N145" s="4">
        <v>6.8063363371846668</v>
      </c>
      <c r="O145" s="4">
        <v>1.2250000000000001</v>
      </c>
      <c r="P145" s="4">
        <v>11.040719999999999</v>
      </c>
      <c r="Q145" s="4">
        <v>8.2240000000000002</v>
      </c>
      <c r="R145" s="6"/>
      <c r="S145" s="26">
        <v>1641</v>
      </c>
      <c r="T145" s="6">
        <f t="shared" si="40"/>
        <v>213.73028544000002</v>
      </c>
      <c r="U145" s="6">
        <f t="shared" si="41"/>
        <v>19.564720000000001</v>
      </c>
      <c r="V145" s="6">
        <f t="shared" si="42"/>
        <v>17.978238866396765</v>
      </c>
      <c r="W145" s="6">
        <f t="shared" si="43"/>
        <v>18.298708860759497</v>
      </c>
      <c r="X145" s="6">
        <f t="shared" si="44"/>
        <v>6.5</v>
      </c>
      <c r="Y145" s="6">
        <f t="shared" si="45"/>
        <v>22.192963752665246</v>
      </c>
      <c r="Z145" s="6">
        <f t="shared" si="46"/>
        <v>3.5100000000000002</v>
      </c>
      <c r="AA145" s="6">
        <f t="shared" si="47"/>
        <v>4.6125091863517058</v>
      </c>
      <c r="AB145" s="6">
        <f t="shared" si="48"/>
        <v>13.612672674369334</v>
      </c>
      <c r="AC145" s="6">
        <f t="shared" si="57"/>
        <v>313.38440000000003</v>
      </c>
      <c r="AD145" s="7">
        <f t="shared" si="49"/>
        <v>320.00009878054254</v>
      </c>
      <c r="AE145" s="7">
        <f t="shared" si="37"/>
        <v>381.67671995233758</v>
      </c>
      <c r="AF145" s="51">
        <v>1641</v>
      </c>
      <c r="AG145" s="44">
        <f t="shared" si="50"/>
        <v>2760.18</v>
      </c>
      <c r="AH145" s="44">
        <f t="shared" si="51"/>
        <v>2056</v>
      </c>
      <c r="AI145" s="44">
        <f t="shared" si="52"/>
        <v>1344.0004148782787</v>
      </c>
      <c r="AJ145" s="44">
        <f t="shared" si="38"/>
        <v>1762.547696030279</v>
      </c>
      <c r="AK145" s="10">
        <v>1641</v>
      </c>
      <c r="AL145" s="11">
        <f t="shared" si="53"/>
        <v>2.0537047231863985</v>
      </c>
      <c r="AM145" s="11">
        <f t="shared" si="54"/>
        <v>1.5297614325410789</v>
      </c>
      <c r="AN145" s="11">
        <f t="shared" si="39"/>
        <v>0.76253279154108633</v>
      </c>
      <c r="AP145" s="12">
        <v>2.0537047231863985</v>
      </c>
      <c r="AQ145" s="12">
        <v>1.5297614325410789</v>
      </c>
      <c r="AS145" s="12">
        <f t="shared" si="56"/>
        <v>0</v>
      </c>
    </row>
    <row r="146" spans="1:45" x14ac:dyDescent="0.2">
      <c r="A146">
        <f t="shared" si="55"/>
        <v>1.5539598148148146</v>
      </c>
      <c r="B146" s="5">
        <v>1642</v>
      </c>
      <c r="C146" s="4">
        <v>0.47580419580419592</v>
      </c>
      <c r="D146" s="4">
        <v>0.73188271800000004</v>
      </c>
      <c r="E146" s="4">
        <v>1.2250000000000001</v>
      </c>
      <c r="F146" s="4">
        <v>0.73938060000000005</v>
      </c>
      <c r="G146" s="4">
        <v>0.84279999999999999</v>
      </c>
      <c r="H146" s="4">
        <v>3.7196356275303648</v>
      </c>
      <c r="I146" s="4">
        <v>6.4196202531645579</v>
      </c>
      <c r="J146" s="4">
        <v>5</v>
      </c>
      <c r="K146" s="4">
        <v>7.1236673773987205</v>
      </c>
      <c r="L146" s="4">
        <v>2.7</v>
      </c>
      <c r="M146" s="4">
        <v>3.44</v>
      </c>
      <c r="N146" s="4">
        <v>6.2</v>
      </c>
      <c r="O146" s="4">
        <v>1.1809000000000003</v>
      </c>
      <c r="P146" s="4">
        <v>11.040719999999999</v>
      </c>
      <c r="Q146" s="4">
        <v>8.2240000000000002</v>
      </c>
      <c r="R146" s="6"/>
      <c r="S146" s="26">
        <v>1642</v>
      </c>
      <c r="T146" s="6">
        <f t="shared" si="40"/>
        <v>200.37214260000002</v>
      </c>
      <c r="U146" s="6">
        <f t="shared" si="41"/>
        <v>18.28876</v>
      </c>
      <c r="V146" s="6">
        <f t="shared" si="42"/>
        <v>18.598178137651825</v>
      </c>
      <c r="W146" s="6">
        <f t="shared" si="43"/>
        <v>19.258860759493672</v>
      </c>
      <c r="X146" s="6">
        <f t="shared" si="44"/>
        <v>6.5</v>
      </c>
      <c r="Y146" s="6">
        <f t="shared" si="45"/>
        <v>21.371002132196161</v>
      </c>
      <c r="Z146" s="6">
        <f t="shared" si="46"/>
        <v>3.5100000000000002</v>
      </c>
      <c r="AA146" s="6">
        <f t="shared" si="47"/>
        <v>4.4720000000000004</v>
      </c>
      <c r="AB146" s="6">
        <f t="shared" si="48"/>
        <v>12.4</v>
      </c>
      <c r="AC146" s="6">
        <f t="shared" si="57"/>
        <v>331.97500000000002</v>
      </c>
      <c r="AD146" s="7">
        <f t="shared" si="49"/>
        <v>304.77094362934162</v>
      </c>
      <c r="AE146" s="7">
        <f t="shared" si="37"/>
        <v>419.65421334054258</v>
      </c>
      <c r="AF146" s="51">
        <v>1642</v>
      </c>
      <c r="AG146" s="44">
        <f t="shared" si="50"/>
        <v>2760.18</v>
      </c>
      <c r="AH146" s="44">
        <f t="shared" si="51"/>
        <v>2056</v>
      </c>
      <c r="AI146" s="44">
        <f t="shared" si="52"/>
        <v>1280.0379632432348</v>
      </c>
      <c r="AJ146" s="44">
        <f t="shared" si="38"/>
        <v>1832.7699643232352</v>
      </c>
      <c r="AK146" s="10">
        <v>1642</v>
      </c>
      <c r="AL146" s="11">
        <f t="shared" si="53"/>
        <v>2.1563266709735123</v>
      </c>
      <c r="AM146" s="11">
        <f t="shared" si="54"/>
        <v>1.6062023619914434</v>
      </c>
      <c r="AN146" s="11">
        <f t="shared" si="39"/>
        <v>0.69841714353710449</v>
      </c>
      <c r="AP146" s="12">
        <v>2.1563266709735123</v>
      </c>
      <c r="AQ146" s="12">
        <v>1.6062023619914434</v>
      </c>
      <c r="AS146" s="12">
        <f t="shared" si="56"/>
        <v>0</v>
      </c>
    </row>
    <row r="147" spans="1:45" x14ac:dyDescent="0.2">
      <c r="A147">
        <f t="shared" si="55"/>
        <v>1.6765658185524976</v>
      </c>
      <c r="B147" s="5">
        <v>1643</v>
      </c>
      <c r="C147" s="4">
        <v>0.48020979020979027</v>
      </c>
      <c r="D147" s="4">
        <v>0.79733564400000012</v>
      </c>
      <c r="E147" s="4">
        <v>1.1809000000000003</v>
      </c>
      <c r="F147" s="4">
        <v>0.80510332000000018</v>
      </c>
      <c r="G147" s="4">
        <v>1.0387999999999999</v>
      </c>
      <c r="H147" s="4">
        <v>3.7196356275303648</v>
      </c>
      <c r="I147" s="4">
        <v>6.1963291139240511</v>
      </c>
      <c r="J147" s="4">
        <v>5</v>
      </c>
      <c r="K147" s="4">
        <v>6.1373134328358203</v>
      </c>
      <c r="L147" s="4">
        <v>2.7</v>
      </c>
      <c r="M147" s="4">
        <v>3.44</v>
      </c>
      <c r="N147" s="4">
        <v>6.2</v>
      </c>
      <c r="O147" s="4">
        <v>1.2201000000000002</v>
      </c>
      <c r="P147" s="4">
        <v>11.040719999999999</v>
      </c>
      <c r="Q147" s="4">
        <v>8.2240000000000002</v>
      </c>
      <c r="R147" s="6"/>
      <c r="S147" s="26">
        <v>1643</v>
      </c>
      <c r="T147" s="6">
        <f t="shared" si="40"/>
        <v>218.18299972000005</v>
      </c>
      <c r="U147" s="6">
        <f t="shared" si="41"/>
        <v>22.54196</v>
      </c>
      <c r="V147" s="6">
        <f t="shared" si="42"/>
        <v>18.598178137651825</v>
      </c>
      <c r="W147" s="6">
        <f t="shared" si="43"/>
        <v>18.588987341772153</v>
      </c>
      <c r="X147" s="6">
        <f t="shared" si="44"/>
        <v>6.5</v>
      </c>
      <c r="Y147" s="6">
        <f t="shared" si="45"/>
        <v>18.41194029850746</v>
      </c>
      <c r="Z147" s="6">
        <f t="shared" si="46"/>
        <v>3.5100000000000002</v>
      </c>
      <c r="AA147" s="6">
        <f t="shared" si="47"/>
        <v>4.4720000000000004</v>
      </c>
      <c r="AB147" s="6">
        <f t="shared" si="48"/>
        <v>12.4</v>
      </c>
      <c r="AC147" s="6">
        <f t="shared" si="57"/>
        <v>320.02390000000008</v>
      </c>
      <c r="AD147" s="7">
        <f t="shared" si="49"/>
        <v>323.20606549793149</v>
      </c>
      <c r="AE147" s="7">
        <f t="shared" si="37"/>
        <v>436.37380102934168</v>
      </c>
      <c r="AF147" s="51">
        <v>1643</v>
      </c>
      <c r="AG147" s="44">
        <f t="shared" si="50"/>
        <v>2760.18</v>
      </c>
      <c r="AH147" s="44">
        <f t="shared" si="51"/>
        <v>2056</v>
      </c>
      <c r="AI147" s="44">
        <f t="shared" si="52"/>
        <v>1357.4654750913123</v>
      </c>
      <c r="AJ147" s="44">
        <f t="shared" si="38"/>
        <v>1785.1972562673125</v>
      </c>
      <c r="AK147" s="10">
        <v>1643</v>
      </c>
      <c r="AL147" s="11">
        <f t="shared" si="53"/>
        <v>2.0333334811438437</v>
      </c>
      <c r="AM147" s="11">
        <f t="shared" si="54"/>
        <v>1.5145873230121742</v>
      </c>
      <c r="AN147" s="11">
        <f t="shared" si="39"/>
        <v>0.76040082983863144</v>
      </c>
      <c r="AP147" s="12">
        <v>2.0333334811438437</v>
      </c>
      <c r="AQ147" s="12">
        <v>1.5145873230121742</v>
      </c>
      <c r="AS147" s="12">
        <f t="shared" si="56"/>
        <v>0</v>
      </c>
    </row>
    <row r="148" spans="1:45" x14ac:dyDescent="0.2">
      <c r="A148">
        <f t="shared" si="55"/>
        <v>1.6080533526722929</v>
      </c>
      <c r="B148" s="5">
        <v>1644</v>
      </c>
      <c r="C148" s="4">
        <v>0.55686713286713285</v>
      </c>
      <c r="D148" s="4">
        <v>0.88857305600000014</v>
      </c>
      <c r="E148" s="4">
        <v>1.2201000000000002</v>
      </c>
      <c r="F148" s="4">
        <v>0.89547206000000013</v>
      </c>
      <c r="G148" s="4">
        <v>0.80181818181818187</v>
      </c>
      <c r="H148" s="4">
        <v>3.7196356275303648</v>
      </c>
      <c r="I148" s="4">
        <v>6.1963291139240511</v>
      </c>
      <c r="J148" s="4">
        <v>5</v>
      </c>
      <c r="K148" s="4">
        <v>5.6989339019189762</v>
      </c>
      <c r="L148" s="4">
        <v>2.7</v>
      </c>
      <c r="M148" s="4">
        <v>3.44</v>
      </c>
      <c r="N148" s="4">
        <v>6.2</v>
      </c>
      <c r="O148" s="4">
        <v>1.2593000000000001</v>
      </c>
      <c r="P148" s="4">
        <v>11.040719999999999</v>
      </c>
      <c r="Q148" s="4">
        <v>8.2240000000000002</v>
      </c>
      <c r="R148" s="6"/>
      <c r="S148" s="26">
        <v>1644</v>
      </c>
      <c r="T148" s="6">
        <f t="shared" si="40"/>
        <v>242.67292826000002</v>
      </c>
      <c r="U148" s="6">
        <f t="shared" si="41"/>
        <v>17.399454545454546</v>
      </c>
      <c r="V148" s="6">
        <f t="shared" si="42"/>
        <v>18.598178137651825</v>
      </c>
      <c r="W148" s="6">
        <f t="shared" si="43"/>
        <v>18.588987341772153</v>
      </c>
      <c r="X148" s="6">
        <f t="shared" si="44"/>
        <v>6.5</v>
      </c>
      <c r="Y148" s="6">
        <f t="shared" si="45"/>
        <v>17.096801705756928</v>
      </c>
      <c r="Z148" s="6">
        <f t="shared" si="46"/>
        <v>3.5100000000000002</v>
      </c>
      <c r="AA148" s="6">
        <f t="shared" si="47"/>
        <v>4.4720000000000004</v>
      </c>
      <c r="AB148" s="6">
        <f t="shared" si="48"/>
        <v>12.4</v>
      </c>
      <c r="AC148" s="6">
        <f t="shared" si="57"/>
        <v>330.64710000000002</v>
      </c>
      <c r="AD148" s="7">
        <f t="shared" si="49"/>
        <v>341.23834999063547</v>
      </c>
      <c r="AE148" s="7">
        <f t="shared" si="37"/>
        <v>425.04696577793152</v>
      </c>
      <c r="AF148" s="51">
        <v>1644</v>
      </c>
      <c r="AG148" s="44">
        <f t="shared" si="50"/>
        <v>2760.18</v>
      </c>
      <c r="AH148" s="44">
        <f t="shared" si="51"/>
        <v>2056</v>
      </c>
      <c r="AI148" s="44">
        <f t="shared" si="52"/>
        <v>1433.201069960669</v>
      </c>
      <c r="AJ148" s="44">
        <f t="shared" si="38"/>
        <v>1802.6925912686693</v>
      </c>
      <c r="AK148" s="10">
        <v>1644</v>
      </c>
      <c r="AL148" s="11">
        <f t="shared" si="53"/>
        <v>1.9258846911660112</v>
      </c>
      <c r="AM148" s="11">
        <f t="shared" si="54"/>
        <v>1.4345509803843659</v>
      </c>
      <c r="AN148" s="11">
        <f t="shared" si="39"/>
        <v>0.79503353866453419</v>
      </c>
      <c r="AP148" s="12">
        <v>1.9258846911660112</v>
      </c>
      <c r="AQ148" s="12">
        <v>1.4345509803843659</v>
      </c>
      <c r="AS148" s="12">
        <f t="shared" si="56"/>
        <v>0</v>
      </c>
    </row>
    <row r="149" spans="1:45" x14ac:dyDescent="0.2">
      <c r="A149">
        <f t="shared" si="55"/>
        <v>1.6433963509192646</v>
      </c>
      <c r="B149" s="5">
        <v>1645</v>
      </c>
      <c r="C149" s="4">
        <v>0.48990209790209799</v>
      </c>
      <c r="D149" s="4">
        <v>0.79535222200000011</v>
      </c>
      <c r="E149" s="4">
        <v>1.2593000000000001</v>
      </c>
      <c r="F149" s="4">
        <v>0.80510332000000018</v>
      </c>
      <c r="G149" s="4">
        <v>0.81072727272727285</v>
      </c>
      <c r="H149" s="4">
        <v>3.7196356275303648</v>
      </c>
      <c r="I149" s="4">
        <v>6.099569620253166</v>
      </c>
      <c r="J149" s="4">
        <v>5</v>
      </c>
      <c r="K149" s="4">
        <v>5.6989339019189762</v>
      </c>
      <c r="L149" s="4">
        <v>2.7</v>
      </c>
      <c r="M149" s="4">
        <v>3.44</v>
      </c>
      <c r="N149" s="4">
        <v>6.2</v>
      </c>
      <c r="O149" s="4">
        <v>1.2152000000000001</v>
      </c>
      <c r="P149" s="4">
        <v>11.693499999999998</v>
      </c>
      <c r="Q149" s="4">
        <v>8.5889399999999991</v>
      </c>
      <c r="R149" s="6"/>
      <c r="S149" s="26">
        <v>1645</v>
      </c>
      <c r="T149" s="6">
        <f t="shared" si="40"/>
        <v>218.18299972000005</v>
      </c>
      <c r="U149" s="6">
        <f t="shared" si="41"/>
        <v>17.59278181818182</v>
      </c>
      <c r="V149" s="6">
        <f t="shared" si="42"/>
        <v>18.598178137651825</v>
      </c>
      <c r="W149" s="6">
        <f t="shared" si="43"/>
        <v>18.298708860759497</v>
      </c>
      <c r="X149" s="6">
        <f t="shared" si="44"/>
        <v>6.5</v>
      </c>
      <c r="Y149" s="6">
        <f t="shared" si="45"/>
        <v>17.096801705756928</v>
      </c>
      <c r="Z149" s="6">
        <f t="shared" si="46"/>
        <v>3.5100000000000002</v>
      </c>
      <c r="AA149" s="6">
        <f t="shared" si="47"/>
        <v>4.4720000000000004</v>
      </c>
      <c r="AB149" s="6">
        <f t="shared" si="48"/>
        <v>12.4</v>
      </c>
      <c r="AC149" s="6">
        <f t="shared" si="57"/>
        <v>341.27030000000002</v>
      </c>
      <c r="AD149" s="7">
        <f t="shared" si="49"/>
        <v>316.65147024235011</v>
      </c>
      <c r="AE149" s="7">
        <f t="shared" si="37"/>
        <v>429.2125217306355</v>
      </c>
      <c r="AF149" s="51">
        <v>1645</v>
      </c>
      <c r="AG149" s="44">
        <f t="shared" si="50"/>
        <v>2923.3749999999995</v>
      </c>
      <c r="AH149" s="44">
        <f t="shared" si="51"/>
        <v>2147.2349999999997</v>
      </c>
      <c r="AI149" s="44">
        <f t="shared" si="52"/>
        <v>1329.9361750178705</v>
      </c>
      <c r="AJ149" s="44">
        <f t="shared" si="38"/>
        <v>1846.9028361938704</v>
      </c>
      <c r="AK149" s="10">
        <v>1645</v>
      </c>
      <c r="AL149" s="11">
        <f t="shared" si="53"/>
        <v>2.1981318012954403</v>
      </c>
      <c r="AM149" s="11">
        <f t="shared" si="54"/>
        <v>1.6145398856987607</v>
      </c>
      <c r="AN149" s="11">
        <f t="shared" si="39"/>
        <v>0.72008995219186855</v>
      </c>
      <c r="AP149" s="12">
        <v>2.1981318012954403</v>
      </c>
      <c r="AQ149" s="12">
        <v>1.6145398856987607</v>
      </c>
      <c r="AS149" s="12">
        <f t="shared" si="56"/>
        <v>0</v>
      </c>
    </row>
    <row r="150" spans="1:45" x14ac:dyDescent="0.2">
      <c r="A150">
        <f t="shared" si="55"/>
        <v>1.7993218908382067</v>
      </c>
      <c r="B150" s="5">
        <v>1646</v>
      </c>
      <c r="C150" s="4">
        <v>0.40179020979020985</v>
      </c>
      <c r="D150" s="4">
        <v>0.69816454400000005</v>
      </c>
      <c r="E150" s="4">
        <v>1.2152000000000001</v>
      </c>
      <c r="F150" s="4">
        <v>0.72294992000000013</v>
      </c>
      <c r="G150" s="4">
        <v>0.89981818181818185</v>
      </c>
      <c r="H150" s="4">
        <v>3.7196356275303648</v>
      </c>
      <c r="I150" s="4">
        <v>6.099569620253166</v>
      </c>
      <c r="J150" s="4">
        <v>5</v>
      </c>
      <c r="K150" s="4">
        <v>5.6989339019189762</v>
      </c>
      <c r="L150" s="4">
        <v>2.7</v>
      </c>
      <c r="M150" s="4">
        <v>3.44</v>
      </c>
      <c r="N150" s="4">
        <v>6.2</v>
      </c>
      <c r="O150" s="4">
        <v>1.1564000000000001</v>
      </c>
      <c r="P150" s="4">
        <v>11.693499999999998</v>
      </c>
      <c r="Q150" s="4">
        <v>8.5889399999999991</v>
      </c>
      <c r="R150" s="6"/>
      <c r="S150" s="26">
        <v>1646</v>
      </c>
      <c r="T150" s="6">
        <f t="shared" si="40"/>
        <v>195.91942832000004</v>
      </c>
      <c r="U150" s="6">
        <f t="shared" si="41"/>
        <v>19.526054545454546</v>
      </c>
      <c r="V150" s="6">
        <f t="shared" si="42"/>
        <v>18.598178137651825</v>
      </c>
      <c r="W150" s="6">
        <f t="shared" si="43"/>
        <v>18.298708860759497</v>
      </c>
      <c r="X150" s="6">
        <f t="shared" si="44"/>
        <v>6.5</v>
      </c>
      <c r="Y150" s="6">
        <f t="shared" si="45"/>
        <v>17.096801705756928</v>
      </c>
      <c r="Z150" s="6">
        <f t="shared" si="46"/>
        <v>3.5100000000000002</v>
      </c>
      <c r="AA150" s="6">
        <f t="shared" si="47"/>
        <v>4.4720000000000004</v>
      </c>
      <c r="AB150" s="6">
        <f t="shared" si="48"/>
        <v>12.4</v>
      </c>
      <c r="AC150" s="6">
        <f t="shared" si="57"/>
        <v>329.31920000000002</v>
      </c>
      <c r="AD150" s="7">
        <f t="shared" si="49"/>
        <v>296.32117156962278</v>
      </c>
      <c r="AE150" s="7">
        <f t="shared" si="37"/>
        <v>439.73877052235008</v>
      </c>
      <c r="AF150" s="51">
        <v>1646</v>
      </c>
      <c r="AG150" s="44">
        <f t="shared" si="50"/>
        <v>2923.3749999999995</v>
      </c>
      <c r="AH150" s="44">
        <f t="shared" si="51"/>
        <v>2147.2349999999997</v>
      </c>
      <c r="AI150" s="44">
        <f t="shared" si="52"/>
        <v>1244.5489205924157</v>
      </c>
      <c r="AJ150" s="44">
        <f t="shared" si="38"/>
        <v>1804.8279616484158</v>
      </c>
      <c r="AK150" s="10">
        <v>1646</v>
      </c>
      <c r="AL150" s="11">
        <f t="shared" si="53"/>
        <v>2.3489434216924545</v>
      </c>
      <c r="AM150" s="11">
        <f t="shared" si="54"/>
        <v>1.7253118495156445</v>
      </c>
      <c r="AN150" s="11">
        <f t="shared" si="39"/>
        <v>0.68956651106830336</v>
      </c>
      <c r="AP150" s="12">
        <v>2.3489434216924545</v>
      </c>
      <c r="AQ150" s="12">
        <v>1.7253118495156445</v>
      </c>
      <c r="AS150" s="12">
        <f t="shared" si="56"/>
        <v>0</v>
      </c>
    </row>
    <row r="151" spans="1:45" x14ac:dyDescent="0.2">
      <c r="A151">
        <f t="shared" si="55"/>
        <v>2.0222764713343482</v>
      </c>
      <c r="B151" s="5">
        <v>1647</v>
      </c>
      <c r="C151" s="4">
        <v>0.38593006993006995</v>
      </c>
      <c r="D151" s="4">
        <v>0.77155115800000007</v>
      </c>
      <c r="E151" s="4">
        <v>1.1564000000000001</v>
      </c>
      <c r="F151" s="4">
        <v>0.78045730000000002</v>
      </c>
      <c r="G151" s="4">
        <v>0.91050909090909105</v>
      </c>
      <c r="H151" s="4">
        <v>3.7196356275303648</v>
      </c>
      <c r="I151" s="4">
        <v>5.9060506329113931</v>
      </c>
      <c r="J151" s="4">
        <v>5</v>
      </c>
      <c r="K151" s="4">
        <v>5.9181236673773991</v>
      </c>
      <c r="L151" s="4">
        <v>2.7</v>
      </c>
      <c r="M151" s="4">
        <v>3.44</v>
      </c>
      <c r="N151" s="4">
        <v>6.2</v>
      </c>
      <c r="O151" s="4">
        <v>1.2054</v>
      </c>
      <c r="P151" s="4">
        <v>11.693499999999998</v>
      </c>
      <c r="Q151" s="4">
        <v>8.5889399999999991</v>
      </c>
      <c r="R151" s="6"/>
      <c r="S151" s="26">
        <v>1647</v>
      </c>
      <c r="T151" s="6">
        <f t="shared" si="40"/>
        <v>211.50392830000001</v>
      </c>
      <c r="U151" s="6">
        <f t="shared" si="41"/>
        <v>19.758047272727275</v>
      </c>
      <c r="V151" s="6">
        <f t="shared" si="42"/>
        <v>18.598178137651825</v>
      </c>
      <c r="W151" s="6">
        <f t="shared" si="43"/>
        <v>17.718151898734178</v>
      </c>
      <c r="X151" s="6">
        <f t="shared" si="44"/>
        <v>6.5</v>
      </c>
      <c r="Y151" s="6">
        <f t="shared" si="45"/>
        <v>17.754371002132196</v>
      </c>
      <c r="Z151" s="6">
        <f t="shared" si="46"/>
        <v>3.5100000000000002</v>
      </c>
      <c r="AA151" s="6">
        <f t="shared" si="47"/>
        <v>4.4720000000000004</v>
      </c>
      <c r="AB151" s="6">
        <f t="shared" si="48"/>
        <v>12.4</v>
      </c>
      <c r="AC151" s="6">
        <f t="shared" si="57"/>
        <v>313.38440000000003</v>
      </c>
      <c r="AD151" s="7">
        <f t="shared" si="49"/>
        <v>312.21467661124541</v>
      </c>
      <c r="AE151" s="7">
        <f t="shared" si="37"/>
        <v>429.72094324962279</v>
      </c>
      <c r="AF151" s="51">
        <v>1647</v>
      </c>
      <c r="AG151" s="44">
        <f t="shared" si="50"/>
        <v>2923.3749999999995</v>
      </c>
      <c r="AH151" s="44">
        <f t="shared" si="51"/>
        <v>2147.2349999999997</v>
      </c>
      <c r="AI151" s="44">
        <f t="shared" si="52"/>
        <v>1311.3016417672309</v>
      </c>
      <c r="AJ151" s="44">
        <f t="shared" si="38"/>
        <v>1739.1996229072313</v>
      </c>
      <c r="AK151" s="10">
        <v>1647</v>
      </c>
      <c r="AL151" s="11">
        <f t="shared" si="53"/>
        <v>2.2293688247504901</v>
      </c>
      <c r="AM151" s="11">
        <f t="shared" si="54"/>
        <v>1.6374836510584918</v>
      </c>
      <c r="AN151" s="11">
        <f t="shared" si="39"/>
        <v>0.75396844875993607</v>
      </c>
      <c r="AP151" s="12">
        <v>2.2293688247504901</v>
      </c>
      <c r="AQ151" s="12">
        <v>1.6374836510584918</v>
      </c>
      <c r="AS151" s="12">
        <f t="shared" si="56"/>
        <v>0</v>
      </c>
    </row>
    <row r="152" spans="1:45" x14ac:dyDescent="0.2">
      <c r="A152">
        <f t="shared" si="55"/>
        <v>1.6966184207650272</v>
      </c>
      <c r="B152" s="5">
        <v>1648</v>
      </c>
      <c r="C152" s="4">
        <v>0.53748251748251752</v>
      </c>
      <c r="D152" s="4">
        <v>0.89849016600000009</v>
      </c>
      <c r="E152" s="4">
        <v>1.2054</v>
      </c>
      <c r="F152" s="4">
        <v>0.91190274000000004</v>
      </c>
      <c r="G152" s="4">
        <v>1.9475272727272728</v>
      </c>
      <c r="H152" s="4">
        <v>3.7196356275303648</v>
      </c>
      <c r="I152" s="4">
        <v>5.5208734177215195</v>
      </c>
      <c r="J152" s="4">
        <v>5</v>
      </c>
      <c r="K152" s="4">
        <v>5.9466183368869929</v>
      </c>
      <c r="L152" s="4">
        <v>2.7</v>
      </c>
      <c r="M152" s="4">
        <v>3.44</v>
      </c>
      <c r="N152" s="4">
        <v>6.2</v>
      </c>
      <c r="O152" s="4">
        <v>1.4749000000000001</v>
      </c>
      <c r="P152" s="4">
        <v>11.693499999999998</v>
      </c>
      <c r="Q152" s="4">
        <v>8.5889399999999991</v>
      </c>
      <c r="R152" s="6"/>
      <c r="S152" s="26">
        <v>1648</v>
      </c>
      <c r="T152" s="6">
        <f t="shared" si="40"/>
        <v>247.12564254</v>
      </c>
      <c r="U152" s="6">
        <f t="shared" si="41"/>
        <v>42.261341818181819</v>
      </c>
      <c r="V152" s="6">
        <f t="shared" si="42"/>
        <v>18.598178137651825</v>
      </c>
      <c r="W152" s="6">
        <f t="shared" si="43"/>
        <v>16.56262025316456</v>
      </c>
      <c r="X152" s="6">
        <f t="shared" si="44"/>
        <v>6.5</v>
      </c>
      <c r="Y152" s="6">
        <f t="shared" si="45"/>
        <v>17.83985501066098</v>
      </c>
      <c r="Z152" s="6">
        <f t="shared" si="46"/>
        <v>3.5100000000000002</v>
      </c>
      <c r="AA152" s="6">
        <f t="shared" si="47"/>
        <v>4.4720000000000004</v>
      </c>
      <c r="AB152" s="6">
        <f t="shared" si="48"/>
        <v>12.4</v>
      </c>
      <c r="AC152" s="6">
        <f t="shared" si="57"/>
        <v>326.66340000000002</v>
      </c>
      <c r="AD152" s="7">
        <f t="shared" si="49"/>
        <v>369.26963775965913</v>
      </c>
      <c r="AE152" s="7">
        <f t="shared" si="37"/>
        <v>414.09514831124551</v>
      </c>
      <c r="AF152" s="51">
        <v>1648</v>
      </c>
      <c r="AG152" s="44">
        <f t="shared" si="50"/>
        <v>2923.3749999999995</v>
      </c>
      <c r="AH152" s="44">
        <f t="shared" si="51"/>
        <v>2147.2349999999997</v>
      </c>
      <c r="AI152" s="44">
        <f t="shared" si="52"/>
        <v>1550.9324785905685</v>
      </c>
      <c r="AJ152" s="44">
        <f t="shared" si="38"/>
        <v>1884.9910599225689</v>
      </c>
      <c r="AK152" s="10">
        <v>1648</v>
      </c>
      <c r="AL152" s="11">
        <f t="shared" si="53"/>
        <v>1.884914424293092</v>
      </c>
      <c r="AM152" s="11">
        <f t="shared" si="54"/>
        <v>1.3844800013159371</v>
      </c>
      <c r="AN152" s="11">
        <f t="shared" si="39"/>
        <v>0.82277975294709216</v>
      </c>
      <c r="AP152" s="12">
        <v>1.884914424293092</v>
      </c>
      <c r="AQ152" s="12">
        <v>1.3844800013159371</v>
      </c>
      <c r="AS152" s="12">
        <f t="shared" si="56"/>
        <v>0</v>
      </c>
    </row>
    <row r="153" spans="1:45" x14ac:dyDescent="0.2">
      <c r="A153">
        <f t="shared" si="55"/>
        <v>1.6253579684684685</v>
      </c>
      <c r="B153" s="5">
        <v>1649</v>
      </c>
      <c r="C153" s="4">
        <v>0.65202797202797214</v>
      </c>
      <c r="D153" s="4">
        <v>1.0561722150000001</v>
      </c>
      <c r="E153" s="4">
        <v>1.4749000000000001</v>
      </c>
      <c r="F153" s="4">
        <v>1.0597788600000002</v>
      </c>
      <c r="G153" s="4">
        <v>1.4806909090909091</v>
      </c>
      <c r="H153" s="4">
        <v>3.7196356275303648</v>
      </c>
      <c r="I153" s="4">
        <v>6.0344430379746843</v>
      </c>
      <c r="J153" s="4">
        <v>5</v>
      </c>
      <c r="K153" s="4">
        <v>6.165808102345415</v>
      </c>
      <c r="L153" s="4">
        <v>2.7</v>
      </c>
      <c r="M153" s="4">
        <v>3.44</v>
      </c>
      <c r="N153" s="4">
        <v>5.6725519553283048</v>
      </c>
      <c r="O153" s="4">
        <v>1.5484000000000002</v>
      </c>
      <c r="P153" s="4">
        <v>11.693499999999998</v>
      </c>
      <c r="Q153" s="4">
        <v>8.5889399999999991</v>
      </c>
      <c r="R153" s="6"/>
      <c r="S153" s="26">
        <v>1649</v>
      </c>
      <c r="T153" s="6">
        <f t="shared" si="40"/>
        <v>287.20007106000008</v>
      </c>
      <c r="U153" s="6">
        <f t="shared" si="41"/>
        <v>32.130992727272726</v>
      </c>
      <c r="V153" s="6">
        <f t="shared" si="42"/>
        <v>18.598178137651825</v>
      </c>
      <c r="W153" s="6">
        <f t="shared" si="43"/>
        <v>18.103329113924055</v>
      </c>
      <c r="X153" s="6">
        <f t="shared" si="44"/>
        <v>6.5</v>
      </c>
      <c r="Y153" s="6">
        <f t="shared" si="45"/>
        <v>18.497424307036244</v>
      </c>
      <c r="Z153" s="6">
        <f t="shared" si="46"/>
        <v>3.5100000000000002</v>
      </c>
      <c r="AA153" s="6">
        <f t="shared" si="47"/>
        <v>4.4720000000000004</v>
      </c>
      <c r="AB153" s="6">
        <f t="shared" si="48"/>
        <v>11.34510391065661</v>
      </c>
      <c r="AC153" s="6">
        <f t="shared" si="57"/>
        <v>399.6979</v>
      </c>
      <c r="AD153" s="7">
        <f t="shared" si="49"/>
        <v>400.35709925654152</v>
      </c>
      <c r="AE153" s="7">
        <f t="shared" si="37"/>
        <v>448.80739521965921</v>
      </c>
      <c r="AF153" s="51">
        <v>1649</v>
      </c>
      <c r="AG153" s="44">
        <f t="shared" si="50"/>
        <v>2923.3749999999995</v>
      </c>
      <c r="AH153" s="44">
        <f t="shared" si="51"/>
        <v>2147.2349999999997</v>
      </c>
      <c r="AI153" s="44">
        <f t="shared" si="52"/>
        <v>1681.4998168774744</v>
      </c>
      <c r="AJ153" s="44">
        <f t="shared" si="38"/>
        <v>2153.990698425474</v>
      </c>
      <c r="AK153" s="10">
        <v>1649</v>
      </c>
      <c r="AL153" s="11">
        <f t="shared" si="53"/>
        <v>1.7385520775308041</v>
      </c>
      <c r="AM153" s="11">
        <f t="shared" si="54"/>
        <v>1.2769760534303181</v>
      </c>
      <c r="AN153" s="11">
        <f t="shared" si="39"/>
        <v>0.78064395454753754</v>
      </c>
      <c r="AP153" s="12">
        <v>1.7385520775308041</v>
      </c>
      <c r="AQ153" s="12">
        <v>1.2769760534303181</v>
      </c>
      <c r="AS153" s="12">
        <f t="shared" si="56"/>
        <v>0</v>
      </c>
    </row>
    <row r="154" spans="1:45" x14ac:dyDescent="0.2">
      <c r="A154">
        <f t="shared" si="55"/>
        <v>1.4854802297551792</v>
      </c>
      <c r="B154" s="5">
        <v>1650</v>
      </c>
      <c r="C154" s="4">
        <v>0.77979020979020974</v>
      </c>
      <c r="D154" s="4">
        <v>1.157326737</v>
      </c>
      <c r="E154" s="4">
        <v>1.5484000000000002</v>
      </c>
      <c r="F154" s="4">
        <v>1.1583629400000002</v>
      </c>
      <c r="G154" s="4">
        <v>1.7016363636363638</v>
      </c>
      <c r="H154" s="4">
        <v>3.7196356275303648</v>
      </c>
      <c r="I154" s="4">
        <v>6.4196202531645579</v>
      </c>
      <c r="J154" s="4">
        <v>5</v>
      </c>
      <c r="K154" s="4">
        <v>6.5756929637526653</v>
      </c>
      <c r="L154" s="4">
        <v>2.7</v>
      </c>
      <c r="M154" s="4">
        <v>3.44</v>
      </c>
      <c r="N154" s="4">
        <v>5.55</v>
      </c>
      <c r="O154" s="4">
        <v>1.6366000000000001</v>
      </c>
      <c r="P154" s="4">
        <v>12.078999999999999</v>
      </c>
      <c r="Q154" s="4">
        <v>8.2599800000000005</v>
      </c>
      <c r="R154" s="6"/>
      <c r="S154" s="26">
        <v>1650</v>
      </c>
      <c r="T154" s="6">
        <f t="shared" si="40"/>
        <v>313.91635674000003</v>
      </c>
      <c r="U154" s="6">
        <f t="shared" si="41"/>
        <v>36.925509090909095</v>
      </c>
      <c r="V154" s="6">
        <f t="shared" si="42"/>
        <v>18.598178137651825</v>
      </c>
      <c r="W154" s="6">
        <f t="shared" si="43"/>
        <v>19.258860759493672</v>
      </c>
      <c r="X154" s="6">
        <f t="shared" si="44"/>
        <v>6.5</v>
      </c>
      <c r="Y154" s="6">
        <f t="shared" si="45"/>
        <v>19.727078891257996</v>
      </c>
      <c r="Z154" s="6">
        <f t="shared" si="46"/>
        <v>3.5100000000000002</v>
      </c>
      <c r="AA154" s="6">
        <f t="shared" si="47"/>
        <v>4.4720000000000004</v>
      </c>
      <c r="AB154" s="6">
        <f t="shared" si="48"/>
        <v>11.1</v>
      </c>
      <c r="AC154" s="6">
        <f t="shared" si="57"/>
        <v>419.61640000000006</v>
      </c>
      <c r="AD154" s="7">
        <f t="shared" si="49"/>
        <v>434.00798361931254</v>
      </c>
      <c r="AE154" s="7">
        <f t="shared" si="37"/>
        <v>512.85492819654144</v>
      </c>
      <c r="AF154" s="51">
        <v>1650</v>
      </c>
      <c r="AG154" s="44">
        <f t="shared" si="50"/>
        <v>3019.7499999999995</v>
      </c>
      <c r="AH154" s="44">
        <f t="shared" si="51"/>
        <v>2064.9950000000003</v>
      </c>
      <c r="AI154" s="44">
        <f t="shared" si="52"/>
        <v>1822.8335312011127</v>
      </c>
      <c r="AJ154" s="44">
        <f t="shared" si="38"/>
        <v>2266.7737128931135</v>
      </c>
      <c r="AK154" s="10">
        <v>1650</v>
      </c>
      <c r="AL154" s="11">
        <f t="shared" si="53"/>
        <v>1.6566241229994312</v>
      </c>
      <c r="AM154" s="11">
        <f t="shared" si="54"/>
        <v>1.1328489215574837</v>
      </c>
      <c r="AN154" s="11">
        <f t="shared" si="39"/>
        <v>0.80415328659983709</v>
      </c>
      <c r="AP154" s="12">
        <v>1.6566241229994312</v>
      </c>
      <c r="AQ154" s="12">
        <v>1.1328489215574837</v>
      </c>
      <c r="AS154" s="12">
        <f t="shared" si="56"/>
        <v>0</v>
      </c>
    </row>
    <row r="155" spans="1:45" x14ac:dyDescent="0.2">
      <c r="A155">
        <f t="shared" si="55"/>
        <v>1.5258921979497193</v>
      </c>
      <c r="B155" s="5">
        <v>1651</v>
      </c>
      <c r="C155" s="4">
        <v>0.80220979020979022</v>
      </c>
      <c r="D155" s="4">
        <v>1.2188128190000003</v>
      </c>
      <c r="E155" s="4">
        <v>1.6366000000000001</v>
      </c>
      <c r="F155" s="4">
        <v>1.2240856600000001</v>
      </c>
      <c r="G155" s="4">
        <v>1.0690909090909091</v>
      </c>
      <c r="H155" s="4">
        <v>3.7196356275303648</v>
      </c>
      <c r="I155" s="4">
        <v>6.722924050632912</v>
      </c>
      <c r="J155" s="4">
        <v>5</v>
      </c>
      <c r="K155" s="4">
        <v>6.5756929637526653</v>
      </c>
      <c r="L155" s="4">
        <v>2.7</v>
      </c>
      <c r="M155" s="4">
        <v>3.44</v>
      </c>
      <c r="N155" s="4">
        <v>5.4450690697477331</v>
      </c>
      <c r="O155" s="4">
        <v>1.6023000000000001</v>
      </c>
      <c r="P155" s="4">
        <v>12.078999999999999</v>
      </c>
      <c r="Q155" s="4">
        <v>8.2599800000000005</v>
      </c>
      <c r="R155" s="6"/>
      <c r="S155" s="26">
        <v>1651</v>
      </c>
      <c r="T155" s="6">
        <f t="shared" si="40"/>
        <v>331.72721386000001</v>
      </c>
      <c r="U155" s="6">
        <f t="shared" si="41"/>
        <v>23.199272727272728</v>
      </c>
      <c r="V155" s="6">
        <f t="shared" si="42"/>
        <v>18.598178137651825</v>
      </c>
      <c r="W155" s="6">
        <f t="shared" si="43"/>
        <v>20.168772151898736</v>
      </c>
      <c r="X155" s="6">
        <f t="shared" si="44"/>
        <v>6.5</v>
      </c>
      <c r="Y155" s="6">
        <f t="shared" si="45"/>
        <v>19.727078891257996</v>
      </c>
      <c r="Z155" s="6">
        <f t="shared" si="46"/>
        <v>3.5100000000000002</v>
      </c>
      <c r="AA155" s="6">
        <f t="shared" si="47"/>
        <v>4.4720000000000004</v>
      </c>
      <c r="AB155" s="6">
        <f t="shared" si="48"/>
        <v>10.890138139495466</v>
      </c>
      <c r="AC155" s="6">
        <f t="shared" si="57"/>
        <v>443.51859999999999</v>
      </c>
      <c r="AD155" s="7">
        <f t="shared" si="49"/>
        <v>438.79265390757672</v>
      </c>
      <c r="AE155" s="7">
        <f t="shared" si="37"/>
        <v>539.70802687931268</v>
      </c>
      <c r="AF155" s="51">
        <v>1651</v>
      </c>
      <c r="AG155" s="44">
        <f t="shared" si="50"/>
        <v>3019.7499999999995</v>
      </c>
      <c r="AH155" s="44">
        <f t="shared" si="51"/>
        <v>2064.9950000000003</v>
      </c>
      <c r="AI155" s="44">
        <f t="shared" si="52"/>
        <v>1842.9291464118223</v>
      </c>
      <c r="AJ155" s="44">
        <f t="shared" si="38"/>
        <v>2312.4529681998224</v>
      </c>
      <c r="AK155" s="10">
        <v>1651</v>
      </c>
      <c r="AL155" s="11">
        <f t="shared" si="53"/>
        <v>1.6385600096886221</v>
      </c>
      <c r="AM155" s="11">
        <f t="shared" si="54"/>
        <v>1.1204961427955815</v>
      </c>
      <c r="AN155" s="11">
        <f t="shared" si="39"/>
        <v>0.79695854218669326</v>
      </c>
      <c r="AP155" s="12">
        <v>1.6385600096886221</v>
      </c>
      <c r="AQ155" s="12">
        <v>1.1204961427955815</v>
      </c>
      <c r="AS155" s="12">
        <f t="shared" si="56"/>
        <v>0</v>
      </c>
    </row>
    <row r="156" spans="1:45" x14ac:dyDescent="0.2">
      <c r="A156">
        <f t="shared" si="55"/>
        <v>1.5438464342928659</v>
      </c>
      <c r="B156" s="5">
        <v>1652</v>
      </c>
      <c r="C156" s="4">
        <v>0.78223776223776231</v>
      </c>
      <c r="D156" s="4">
        <v>1.2079039979999999</v>
      </c>
      <c r="E156" s="4">
        <v>1.6023000000000001</v>
      </c>
      <c r="F156" s="4">
        <v>1.20765498</v>
      </c>
      <c r="G156" s="4">
        <v>2.2130181818181822</v>
      </c>
      <c r="H156" s="4">
        <v>3.7196356275303648</v>
      </c>
      <c r="I156" s="4">
        <v>6.1014303797468363</v>
      </c>
      <c r="J156" s="4">
        <v>5</v>
      </c>
      <c r="K156" s="4">
        <v>6.8496801705756933</v>
      </c>
      <c r="L156" s="4">
        <v>2.7</v>
      </c>
      <c r="M156" s="4">
        <v>3.44</v>
      </c>
      <c r="N156" s="4">
        <v>4.6137885250995794</v>
      </c>
      <c r="O156" s="4">
        <v>1.7101000000000002</v>
      </c>
      <c r="P156" s="4">
        <v>12.078999999999999</v>
      </c>
      <c r="Q156" s="4">
        <v>8.2599800000000005</v>
      </c>
      <c r="R156" s="6"/>
      <c r="S156" s="26">
        <v>1652</v>
      </c>
      <c r="T156" s="6">
        <f t="shared" si="40"/>
        <v>327.27449958</v>
      </c>
      <c r="U156" s="6">
        <f t="shared" si="41"/>
        <v>48.022494545454549</v>
      </c>
      <c r="V156" s="6">
        <f t="shared" si="42"/>
        <v>18.598178137651825</v>
      </c>
      <c r="W156" s="6">
        <f t="shared" si="43"/>
        <v>18.304291139240508</v>
      </c>
      <c r="X156" s="6">
        <f t="shared" si="44"/>
        <v>6.5</v>
      </c>
      <c r="Y156" s="6">
        <f t="shared" si="45"/>
        <v>20.549040511727078</v>
      </c>
      <c r="Z156" s="6">
        <f t="shared" si="46"/>
        <v>3.5100000000000002</v>
      </c>
      <c r="AA156" s="6">
        <f t="shared" si="47"/>
        <v>4.4720000000000004</v>
      </c>
      <c r="AB156" s="6">
        <f t="shared" si="48"/>
        <v>9.2275770501991587</v>
      </c>
      <c r="AC156" s="6">
        <f t="shared" si="57"/>
        <v>434.22329999999999</v>
      </c>
      <c r="AD156" s="7">
        <f t="shared" si="49"/>
        <v>456.45808096427305</v>
      </c>
      <c r="AE156" s="7">
        <f t="shared" si="37"/>
        <v>550.58404004757676</v>
      </c>
      <c r="AF156" s="51">
        <v>1652</v>
      </c>
      <c r="AG156" s="44">
        <f t="shared" si="50"/>
        <v>3019.7499999999995</v>
      </c>
      <c r="AH156" s="44">
        <f t="shared" si="51"/>
        <v>2064.9950000000003</v>
      </c>
      <c r="AI156" s="44">
        <f t="shared" si="52"/>
        <v>1917.1239400499469</v>
      </c>
      <c r="AJ156" s="44">
        <f t="shared" si="38"/>
        <v>2366.3089018139472</v>
      </c>
      <c r="AK156" s="10">
        <v>1652</v>
      </c>
      <c r="AL156" s="11">
        <f t="shared" si="53"/>
        <v>1.5751459448789347</v>
      </c>
      <c r="AM156" s="11">
        <f t="shared" si="54"/>
        <v>1.0771317163491272</v>
      </c>
      <c r="AN156" s="11">
        <f t="shared" si="39"/>
        <v>0.81017484174628784</v>
      </c>
      <c r="AP156" s="12">
        <v>1.5751459448789347</v>
      </c>
      <c r="AQ156" s="12">
        <v>1.0771317163491272</v>
      </c>
      <c r="AS156" s="12">
        <f t="shared" si="56"/>
        <v>0</v>
      </c>
    </row>
    <row r="157" spans="1:45" x14ac:dyDescent="0.2">
      <c r="A157">
        <f t="shared" si="55"/>
        <v>1.6460020500000001</v>
      </c>
      <c r="B157" s="5">
        <v>1653</v>
      </c>
      <c r="C157" s="4">
        <v>0.59393939393939399</v>
      </c>
      <c r="D157" s="4">
        <v>0.96989335800000009</v>
      </c>
      <c r="E157" s="4">
        <v>1.7101000000000002</v>
      </c>
      <c r="F157" s="4">
        <v>0.97762546000000017</v>
      </c>
      <c r="G157" s="4">
        <v>2.0473090909090912</v>
      </c>
      <c r="H157" s="4">
        <v>3.7196356275303648</v>
      </c>
      <c r="I157" s="4">
        <v>5.8427848101265836</v>
      </c>
      <c r="J157" s="4">
        <v>5</v>
      </c>
      <c r="K157" s="4">
        <v>6.6304904051172704</v>
      </c>
      <c r="L157" s="4">
        <v>2.7</v>
      </c>
      <c r="M157" s="4">
        <v>3.44</v>
      </c>
      <c r="N157" s="4">
        <v>4.6137885250995794</v>
      </c>
      <c r="O157" s="4">
        <v>1.3720000000000001</v>
      </c>
      <c r="P157" s="4">
        <v>12.078999999999999</v>
      </c>
      <c r="Q157" s="4">
        <v>8.2599800000000005</v>
      </c>
      <c r="R157" s="6"/>
      <c r="S157" s="26">
        <v>1653</v>
      </c>
      <c r="T157" s="6">
        <f t="shared" si="40"/>
        <v>264.93649966000004</v>
      </c>
      <c r="U157" s="6">
        <f t="shared" si="41"/>
        <v>44.426607272727274</v>
      </c>
      <c r="V157" s="6">
        <f t="shared" si="42"/>
        <v>18.598178137651825</v>
      </c>
      <c r="W157" s="6">
        <f t="shared" si="43"/>
        <v>17.52835443037975</v>
      </c>
      <c r="X157" s="6">
        <f t="shared" si="44"/>
        <v>6.5</v>
      </c>
      <c r="Y157" s="6">
        <f t="shared" si="45"/>
        <v>19.89147121535181</v>
      </c>
      <c r="Z157" s="6">
        <f t="shared" si="46"/>
        <v>3.5100000000000002</v>
      </c>
      <c r="AA157" s="6">
        <f t="shared" si="47"/>
        <v>4.4720000000000004</v>
      </c>
      <c r="AB157" s="6">
        <f t="shared" si="48"/>
        <v>9.2275770501991587</v>
      </c>
      <c r="AC157" s="6">
        <f t="shared" si="57"/>
        <v>463.43710000000004</v>
      </c>
      <c r="AD157" s="7">
        <f t="shared" si="49"/>
        <v>389.09068776630983</v>
      </c>
      <c r="AE157" s="7">
        <f t="shared" si="37"/>
        <v>563.40688138427311</v>
      </c>
      <c r="AF157" s="51">
        <v>1653</v>
      </c>
      <c r="AG157" s="44">
        <f t="shared" si="50"/>
        <v>3019.7499999999995</v>
      </c>
      <c r="AH157" s="44">
        <f t="shared" si="51"/>
        <v>2064.9950000000003</v>
      </c>
      <c r="AI157" s="44">
        <f t="shared" si="52"/>
        <v>1634.1808886185013</v>
      </c>
      <c r="AJ157" s="44">
        <f t="shared" si="38"/>
        <v>2467.8834100465015</v>
      </c>
      <c r="AK157" s="10">
        <v>1653</v>
      </c>
      <c r="AL157" s="11">
        <f t="shared" si="53"/>
        <v>1.8478676510241325</v>
      </c>
      <c r="AM157" s="11">
        <f t="shared" si="54"/>
        <v>1.263626942636503</v>
      </c>
      <c r="AN157" s="11">
        <f t="shared" si="39"/>
        <v>0.66217912968089077</v>
      </c>
      <c r="AP157" s="12">
        <v>1.8478676510241325</v>
      </c>
      <c r="AQ157" s="12">
        <v>1.263626942636503</v>
      </c>
      <c r="AS157" s="12">
        <f t="shared" si="56"/>
        <v>0</v>
      </c>
    </row>
    <row r="158" spans="1:45" x14ac:dyDescent="0.2">
      <c r="A158">
        <f t="shared" si="55"/>
        <v>1.8982592700144396</v>
      </c>
      <c r="B158" s="5">
        <v>1654</v>
      </c>
      <c r="C158" s="4">
        <v>0.40681585081585087</v>
      </c>
      <c r="D158" s="4">
        <v>0.75766720400000009</v>
      </c>
      <c r="E158" s="4">
        <v>1.3720000000000001</v>
      </c>
      <c r="F158" s="4">
        <v>0.77224196000000023</v>
      </c>
      <c r="G158" s="4">
        <v>1.478909090909091</v>
      </c>
      <c r="H158" s="4">
        <v>3.7196356275303648</v>
      </c>
      <c r="I158" s="4">
        <v>6.0344430379746843</v>
      </c>
      <c r="J158" s="4">
        <v>5</v>
      </c>
      <c r="K158" s="4">
        <v>6.1373134328358203</v>
      </c>
      <c r="L158" s="4">
        <v>2.7</v>
      </c>
      <c r="M158" s="4">
        <v>3.44</v>
      </c>
      <c r="N158" s="4">
        <v>5.4450690697477331</v>
      </c>
      <c r="O158" s="4">
        <v>1.2397</v>
      </c>
      <c r="P158" s="4">
        <v>12.078999999999999</v>
      </c>
      <c r="Q158" s="4">
        <v>8.2599800000000005</v>
      </c>
      <c r="R158" s="6"/>
      <c r="S158" s="26">
        <v>1654</v>
      </c>
      <c r="T158" s="6">
        <f t="shared" si="40"/>
        <v>209.27757116000006</v>
      </c>
      <c r="U158" s="6">
        <f t="shared" si="41"/>
        <v>32.092327272727275</v>
      </c>
      <c r="V158" s="6">
        <f t="shared" si="42"/>
        <v>18.598178137651825</v>
      </c>
      <c r="W158" s="6">
        <f t="shared" si="43"/>
        <v>18.103329113924055</v>
      </c>
      <c r="X158" s="6">
        <f t="shared" si="44"/>
        <v>6.5</v>
      </c>
      <c r="Y158" s="6">
        <f t="shared" si="45"/>
        <v>18.41194029850746</v>
      </c>
      <c r="Z158" s="6">
        <f t="shared" si="46"/>
        <v>3.5100000000000002</v>
      </c>
      <c r="AA158" s="6">
        <f t="shared" si="47"/>
        <v>4.4720000000000004</v>
      </c>
      <c r="AB158" s="6">
        <f t="shared" si="48"/>
        <v>10.890138139495466</v>
      </c>
      <c r="AC158" s="6">
        <f t="shared" si="57"/>
        <v>371.81200000000001</v>
      </c>
      <c r="AD158" s="7">
        <f t="shared" si="49"/>
        <v>321.85548412230611</v>
      </c>
      <c r="AE158" s="7">
        <f t="shared" si="37"/>
        <v>587.59128810630989</v>
      </c>
      <c r="AF158" s="51">
        <v>1654</v>
      </c>
      <c r="AG158" s="44">
        <f t="shared" si="50"/>
        <v>3019.7499999999995</v>
      </c>
      <c r="AH158" s="44">
        <f t="shared" si="51"/>
        <v>2064.9950000000003</v>
      </c>
      <c r="AI158" s="44">
        <f t="shared" si="52"/>
        <v>1351.7930333136858</v>
      </c>
      <c r="AJ158" s="44">
        <f t="shared" si="38"/>
        <v>2034.4376344416855</v>
      </c>
      <c r="AK158" s="10">
        <v>1654</v>
      </c>
      <c r="AL158" s="11">
        <f t="shared" si="53"/>
        <v>2.2338848666778577</v>
      </c>
      <c r="AM158" s="11">
        <f t="shared" si="54"/>
        <v>1.5275970130856673</v>
      </c>
      <c r="AN158" s="11">
        <f t="shared" si="39"/>
        <v>0.66445538090169121</v>
      </c>
      <c r="AP158" s="12">
        <v>2.2338848666778577</v>
      </c>
      <c r="AQ158" s="12">
        <v>1.5275970130856673</v>
      </c>
      <c r="AS158" s="12">
        <f t="shared" si="56"/>
        <v>0</v>
      </c>
    </row>
    <row r="159" spans="1:45" x14ac:dyDescent="0.2">
      <c r="A159">
        <f t="shared" si="55"/>
        <v>1.9237398382797224</v>
      </c>
      <c r="B159" s="5">
        <v>1655</v>
      </c>
      <c r="C159" s="4">
        <v>0.36726340326340334</v>
      </c>
      <c r="D159" s="4">
        <v>0.70113967700000013</v>
      </c>
      <c r="E159" s="4">
        <v>1.2397</v>
      </c>
      <c r="F159" s="4">
        <v>0.70651923999999999</v>
      </c>
      <c r="G159" s="4">
        <v>1.3595272727272729</v>
      </c>
      <c r="H159" s="4">
        <v>3.7196356275303648</v>
      </c>
      <c r="I159" s="4">
        <v>5.0073037974683547</v>
      </c>
      <c r="J159" s="4">
        <v>5</v>
      </c>
      <c r="K159" s="4">
        <v>6.1373134328358203</v>
      </c>
      <c r="L159" s="4">
        <v>2.7</v>
      </c>
      <c r="M159" s="4">
        <v>3.44</v>
      </c>
      <c r="N159" s="4">
        <v>5.4450690697477331</v>
      </c>
      <c r="O159" s="4">
        <v>1.1319000000000001</v>
      </c>
      <c r="P159" s="4">
        <v>12.063579999999998</v>
      </c>
      <c r="Q159" s="4">
        <v>8.4450199999999995</v>
      </c>
      <c r="R159" s="6"/>
      <c r="S159" s="26">
        <v>1655</v>
      </c>
      <c r="T159" s="6">
        <f t="shared" si="40"/>
        <v>191.46671404</v>
      </c>
      <c r="U159" s="6">
        <f t="shared" si="41"/>
        <v>29.50174181818182</v>
      </c>
      <c r="V159" s="6">
        <f t="shared" si="42"/>
        <v>18.598178137651825</v>
      </c>
      <c r="W159" s="6">
        <f t="shared" si="43"/>
        <v>15.021911392405064</v>
      </c>
      <c r="X159" s="6">
        <f t="shared" si="44"/>
        <v>6.5</v>
      </c>
      <c r="Y159" s="6">
        <f t="shared" si="45"/>
        <v>18.41194029850746</v>
      </c>
      <c r="Z159" s="6">
        <f t="shared" si="46"/>
        <v>3.5100000000000002</v>
      </c>
      <c r="AA159" s="6">
        <f t="shared" si="47"/>
        <v>4.4720000000000004</v>
      </c>
      <c r="AB159" s="6">
        <f t="shared" si="48"/>
        <v>10.890138139495466</v>
      </c>
      <c r="AC159" s="6">
        <f t="shared" si="57"/>
        <v>335.95870000000002</v>
      </c>
      <c r="AD159" s="7">
        <f t="shared" si="49"/>
        <v>298.37262382624164</v>
      </c>
      <c r="AE159" s="7">
        <f t="shared" si="37"/>
        <v>484.38991296230608</v>
      </c>
      <c r="AF159" s="51">
        <v>1655</v>
      </c>
      <c r="AG159" s="44">
        <f t="shared" si="50"/>
        <v>3015.8949999999995</v>
      </c>
      <c r="AH159" s="44">
        <f t="shared" si="51"/>
        <v>2111.2550000000001</v>
      </c>
      <c r="AI159" s="44">
        <f t="shared" si="52"/>
        <v>1253.165020070215</v>
      </c>
      <c r="AJ159" s="44">
        <f t="shared" si="38"/>
        <v>1860.031361102215</v>
      </c>
      <c r="AK159" s="10">
        <v>1655</v>
      </c>
      <c r="AL159" s="11">
        <f t="shared" si="53"/>
        <v>2.4066223934586195</v>
      </c>
      <c r="AM159" s="11">
        <f t="shared" si="54"/>
        <v>1.6847382157871804</v>
      </c>
      <c r="AN159" s="11">
        <f t="shared" si="39"/>
        <v>0.67373327475920408</v>
      </c>
      <c r="AP159" s="12">
        <v>2.4066223934586195</v>
      </c>
      <c r="AQ159" s="12">
        <v>1.6847382157871804</v>
      </c>
      <c r="AS159" s="12">
        <f t="shared" si="56"/>
        <v>0</v>
      </c>
    </row>
    <row r="160" spans="1:45" x14ac:dyDescent="0.2">
      <c r="A160">
        <f t="shared" si="55"/>
        <v>1.7875534525723471</v>
      </c>
      <c r="B160" s="5">
        <v>1656</v>
      </c>
      <c r="C160" s="4">
        <v>0.48716083916083924</v>
      </c>
      <c r="D160" s="4">
        <v>0.8558465930000001</v>
      </c>
      <c r="E160" s="4">
        <v>1.1319000000000001</v>
      </c>
      <c r="F160" s="4">
        <v>0.87082604000000008</v>
      </c>
      <c r="G160" s="4">
        <v>1.0477090909090909</v>
      </c>
      <c r="H160" s="4">
        <v>3.7196356275303648</v>
      </c>
      <c r="I160" s="4">
        <v>5.7776582278481019</v>
      </c>
      <c r="J160" s="4">
        <v>5</v>
      </c>
      <c r="K160" s="4">
        <v>5.8085287846481872</v>
      </c>
      <c r="L160" s="4">
        <v>2.7</v>
      </c>
      <c r="M160" s="4">
        <v>3.44</v>
      </c>
      <c r="N160" s="4">
        <v>5.1425652325395257</v>
      </c>
      <c r="O160" s="4">
        <v>1.2054</v>
      </c>
      <c r="P160" s="4">
        <v>12.063579999999998</v>
      </c>
      <c r="Q160" s="4">
        <v>8.4450199999999995</v>
      </c>
      <c r="R160" s="6"/>
      <c r="S160" s="26">
        <v>1656</v>
      </c>
      <c r="T160" s="6">
        <f t="shared" si="40"/>
        <v>235.99385684000003</v>
      </c>
      <c r="U160" s="6">
        <f t="shared" si="41"/>
        <v>22.735287272727273</v>
      </c>
      <c r="V160" s="6">
        <f t="shared" si="42"/>
        <v>18.598178137651825</v>
      </c>
      <c r="W160" s="6">
        <f t="shared" si="43"/>
        <v>17.332974683544307</v>
      </c>
      <c r="X160" s="6">
        <f t="shared" si="44"/>
        <v>6.5</v>
      </c>
      <c r="Y160" s="6">
        <f t="shared" si="45"/>
        <v>17.42558635394456</v>
      </c>
      <c r="Z160" s="6">
        <f t="shared" si="46"/>
        <v>3.5100000000000002</v>
      </c>
      <c r="AA160" s="6">
        <f t="shared" si="47"/>
        <v>4.4720000000000004</v>
      </c>
      <c r="AB160" s="6">
        <f t="shared" si="48"/>
        <v>10.285130465079051</v>
      </c>
      <c r="AC160" s="6">
        <f t="shared" si="57"/>
        <v>306.74490000000003</v>
      </c>
      <c r="AD160" s="7">
        <f t="shared" si="49"/>
        <v>336.85301375294699</v>
      </c>
      <c r="AE160" s="7">
        <f t="shared" si="37"/>
        <v>442.86460978624166</v>
      </c>
      <c r="AF160" s="51">
        <v>1656</v>
      </c>
      <c r="AG160" s="44">
        <f t="shared" si="50"/>
        <v>3015.8949999999995</v>
      </c>
      <c r="AH160" s="44">
        <f t="shared" si="51"/>
        <v>2111.2550000000001</v>
      </c>
      <c r="AI160" s="44">
        <f t="shared" si="52"/>
        <v>1414.7826577623775</v>
      </c>
      <c r="AJ160" s="44">
        <f t="shared" si="38"/>
        <v>1711.9370390343777</v>
      </c>
      <c r="AK160" s="10">
        <v>1656</v>
      </c>
      <c r="AL160" s="11">
        <f t="shared" si="53"/>
        <v>2.1317019850737666</v>
      </c>
      <c r="AM160" s="11">
        <f t="shared" si="54"/>
        <v>1.4922822162233487</v>
      </c>
      <c r="AN160" s="11">
        <f t="shared" si="39"/>
        <v>0.82642213206648607</v>
      </c>
      <c r="AP160" s="12">
        <v>2.1317019850737666</v>
      </c>
      <c r="AQ160" s="12">
        <v>1.4922822162233487</v>
      </c>
      <c r="AS160" s="12">
        <f t="shared" si="56"/>
        <v>0</v>
      </c>
    </row>
    <row r="161" spans="1:45" x14ac:dyDescent="0.2">
      <c r="A161">
        <f t="shared" si="55"/>
        <v>1.7397593578904997</v>
      </c>
      <c r="B161" s="5">
        <v>1657</v>
      </c>
      <c r="C161" s="4">
        <v>0.48637762237762239</v>
      </c>
      <c r="D161" s="4">
        <v>0.8647719920000001</v>
      </c>
      <c r="E161" s="4">
        <v>1.2054</v>
      </c>
      <c r="F161" s="4">
        <v>0.84618002000000025</v>
      </c>
      <c r="G161" s="4">
        <v>0.7929090909090909</v>
      </c>
      <c r="H161" s="4">
        <v>3.7196356275303648</v>
      </c>
      <c r="I161" s="4">
        <v>5.554367088607596</v>
      </c>
      <c r="J161" s="4">
        <v>5</v>
      </c>
      <c r="K161" s="4">
        <v>5.5345415778251601</v>
      </c>
      <c r="L161" s="4">
        <v>2.7</v>
      </c>
      <c r="M161" s="4">
        <v>3.44</v>
      </c>
      <c r="N161" s="4">
        <v>4.9000000000000004</v>
      </c>
      <c r="O161" s="4">
        <v>1.1466000000000001</v>
      </c>
      <c r="P161" s="4">
        <v>12.063579999999998</v>
      </c>
      <c r="Q161" s="4">
        <v>8.4450199999999995</v>
      </c>
      <c r="R161" s="6"/>
      <c r="S161" s="26">
        <v>1657</v>
      </c>
      <c r="T161" s="6">
        <f t="shared" si="40"/>
        <v>229.31478542000008</v>
      </c>
      <c r="U161" s="6">
        <f t="shared" si="41"/>
        <v>17.206127272727272</v>
      </c>
      <c r="V161" s="6">
        <f t="shared" si="42"/>
        <v>18.598178137651825</v>
      </c>
      <c r="W161" s="6">
        <f t="shared" si="43"/>
        <v>16.663101265822789</v>
      </c>
      <c r="X161" s="6">
        <f t="shared" si="44"/>
        <v>6.5</v>
      </c>
      <c r="Y161" s="6">
        <f t="shared" si="45"/>
        <v>16.603624733475481</v>
      </c>
      <c r="Z161" s="6">
        <f t="shared" si="46"/>
        <v>3.5100000000000002</v>
      </c>
      <c r="AA161" s="6">
        <f t="shared" si="47"/>
        <v>4.4720000000000004</v>
      </c>
      <c r="AB161" s="6">
        <f t="shared" si="48"/>
        <v>9.8000000000000007</v>
      </c>
      <c r="AC161" s="6">
        <f t="shared" si="57"/>
        <v>326.66340000000002</v>
      </c>
      <c r="AD161" s="7">
        <f t="shared" si="49"/>
        <v>322.66781682967741</v>
      </c>
      <c r="AE161" s="7">
        <f t="shared" si="37"/>
        <v>407.60405691294704</v>
      </c>
      <c r="AF161" s="51">
        <v>1657</v>
      </c>
      <c r="AG161" s="44">
        <f t="shared" si="50"/>
        <v>3015.8949999999995</v>
      </c>
      <c r="AH161" s="44">
        <f t="shared" si="51"/>
        <v>2111.2550000000001</v>
      </c>
      <c r="AI161" s="44">
        <f t="shared" si="52"/>
        <v>1355.2048306846452</v>
      </c>
      <c r="AJ161" s="44">
        <f t="shared" si="38"/>
        <v>1764.0690119206452</v>
      </c>
      <c r="AK161" s="10">
        <v>1657</v>
      </c>
      <c r="AL161" s="11">
        <f t="shared" si="53"/>
        <v>2.2254163589989409</v>
      </c>
      <c r="AM161" s="11">
        <f t="shared" si="54"/>
        <v>1.5578862709140437</v>
      </c>
      <c r="AN161" s="11">
        <f t="shared" si="39"/>
        <v>0.76822665186389416</v>
      </c>
      <c r="AP161" s="12">
        <v>2.2254163589989409</v>
      </c>
      <c r="AQ161" s="12">
        <v>1.5578862709140437</v>
      </c>
      <c r="AS161" s="12">
        <f t="shared" si="56"/>
        <v>0</v>
      </c>
    </row>
    <row r="162" spans="1:45" x14ac:dyDescent="0.2">
      <c r="A162">
        <f t="shared" si="55"/>
        <v>1.7068872820612169</v>
      </c>
      <c r="B162" s="5">
        <v>1658</v>
      </c>
      <c r="C162" s="4">
        <v>0.50537062937062938</v>
      </c>
      <c r="D162" s="4">
        <v>0.86179685900000014</v>
      </c>
      <c r="E162" s="4">
        <v>1.1466000000000001</v>
      </c>
      <c r="F162" s="4">
        <v>0.86261070000000017</v>
      </c>
      <c r="G162" s="4">
        <v>1.6535272727272727</v>
      </c>
      <c r="H162" s="4">
        <v>3.7196356275303648</v>
      </c>
      <c r="I162" s="4">
        <v>5.6492658227848107</v>
      </c>
      <c r="J162" s="4">
        <v>5</v>
      </c>
      <c r="K162" s="4">
        <v>5.0961620469083151</v>
      </c>
      <c r="L162" s="4">
        <v>2.7</v>
      </c>
      <c r="M162" s="4">
        <v>3.44</v>
      </c>
      <c r="N162" s="4">
        <v>4.9000000000000004</v>
      </c>
      <c r="O162" s="4">
        <v>1.2005000000000001</v>
      </c>
      <c r="P162" s="4">
        <v>12.063579999999998</v>
      </c>
      <c r="Q162" s="4">
        <v>8.4450199999999995</v>
      </c>
      <c r="R162" s="6"/>
      <c r="S162" s="26">
        <v>1658</v>
      </c>
      <c r="T162" s="6">
        <f t="shared" si="40"/>
        <v>233.76749970000006</v>
      </c>
      <c r="U162" s="6">
        <f t="shared" si="41"/>
        <v>35.881541818181816</v>
      </c>
      <c r="V162" s="6">
        <f t="shared" si="42"/>
        <v>18.598178137651825</v>
      </c>
      <c r="W162" s="6">
        <f t="shared" si="43"/>
        <v>16.94779746835443</v>
      </c>
      <c r="X162" s="6">
        <f t="shared" si="44"/>
        <v>6.5</v>
      </c>
      <c r="Y162" s="6">
        <f t="shared" si="45"/>
        <v>15.288486140724945</v>
      </c>
      <c r="Z162" s="6">
        <f t="shared" si="46"/>
        <v>3.5100000000000002</v>
      </c>
      <c r="AA162" s="6">
        <f t="shared" si="47"/>
        <v>4.4720000000000004</v>
      </c>
      <c r="AB162" s="6">
        <f t="shared" si="48"/>
        <v>9.8000000000000007</v>
      </c>
      <c r="AC162" s="6">
        <f t="shared" si="57"/>
        <v>310.72860000000003</v>
      </c>
      <c r="AD162" s="7">
        <f t="shared" si="49"/>
        <v>344.76550326491309</v>
      </c>
      <c r="AE162" s="7">
        <f t="shared" si="37"/>
        <v>420.01643140967741</v>
      </c>
      <c r="AF162" s="51">
        <v>1658</v>
      </c>
      <c r="AG162" s="44">
        <f t="shared" si="50"/>
        <v>3015.8949999999995</v>
      </c>
      <c r="AH162" s="44">
        <f t="shared" si="51"/>
        <v>2111.2550000000001</v>
      </c>
      <c r="AI162" s="44">
        <f t="shared" si="52"/>
        <v>1448.015113712635</v>
      </c>
      <c r="AJ162" s="44">
        <f t="shared" si="38"/>
        <v>1771.2517349726347</v>
      </c>
      <c r="AK162" s="10">
        <v>1658</v>
      </c>
      <c r="AL162" s="11">
        <f t="shared" si="53"/>
        <v>2.0827786750563693</v>
      </c>
      <c r="AM162" s="11">
        <f t="shared" si="54"/>
        <v>1.4580338147071219</v>
      </c>
      <c r="AN162" s="11">
        <f t="shared" si="39"/>
        <v>0.81750949631956538</v>
      </c>
      <c r="AP162" s="12">
        <v>2.0827786750563693</v>
      </c>
      <c r="AQ162" s="12">
        <v>1.4580338147071219</v>
      </c>
      <c r="AS162" s="12">
        <f t="shared" si="56"/>
        <v>0</v>
      </c>
    </row>
    <row r="163" spans="1:45" x14ac:dyDescent="0.2">
      <c r="A163">
        <f t="shared" si="55"/>
        <v>1.6822820334128876</v>
      </c>
      <c r="B163" s="5">
        <v>1659</v>
      </c>
      <c r="C163" s="4">
        <v>0.54694638694638698</v>
      </c>
      <c r="D163" s="4">
        <v>0.91733267500000015</v>
      </c>
      <c r="E163" s="4">
        <v>1.2005000000000001</v>
      </c>
      <c r="F163" s="4">
        <v>0.92011807999999995</v>
      </c>
      <c r="G163" s="4">
        <v>2.2860727272727277</v>
      </c>
      <c r="H163" s="4">
        <v>3.7196356275303648</v>
      </c>
      <c r="I163" s="4">
        <v>5.4576075949367091</v>
      </c>
      <c r="J163" s="4">
        <v>5</v>
      </c>
      <c r="K163" s="4">
        <v>5.150959488272921</v>
      </c>
      <c r="L163" s="4">
        <v>2.7</v>
      </c>
      <c r="M163" s="4">
        <v>3.44</v>
      </c>
      <c r="N163" s="4">
        <v>4.9000000000000004</v>
      </c>
      <c r="O163" s="4">
        <v>1.3181</v>
      </c>
      <c r="P163" s="4">
        <v>12.063579999999998</v>
      </c>
      <c r="Q163" s="4">
        <v>8.4450199999999995</v>
      </c>
      <c r="R163" s="6"/>
      <c r="S163" s="26">
        <v>1659</v>
      </c>
      <c r="T163" s="6">
        <f t="shared" si="40"/>
        <v>249.35199967999998</v>
      </c>
      <c r="U163" s="6">
        <f t="shared" si="41"/>
        <v>49.60777818181819</v>
      </c>
      <c r="V163" s="6">
        <f t="shared" si="42"/>
        <v>18.598178137651825</v>
      </c>
      <c r="W163" s="6">
        <f t="shared" si="43"/>
        <v>16.372822784810126</v>
      </c>
      <c r="X163" s="6">
        <f t="shared" si="44"/>
        <v>6.5</v>
      </c>
      <c r="Y163" s="6">
        <f t="shared" si="45"/>
        <v>15.452878464818763</v>
      </c>
      <c r="Z163" s="6">
        <f t="shared" si="46"/>
        <v>3.5100000000000002</v>
      </c>
      <c r="AA163" s="6">
        <f t="shared" si="47"/>
        <v>4.4720000000000004</v>
      </c>
      <c r="AB163" s="6">
        <f t="shared" si="48"/>
        <v>9.8000000000000007</v>
      </c>
      <c r="AC163" s="6">
        <f t="shared" si="57"/>
        <v>325.33550000000002</v>
      </c>
      <c r="AD163" s="7">
        <f t="shared" si="49"/>
        <v>373.66565724909884</v>
      </c>
      <c r="AE163" s="7">
        <f t="shared" si="37"/>
        <v>421.72660356491303</v>
      </c>
      <c r="AF163" s="51">
        <v>1659</v>
      </c>
      <c r="AG163" s="44">
        <f t="shared" si="50"/>
        <v>3015.8949999999995</v>
      </c>
      <c r="AH163" s="44">
        <f t="shared" si="51"/>
        <v>2111.2550000000001</v>
      </c>
      <c r="AI163" s="44">
        <f t="shared" si="52"/>
        <v>1569.3957604462153</v>
      </c>
      <c r="AJ163" s="44">
        <f t="shared" si="38"/>
        <v>1888.5264617902155</v>
      </c>
      <c r="AK163" s="10">
        <v>1659</v>
      </c>
      <c r="AL163" s="11">
        <f t="shared" si="53"/>
        <v>1.9216918230634898</v>
      </c>
      <c r="AM163" s="11">
        <f t="shared" si="54"/>
        <v>1.3452661547905047</v>
      </c>
      <c r="AN163" s="11">
        <f t="shared" si="39"/>
        <v>0.83101602873942126</v>
      </c>
      <c r="AP163" s="12">
        <v>1.9216918230634898</v>
      </c>
      <c r="AQ163" s="12">
        <v>1.3452661547905047</v>
      </c>
      <c r="AS163" s="12">
        <f t="shared" si="56"/>
        <v>0</v>
      </c>
    </row>
    <row r="164" spans="1:45" x14ac:dyDescent="0.2">
      <c r="A164">
        <f t="shared" si="55"/>
        <v>1.6565572932660673</v>
      </c>
      <c r="B164" s="5">
        <v>1660</v>
      </c>
      <c r="C164" s="4">
        <v>0.59511421911421925</v>
      </c>
      <c r="D164" s="4">
        <v>0.97286849100000006</v>
      </c>
      <c r="E164" s="4">
        <v>1.3181</v>
      </c>
      <c r="F164" s="4">
        <v>0.98584080000000029</v>
      </c>
      <c r="G164" s="4">
        <v>1.5564181818181817</v>
      </c>
      <c r="H164" s="4">
        <v>3.7196356275303648</v>
      </c>
      <c r="I164" s="4">
        <v>6.099569620253166</v>
      </c>
      <c r="J164" s="4">
        <v>5</v>
      </c>
      <c r="K164" s="4">
        <v>5.60724946695096</v>
      </c>
      <c r="L164" s="4">
        <v>2.7</v>
      </c>
      <c r="M164" s="4">
        <v>3.44</v>
      </c>
      <c r="N164" s="4">
        <v>4.9000000000000004</v>
      </c>
      <c r="O164" s="4">
        <v>1.3377000000000001</v>
      </c>
      <c r="P164" s="4">
        <v>11.970459999999999</v>
      </c>
      <c r="Q164" s="4">
        <v>8.1572500000000012</v>
      </c>
      <c r="R164" s="6"/>
      <c r="S164" s="26">
        <v>1660</v>
      </c>
      <c r="T164" s="6">
        <f t="shared" si="40"/>
        <v>267.1628568000001</v>
      </c>
      <c r="U164" s="6">
        <f t="shared" si="41"/>
        <v>33.774274545454539</v>
      </c>
      <c r="V164" s="6">
        <f t="shared" si="42"/>
        <v>18.598178137651825</v>
      </c>
      <c r="W164" s="6">
        <f t="shared" si="43"/>
        <v>18.298708860759497</v>
      </c>
      <c r="X164" s="6">
        <f t="shared" si="44"/>
        <v>6.5</v>
      </c>
      <c r="Y164" s="6">
        <f t="shared" si="45"/>
        <v>16.821748400852879</v>
      </c>
      <c r="Z164" s="6">
        <f t="shared" si="46"/>
        <v>3.5100000000000002</v>
      </c>
      <c r="AA164" s="6">
        <f t="shared" si="47"/>
        <v>4.4720000000000004</v>
      </c>
      <c r="AB164" s="6">
        <f t="shared" si="48"/>
        <v>9.8000000000000007</v>
      </c>
      <c r="AC164" s="6">
        <f t="shared" si="57"/>
        <v>357.20510000000002</v>
      </c>
      <c r="AD164" s="7">
        <f t="shared" si="49"/>
        <v>378.93776674471883</v>
      </c>
      <c r="AE164" s="7">
        <f t="shared" si="37"/>
        <v>449.64915756909892</v>
      </c>
      <c r="AF164" s="51">
        <v>1660</v>
      </c>
      <c r="AG164" s="44">
        <f t="shared" si="50"/>
        <v>2992.6149999999998</v>
      </c>
      <c r="AH164" s="44">
        <f t="shared" si="51"/>
        <v>2039.3125000000002</v>
      </c>
      <c r="AI164" s="44">
        <f t="shared" si="52"/>
        <v>1591.5386203278192</v>
      </c>
      <c r="AJ164" s="44">
        <f t="shared" si="38"/>
        <v>1969.7160417678188</v>
      </c>
      <c r="AK164" s="10">
        <v>1660</v>
      </c>
      <c r="AL164" s="11">
        <f t="shared" si="53"/>
        <v>1.8803282319241439</v>
      </c>
      <c r="AM164" s="11">
        <f t="shared" si="54"/>
        <v>1.2813465372143782</v>
      </c>
      <c r="AN164" s="11">
        <f t="shared" si="39"/>
        <v>0.80800409123916894</v>
      </c>
      <c r="AP164" s="12">
        <v>1.8803282319241439</v>
      </c>
      <c r="AQ164" s="12">
        <v>1.2813465372143782</v>
      </c>
      <c r="AS164" s="12">
        <f t="shared" si="56"/>
        <v>0</v>
      </c>
    </row>
    <row r="165" spans="1:45" x14ac:dyDescent="0.2">
      <c r="A165">
        <f t="shared" si="55"/>
        <v>1.5793494814045856</v>
      </c>
      <c r="B165" s="5">
        <v>1661</v>
      </c>
      <c r="C165" s="4">
        <v>0.7230396270396271</v>
      </c>
      <c r="D165" s="4">
        <v>1.1315422509999999</v>
      </c>
      <c r="E165" s="4">
        <v>1.3377000000000001</v>
      </c>
      <c r="F165" s="4">
        <v>1.1419322600000001</v>
      </c>
      <c r="G165" s="4">
        <v>1.6098727272727273</v>
      </c>
      <c r="H165" s="4">
        <v>3.7196356275303648</v>
      </c>
      <c r="I165" s="4">
        <v>6.099569620253166</v>
      </c>
      <c r="J165" s="4">
        <v>5</v>
      </c>
      <c r="K165" s="4">
        <v>6.178358208955224</v>
      </c>
      <c r="L165" s="4">
        <v>2.7</v>
      </c>
      <c r="M165" s="4">
        <v>3.44</v>
      </c>
      <c r="N165" s="4">
        <v>4.9000000000000004</v>
      </c>
      <c r="O165" s="4">
        <v>1.5043</v>
      </c>
      <c r="P165" s="4">
        <v>11.970459999999999</v>
      </c>
      <c r="Q165" s="4">
        <v>8.1572500000000012</v>
      </c>
      <c r="R165" s="6"/>
      <c r="S165" s="26">
        <v>1661</v>
      </c>
      <c r="T165" s="6">
        <f t="shared" si="40"/>
        <v>309.46364246000002</v>
      </c>
      <c r="U165" s="6">
        <f t="shared" si="41"/>
        <v>34.934238181818181</v>
      </c>
      <c r="V165" s="6">
        <f t="shared" si="42"/>
        <v>18.598178137651825</v>
      </c>
      <c r="W165" s="6">
        <f t="shared" si="43"/>
        <v>18.298708860759497</v>
      </c>
      <c r="X165" s="6">
        <f t="shared" si="44"/>
        <v>6.5</v>
      </c>
      <c r="Y165" s="6">
        <f t="shared" si="45"/>
        <v>18.535074626865672</v>
      </c>
      <c r="Z165" s="6">
        <f t="shared" si="46"/>
        <v>3.5100000000000002</v>
      </c>
      <c r="AA165" s="6">
        <f t="shared" si="47"/>
        <v>4.4720000000000004</v>
      </c>
      <c r="AB165" s="6">
        <f t="shared" si="48"/>
        <v>9.8000000000000007</v>
      </c>
      <c r="AC165" s="6">
        <f t="shared" si="57"/>
        <v>362.51670000000001</v>
      </c>
      <c r="AD165" s="7">
        <f t="shared" si="49"/>
        <v>424.11184226709514</v>
      </c>
      <c r="AE165" s="7">
        <f t="shared" si="37"/>
        <v>468.98000994471874</v>
      </c>
      <c r="AF165" s="51">
        <v>1661</v>
      </c>
      <c r="AG165" s="44">
        <f t="shared" si="50"/>
        <v>2992.6149999999998</v>
      </c>
      <c r="AH165" s="44">
        <f t="shared" si="51"/>
        <v>2039.3125000000002</v>
      </c>
      <c r="AI165" s="44">
        <f t="shared" si="52"/>
        <v>1781.2697375217997</v>
      </c>
      <c r="AJ165" s="44">
        <f t="shared" si="38"/>
        <v>2004.0925791897998</v>
      </c>
      <c r="AK165" s="10">
        <v>1661</v>
      </c>
      <c r="AL165" s="11">
        <f t="shared" si="53"/>
        <v>1.6800459452948941</v>
      </c>
      <c r="AM165" s="11">
        <f t="shared" si="54"/>
        <v>1.1448645070662928</v>
      </c>
      <c r="AN165" s="11">
        <f t="shared" si="39"/>
        <v>0.88881609363671144</v>
      </c>
      <c r="AP165" s="12">
        <v>1.6800459452948941</v>
      </c>
      <c r="AQ165" s="12">
        <v>1.1448645070662928</v>
      </c>
      <c r="AS165" s="12">
        <f t="shared" si="56"/>
        <v>0</v>
      </c>
    </row>
    <row r="166" spans="1:45" x14ac:dyDescent="0.2">
      <c r="A166">
        <f t="shared" si="55"/>
        <v>1.4368043628882399</v>
      </c>
      <c r="B166" s="5">
        <v>1662</v>
      </c>
      <c r="C166" s="4">
        <v>0.98345920745920756</v>
      </c>
      <c r="D166" s="4">
        <v>1.3945139712000001</v>
      </c>
      <c r="E166" s="4">
        <v>1.5043</v>
      </c>
      <c r="F166" s="4">
        <v>1.41303848</v>
      </c>
      <c r="G166" s="4">
        <v>1.223218181818182</v>
      </c>
      <c r="H166" s="4">
        <v>3.7196356275303648</v>
      </c>
      <c r="I166" s="4">
        <v>5.3924810126582283</v>
      </c>
      <c r="J166" s="4">
        <v>5</v>
      </c>
      <c r="K166" s="4">
        <v>5.9187633262260135</v>
      </c>
      <c r="L166" s="4">
        <v>2.7</v>
      </c>
      <c r="M166" s="4">
        <v>3.44</v>
      </c>
      <c r="N166" s="4">
        <v>4.9000000000000004</v>
      </c>
      <c r="O166" s="4">
        <v>1.8179000000000001</v>
      </c>
      <c r="P166" s="4">
        <v>11.970459999999999</v>
      </c>
      <c r="Q166" s="4">
        <v>8.1572500000000012</v>
      </c>
      <c r="R166" s="6"/>
      <c r="S166" s="26">
        <v>1662</v>
      </c>
      <c r="T166" s="6">
        <f t="shared" si="40"/>
        <v>382.93342808</v>
      </c>
      <c r="U166" s="6">
        <f t="shared" si="41"/>
        <v>26.543834545454548</v>
      </c>
      <c r="V166" s="6">
        <f t="shared" si="42"/>
        <v>18.598178137651825</v>
      </c>
      <c r="W166" s="6">
        <f t="shared" si="43"/>
        <v>16.177443037974683</v>
      </c>
      <c r="X166" s="6">
        <f t="shared" si="44"/>
        <v>6.5</v>
      </c>
      <c r="Y166" s="6">
        <f t="shared" si="45"/>
        <v>17.756289978678041</v>
      </c>
      <c r="Z166" s="6">
        <f t="shared" si="46"/>
        <v>3.5100000000000002</v>
      </c>
      <c r="AA166" s="6">
        <f t="shared" si="47"/>
        <v>4.4720000000000004</v>
      </c>
      <c r="AB166" s="6">
        <f t="shared" si="48"/>
        <v>9.8000000000000007</v>
      </c>
      <c r="AC166" s="6">
        <f t="shared" si="57"/>
        <v>407.6653</v>
      </c>
      <c r="AD166" s="7">
        <f t="shared" si="49"/>
        <v>486.29117377975905</v>
      </c>
      <c r="AE166" s="7">
        <f t="shared" si="37"/>
        <v>477.1648998070952</v>
      </c>
      <c r="AF166" s="51">
        <v>1662</v>
      </c>
      <c r="AG166" s="44">
        <f t="shared" si="50"/>
        <v>2992.6149999999998</v>
      </c>
      <c r="AH166" s="44">
        <f t="shared" si="51"/>
        <v>2039.3125000000002</v>
      </c>
      <c r="AI166" s="44">
        <f t="shared" si="52"/>
        <v>2042.4229298749881</v>
      </c>
      <c r="AJ166" s="44">
        <f t="shared" si="38"/>
        <v>2146.2967919389885</v>
      </c>
      <c r="AK166" s="10">
        <v>1662</v>
      </c>
      <c r="AL166" s="11">
        <f t="shared" si="53"/>
        <v>1.4652278704015387</v>
      </c>
      <c r="AM166" s="11">
        <f t="shared" si="54"/>
        <v>0.99847708825165893</v>
      </c>
      <c r="AN166" s="11">
        <f t="shared" si="39"/>
        <v>0.95160321608170528</v>
      </c>
      <c r="AP166" s="12">
        <v>1.4652278704015387</v>
      </c>
      <c r="AQ166" s="12">
        <v>0.99847708825165893</v>
      </c>
      <c r="AS166" s="12">
        <f t="shared" si="56"/>
        <v>0</v>
      </c>
    </row>
    <row r="167" spans="1:45" x14ac:dyDescent="0.2">
      <c r="A167">
        <f t="shared" si="55"/>
        <v>1.6161297739114253</v>
      </c>
      <c r="B167" s="5">
        <v>1663</v>
      </c>
      <c r="C167" s="4">
        <v>0.70150116550116559</v>
      </c>
      <c r="D167" s="4">
        <v>1.1181502079999999</v>
      </c>
      <c r="E167" s="4">
        <v>1.8179000000000001</v>
      </c>
      <c r="F167" s="4">
        <v>1.1337169200000001</v>
      </c>
      <c r="G167" s="4">
        <v>1.1581818181818182</v>
      </c>
      <c r="H167" s="4">
        <v>3.7196356275303648</v>
      </c>
      <c r="I167" s="4">
        <v>5.6492658227848107</v>
      </c>
      <c r="J167" s="4">
        <v>5</v>
      </c>
      <c r="K167" s="4">
        <v>5.7630063965884872</v>
      </c>
      <c r="L167" s="4">
        <v>2.8555437100213221</v>
      </c>
      <c r="M167" s="4">
        <v>3.44</v>
      </c>
      <c r="N167" s="4">
        <v>4.9000000000000004</v>
      </c>
      <c r="O167" s="4">
        <v>1.4945000000000002</v>
      </c>
      <c r="P167" s="4">
        <v>11.970459999999999</v>
      </c>
      <c r="Q167" s="4">
        <v>8.1572500000000012</v>
      </c>
      <c r="R167" s="6"/>
      <c r="S167" s="26">
        <v>1663</v>
      </c>
      <c r="T167" s="6">
        <f t="shared" si="40"/>
        <v>307.23728532000001</v>
      </c>
      <c r="U167" s="6">
        <f t="shared" si="41"/>
        <v>25.132545454545454</v>
      </c>
      <c r="V167" s="6">
        <f t="shared" si="42"/>
        <v>18.598178137651825</v>
      </c>
      <c r="W167" s="6">
        <f t="shared" si="43"/>
        <v>16.94779746835443</v>
      </c>
      <c r="X167" s="6">
        <f t="shared" si="44"/>
        <v>6.5</v>
      </c>
      <c r="Y167" s="6">
        <f t="shared" si="45"/>
        <v>17.289019189765462</v>
      </c>
      <c r="Z167" s="6">
        <f t="shared" si="46"/>
        <v>3.712206823027719</v>
      </c>
      <c r="AA167" s="6">
        <f t="shared" si="47"/>
        <v>4.4720000000000004</v>
      </c>
      <c r="AB167" s="6">
        <f t="shared" si="48"/>
        <v>9.8000000000000007</v>
      </c>
      <c r="AC167" s="6">
        <f t="shared" si="57"/>
        <v>492.65090000000004</v>
      </c>
      <c r="AD167" s="7">
        <f t="shared" si="49"/>
        <v>409.68903239334486</v>
      </c>
      <c r="AE167" s="7">
        <f t="shared" ref="AE167:AE230" si="58">SUM(U166:AC166)</f>
        <v>511.02304569975911</v>
      </c>
      <c r="AF167" s="51">
        <v>1663</v>
      </c>
      <c r="AG167" s="44">
        <f t="shared" si="50"/>
        <v>2992.6149999999998</v>
      </c>
      <c r="AH167" s="44">
        <f t="shared" si="51"/>
        <v>2039.3125000000002</v>
      </c>
      <c r="AI167" s="44">
        <f t="shared" si="52"/>
        <v>1720.6939360520485</v>
      </c>
      <c r="AJ167" s="44">
        <f t="shared" ref="AJ167:AJ230" si="59">AE168*4.2</f>
        <v>2499.4311177080485</v>
      </c>
      <c r="AK167" s="10">
        <v>1663</v>
      </c>
      <c r="AL167" s="11">
        <f t="shared" si="53"/>
        <v>1.7391907632720789</v>
      </c>
      <c r="AM167" s="11">
        <f t="shared" si="54"/>
        <v>1.1851686446219416</v>
      </c>
      <c r="AN167" s="11">
        <f t="shared" ref="AN167:AN230" si="60">AI167/AJ167</f>
        <v>0.68843422963778511</v>
      </c>
      <c r="AP167" s="12">
        <v>1.7391907632720789</v>
      </c>
      <c r="AQ167" s="12">
        <v>1.1851686446219416</v>
      </c>
      <c r="AS167" s="12">
        <f t="shared" si="56"/>
        <v>0</v>
      </c>
    </row>
    <row r="168" spans="1:45" x14ac:dyDescent="0.2">
      <c r="A168">
        <f t="shared" si="55"/>
        <v>1.7730698488785563</v>
      </c>
      <c r="B168" s="5">
        <v>1664</v>
      </c>
      <c r="C168" s="4">
        <v>0.47724009324009325</v>
      </c>
      <c r="D168" s="4">
        <v>0.85057539839999996</v>
      </c>
      <c r="E168" s="4">
        <v>1.4945000000000002</v>
      </c>
      <c r="F168" s="4">
        <v>0.84618002000000025</v>
      </c>
      <c r="G168" s="4">
        <v>0.93545454545454554</v>
      </c>
      <c r="H168" s="4">
        <v>3.7196356275303648</v>
      </c>
      <c r="I168" s="4">
        <v>6.0344430379746843</v>
      </c>
      <c r="J168" s="4">
        <v>5</v>
      </c>
      <c r="K168" s="4">
        <v>5.8149253731343293</v>
      </c>
      <c r="L168" s="4">
        <v>2.6409452736318406</v>
      </c>
      <c r="M168" s="4">
        <v>3.44</v>
      </c>
      <c r="N168" s="4">
        <v>4.9000000000000004</v>
      </c>
      <c r="O168" s="4">
        <v>1.2348000000000001</v>
      </c>
      <c r="P168" s="4">
        <v>11.970459999999999</v>
      </c>
      <c r="Q168" s="4">
        <v>8.1572500000000012</v>
      </c>
      <c r="R168" s="6"/>
      <c r="S168" s="26">
        <v>1664</v>
      </c>
      <c r="T168" s="6">
        <f t="shared" si="40"/>
        <v>229.31478542000008</v>
      </c>
      <c r="U168" s="6">
        <f t="shared" si="41"/>
        <v>20.299363636363637</v>
      </c>
      <c r="V168" s="6">
        <f t="shared" si="42"/>
        <v>18.598178137651825</v>
      </c>
      <c r="W168" s="6">
        <f t="shared" si="43"/>
        <v>18.103329113924055</v>
      </c>
      <c r="X168" s="6">
        <f t="shared" si="44"/>
        <v>6.5</v>
      </c>
      <c r="Y168" s="6">
        <f t="shared" si="45"/>
        <v>17.444776119402988</v>
      </c>
      <c r="Z168" s="6">
        <f t="shared" si="46"/>
        <v>3.433228855721393</v>
      </c>
      <c r="AA168" s="6">
        <f t="shared" si="47"/>
        <v>4.4720000000000004</v>
      </c>
      <c r="AB168" s="6">
        <f t="shared" si="48"/>
        <v>9.8000000000000007</v>
      </c>
      <c r="AC168" s="6">
        <f t="shared" si="57"/>
        <v>405.00950000000006</v>
      </c>
      <c r="AD168" s="7">
        <f t="shared" si="49"/>
        <v>327.96566128306398</v>
      </c>
      <c r="AE168" s="7">
        <f t="shared" si="58"/>
        <v>595.10264707334488</v>
      </c>
      <c r="AF168" s="51">
        <v>1664</v>
      </c>
      <c r="AG168" s="44">
        <f t="shared" si="50"/>
        <v>2992.6149999999998</v>
      </c>
      <c r="AH168" s="44">
        <f t="shared" si="51"/>
        <v>2039.3125000000002</v>
      </c>
      <c r="AI168" s="44">
        <f t="shared" si="52"/>
        <v>1377.4557773888687</v>
      </c>
      <c r="AJ168" s="44">
        <f t="shared" si="59"/>
        <v>2115.3735786248685</v>
      </c>
      <c r="AK168" s="10">
        <v>1664</v>
      </c>
      <c r="AL168" s="11">
        <f t="shared" si="53"/>
        <v>2.1725670247453297</v>
      </c>
      <c r="AM168" s="11">
        <f t="shared" si="54"/>
        <v>1.4804921751214108</v>
      </c>
      <c r="AN168" s="11">
        <f t="shared" si="60"/>
        <v>0.65116431031737909</v>
      </c>
      <c r="AP168" s="12">
        <v>2.1725670247453297</v>
      </c>
      <c r="AQ168" s="12">
        <v>1.4804921751214108</v>
      </c>
      <c r="AS168" s="12">
        <f t="shared" si="56"/>
        <v>0</v>
      </c>
    </row>
    <row r="169" spans="1:45" x14ac:dyDescent="0.2">
      <c r="A169">
        <f t="shared" si="55"/>
        <v>2.0050480149491485</v>
      </c>
      <c r="B169" s="5">
        <v>1665</v>
      </c>
      <c r="C169" s="4">
        <v>0.53265268065268068</v>
      </c>
      <c r="D169" s="4">
        <v>0.8876843136</v>
      </c>
      <c r="E169" s="4">
        <v>1.2348000000000001</v>
      </c>
      <c r="F169" s="4">
        <v>1.0679942</v>
      </c>
      <c r="G169" s="4">
        <v>1.2481636363636364</v>
      </c>
      <c r="H169" s="4">
        <v>3.7196356275303648</v>
      </c>
      <c r="I169" s="4">
        <v>5.4576075949367091</v>
      </c>
      <c r="J169" s="4">
        <v>5</v>
      </c>
      <c r="K169" s="4">
        <v>6.2302771855010661</v>
      </c>
      <c r="L169" s="4">
        <v>2.6824804548685144</v>
      </c>
      <c r="M169" s="4">
        <v>3.44</v>
      </c>
      <c r="N169" s="4">
        <v>4.9000000000000004</v>
      </c>
      <c r="O169" s="4">
        <v>1.1907000000000001</v>
      </c>
      <c r="P169" s="4">
        <v>12.09221</v>
      </c>
      <c r="Q169" s="4">
        <v>8.2789999999999999</v>
      </c>
      <c r="R169" s="6"/>
      <c r="S169" s="26">
        <v>1665</v>
      </c>
      <c r="T169" s="6">
        <f t="shared" si="40"/>
        <v>289.42642819999998</v>
      </c>
      <c r="U169" s="6">
        <f t="shared" si="41"/>
        <v>27.08515090909091</v>
      </c>
      <c r="V169" s="6">
        <f t="shared" si="42"/>
        <v>18.598178137651825</v>
      </c>
      <c r="W169" s="6">
        <f t="shared" si="43"/>
        <v>16.372822784810126</v>
      </c>
      <c r="X169" s="6">
        <f t="shared" si="44"/>
        <v>6.5</v>
      </c>
      <c r="Y169" s="6">
        <f t="shared" si="45"/>
        <v>18.690831556503198</v>
      </c>
      <c r="Z169" s="6">
        <f t="shared" si="46"/>
        <v>3.4872245913290687</v>
      </c>
      <c r="AA169" s="6">
        <f t="shared" si="47"/>
        <v>4.4720000000000004</v>
      </c>
      <c r="AB169" s="6">
        <f t="shared" si="48"/>
        <v>9.8000000000000007</v>
      </c>
      <c r="AC169" s="6">
        <f t="shared" si="57"/>
        <v>334.63080000000002</v>
      </c>
      <c r="AD169" s="7">
        <f t="shared" si="49"/>
        <v>394.4326361793851</v>
      </c>
      <c r="AE169" s="7">
        <f t="shared" si="58"/>
        <v>503.66037586306396</v>
      </c>
      <c r="AF169" s="51">
        <v>1665</v>
      </c>
      <c r="AG169" s="44">
        <f t="shared" si="50"/>
        <v>3023.0524999999998</v>
      </c>
      <c r="AH169" s="44">
        <f t="shared" si="51"/>
        <v>2069.75</v>
      </c>
      <c r="AI169" s="44">
        <f t="shared" si="52"/>
        <v>1656.6170719534175</v>
      </c>
      <c r="AJ169" s="44">
        <f t="shared" si="59"/>
        <v>1846.4754335134178</v>
      </c>
      <c r="AK169" s="10">
        <v>1665</v>
      </c>
      <c r="AL169" s="11">
        <f t="shared" si="53"/>
        <v>1.8248348101564205</v>
      </c>
      <c r="AM169" s="11">
        <f t="shared" si="54"/>
        <v>1.249383478560578</v>
      </c>
      <c r="AN169" s="11">
        <f t="shared" si="60"/>
        <v>0.89717796504947622</v>
      </c>
      <c r="AP169" s="12">
        <v>1.8248348101564205</v>
      </c>
      <c r="AQ169" s="12">
        <v>1.249383478560578</v>
      </c>
      <c r="AS169" s="12">
        <f t="shared" si="56"/>
        <v>0</v>
      </c>
    </row>
    <row r="170" spans="1:45" x14ac:dyDescent="0.2">
      <c r="A170">
        <f t="shared" si="55"/>
        <v>1.8156162874892889</v>
      </c>
      <c r="B170" s="5">
        <v>1666</v>
      </c>
      <c r="C170" s="4">
        <v>0.45700699300699305</v>
      </c>
      <c r="D170" s="4">
        <v>0.81932578560000013</v>
      </c>
      <c r="E170" s="4">
        <v>1.1907000000000001</v>
      </c>
      <c r="F170" s="4">
        <v>0.82974934000000011</v>
      </c>
      <c r="G170" s="4">
        <v>1.3363636363636364</v>
      </c>
      <c r="H170" s="4">
        <v>3.7196356275303648</v>
      </c>
      <c r="I170" s="4">
        <v>5.9060506329113931</v>
      </c>
      <c r="J170" s="4">
        <v>5</v>
      </c>
      <c r="K170" s="4">
        <v>6.0226012793176968</v>
      </c>
      <c r="L170" s="4">
        <v>2.65</v>
      </c>
      <c r="M170" s="4">
        <v>3.44</v>
      </c>
      <c r="N170" s="4">
        <v>4.9000000000000004</v>
      </c>
      <c r="O170" s="4">
        <v>1.1123000000000001</v>
      </c>
      <c r="P170" s="4">
        <v>12.09221</v>
      </c>
      <c r="Q170" s="4">
        <v>8.2789999999999999</v>
      </c>
      <c r="R170" s="6"/>
      <c r="S170" s="26">
        <v>1666</v>
      </c>
      <c r="T170" s="6">
        <f t="shared" si="40"/>
        <v>224.86207114000004</v>
      </c>
      <c r="U170" s="6">
        <f t="shared" si="41"/>
        <v>28.99909090909091</v>
      </c>
      <c r="V170" s="6">
        <f t="shared" si="42"/>
        <v>18.598178137651825</v>
      </c>
      <c r="W170" s="6">
        <f t="shared" si="43"/>
        <v>17.718151898734178</v>
      </c>
      <c r="X170" s="6">
        <f t="shared" si="44"/>
        <v>6.5</v>
      </c>
      <c r="Y170" s="6">
        <f t="shared" si="45"/>
        <v>18.06780383795309</v>
      </c>
      <c r="Z170" s="6">
        <f t="shared" si="46"/>
        <v>3.4449999999999998</v>
      </c>
      <c r="AA170" s="6">
        <f t="shared" si="47"/>
        <v>4.4720000000000004</v>
      </c>
      <c r="AB170" s="6">
        <f t="shared" si="48"/>
        <v>9.8000000000000007</v>
      </c>
      <c r="AC170" s="6">
        <f t="shared" si="57"/>
        <v>322.67970000000003</v>
      </c>
      <c r="AD170" s="7">
        <f t="shared" si="49"/>
        <v>332.46229592343002</v>
      </c>
      <c r="AE170" s="7">
        <f t="shared" si="58"/>
        <v>439.63700797938515</v>
      </c>
      <c r="AF170" s="51">
        <v>1666</v>
      </c>
      <c r="AG170" s="44">
        <f t="shared" si="50"/>
        <v>3023.0524999999998</v>
      </c>
      <c r="AH170" s="44">
        <f t="shared" si="51"/>
        <v>2069.75</v>
      </c>
      <c r="AI170" s="44">
        <f t="shared" si="52"/>
        <v>1396.3416428784062</v>
      </c>
      <c r="AJ170" s="44">
        <f t="shared" si="59"/>
        <v>1807.1756840904063</v>
      </c>
      <c r="AK170" s="10">
        <v>1666</v>
      </c>
      <c r="AL170" s="11">
        <f t="shared" si="53"/>
        <v>2.1649805514417704</v>
      </c>
      <c r="AM170" s="11">
        <f t="shared" si="54"/>
        <v>1.4822661850386671</v>
      </c>
      <c r="AN170" s="11">
        <f t="shared" si="60"/>
        <v>0.77266513442560925</v>
      </c>
      <c r="AP170" s="12">
        <v>2.1649805514417704</v>
      </c>
      <c r="AQ170" s="12">
        <v>1.4822661850386671</v>
      </c>
      <c r="AS170" s="12">
        <f t="shared" si="56"/>
        <v>0</v>
      </c>
    </row>
    <row r="171" spans="1:45" x14ac:dyDescent="0.2">
      <c r="A171">
        <f t="shared" si="55"/>
        <v>1.8212205049224341</v>
      </c>
      <c r="B171" s="5">
        <v>1667</v>
      </c>
      <c r="C171" s="4">
        <v>0.43755710955710964</v>
      </c>
      <c r="D171" s="4">
        <v>0.79686512640000007</v>
      </c>
      <c r="E171" s="4">
        <v>1.1123000000000001</v>
      </c>
      <c r="F171" s="4">
        <v>0.79688798000000005</v>
      </c>
      <c r="G171" s="4">
        <v>1.0690909090909091</v>
      </c>
      <c r="H171" s="4">
        <v>3.7196356275303648</v>
      </c>
      <c r="I171" s="4">
        <v>6.1628354430379755</v>
      </c>
      <c r="J171" s="4">
        <v>5</v>
      </c>
      <c r="K171" s="4">
        <v>5.7630063965884872</v>
      </c>
      <c r="L171" s="4">
        <v>2.5959488272921107</v>
      </c>
      <c r="M171" s="4">
        <v>3.44</v>
      </c>
      <c r="N171" s="4">
        <v>4.9000000000000004</v>
      </c>
      <c r="O171" s="4">
        <v>1.0633000000000001</v>
      </c>
      <c r="P171" s="4">
        <v>12.09221</v>
      </c>
      <c r="Q171" s="4">
        <v>8.2789999999999999</v>
      </c>
      <c r="R171" s="6"/>
      <c r="S171" s="26">
        <v>1667</v>
      </c>
      <c r="T171" s="6">
        <f t="shared" si="40"/>
        <v>215.95664258000002</v>
      </c>
      <c r="U171" s="6">
        <f t="shared" si="41"/>
        <v>23.199272727272728</v>
      </c>
      <c r="V171" s="6">
        <f t="shared" si="42"/>
        <v>18.598178137651825</v>
      </c>
      <c r="W171" s="6">
        <f t="shared" si="43"/>
        <v>18.488506329113925</v>
      </c>
      <c r="X171" s="6">
        <f t="shared" si="44"/>
        <v>6.5</v>
      </c>
      <c r="Y171" s="6">
        <f t="shared" si="45"/>
        <v>17.289019189765462</v>
      </c>
      <c r="Z171" s="6">
        <f t="shared" si="46"/>
        <v>3.374733475479744</v>
      </c>
      <c r="AA171" s="6">
        <f t="shared" si="47"/>
        <v>4.4720000000000004</v>
      </c>
      <c r="AB171" s="6">
        <f t="shared" si="48"/>
        <v>9.8000000000000007</v>
      </c>
      <c r="AC171" s="6">
        <f t="shared" si="57"/>
        <v>301.43330000000003</v>
      </c>
      <c r="AD171" s="7">
        <f t="shared" si="49"/>
        <v>317.67835243928369</v>
      </c>
      <c r="AE171" s="7">
        <f t="shared" si="58"/>
        <v>430.27992478343003</v>
      </c>
      <c r="AF171" s="51">
        <v>1667</v>
      </c>
      <c r="AG171" s="44">
        <f t="shared" si="50"/>
        <v>3023.0524999999998</v>
      </c>
      <c r="AH171" s="44">
        <f t="shared" si="51"/>
        <v>2069.75</v>
      </c>
      <c r="AI171" s="44">
        <f t="shared" si="52"/>
        <v>1334.2490802449915</v>
      </c>
      <c r="AJ171" s="44">
        <f t="shared" si="59"/>
        <v>1693.2510414089918</v>
      </c>
      <c r="AK171" s="10">
        <v>1667</v>
      </c>
      <c r="AL171" s="11">
        <f t="shared" si="53"/>
        <v>2.265733246332772</v>
      </c>
      <c r="AM171" s="11">
        <f t="shared" si="54"/>
        <v>1.5512470877026632</v>
      </c>
      <c r="AN171" s="11">
        <f t="shared" si="60"/>
        <v>0.78798066418712087</v>
      </c>
      <c r="AP171" s="12">
        <v>2.265733246332772</v>
      </c>
      <c r="AQ171" s="12">
        <v>1.5512470877026632</v>
      </c>
      <c r="AS171" s="12">
        <f t="shared" si="56"/>
        <v>0</v>
      </c>
    </row>
    <row r="172" spans="1:45" x14ac:dyDescent="0.2">
      <c r="A172">
        <f t="shared" si="55"/>
        <v>2.0258428999418268</v>
      </c>
      <c r="B172" s="5">
        <v>1668</v>
      </c>
      <c r="C172" s="4">
        <v>0.33658741258741265</v>
      </c>
      <c r="D172" s="4">
        <v>0.67870252800000008</v>
      </c>
      <c r="E172" s="4">
        <v>1.0633000000000001</v>
      </c>
      <c r="F172" s="4">
        <v>0.68187322000000017</v>
      </c>
      <c r="G172" s="4">
        <v>1.4860363636363638</v>
      </c>
      <c r="H172" s="4">
        <v>3.7196356275303648</v>
      </c>
      <c r="I172" s="4">
        <v>5.9711772151898739</v>
      </c>
      <c r="J172" s="4">
        <v>5</v>
      </c>
      <c r="K172" s="4">
        <v>5.6591684434968021</v>
      </c>
      <c r="L172" s="4">
        <v>2.5786425017768302</v>
      </c>
      <c r="M172" s="4">
        <v>3.44</v>
      </c>
      <c r="N172" s="4">
        <v>4.9000000000000004</v>
      </c>
      <c r="O172" s="4">
        <v>1.0290000000000001</v>
      </c>
      <c r="P172" s="4">
        <v>12.09221</v>
      </c>
      <c r="Q172" s="4">
        <v>8.2789999999999999</v>
      </c>
      <c r="R172" s="6"/>
      <c r="S172" s="26">
        <v>1668</v>
      </c>
      <c r="T172" s="6">
        <f t="shared" si="40"/>
        <v>184.78764262000004</v>
      </c>
      <c r="U172" s="6">
        <f t="shared" si="41"/>
        <v>32.246989090909096</v>
      </c>
      <c r="V172" s="6">
        <f t="shared" si="42"/>
        <v>18.598178137651825</v>
      </c>
      <c r="W172" s="6">
        <f t="shared" si="43"/>
        <v>17.91353164556962</v>
      </c>
      <c r="X172" s="6">
        <f t="shared" si="44"/>
        <v>6.5</v>
      </c>
      <c r="Y172" s="6">
        <f t="shared" si="45"/>
        <v>16.977505330490406</v>
      </c>
      <c r="Z172" s="6">
        <f t="shared" si="46"/>
        <v>3.3522352523098795</v>
      </c>
      <c r="AA172" s="6">
        <f t="shared" si="47"/>
        <v>4.4720000000000004</v>
      </c>
      <c r="AB172" s="6">
        <f t="shared" si="48"/>
        <v>9.8000000000000007</v>
      </c>
      <c r="AC172" s="6">
        <f t="shared" si="57"/>
        <v>288.15430000000003</v>
      </c>
      <c r="AD172" s="7">
        <f t="shared" si="49"/>
        <v>294.64808207693085</v>
      </c>
      <c r="AE172" s="7">
        <f t="shared" si="58"/>
        <v>403.15500985928372</v>
      </c>
      <c r="AF172" s="51">
        <v>1668</v>
      </c>
      <c r="AG172" s="44">
        <f t="shared" si="50"/>
        <v>3023.0524999999998</v>
      </c>
      <c r="AH172" s="44">
        <f t="shared" si="51"/>
        <v>2069.75</v>
      </c>
      <c r="AI172" s="44">
        <f t="shared" si="52"/>
        <v>1237.5219447231095</v>
      </c>
      <c r="AJ172" s="44">
        <f t="shared" si="59"/>
        <v>1671.6619057191097</v>
      </c>
      <c r="AK172" s="10">
        <v>1668</v>
      </c>
      <c r="AL172" s="11">
        <f t="shared" si="53"/>
        <v>2.4428273881449396</v>
      </c>
      <c r="AM172" s="11">
        <f t="shared" si="54"/>
        <v>1.6724955939776067</v>
      </c>
      <c r="AN172" s="11">
        <f t="shared" si="60"/>
        <v>0.74029439834052846</v>
      </c>
      <c r="AP172" s="12">
        <v>2.4428273881449396</v>
      </c>
      <c r="AQ172" s="12">
        <v>1.6724955939776067</v>
      </c>
      <c r="AS172" s="12">
        <f t="shared" si="56"/>
        <v>0</v>
      </c>
    </row>
    <row r="173" spans="1:45" x14ac:dyDescent="0.2">
      <c r="A173">
        <f t="shared" si="55"/>
        <v>2.3235794559145009</v>
      </c>
      <c r="B173" s="5">
        <v>1669</v>
      </c>
      <c r="C173" s="4">
        <v>0.26870862470862472</v>
      </c>
      <c r="D173" s="4">
        <v>0.61522675199999999</v>
      </c>
      <c r="E173" s="4">
        <v>1.0290000000000001</v>
      </c>
      <c r="F173" s="4">
        <v>0.62436584000000006</v>
      </c>
      <c r="G173" s="4">
        <v>0.75727272727272732</v>
      </c>
      <c r="H173" s="4">
        <v>3.7196356275303648</v>
      </c>
      <c r="I173" s="4">
        <v>4.7505189873417724</v>
      </c>
      <c r="J173" s="4">
        <v>5</v>
      </c>
      <c r="K173" s="4">
        <v>5.60724946695096</v>
      </c>
      <c r="L173" s="4">
        <v>2.5094171997157071</v>
      </c>
      <c r="M173" s="4">
        <v>3.44</v>
      </c>
      <c r="N173" s="4">
        <v>4.9000000000000004</v>
      </c>
      <c r="O173" s="4">
        <v>1.0535000000000001</v>
      </c>
      <c r="P173" s="4">
        <v>12.09221</v>
      </c>
      <c r="Q173" s="4">
        <v>8.2789999999999999</v>
      </c>
      <c r="R173" s="6"/>
      <c r="S173" s="26">
        <v>1669</v>
      </c>
      <c r="T173" s="6">
        <f t="shared" si="40"/>
        <v>169.20314264000001</v>
      </c>
      <c r="U173" s="6">
        <f t="shared" si="41"/>
        <v>16.432818181818181</v>
      </c>
      <c r="V173" s="6">
        <f t="shared" si="42"/>
        <v>18.598178137651825</v>
      </c>
      <c r="W173" s="6">
        <f t="shared" si="43"/>
        <v>14.251556962025317</v>
      </c>
      <c r="X173" s="6">
        <f t="shared" si="44"/>
        <v>6.5</v>
      </c>
      <c r="Y173" s="6">
        <f t="shared" si="45"/>
        <v>16.821748400852879</v>
      </c>
      <c r="Z173" s="6">
        <f t="shared" si="46"/>
        <v>3.2622423596304193</v>
      </c>
      <c r="AA173" s="6">
        <f t="shared" si="47"/>
        <v>4.4720000000000004</v>
      </c>
      <c r="AB173" s="6">
        <f t="shared" si="48"/>
        <v>9.8000000000000007</v>
      </c>
      <c r="AC173" s="6">
        <f t="shared" si="57"/>
        <v>278.85900000000004</v>
      </c>
      <c r="AD173" s="7">
        <f t="shared" si="49"/>
        <v>259.34168668197862</v>
      </c>
      <c r="AE173" s="7">
        <f t="shared" si="58"/>
        <v>398.01473945693084</v>
      </c>
      <c r="AF173" s="51">
        <v>1669</v>
      </c>
      <c r="AG173" s="44">
        <f t="shared" si="50"/>
        <v>3023.0524999999998</v>
      </c>
      <c r="AH173" s="44">
        <f t="shared" si="51"/>
        <v>2069.75</v>
      </c>
      <c r="AI173" s="44">
        <f t="shared" si="52"/>
        <v>1089.2350840643103</v>
      </c>
      <c r="AJ173" s="44">
        <f t="shared" si="59"/>
        <v>1549.7896849763104</v>
      </c>
      <c r="AK173" s="10">
        <v>1669</v>
      </c>
      <c r="AL173" s="11">
        <f t="shared" si="53"/>
        <v>2.7753903121812349</v>
      </c>
      <c r="AM173" s="11">
        <f t="shared" si="54"/>
        <v>1.9001866817189286</v>
      </c>
      <c r="AN173" s="11">
        <f t="shared" si="60"/>
        <v>0.70282767695731563</v>
      </c>
      <c r="AP173" s="12">
        <v>2.7753903121812349</v>
      </c>
      <c r="AQ173" s="12">
        <v>1.9001866817189286</v>
      </c>
      <c r="AS173" s="12">
        <f t="shared" si="56"/>
        <v>0</v>
      </c>
    </row>
    <row r="174" spans="1:45" x14ac:dyDescent="0.2">
      <c r="A174">
        <f t="shared" si="55"/>
        <v>2.2365093283582089</v>
      </c>
      <c r="B174" s="5">
        <v>1670</v>
      </c>
      <c r="C174" s="4">
        <v>0.27549650349650351</v>
      </c>
      <c r="D174" s="4">
        <v>0.61034400000000011</v>
      </c>
      <c r="E174" s="4">
        <v>1.0535000000000001</v>
      </c>
      <c r="F174" s="4">
        <v>0.61615050000000005</v>
      </c>
      <c r="G174" s="4">
        <v>1.2472727272727273</v>
      </c>
      <c r="H174" s="4">
        <v>3.7196356275303648</v>
      </c>
      <c r="I174" s="4">
        <v>5.9711772151898739</v>
      </c>
      <c r="J174" s="4">
        <v>5</v>
      </c>
      <c r="K174" s="4">
        <v>4.9842217484008531</v>
      </c>
      <c r="L174" s="4">
        <v>2.4228855721393039</v>
      </c>
      <c r="M174" s="4">
        <v>3.44</v>
      </c>
      <c r="N174" s="4">
        <v>4.5858169251485457</v>
      </c>
      <c r="O174" s="4">
        <v>1.0535000000000001</v>
      </c>
      <c r="P174" s="4">
        <v>11.970459999999999</v>
      </c>
      <c r="Q174" s="4">
        <v>8.5225000000000009</v>
      </c>
      <c r="R174" s="6"/>
      <c r="S174" s="26">
        <v>1670</v>
      </c>
      <c r="T174" s="6">
        <f t="shared" si="40"/>
        <v>166.97678550000001</v>
      </c>
      <c r="U174" s="6">
        <f t="shared" si="41"/>
        <v>27.06581818181818</v>
      </c>
      <c r="V174" s="6">
        <f t="shared" si="42"/>
        <v>18.598178137651825</v>
      </c>
      <c r="W174" s="6">
        <f t="shared" si="43"/>
        <v>17.91353164556962</v>
      </c>
      <c r="X174" s="6">
        <f t="shared" si="44"/>
        <v>6.5</v>
      </c>
      <c r="Y174" s="6">
        <f t="shared" si="45"/>
        <v>14.95266524520256</v>
      </c>
      <c r="Z174" s="6">
        <f t="shared" si="46"/>
        <v>3.1497512437810951</v>
      </c>
      <c r="AA174" s="6">
        <f t="shared" si="47"/>
        <v>4.4720000000000004</v>
      </c>
      <c r="AB174" s="6">
        <f t="shared" si="48"/>
        <v>9.1716338502970913</v>
      </c>
      <c r="AC174" s="6">
        <f t="shared" si="57"/>
        <v>285.49850000000004</v>
      </c>
      <c r="AD174" s="7">
        <f t="shared" si="49"/>
        <v>268.80036380432034</v>
      </c>
      <c r="AE174" s="7">
        <f t="shared" si="58"/>
        <v>368.99754404197864</v>
      </c>
      <c r="AF174" s="51">
        <v>1670</v>
      </c>
      <c r="AG174" s="44">
        <f t="shared" si="50"/>
        <v>2992.6149999999998</v>
      </c>
      <c r="AH174" s="44">
        <f t="shared" si="51"/>
        <v>2130.625</v>
      </c>
      <c r="AI174" s="44">
        <f t="shared" si="52"/>
        <v>1128.9615279781456</v>
      </c>
      <c r="AJ174" s="44">
        <f t="shared" si="59"/>
        <v>1626.7527288781457</v>
      </c>
      <c r="AK174" s="10">
        <v>1670</v>
      </c>
      <c r="AL174" s="11">
        <f t="shared" si="53"/>
        <v>2.6507679188674098</v>
      </c>
      <c r="AM174" s="11">
        <f t="shared" si="54"/>
        <v>1.8872432294621511</v>
      </c>
      <c r="AN174" s="11">
        <f t="shared" si="60"/>
        <v>0.69399700884885507</v>
      </c>
      <c r="AP174" s="12">
        <v>2.6507679188674098</v>
      </c>
      <c r="AQ174" s="12">
        <v>1.8872432294621511</v>
      </c>
      <c r="AS174" s="12">
        <f t="shared" si="56"/>
        <v>0</v>
      </c>
    </row>
    <row r="175" spans="1:45" x14ac:dyDescent="0.2">
      <c r="A175">
        <f t="shared" si="55"/>
        <v>2.1066233472803351</v>
      </c>
      <c r="B175" s="5">
        <v>1671</v>
      </c>
      <c r="C175" s="4">
        <v>0.31198135198135196</v>
      </c>
      <c r="D175" s="4">
        <v>0.64745291520000003</v>
      </c>
      <c r="E175" s="4">
        <v>1.0535000000000001</v>
      </c>
      <c r="F175" s="4">
        <v>0.65722720000000001</v>
      </c>
      <c r="G175" s="4">
        <v>1.2472727272727273</v>
      </c>
      <c r="H175" s="4">
        <v>3.7196356275303648</v>
      </c>
      <c r="I175" s="4">
        <v>6.0344430379746843</v>
      </c>
      <c r="J175" s="4">
        <v>5</v>
      </c>
      <c r="K175" s="4">
        <v>4.6727078891257996</v>
      </c>
      <c r="L175" s="4">
        <v>3</v>
      </c>
      <c r="M175" s="4">
        <v>3.44</v>
      </c>
      <c r="N175" s="4">
        <v>4.5858169251485457</v>
      </c>
      <c r="O175" s="4">
        <v>1.0584000000000002</v>
      </c>
      <c r="P175" s="4">
        <v>11.970459999999999</v>
      </c>
      <c r="Q175" s="4">
        <v>8.5225000000000009</v>
      </c>
      <c r="R175" s="6"/>
      <c r="S175" s="26">
        <v>1671</v>
      </c>
      <c r="T175" s="6">
        <f t="shared" si="40"/>
        <v>178.1085712</v>
      </c>
      <c r="U175" s="6">
        <f t="shared" si="41"/>
        <v>27.06581818181818</v>
      </c>
      <c r="V175" s="6">
        <f t="shared" si="42"/>
        <v>18.598178137651825</v>
      </c>
      <c r="W175" s="6">
        <f t="shared" si="43"/>
        <v>18.103329113924055</v>
      </c>
      <c r="X175" s="6">
        <f t="shared" si="44"/>
        <v>6.5</v>
      </c>
      <c r="Y175" s="6">
        <f t="shared" si="45"/>
        <v>14.018123667377399</v>
      </c>
      <c r="Z175" s="6">
        <f t="shared" si="46"/>
        <v>3.9000000000000004</v>
      </c>
      <c r="AA175" s="6">
        <f t="shared" si="47"/>
        <v>4.4720000000000004</v>
      </c>
      <c r="AB175" s="6">
        <f t="shared" si="48"/>
        <v>9.1716338502970913</v>
      </c>
      <c r="AC175" s="6">
        <f t="shared" si="57"/>
        <v>285.49850000000004</v>
      </c>
      <c r="AD175" s="7">
        <f t="shared" si="49"/>
        <v>279.9376541510685</v>
      </c>
      <c r="AE175" s="7">
        <f t="shared" si="58"/>
        <v>387.32207830432037</v>
      </c>
      <c r="AF175" s="51">
        <v>1671</v>
      </c>
      <c r="AG175" s="44">
        <f t="shared" si="50"/>
        <v>2992.6149999999998</v>
      </c>
      <c r="AH175" s="44">
        <f t="shared" si="51"/>
        <v>2130.625</v>
      </c>
      <c r="AI175" s="44">
        <f t="shared" si="52"/>
        <v>1175.7381474344877</v>
      </c>
      <c r="AJ175" s="44">
        <f t="shared" si="59"/>
        <v>1626.7758483944883</v>
      </c>
      <c r="AK175" s="10">
        <v>1671</v>
      </c>
      <c r="AL175" s="11">
        <f t="shared" si="53"/>
        <v>2.5453073939380273</v>
      </c>
      <c r="AM175" s="11">
        <f t="shared" si="54"/>
        <v>1.8121594545937949</v>
      </c>
      <c r="AN175" s="11">
        <f t="shared" si="60"/>
        <v>0.72274133439764143</v>
      </c>
      <c r="AP175" s="12">
        <v>2.5453073939380273</v>
      </c>
      <c r="AQ175" s="12">
        <v>1.8121594545937949</v>
      </c>
      <c r="AS175" s="12">
        <f t="shared" si="56"/>
        <v>0</v>
      </c>
    </row>
    <row r="176" spans="1:45" x14ac:dyDescent="0.2">
      <c r="A176">
        <f t="shared" si="55"/>
        <v>1.8510403676470588</v>
      </c>
      <c r="B176" s="5">
        <v>1672</v>
      </c>
      <c r="C176" s="4">
        <v>0.4260699300699301</v>
      </c>
      <c r="D176" s="4">
        <v>0.7802637696000001</v>
      </c>
      <c r="E176" s="4">
        <v>1.0584000000000002</v>
      </c>
      <c r="F176" s="4">
        <v>0.78867264000000004</v>
      </c>
      <c r="G176" s="4">
        <v>1.2472727272727273</v>
      </c>
      <c r="H176" s="4">
        <v>3.7196356275303648</v>
      </c>
      <c r="I176" s="4">
        <v>6.1963291139240511</v>
      </c>
      <c r="J176" s="4">
        <v>5</v>
      </c>
      <c r="K176" s="4">
        <v>4.7765458422174847</v>
      </c>
      <c r="L176" s="4">
        <v>3.7208599857853586</v>
      </c>
      <c r="M176" s="4">
        <v>3.44</v>
      </c>
      <c r="N176" s="4">
        <v>5.2312706573632033</v>
      </c>
      <c r="O176" s="4">
        <v>1.2103000000000002</v>
      </c>
      <c r="P176" s="4">
        <v>11.970459999999999</v>
      </c>
      <c r="Q176" s="4">
        <v>8.5225000000000009</v>
      </c>
      <c r="R176" s="6"/>
      <c r="S176" s="26">
        <v>1672</v>
      </c>
      <c r="T176" s="6">
        <f t="shared" si="40"/>
        <v>213.73028544000002</v>
      </c>
      <c r="U176" s="6">
        <f t="shared" si="41"/>
        <v>27.06581818181818</v>
      </c>
      <c r="V176" s="6">
        <f t="shared" si="42"/>
        <v>18.598178137651825</v>
      </c>
      <c r="W176" s="6">
        <f t="shared" si="43"/>
        <v>18.588987341772153</v>
      </c>
      <c r="X176" s="6">
        <f t="shared" si="44"/>
        <v>6.5</v>
      </c>
      <c r="Y176" s="6">
        <f t="shared" si="45"/>
        <v>14.329637526652455</v>
      </c>
      <c r="Z176" s="6">
        <f t="shared" si="46"/>
        <v>4.8371179815209659</v>
      </c>
      <c r="AA176" s="6">
        <f t="shared" si="47"/>
        <v>4.4720000000000004</v>
      </c>
      <c r="AB176" s="6">
        <f t="shared" si="48"/>
        <v>10.462541314726407</v>
      </c>
      <c r="AC176" s="6">
        <f t="shared" si="57"/>
        <v>286.82640000000004</v>
      </c>
      <c r="AD176" s="7">
        <f t="shared" si="49"/>
        <v>318.584565924142</v>
      </c>
      <c r="AE176" s="7">
        <f t="shared" si="58"/>
        <v>387.32758295106862</v>
      </c>
      <c r="AF176" s="51">
        <v>1672</v>
      </c>
      <c r="AG176" s="44">
        <f t="shared" si="50"/>
        <v>2992.6149999999998</v>
      </c>
      <c r="AH176" s="44">
        <f t="shared" si="51"/>
        <v>2130.625</v>
      </c>
      <c r="AI176" s="44">
        <f t="shared" si="52"/>
        <v>1338.0551768813964</v>
      </c>
      <c r="AJ176" s="44">
        <f t="shared" si="59"/>
        <v>1645.0588580333965</v>
      </c>
      <c r="AK176" s="10">
        <v>1672</v>
      </c>
      <c r="AL176" s="11">
        <f t="shared" si="53"/>
        <v>2.2365408031788974</v>
      </c>
      <c r="AM176" s="11">
        <f t="shared" si="54"/>
        <v>1.5923297012054802</v>
      </c>
      <c r="AN176" s="11">
        <f t="shared" si="60"/>
        <v>0.81337829971688003</v>
      </c>
      <c r="AP176" s="12">
        <v>2.2365408031788974</v>
      </c>
      <c r="AQ176" s="12">
        <v>1.5923297012054802</v>
      </c>
      <c r="AS176" s="12">
        <f t="shared" si="56"/>
        <v>0</v>
      </c>
    </row>
    <row r="177" spans="1:45" x14ac:dyDescent="0.2">
      <c r="A177">
        <f t="shared" si="55"/>
        <v>1.880070873786408</v>
      </c>
      <c r="B177" s="5">
        <v>1673</v>
      </c>
      <c r="C177" s="4">
        <v>0.43696969696969701</v>
      </c>
      <c r="D177" s="4">
        <v>0.81834923520000002</v>
      </c>
      <c r="E177" s="4">
        <v>1.2103000000000002</v>
      </c>
      <c r="F177" s="4">
        <v>0.82153400000000021</v>
      </c>
      <c r="G177" s="4">
        <v>1.2472727272727273</v>
      </c>
      <c r="H177" s="4">
        <v>3.7196356275303648</v>
      </c>
      <c r="I177" s="4">
        <v>4.1085569620253164</v>
      </c>
      <c r="J177" s="4">
        <v>5</v>
      </c>
      <c r="K177" s="4">
        <v>5.5</v>
      </c>
      <c r="L177" s="4">
        <v>3.1151385927505331</v>
      </c>
      <c r="M177" s="4">
        <v>3.3233595800524935</v>
      </c>
      <c r="N177" s="4">
        <v>5.4</v>
      </c>
      <c r="O177" s="4">
        <v>1.3524</v>
      </c>
      <c r="P177" s="4">
        <v>11.970459999999999</v>
      </c>
      <c r="Q177" s="4">
        <v>8.5225000000000009</v>
      </c>
      <c r="R177" s="6"/>
      <c r="S177" s="26">
        <v>1673</v>
      </c>
      <c r="T177" s="6">
        <f t="shared" si="40"/>
        <v>222.63571400000006</v>
      </c>
      <c r="U177" s="6">
        <f t="shared" si="41"/>
        <v>27.06581818181818</v>
      </c>
      <c r="V177" s="6">
        <f t="shared" si="42"/>
        <v>18.598178137651825</v>
      </c>
      <c r="W177" s="6">
        <f t="shared" si="43"/>
        <v>12.325670886075949</v>
      </c>
      <c r="X177" s="6">
        <f t="shared" si="44"/>
        <v>6.5</v>
      </c>
      <c r="Y177" s="6">
        <f t="shared" si="45"/>
        <v>16.5</v>
      </c>
      <c r="Z177" s="6">
        <f t="shared" si="46"/>
        <v>4.0496801705756935</v>
      </c>
      <c r="AA177" s="6">
        <f t="shared" si="47"/>
        <v>4.3203674540682417</v>
      </c>
      <c r="AB177" s="6">
        <f t="shared" si="48"/>
        <v>10.8</v>
      </c>
      <c r="AC177" s="6">
        <f t="shared" si="57"/>
        <v>327.99130000000002</v>
      </c>
      <c r="AD177" s="7">
        <f t="shared" si="49"/>
        <v>322.79542883018996</v>
      </c>
      <c r="AE177" s="7">
        <f t="shared" si="58"/>
        <v>391.68068048414199</v>
      </c>
      <c r="AF177" s="51">
        <v>1673</v>
      </c>
      <c r="AG177" s="44">
        <f t="shared" si="50"/>
        <v>2992.6149999999998</v>
      </c>
      <c r="AH177" s="44">
        <f t="shared" si="51"/>
        <v>2130.625</v>
      </c>
      <c r="AI177" s="44">
        <f t="shared" si="52"/>
        <v>1355.740801086798</v>
      </c>
      <c r="AJ177" s="44">
        <f t="shared" si="59"/>
        <v>1798.2342622867977</v>
      </c>
      <c r="AK177" s="10">
        <v>1673</v>
      </c>
      <c r="AL177" s="11">
        <f t="shared" si="53"/>
        <v>2.207365152395679</v>
      </c>
      <c r="AM177" s="11">
        <f t="shared" si="54"/>
        <v>1.5715577773362239</v>
      </c>
      <c r="AN177" s="11">
        <f t="shared" si="60"/>
        <v>0.75392891211110336</v>
      </c>
      <c r="AP177" s="12">
        <v>2.207365152395679</v>
      </c>
      <c r="AQ177" s="12">
        <v>1.5715577773362239</v>
      </c>
      <c r="AS177" s="12">
        <f t="shared" si="56"/>
        <v>0</v>
      </c>
    </row>
    <row r="178" spans="1:45" x14ac:dyDescent="0.2">
      <c r="A178">
        <f t="shared" si="55"/>
        <v>1.7687875294341056</v>
      </c>
      <c r="B178" s="5">
        <v>1674</v>
      </c>
      <c r="C178" s="4">
        <v>0.51555244755244756</v>
      </c>
      <c r="D178" s="4">
        <v>0.90526222080000007</v>
      </c>
      <c r="E178" s="4">
        <v>1.3524</v>
      </c>
      <c r="F178" s="4">
        <v>0.91190274000000004</v>
      </c>
      <c r="G178" s="4">
        <v>1.2472727272727273</v>
      </c>
      <c r="H178" s="4">
        <v>3.9676113360323888</v>
      </c>
      <c r="I178" s="4">
        <v>6.099569620253166</v>
      </c>
      <c r="J178" s="4">
        <v>5</v>
      </c>
      <c r="K178" s="4">
        <v>6.2302771855010661</v>
      </c>
      <c r="L178" s="4">
        <v>2.2082871357498224</v>
      </c>
      <c r="M178" s="4">
        <v>3.1955380577427821</v>
      </c>
      <c r="N178" s="4">
        <v>5.588964377524789</v>
      </c>
      <c r="O178" s="4">
        <v>1.3377000000000001</v>
      </c>
      <c r="P178" s="4">
        <v>11.970459999999999</v>
      </c>
      <c r="Q178" s="4">
        <v>8.5225000000000009</v>
      </c>
      <c r="R178" s="6"/>
      <c r="S178" s="26">
        <v>1674</v>
      </c>
      <c r="T178" s="6">
        <f t="shared" si="40"/>
        <v>247.12564254</v>
      </c>
      <c r="U178" s="6">
        <f t="shared" si="41"/>
        <v>27.06581818181818</v>
      </c>
      <c r="V178" s="6">
        <f t="shared" si="42"/>
        <v>19.838056680161944</v>
      </c>
      <c r="W178" s="6">
        <f t="shared" si="43"/>
        <v>18.298708860759497</v>
      </c>
      <c r="X178" s="6">
        <f t="shared" si="44"/>
        <v>6.5</v>
      </c>
      <c r="Y178" s="6">
        <f t="shared" si="45"/>
        <v>18.690831556503198</v>
      </c>
      <c r="Z178" s="6">
        <f t="shared" si="46"/>
        <v>2.8707732764747691</v>
      </c>
      <c r="AA178" s="6">
        <f t="shared" si="47"/>
        <v>4.1541994750656173</v>
      </c>
      <c r="AB178" s="6">
        <f t="shared" si="48"/>
        <v>11.177928755049578</v>
      </c>
      <c r="AC178" s="6">
        <f t="shared" si="57"/>
        <v>366.50040000000001</v>
      </c>
      <c r="AD178" s="7">
        <f t="shared" si="49"/>
        <v>355.72195932583293</v>
      </c>
      <c r="AE178" s="7">
        <f t="shared" si="58"/>
        <v>428.15101483018992</v>
      </c>
      <c r="AF178" s="51">
        <v>1674</v>
      </c>
      <c r="AG178" s="44">
        <f t="shared" si="50"/>
        <v>2992.6149999999998</v>
      </c>
      <c r="AH178" s="44">
        <f t="shared" si="51"/>
        <v>2130.625</v>
      </c>
      <c r="AI178" s="44">
        <f t="shared" si="52"/>
        <v>1494.0322291684984</v>
      </c>
      <c r="AJ178" s="44">
        <f t="shared" si="59"/>
        <v>1995.4062105004978</v>
      </c>
      <c r="AK178" s="10">
        <v>1674</v>
      </c>
      <c r="AL178" s="11">
        <f t="shared" si="53"/>
        <v>2.0030458122483314</v>
      </c>
      <c r="AM178" s="11">
        <f t="shared" si="54"/>
        <v>1.426090387076721</v>
      </c>
      <c r="AN178" s="11">
        <f t="shared" si="60"/>
        <v>0.74873588210079678</v>
      </c>
      <c r="AP178" s="12">
        <v>2.0030458122483314</v>
      </c>
      <c r="AQ178" s="12">
        <v>1.426090387076721</v>
      </c>
      <c r="AS178" s="12">
        <f t="shared" si="56"/>
        <v>0</v>
      </c>
    </row>
    <row r="179" spans="1:45" x14ac:dyDescent="0.2">
      <c r="A179">
        <f t="shared" si="55"/>
        <v>1.5568284871700202</v>
      </c>
      <c r="B179" s="5">
        <v>1675</v>
      </c>
      <c r="C179" s="4">
        <v>0.70711421911421923</v>
      </c>
      <c r="D179" s="4">
        <v>1.0927598976000001</v>
      </c>
      <c r="E179" s="4">
        <v>1.3377000000000001</v>
      </c>
      <c r="F179" s="4">
        <v>1.1008555600000001</v>
      </c>
      <c r="G179" s="4">
        <v>1.2472727272727273</v>
      </c>
      <c r="H179" s="4">
        <v>3.9676113360323888</v>
      </c>
      <c r="I179" s="4">
        <v>5.8427848101265836</v>
      </c>
      <c r="J179" s="4">
        <v>5</v>
      </c>
      <c r="K179" s="4">
        <v>6.1015181236673781</v>
      </c>
      <c r="L179" s="4">
        <v>2.2602061122956645</v>
      </c>
      <c r="M179" s="4">
        <v>3.1699737532808401</v>
      </c>
      <c r="N179" s="4">
        <v>4.012589809504977</v>
      </c>
      <c r="O179" s="4">
        <v>1.4700000000000002</v>
      </c>
      <c r="P179" s="4">
        <v>12.12143</v>
      </c>
      <c r="Q179" s="4">
        <v>8.6637299999999993</v>
      </c>
      <c r="R179" s="6"/>
      <c r="S179" s="26">
        <v>1675</v>
      </c>
      <c r="T179" s="6">
        <f t="shared" si="40"/>
        <v>298.33185675999999</v>
      </c>
      <c r="U179" s="6">
        <f t="shared" si="41"/>
        <v>27.06581818181818</v>
      </c>
      <c r="V179" s="6">
        <f t="shared" si="42"/>
        <v>19.838056680161944</v>
      </c>
      <c r="W179" s="6">
        <f t="shared" si="43"/>
        <v>17.52835443037975</v>
      </c>
      <c r="X179" s="6">
        <f t="shared" si="44"/>
        <v>6.5</v>
      </c>
      <c r="Y179" s="6">
        <f t="shared" si="45"/>
        <v>18.304554371002133</v>
      </c>
      <c r="Z179" s="6">
        <f t="shared" si="46"/>
        <v>2.9382679459843639</v>
      </c>
      <c r="AA179" s="6">
        <f t="shared" si="47"/>
        <v>4.1209658792650918</v>
      </c>
      <c r="AB179" s="6">
        <f t="shared" si="48"/>
        <v>8.025179619009954</v>
      </c>
      <c r="AC179" s="6">
        <f t="shared" si="57"/>
        <v>362.51670000000001</v>
      </c>
      <c r="AD179" s="7">
        <f t="shared" si="49"/>
        <v>402.65305386762151</v>
      </c>
      <c r="AE179" s="7">
        <f t="shared" si="58"/>
        <v>475.09671678583277</v>
      </c>
      <c r="AF179" s="51">
        <v>1675</v>
      </c>
      <c r="AG179" s="44">
        <f t="shared" si="50"/>
        <v>3030.3575000000001</v>
      </c>
      <c r="AH179" s="44">
        <f t="shared" si="51"/>
        <v>2165.9324999999999</v>
      </c>
      <c r="AI179" s="44">
        <f t="shared" si="52"/>
        <v>1691.1428262440104</v>
      </c>
      <c r="AJ179" s="44">
        <f t="shared" si="59"/>
        <v>1960.7191678520101</v>
      </c>
      <c r="AK179" s="10">
        <v>1675</v>
      </c>
      <c r="AL179" s="11">
        <f t="shared" si="53"/>
        <v>1.7918992133445966</v>
      </c>
      <c r="AM179" s="11">
        <f t="shared" si="54"/>
        <v>1.280750783664137</v>
      </c>
      <c r="AN179" s="11">
        <f t="shared" si="60"/>
        <v>0.8625114978075501</v>
      </c>
      <c r="AP179" s="12">
        <v>1.7918992133445966</v>
      </c>
      <c r="AQ179" s="12">
        <v>1.280750783664137</v>
      </c>
      <c r="AS179" s="12">
        <f t="shared" si="56"/>
        <v>0</v>
      </c>
    </row>
    <row r="180" spans="1:45" x14ac:dyDescent="0.2">
      <c r="A180">
        <f t="shared" si="55"/>
        <v>1.6763097299168972</v>
      </c>
      <c r="B180" s="5">
        <v>1676</v>
      </c>
      <c r="C180" s="4">
        <v>0.61260606060606071</v>
      </c>
      <c r="D180" s="4">
        <v>1.0185420672000003</v>
      </c>
      <c r="E180" s="4">
        <v>1.4700000000000002</v>
      </c>
      <c r="F180" s="4">
        <v>1.0269174999999999</v>
      </c>
      <c r="G180" s="4">
        <v>1.2472727272727273</v>
      </c>
      <c r="H180" s="4">
        <v>3.9676113360323888</v>
      </c>
      <c r="I180" s="4">
        <v>5.9060506329113931</v>
      </c>
      <c r="J180" s="4">
        <v>5</v>
      </c>
      <c r="K180" s="4">
        <v>5.9706823027718556</v>
      </c>
      <c r="L180" s="4">
        <v>2.128678038379531</v>
      </c>
      <c r="M180" s="4">
        <v>2.8</v>
      </c>
      <c r="N180" s="4">
        <v>4.3714299838978503</v>
      </c>
      <c r="O180" s="4">
        <v>1.2936000000000001</v>
      </c>
      <c r="P180" s="4">
        <v>12.12143</v>
      </c>
      <c r="Q180" s="4">
        <v>8.6637299999999993</v>
      </c>
      <c r="R180" s="6"/>
      <c r="S180" s="26">
        <v>1676</v>
      </c>
      <c r="T180" s="6">
        <f t="shared" si="40"/>
        <v>278.29464249999995</v>
      </c>
      <c r="U180" s="6">
        <f t="shared" si="41"/>
        <v>27.06581818181818</v>
      </c>
      <c r="V180" s="6">
        <f t="shared" si="42"/>
        <v>19.838056680161944</v>
      </c>
      <c r="W180" s="6">
        <f t="shared" si="43"/>
        <v>17.718151898734178</v>
      </c>
      <c r="X180" s="6">
        <f t="shared" si="44"/>
        <v>6.5</v>
      </c>
      <c r="Y180" s="6">
        <f t="shared" si="45"/>
        <v>17.912046908315567</v>
      </c>
      <c r="Z180" s="6">
        <f t="shared" si="46"/>
        <v>2.7672814498933902</v>
      </c>
      <c r="AA180" s="6">
        <f t="shared" si="47"/>
        <v>3.6399999999999997</v>
      </c>
      <c r="AB180" s="6">
        <f t="shared" si="48"/>
        <v>8.7428599677957006</v>
      </c>
      <c r="AC180" s="6">
        <f t="shared" si="57"/>
        <v>398.37000000000006</v>
      </c>
      <c r="AD180" s="7">
        <f t="shared" si="49"/>
        <v>382.47885758671896</v>
      </c>
      <c r="AE180" s="7">
        <f t="shared" si="58"/>
        <v>466.83789710762142</v>
      </c>
      <c r="AF180" s="51">
        <v>1676</v>
      </c>
      <c r="AG180" s="44">
        <f t="shared" si="50"/>
        <v>3030.3575000000001</v>
      </c>
      <c r="AH180" s="44">
        <f t="shared" si="51"/>
        <v>2165.9324999999999</v>
      </c>
      <c r="AI180" s="44">
        <f t="shared" si="52"/>
        <v>1606.4112018642197</v>
      </c>
      <c r="AJ180" s="44">
        <f t="shared" si="59"/>
        <v>2110.7277033642199</v>
      </c>
      <c r="AK180" s="10">
        <v>1676</v>
      </c>
      <c r="AL180" s="11">
        <f t="shared" si="53"/>
        <v>1.8864145721116168</v>
      </c>
      <c r="AM180" s="11">
        <f t="shared" si="54"/>
        <v>1.3483051521842371</v>
      </c>
      <c r="AN180" s="11">
        <f t="shared" si="60"/>
        <v>0.76106984302324421</v>
      </c>
      <c r="AP180" s="12">
        <v>1.8864145721116168</v>
      </c>
      <c r="AQ180" s="12">
        <v>1.3483051521842371</v>
      </c>
      <c r="AS180" s="12">
        <f t="shared" si="56"/>
        <v>0</v>
      </c>
    </row>
    <row r="181" spans="1:45" x14ac:dyDescent="0.2">
      <c r="A181">
        <f t="shared" si="55"/>
        <v>1.8021322335025385</v>
      </c>
      <c r="B181" s="5">
        <v>1677</v>
      </c>
      <c r="C181" s="4">
        <v>0.50145454545454549</v>
      </c>
      <c r="D181" s="4">
        <v>0.89549671679999998</v>
      </c>
      <c r="E181" s="4">
        <v>1.2936000000000001</v>
      </c>
      <c r="F181" s="4">
        <v>0.90368740000000025</v>
      </c>
      <c r="G181" s="4">
        <v>1.2472727272727273</v>
      </c>
      <c r="H181" s="4">
        <v>3.9676113360323888</v>
      </c>
      <c r="I181" s="4">
        <v>5.1356962025316459</v>
      </c>
      <c r="J181" s="4">
        <v>5</v>
      </c>
      <c r="K181" s="4">
        <v>5.8203411513859278</v>
      </c>
      <c r="L181" s="4">
        <v>2.0075337597725658</v>
      </c>
      <c r="M181" s="4">
        <v>2.8</v>
      </c>
      <c r="N181" s="4">
        <v>3.6548960893433895</v>
      </c>
      <c r="O181" s="4">
        <v>1.1466000000000001</v>
      </c>
      <c r="P181" s="4">
        <v>12.12143</v>
      </c>
      <c r="Q181" s="4">
        <v>8.6637299999999993</v>
      </c>
      <c r="R181" s="6"/>
      <c r="S181" s="26">
        <v>1677</v>
      </c>
      <c r="T181" s="6">
        <f t="shared" si="40"/>
        <v>244.89928540000008</v>
      </c>
      <c r="U181" s="6">
        <f t="shared" si="41"/>
        <v>27.06581818181818</v>
      </c>
      <c r="V181" s="6">
        <f t="shared" si="42"/>
        <v>19.838056680161944</v>
      </c>
      <c r="W181" s="6">
        <f t="shared" si="43"/>
        <v>15.407088607594938</v>
      </c>
      <c r="X181" s="6">
        <f t="shared" si="44"/>
        <v>6.5</v>
      </c>
      <c r="Y181" s="6">
        <f t="shared" si="45"/>
        <v>17.461023454157782</v>
      </c>
      <c r="Z181" s="6">
        <f t="shared" si="46"/>
        <v>2.6097938877043356</v>
      </c>
      <c r="AA181" s="6">
        <f t="shared" si="47"/>
        <v>3.6399999999999997</v>
      </c>
      <c r="AB181" s="6">
        <f t="shared" si="48"/>
        <v>7.309792178686779</v>
      </c>
      <c r="AC181" s="6">
        <f t="shared" si="57"/>
        <v>350.56560000000002</v>
      </c>
      <c r="AD181" s="7">
        <f t="shared" si="49"/>
        <v>344.73085839012401</v>
      </c>
      <c r="AE181" s="7">
        <f t="shared" si="58"/>
        <v>502.55421508671901</v>
      </c>
      <c r="AF181" s="51">
        <v>1677</v>
      </c>
      <c r="AG181" s="44">
        <f t="shared" si="50"/>
        <v>3030.3575000000001</v>
      </c>
      <c r="AH181" s="44">
        <f t="shared" si="51"/>
        <v>2165.9324999999999</v>
      </c>
      <c r="AI181" s="44">
        <f t="shared" si="52"/>
        <v>1447.869605238521</v>
      </c>
      <c r="AJ181" s="44">
        <f t="shared" si="59"/>
        <v>1891.6681265585207</v>
      </c>
      <c r="AK181" s="10">
        <v>1677</v>
      </c>
      <c r="AL181" s="11">
        <f t="shared" si="53"/>
        <v>2.0929768047038886</v>
      </c>
      <c r="AM181" s="11">
        <f t="shared" si="54"/>
        <v>1.4959444498064352</v>
      </c>
      <c r="AN181" s="11">
        <f t="shared" si="60"/>
        <v>0.76539303322333041</v>
      </c>
      <c r="AP181" s="12">
        <v>2.0929768047038886</v>
      </c>
      <c r="AQ181" s="12">
        <v>1.4959444498064352</v>
      </c>
      <c r="AS181" s="12">
        <f t="shared" si="56"/>
        <v>0</v>
      </c>
    </row>
    <row r="182" spans="1:45" x14ac:dyDescent="0.2">
      <c r="A182">
        <f t="shared" si="55"/>
        <v>1.9292108315669336</v>
      </c>
      <c r="B182" s="5">
        <v>1678</v>
      </c>
      <c r="C182" s="4">
        <v>0.40028904428904427</v>
      </c>
      <c r="D182" s="4">
        <v>0.76756861440000002</v>
      </c>
      <c r="E182" s="4">
        <v>1.1466000000000001</v>
      </c>
      <c r="F182" s="4">
        <v>0.77224196000000023</v>
      </c>
      <c r="G182" s="4">
        <v>1.2472727272727273</v>
      </c>
      <c r="H182" s="4">
        <v>3.9676113360323888</v>
      </c>
      <c r="I182" s="4">
        <v>5.2640886075949371</v>
      </c>
      <c r="J182" s="4">
        <v>5</v>
      </c>
      <c r="K182" s="4">
        <v>5.67</v>
      </c>
      <c r="L182" s="4">
        <v>1.9210021321961621</v>
      </c>
      <c r="M182" s="4">
        <v>2.8</v>
      </c>
      <c r="N182" s="4">
        <v>3.4393626938614084</v>
      </c>
      <c r="O182" s="4">
        <v>1.1417000000000002</v>
      </c>
      <c r="P182" s="4">
        <v>12.12143</v>
      </c>
      <c r="Q182" s="4">
        <v>8.6637299999999993</v>
      </c>
      <c r="R182" s="6"/>
      <c r="S182" s="26">
        <v>1678</v>
      </c>
      <c r="T182" s="6">
        <f t="shared" si="40"/>
        <v>209.27757116000006</v>
      </c>
      <c r="U182" s="6">
        <f t="shared" si="41"/>
        <v>27.06581818181818</v>
      </c>
      <c r="V182" s="6">
        <f t="shared" si="42"/>
        <v>19.838056680161944</v>
      </c>
      <c r="W182" s="6">
        <f t="shared" si="43"/>
        <v>15.792265822784811</v>
      </c>
      <c r="X182" s="6">
        <f t="shared" si="44"/>
        <v>6.5</v>
      </c>
      <c r="Y182" s="6">
        <f t="shared" si="45"/>
        <v>17.009999999999998</v>
      </c>
      <c r="Z182" s="6">
        <f t="shared" si="46"/>
        <v>2.4973027718550109</v>
      </c>
      <c r="AA182" s="6">
        <f t="shared" si="47"/>
        <v>3.6399999999999997</v>
      </c>
      <c r="AB182" s="6">
        <f t="shared" si="48"/>
        <v>6.8787253877228167</v>
      </c>
      <c r="AC182" s="6">
        <f t="shared" si="57"/>
        <v>310.72860000000003</v>
      </c>
      <c r="AD182" s="7">
        <f t="shared" si="49"/>
        <v>308.49974000434281</v>
      </c>
      <c r="AE182" s="7">
        <f t="shared" si="58"/>
        <v>450.39717299012398</v>
      </c>
      <c r="AF182" s="51">
        <v>1678</v>
      </c>
      <c r="AG182" s="44">
        <f t="shared" si="50"/>
        <v>3030.3575000000001</v>
      </c>
      <c r="AH182" s="44">
        <f t="shared" si="51"/>
        <v>2165.9324999999999</v>
      </c>
      <c r="AI182" s="44">
        <f t="shared" si="52"/>
        <v>1295.6989080182398</v>
      </c>
      <c r="AJ182" s="44">
        <f t="shared" si="59"/>
        <v>1721.7932291462396</v>
      </c>
      <c r="AK182" s="10">
        <v>1678</v>
      </c>
      <c r="AL182" s="11">
        <f t="shared" si="53"/>
        <v>2.3387821670969111</v>
      </c>
      <c r="AM182" s="11">
        <f t="shared" si="54"/>
        <v>1.6716325734292505</v>
      </c>
      <c r="AN182" s="11">
        <f t="shared" si="60"/>
        <v>0.75252875088881555</v>
      </c>
      <c r="AP182" s="12">
        <v>2.3387821670969111</v>
      </c>
      <c r="AQ182" s="12">
        <v>1.6716325734292505</v>
      </c>
      <c r="AS182" s="12">
        <f t="shared" si="56"/>
        <v>0</v>
      </c>
    </row>
    <row r="183" spans="1:45" x14ac:dyDescent="0.2">
      <c r="A183">
        <f t="shared" si="55"/>
        <v>2.1597407595731326</v>
      </c>
      <c r="B183" s="5">
        <v>1679</v>
      </c>
      <c r="C183" s="4">
        <v>0.31191608391608389</v>
      </c>
      <c r="D183" s="4">
        <v>0.6660073728</v>
      </c>
      <c r="E183" s="4">
        <v>1.1417000000000002</v>
      </c>
      <c r="F183" s="4">
        <v>0.67365788000000004</v>
      </c>
      <c r="G183" s="4">
        <v>1.2472727272727273</v>
      </c>
      <c r="H183" s="4">
        <v>3.9676113360323888</v>
      </c>
      <c r="I183" s="4">
        <v>5.0073037974683547</v>
      </c>
      <c r="J183" s="4">
        <v>5</v>
      </c>
      <c r="K183" s="4">
        <v>5.335</v>
      </c>
      <c r="L183" s="4">
        <v>1.9210021321961621</v>
      </c>
      <c r="M183" s="4">
        <v>2.4925196850393698</v>
      </c>
      <c r="N183" s="4">
        <v>3.8692830305940853</v>
      </c>
      <c r="O183" s="4">
        <v>1.1956</v>
      </c>
      <c r="P183" s="4">
        <v>12.12143</v>
      </c>
      <c r="Q183" s="4">
        <v>8.6637299999999993</v>
      </c>
      <c r="R183" s="6"/>
      <c r="S183" s="26">
        <v>1679</v>
      </c>
      <c r="T183" s="6">
        <f t="shared" si="40"/>
        <v>182.56128548000001</v>
      </c>
      <c r="U183" s="6">
        <f t="shared" si="41"/>
        <v>27.06581818181818</v>
      </c>
      <c r="V183" s="6">
        <f t="shared" si="42"/>
        <v>19.838056680161944</v>
      </c>
      <c r="W183" s="6">
        <f t="shared" si="43"/>
        <v>15.021911392405064</v>
      </c>
      <c r="X183" s="6">
        <f t="shared" si="44"/>
        <v>6.5</v>
      </c>
      <c r="Y183" s="6">
        <f t="shared" si="45"/>
        <v>16.004999999999999</v>
      </c>
      <c r="Z183" s="6">
        <f t="shared" si="46"/>
        <v>2.4973027718550109</v>
      </c>
      <c r="AA183" s="6">
        <f t="shared" si="47"/>
        <v>3.2402755905511809</v>
      </c>
      <c r="AB183" s="6">
        <f t="shared" si="48"/>
        <v>7.7385660611881706</v>
      </c>
      <c r="AC183" s="6">
        <f t="shared" si="57"/>
        <v>309.40070000000003</v>
      </c>
      <c r="AD183" s="7">
        <f t="shared" si="49"/>
        <v>280.46821615797955</v>
      </c>
      <c r="AE183" s="7">
        <f t="shared" si="58"/>
        <v>409.95076884434275</v>
      </c>
      <c r="AF183" s="51">
        <v>1679</v>
      </c>
      <c r="AG183" s="44">
        <f t="shared" si="50"/>
        <v>3030.3575000000001</v>
      </c>
      <c r="AH183" s="44">
        <f t="shared" si="51"/>
        <v>2165.9324999999999</v>
      </c>
      <c r="AI183" s="44">
        <f t="shared" si="52"/>
        <v>1177.9665078635142</v>
      </c>
      <c r="AJ183" s="44">
        <f t="shared" si="59"/>
        <v>1710.6920488475141</v>
      </c>
      <c r="AK183" s="10">
        <v>1679</v>
      </c>
      <c r="AL183" s="11">
        <f t="shared" si="53"/>
        <v>2.5725328180137992</v>
      </c>
      <c r="AM183" s="11">
        <f t="shared" si="54"/>
        <v>1.8387046537752303</v>
      </c>
      <c r="AN183" s="11">
        <f t="shared" si="60"/>
        <v>0.6885906254472306</v>
      </c>
      <c r="AP183" s="12">
        <v>2.5725328180137992</v>
      </c>
      <c r="AQ183" s="12">
        <v>1.8387046537752303</v>
      </c>
      <c r="AS183" s="12">
        <f t="shared" si="56"/>
        <v>0</v>
      </c>
    </row>
    <row r="184" spans="1:45" x14ac:dyDescent="0.2">
      <c r="A184">
        <f t="shared" si="55"/>
        <v>2.457603348623854</v>
      </c>
      <c r="B184" s="5">
        <v>1680</v>
      </c>
      <c r="C184" s="4">
        <v>0.27745454545454545</v>
      </c>
      <c r="D184" s="4">
        <v>0.66991357439999999</v>
      </c>
      <c r="E184" s="4">
        <v>1.1956</v>
      </c>
      <c r="F184" s="4">
        <v>0.68187322000000017</v>
      </c>
      <c r="G184" s="4">
        <v>1.2472727272727273</v>
      </c>
      <c r="H184" s="4">
        <v>3.9676113360323888</v>
      </c>
      <c r="I184" s="4">
        <v>4.8789113924050636</v>
      </c>
      <c r="J184" s="4">
        <v>5</v>
      </c>
      <c r="K184" s="4">
        <v>5</v>
      </c>
      <c r="L184" s="4">
        <v>1.9210021321961621</v>
      </c>
      <c r="M184" s="4">
        <v>2.3007874015748033</v>
      </c>
      <c r="N184" s="4">
        <v>4.2992033673267613</v>
      </c>
      <c r="O184" s="4">
        <v>1.1466000000000001</v>
      </c>
      <c r="P184" s="4">
        <v>11.946110000000001</v>
      </c>
      <c r="Q184" s="4">
        <v>8.6637299999999993</v>
      </c>
      <c r="R184" s="6"/>
      <c r="S184" s="26">
        <v>1680</v>
      </c>
      <c r="T184" s="6">
        <f t="shared" si="40"/>
        <v>184.78764262000004</v>
      </c>
      <c r="U184" s="6">
        <f t="shared" si="41"/>
        <v>27.06581818181818</v>
      </c>
      <c r="V184" s="6">
        <f t="shared" si="42"/>
        <v>19.838056680161944</v>
      </c>
      <c r="W184" s="6">
        <f t="shared" si="43"/>
        <v>14.636734177215191</v>
      </c>
      <c r="X184" s="6">
        <f t="shared" si="44"/>
        <v>6.5</v>
      </c>
      <c r="Y184" s="6">
        <f t="shared" si="45"/>
        <v>15</v>
      </c>
      <c r="Z184" s="6">
        <f t="shared" si="46"/>
        <v>2.4973027718550109</v>
      </c>
      <c r="AA184" s="6">
        <f t="shared" si="47"/>
        <v>2.9910236220472446</v>
      </c>
      <c r="AB184" s="6">
        <f t="shared" si="48"/>
        <v>8.5984067346535227</v>
      </c>
      <c r="AC184" s="6">
        <f t="shared" si="57"/>
        <v>324.00760000000002</v>
      </c>
      <c r="AD184" s="7">
        <f t="shared" si="49"/>
        <v>281.91498478775111</v>
      </c>
      <c r="AE184" s="7">
        <f t="shared" si="58"/>
        <v>407.30763067797955</v>
      </c>
      <c r="AF184" s="51">
        <v>1680</v>
      </c>
      <c r="AG184" s="44">
        <f t="shared" si="50"/>
        <v>2986.5275000000001</v>
      </c>
      <c r="AH184" s="44">
        <f t="shared" si="51"/>
        <v>2165.9324999999999</v>
      </c>
      <c r="AI184" s="44">
        <f t="shared" si="52"/>
        <v>1184.0429361085546</v>
      </c>
      <c r="AJ184" s="44">
        <f t="shared" si="59"/>
        <v>1768.7667571045547</v>
      </c>
      <c r="AK184" s="10">
        <v>1680</v>
      </c>
      <c r="AL184" s="11">
        <f t="shared" si="53"/>
        <v>2.5223135149266169</v>
      </c>
      <c r="AM184" s="11">
        <f t="shared" si="54"/>
        <v>1.8292685458844073</v>
      </c>
      <c r="AN184" s="11">
        <f t="shared" si="60"/>
        <v>0.66941722607157972</v>
      </c>
      <c r="AP184" s="12">
        <v>2.5223135149266169</v>
      </c>
      <c r="AQ184" s="12">
        <v>1.8292685458844073</v>
      </c>
      <c r="AS184" s="12">
        <f t="shared" si="56"/>
        <v>0</v>
      </c>
    </row>
    <row r="185" spans="1:45" x14ac:dyDescent="0.2">
      <c r="A185">
        <f t="shared" si="55"/>
        <v>2.5105678966455129</v>
      </c>
      <c r="B185" s="5">
        <v>1681</v>
      </c>
      <c r="C185" s="4">
        <v>0.28237975357975353</v>
      </c>
      <c r="D185" s="4">
        <v>0.69714537983999991</v>
      </c>
      <c r="E185" s="4">
        <v>1.1466000000000001</v>
      </c>
      <c r="F185" s="4">
        <v>0.70893354400000008</v>
      </c>
      <c r="G185" s="4">
        <v>1.2230909090909088</v>
      </c>
      <c r="H185" s="4">
        <v>3.6475202429149793</v>
      </c>
      <c r="I185" s="4">
        <v>5.0361265822784809</v>
      </c>
      <c r="J185" s="4">
        <v>5</v>
      </c>
      <c r="K185" s="4">
        <v>5</v>
      </c>
      <c r="L185" s="4">
        <v>1.8</v>
      </c>
      <c r="M185" s="4">
        <v>2.5564304461942258</v>
      </c>
      <c r="N185" s="4">
        <v>4.012589809504977</v>
      </c>
      <c r="O185" s="4">
        <v>1.1195649999999999</v>
      </c>
      <c r="P185" s="4">
        <v>11.946110000000001</v>
      </c>
      <c r="Q185" s="4">
        <v>8.6637299999999993</v>
      </c>
      <c r="R185" s="6"/>
      <c r="S185" s="26">
        <v>1681</v>
      </c>
      <c r="T185" s="6">
        <f t="shared" si="40"/>
        <v>192.12099042400001</v>
      </c>
      <c r="U185" s="6">
        <f t="shared" si="41"/>
        <v>26.54107272727272</v>
      </c>
      <c r="V185" s="6">
        <f t="shared" si="42"/>
        <v>18.237601214574898</v>
      </c>
      <c r="W185" s="6">
        <f t="shared" si="43"/>
        <v>15.108379746835443</v>
      </c>
      <c r="X185" s="6">
        <f t="shared" si="44"/>
        <v>6.5</v>
      </c>
      <c r="Y185" s="6">
        <f t="shared" si="45"/>
        <v>15</v>
      </c>
      <c r="Z185" s="6">
        <f t="shared" si="46"/>
        <v>2.3400000000000003</v>
      </c>
      <c r="AA185" s="6">
        <f t="shared" si="47"/>
        <v>3.3233595800524935</v>
      </c>
      <c r="AB185" s="6">
        <f t="shared" si="48"/>
        <v>8.025179619009954</v>
      </c>
      <c r="AC185" s="6">
        <f t="shared" si="57"/>
        <v>310.72860000000003</v>
      </c>
      <c r="AD185" s="7">
        <f t="shared" si="49"/>
        <v>287.19658331174554</v>
      </c>
      <c r="AE185" s="7">
        <f t="shared" si="58"/>
        <v>421.13494216775109</v>
      </c>
      <c r="AF185" s="51">
        <v>1681</v>
      </c>
      <c r="AG185" s="44">
        <f t="shared" si="50"/>
        <v>2986.5275000000001</v>
      </c>
      <c r="AH185" s="44">
        <f t="shared" si="51"/>
        <v>2165.9324999999999</v>
      </c>
      <c r="AI185" s="44">
        <f t="shared" si="52"/>
        <v>1206.2256499093314</v>
      </c>
      <c r="AJ185" s="44">
        <f t="shared" si="59"/>
        <v>1704.3776101285314</v>
      </c>
      <c r="AK185" s="10">
        <v>1681</v>
      </c>
      <c r="AL185" s="11">
        <f t="shared" si="53"/>
        <v>2.4759277007784481</v>
      </c>
      <c r="AM185" s="11">
        <f t="shared" si="54"/>
        <v>1.7956279574744634</v>
      </c>
      <c r="AN185" s="11">
        <f t="shared" si="60"/>
        <v>0.70772206976971896</v>
      </c>
      <c r="AP185" s="12">
        <v>2.4759277007784481</v>
      </c>
      <c r="AQ185" s="12">
        <v>1.7956279574744634</v>
      </c>
      <c r="AS185" s="12">
        <f t="shared" si="56"/>
        <v>0</v>
      </c>
    </row>
    <row r="186" spans="1:45" x14ac:dyDescent="0.2">
      <c r="A186">
        <f t="shared" si="55"/>
        <v>2.2894944420600862</v>
      </c>
      <c r="B186" s="5">
        <v>1682</v>
      </c>
      <c r="C186" s="4">
        <v>0.31316503496503495</v>
      </c>
      <c r="D186" s="4">
        <v>0.7182129599999999</v>
      </c>
      <c r="E186" s="4">
        <v>1.1195649999999999</v>
      </c>
      <c r="F186" s="4">
        <v>0.71698960700000014</v>
      </c>
      <c r="G186" s="4">
        <v>1.2230909090909088</v>
      </c>
      <c r="H186" s="4">
        <v>3.6475202429149793</v>
      </c>
      <c r="I186" s="4">
        <v>5.7915455696202534</v>
      </c>
      <c r="J186" s="4">
        <v>5</v>
      </c>
      <c r="K186" s="4">
        <v>4.916666666666667</v>
      </c>
      <c r="L186" s="4">
        <v>1.8</v>
      </c>
      <c r="M186" s="4">
        <v>2.4</v>
      </c>
      <c r="N186" s="4">
        <v>4.5246099230675068</v>
      </c>
      <c r="O186" s="4">
        <v>1.13398</v>
      </c>
      <c r="P186" s="4">
        <v>11.786664999999999</v>
      </c>
      <c r="Q186" s="4">
        <v>8.548095</v>
      </c>
      <c r="R186" s="6"/>
      <c r="S186" s="26">
        <v>1682</v>
      </c>
      <c r="T186" s="6">
        <f t="shared" si="40"/>
        <v>194.30418349700003</v>
      </c>
      <c r="U186" s="6">
        <f t="shared" si="41"/>
        <v>26.54107272727272</v>
      </c>
      <c r="V186" s="6">
        <f t="shared" si="42"/>
        <v>18.237601214574898</v>
      </c>
      <c r="W186" s="6">
        <f t="shared" si="43"/>
        <v>17.374636708860759</v>
      </c>
      <c r="X186" s="6">
        <f t="shared" si="44"/>
        <v>6.5</v>
      </c>
      <c r="Y186" s="6">
        <f t="shared" si="45"/>
        <v>14.75</v>
      </c>
      <c r="Z186" s="6">
        <f t="shared" si="46"/>
        <v>2.3400000000000003</v>
      </c>
      <c r="AA186" s="6">
        <f t="shared" si="47"/>
        <v>3.12</v>
      </c>
      <c r="AB186" s="6">
        <f t="shared" si="48"/>
        <v>9.0492198461350135</v>
      </c>
      <c r="AC186" s="6">
        <f t="shared" si="57"/>
        <v>303.40211499999998</v>
      </c>
      <c r="AD186" s="7">
        <f t="shared" si="49"/>
        <v>292.21671399384343</v>
      </c>
      <c r="AE186" s="7">
        <f t="shared" si="58"/>
        <v>405.80419288774556</v>
      </c>
      <c r="AF186" s="51">
        <v>1682</v>
      </c>
      <c r="AG186" s="44">
        <f t="shared" si="50"/>
        <v>2946.6662499999998</v>
      </c>
      <c r="AH186" s="44">
        <f t="shared" si="51"/>
        <v>2137.0237499999998</v>
      </c>
      <c r="AI186" s="44">
        <f t="shared" si="52"/>
        <v>1227.3101987741425</v>
      </c>
      <c r="AJ186" s="44">
        <f t="shared" si="59"/>
        <v>1685.5215110867421</v>
      </c>
      <c r="AK186" s="10">
        <v>1682</v>
      </c>
      <c r="AL186" s="11">
        <f t="shared" si="53"/>
        <v>2.4009140093052093</v>
      </c>
      <c r="AM186" s="11">
        <f t="shared" si="54"/>
        <v>1.7412254474333335</v>
      </c>
      <c r="AN186" s="11">
        <f t="shared" si="60"/>
        <v>0.72814864165265547</v>
      </c>
      <c r="AP186" s="12">
        <v>2.4009140093052093</v>
      </c>
      <c r="AQ186" s="12">
        <v>1.7412254474333335</v>
      </c>
      <c r="AS186" s="12">
        <f t="shared" si="56"/>
        <v>0</v>
      </c>
    </row>
    <row r="187" spans="1:45" x14ac:dyDescent="0.2">
      <c r="A187">
        <f t="shared" si="55"/>
        <v>2.3198532074910827</v>
      </c>
      <c r="B187" s="5">
        <v>1683</v>
      </c>
      <c r="C187" s="4">
        <v>0.32295744255744252</v>
      </c>
      <c r="D187" s="4">
        <v>0.74311100927999996</v>
      </c>
      <c r="E187" s="4">
        <v>1.13398</v>
      </c>
      <c r="F187" s="4">
        <v>0.74921385900000015</v>
      </c>
      <c r="G187" s="4">
        <v>1.2230909090909088</v>
      </c>
      <c r="H187" s="4">
        <v>3.6475202429149793</v>
      </c>
      <c r="I187" s="4">
        <v>5.6656424050632914</v>
      </c>
      <c r="J187" s="4">
        <v>5</v>
      </c>
      <c r="K187" s="4">
        <v>4.8333333333333339</v>
      </c>
      <c r="L187" s="4">
        <v>1.8</v>
      </c>
      <c r="M187" s="4">
        <v>2.2070209973753281</v>
      </c>
      <c r="N187" s="4">
        <v>4.1716903490682418</v>
      </c>
      <c r="O187" s="4">
        <v>1.1435899999999999</v>
      </c>
      <c r="P187" s="4">
        <v>11.786664999999999</v>
      </c>
      <c r="Q187" s="4">
        <v>8.548095</v>
      </c>
      <c r="R187" s="6"/>
      <c r="S187" s="26">
        <v>1683</v>
      </c>
      <c r="T187" s="6">
        <f t="shared" si="40"/>
        <v>203.03695578900005</v>
      </c>
      <c r="U187" s="6">
        <f t="shared" si="41"/>
        <v>26.54107272727272</v>
      </c>
      <c r="V187" s="6">
        <f t="shared" si="42"/>
        <v>18.237601214574898</v>
      </c>
      <c r="W187" s="6">
        <f t="shared" si="43"/>
        <v>16.996927215189874</v>
      </c>
      <c r="X187" s="6">
        <f t="shared" si="44"/>
        <v>6.5</v>
      </c>
      <c r="Y187" s="6">
        <f t="shared" si="45"/>
        <v>14.500000000000002</v>
      </c>
      <c r="Z187" s="6">
        <f t="shared" si="46"/>
        <v>2.3400000000000003</v>
      </c>
      <c r="AA187" s="6">
        <f t="shared" si="47"/>
        <v>2.8691272965879264</v>
      </c>
      <c r="AB187" s="6">
        <f t="shared" si="48"/>
        <v>8.3433806981364835</v>
      </c>
      <c r="AC187" s="6">
        <f t="shared" si="57"/>
        <v>307.30858000000001</v>
      </c>
      <c r="AD187" s="7">
        <f t="shared" si="49"/>
        <v>299.3650649407619</v>
      </c>
      <c r="AE187" s="7">
        <f t="shared" si="58"/>
        <v>401.31464549684335</v>
      </c>
      <c r="AF187" s="51">
        <v>1683</v>
      </c>
      <c r="AG187" s="44">
        <f t="shared" si="50"/>
        <v>2946.6662499999998</v>
      </c>
      <c r="AH187" s="44">
        <f t="shared" si="51"/>
        <v>2137.0237499999998</v>
      </c>
      <c r="AI187" s="44">
        <f t="shared" si="52"/>
        <v>1257.3332727512</v>
      </c>
      <c r="AJ187" s="44">
        <f t="shared" si="59"/>
        <v>1695.2740944374002</v>
      </c>
      <c r="AK187" s="10">
        <v>1683</v>
      </c>
      <c r="AL187" s="11">
        <f t="shared" si="53"/>
        <v>2.3435840869400768</v>
      </c>
      <c r="AM187" s="11">
        <f t="shared" si="54"/>
        <v>1.6996478151921717</v>
      </c>
      <c r="AN187" s="11">
        <f t="shared" si="60"/>
        <v>0.74166960780962277</v>
      </c>
      <c r="AP187" s="12">
        <v>2.3435840869400768</v>
      </c>
      <c r="AQ187" s="12">
        <v>1.6996478151921717</v>
      </c>
      <c r="AS187" s="12">
        <f t="shared" si="56"/>
        <v>0</v>
      </c>
    </row>
    <row r="188" spans="1:45" x14ac:dyDescent="0.2">
      <c r="A188">
        <f t="shared" si="55"/>
        <v>2.1203659768786127</v>
      </c>
      <c r="B188" s="5">
        <v>1684</v>
      </c>
      <c r="C188" s="4">
        <v>0.38753613053613051</v>
      </c>
      <c r="D188" s="4">
        <v>0.80535613247999993</v>
      </c>
      <c r="E188" s="4">
        <v>1.1435899999999999</v>
      </c>
      <c r="F188" s="4">
        <v>0.821718426</v>
      </c>
      <c r="G188" s="4">
        <v>1.2230909090909088</v>
      </c>
      <c r="H188" s="4">
        <v>3.6475202429149793</v>
      </c>
      <c r="I188" s="4">
        <v>6.5469645569620258</v>
      </c>
      <c r="J188" s="4">
        <v>5</v>
      </c>
      <c r="K188" s="4">
        <v>4.75</v>
      </c>
      <c r="L188" s="4">
        <v>1.7075337597725657</v>
      </c>
      <c r="M188" s="4">
        <v>2.27007874015748</v>
      </c>
      <c r="N188" s="4">
        <v>4.206756075972014</v>
      </c>
      <c r="O188" s="4">
        <v>1.177225</v>
      </c>
      <c r="P188" s="4">
        <v>11.786664999999999</v>
      </c>
      <c r="Q188" s="4">
        <v>8.548095</v>
      </c>
      <c r="R188" s="6"/>
      <c r="S188" s="26">
        <v>1684</v>
      </c>
      <c r="T188" s="6">
        <f t="shared" si="40"/>
        <v>222.68569344599999</v>
      </c>
      <c r="U188" s="6">
        <f t="shared" si="41"/>
        <v>26.54107272727272</v>
      </c>
      <c r="V188" s="6">
        <f t="shared" si="42"/>
        <v>18.237601214574898</v>
      </c>
      <c r="W188" s="6">
        <f t="shared" si="43"/>
        <v>19.640893670886079</v>
      </c>
      <c r="X188" s="6">
        <f t="shared" si="44"/>
        <v>6.5</v>
      </c>
      <c r="Y188" s="6">
        <f t="shared" si="45"/>
        <v>14.25</v>
      </c>
      <c r="Z188" s="6">
        <f t="shared" si="46"/>
        <v>2.2197938877043355</v>
      </c>
      <c r="AA188" s="6">
        <f t="shared" si="47"/>
        <v>2.9511023622047241</v>
      </c>
      <c r="AB188" s="6">
        <f t="shared" si="48"/>
        <v>8.4135121519440279</v>
      </c>
      <c r="AC188" s="6">
        <f t="shared" si="57"/>
        <v>309.91288999999995</v>
      </c>
      <c r="AD188" s="7">
        <f t="shared" si="49"/>
        <v>321.4396694605868</v>
      </c>
      <c r="AE188" s="7">
        <f t="shared" si="58"/>
        <v>403.63668915176191</v>
      </c>
      <c r="AF188" s="51">
        <v>1684</v>
      </c>
      <c r="AG188" s="44">
        <f t="shared" si="50"/>
        <v>2946.6662499999998</v>
      </c>
      <c r="AH188" s="44">
        <f t="shared" si="51"/>
        <v>2137.0237499999998</v>
      </c>
      <c r="AI188" s="44">
        <f t="shared" si="52"/>
        <v>1350.0466117344647</v>
      </c>
      <c r="AJ188" s="44">
        <f t="shared" si="59"/>
        <v>1716.4008372612643</v>
      </c>
      <c r="AK188" s="10">
        <v>1684</v>
      </c>
      <c r="AL188" s="11">
        <f t="shared" si="53"/>
        <v>2.1826403802564172</v>
      </c>
      <c r="AM188" s="11">
        <f t="shared" si="54"/>
        <v>1.5829259015394075</v>
      </c>
      <c r="AN188" s="11">
        <f t="shared" si="60"/>
        <v>0.78655671940164962</v>
      </c>
      <c r="AP188" s="12">
        <v>2.1826403802564172</v>
      </c>
      <c r="AQ188" s="12">
        <v>1.5829259015394075</v>
      </c>
      <c r="AS188" s="12">
        <f t="shared" si="56"/>
        <v>0</v>
      </c>
    </row>
    <row r="189" spans="1:45" x14ac:dyDescent="0.2">
      <c r="A189">
        <f t="shared" si="55"/>
        <v>2.2521604473161041</v>
      </c>
      <c r="B189" s="5">
        <v>1685</v>
      </c>
      <c r="C189" s="4">
        <v>0.38632007992007988</v>
      </c>
      <c r="D189" s="4">
        <v>0.87238934207999996</v>
      </c>
      <c r="E189" s="4">
        <v>1.177225</v>
      </c>
      <c r="F189" s="4">
        <v>0.87005480400000013</v>
      </c>
      <c r="G189" s="4">
        <v>1.2230909090909088</v>
      </c>
      <c r="H189" s="4">
        <v>3.526908906882591</v>
      </c>
      <c r="I189" s="4">
        <v>6.2951582278481011</v>
      </c>
      <c r="J189" s="4">
        <v>5</v>
      </c>
      <c r="K189" s="4">
        <v>4.75</v>
      </c>
      <c r="L189" s="4">
        <v>1.7075337597725657</v>
      </c>
      <c r="M189" s="4">
        <v>2.7114829396325453</v>
      </c>
      <c r="N189" s="4">
        <v>4.1004277427799272</v>
      </c>
      <c r="O189" s="4">
        <v>1.3261799999999999</v>
      </c>
      <c r="P189" s="4">
        <v>11.546415</v>
      </c>
      <c r="Q189" s="4">
        <v>8.5528999999999993</v>
      </c>
      <c r="R189" s="6"/>
      <c r="S189" s="26">
        <v>1685</v>
      </c>
      <c r="T189" s="6">
        <f t="shared" si="40"/>
        <v>235.78485188400003</v>
      </c>
      <c r="U189" s="6">
        <f t="shared" si="41"/>
        <v>26.54107272727272</v>
      </c>
      <c r="V189" s="6">
        <f t="shared" si="42"/>
        <v>17.634544534412953</v>
      </c>
      <c r="W189" s="6">
        <f t="shared" si="43"/>
        <v>18.885474683544302</v>
      </c>
      <c r="X189" s="6">
        <f t="shared" si="44"/>
        <v>6.5</v>
      </c>
      <c r="Y189" s="6">
        <f t="shared" si="45"/>
        <v>14.25</v>
      </c>
      <c r="Z189" s="6">
        <f t="shared" si="46"/>
        <v>2.2197938877043355</v>
      </c>
      <c r="AA189" s="6">
        <f t="shared" si="47"/>
        <v>3.5249278215223088</v>
      </c>
      <c r="AB189" s="6">
        <f t="shared" si="48"/>
        <v>8.2008554855598543</v>
      </c>
      <c r="AC189" s="6">
        <f t="shared" si="57"/>
        <v>319.02797499999997</v>
      </c>
      <c r="AD189" s="7">
        <f t="shared" si="49"/>
        <v>333.54152102401645</v>
      </c>
      <c r="AE189" s="7">
        <f t="shared" si="58"/>
        <v>408.66686601458673</v>
      </c>
      <c r="AF189" s="51">
        <v>1685</v>
      </c>
      <c r="AG189" s="44">
        <f t="shared" si="50"/>
        <v>2886.6037499999998</v>
      </c>
      <c r="AH189" s="44">
        <f t="shared" si="51"/>
        <v>2138.2249999999999</v>
      </c>
      <c r="AI189" s="44">
        <f t="shared" si="52"/>
        <v>1400.8743883008692</v>
      </c>
      <c r="AJ189" s="44">
        <f t="shared" si="59"/>
        <v>1750.4955053880692</v>
      </c>
      <c r="AK189" s="10">
        <v>1685</v>
      </c>
      <c r="AL189" s="11">
        <f t="shared" si="53"/>
        <v>2.0605728637106306</v>
      </c>
      <c r="AM189" s="11">
        <f t="shared" si="54"/>
        <v>1.526350269415282</v>
      </c>
      <c r="AN189" s="11">
        <f t="shared" si="60"/>
        <v>0.80027305639399959</v>
      </c>
      <c r="AP189" s="12">
        <v>2.0605728637106306</v>
      </c>
      <c r="AQ189" s="12">
        <v>1.526350269415282</v>
      </c>
      <c r="AS189" s="12">
        <f t="shared" si="56"/>
        <v>0</v>
      </c>
    </row>
    <row r="190" spans="1:45" x14ac:dyDescent="0.2">
      <c r="A190">
        <f t="shared" si="55"/>
        <v>2.2736428798882682</v>
      </c>
      <c r="B190" s="5">
        <v>1686</v>
      </c>
      <c r="C190" s="4">
        <v>0.34369430569430565</v>
      </c>
      <c r="D190" s="4">
        <v>0.76705144127999991</v>
      </c>
      <c r="E190" s="4">
        <v>1.3261799999999999</v>
      </c>
      <c r="F190" s="4">
        <v>0.78143811099999994</v>
      </c>
      <c r="G190" s="4">
        <v>1.2230909090909088</v>
      </c>
      <c r="H190" s="4">
        <v>2.918016194331984</v>
      </c>
      <c r="I190" s="4">
        <v>5.4740506329113927</v>
      </c>
      <c r="J190" s="4">
        <v>5</v>
      </c>
      <c r="K190" s="4">
        <v>4.7249999999999996</v>
      </c>
      <c r="L190" s="4">
        <v>1.7075337597725657</v>
      </c>
      <c r="M190" s="4">
        <v>2.2070209973753281</v>
      </c>
      <c r="N190" s="4">
        <v>3.577835296665631</v>
      </c>
      <c r="O190" s="4">
        <v>1.177225</v>
      </c>
      <c r="P190" s="4">
        <v>11.546415</v>
      </c>
      <c r="Q190" s="4">
        <v>8.5528999999999993</v>
      </c>
      <c r="R190" s="6"/>
      <c r="S190" s="26">
        <v>1686</v>
      </c>
      <c r="T190" s="6">
        <f t="shared" si="40"/>
        <v>211.76972808099998</v>
      </c>
      <c r="U190" s="6">
        <f t="shared" si="41"/>
        <v>26.54107272727272</v>
      </c>
      <c r="V190" s="6">
        <f t="shared" si="42"/>
        <v>14.590080971659919</v>
      </c>
      <c r="W190" s="6">
        <f t="shared" si="43"/>
        <v>16.422151898734178</v>
      </c>
      <c r="X190" s="6">
        <f t="shared" si="44"/>
        <v>6.5</v>
      </c>
      <c r="Y190" s="6">
        <f t="shared" si="45"/>
        <v>14.174999999999999</v>
      </c>
      <c r="Z190" s="6">
        <f t="shared" si="46"/>
        <v>2.2197938877043355</v>
      </c>
      <c r="AA190" s="6">
        <f t="shared" si="47"/>
        <v>2.8691272965879264</v>
      </c>
      <c r="AB190" s="6">
        <f t="shared" si="48"/>
        <v>7.1556705933312621</v>
      </c>
      <c r="AC190" s="6">
        <f t="shared" si="57"/>
        <v>359.39477999999997</v>
      </c>
      <c r="AD190" s="7">
        <f t="shared" si="49"/>
        <v>302.24262545629028</v>
      </c>
      <c r="AE190" s="7">
        <f t="shared" si="58"/>
        <v>416.78464414001644</v>
      </c>
      <c r="AF190" s="51">
        <v>1686</v>
      </c>
      <c r="AG190" s="44">
        <f t="shared" si="50"/>
        <v>2886.6037499999998</v>
      </c>
      <c r="AH190" s="44">
        <f t="shared" si="51"/>
        <v>2138.2249999999999</v>
      </c>
      <c r="AI190" s="44">
        <f t="shared" si="52"/>
        <v>1269.4190269164192</v>
      </c>
      <c r="AJ190" s="44">
        <f t="shared" si="59"/>
        <v>1889.4442449762194</v>
      </c>
      <c r="AK190" s="10">
        <v>1686</v>
      </c>
      <c r="AL190" s="11">
        <f t="shared" si="53"/>
        <v>2.2739565807611446</v>
      </c>
      <c r="AM190" s="11">
        <f t="shared" si="54"/>
        <v>1.6844122820452923</v>
      </c>
      <c r="AN190" s="11">
        <f t="shared" si="60"/>
        <v>0.67184783583407415</v>
      </c>
      <c r="AP190" s="12">
        <v>2.2739565807611446</v>
      </c>
      <c r="AQ190" s="12">
        <v>1.6844122820452923</v>
      </c>
      <c r="AS190" s="12">
        <f t="shared" si="56"/>
        <v>0</v>
      </c>
    </row>
    <row r="191" spans="1:45" x14ac:dyDescent="0.2">
      <c r="A191">
        <f t="shared" si="55"/>
        <v>2.310339983004758</v>
      </c>
      <c r="B191" s="5">
        <v>1687</v>
      </c>
      <c r="C191" s="4">
        <v>0.28244375624375628</v>
      </c>
      <c r="D191" s="4">
        <v>0.70672155263999992</v>
      </c>
      <c r="E191" s="4">
        <v>1.177225</v>
      </c>
      <c r="F191" s="4">
        <v>0.6525411029999999</v>
      </c>
      <c r="G191" s="4">
        <v>1.2230909090909088</v>
      </c>
      <c r="H191" s="4">
        <v>2.918016194331984</v>
      </c>
      <c r="I191" s="4">
        <v>4.6584170886075951</v>
      </c>
      <c r="J191" s="4">
        <v>5</v>
      </c>
      <c r="K191" s="4">
        <v>4.7</v>
      </c>
      <c r="L191" s="4">
        <v>1.8441364605543709</v>
      </c>
      <c r="M191" s="4">
        <v>2.2070209973753281</v>
      </c>
      <c r="N191" s="4">
        <v>3.6762455624923489</v>
      </c>
      <c r="O191" s="4">
        <v>1.1435899999999999</v>
      </c>
      <c r="P191" s="4">
        <v>11.546415</v>
      </c>
      <c r="Q191" s="4">
        <v>8.5528999999999993</v>
      </c>
      <c r="R191" s="6"/>
      <c r="S191" s="26">
        <v>1687</v>
      </c>
      <c r="T191" s="6">
        <f t="shared" si="40"/>
        <v>176.83863891299998</v>
      </c>
      <c r="U191" s="6">
        <f t="shared" si="41"/>
        <v>26.54107272727272</v>
      </c>
      <c r="V191" s="6">
        <f t="shared" si="42"/>
        <v>14.590080971659919</v>
      </c>
      <c r="W191" s="6">
        <f t="shared" si="43"/>
        <v>13.975251265822784</v>
      </c>
      <c r="X191" s="6">
        <f t="shared" si="44"/>
        <v>6.5</v>
      </c>
      <c r="Y191" s="6">
        <f t="shared" si="45"/>
        <v>14.100000000000001</v>
      </c>
      <c r="Z191" s="6">
        <f t="shared" si="46"/>
        <v>2.3973773987206823</v>
      </c>
      <c r="AA191" s="6">
        <f t="shared" si="47"/>
        <v>2.8691272965879264</v>
      </c>
      <c r="AB191" s="6">
        <f t="shared" si="48"/>
        <v>7.3524911249846978</v>
      </c>
      <c r="AC191" s="6">
        <f t="shared" si="57"/>
        <v>319.02797499999997</v>
      </c>
      <c r="AD191" s="7">
        <f t="shared" si="49"/>
        <v>265.16403969804873</v>
      </c>
      <c r="AE191" s="7">
        <f t="shared" si="58"/>
        <v>449.86767737529033</v>
      </c>
      <c r="AF191" s="51">
        <v>1687</v>
      </c>
      <c r="AG191" s="44">
        <f t="shared" si="50"/>
        <v>2886.6037499999998</v>
      </c>
      <c r="AH191" s="44">
        <f t="shared" si="51"/>
        <v>2138.2249999999999</v>
      </c>
      <c r="AI191" s="44">
        <f t="shared" si="52"/>
        <v>1113.6889667318046</v>
      </c>
      <c r="AJ191" s="44">
        <f t="shared" si="59"/>
        <v>1710.8841782972045</v>
      </c>
      <c r="AK191" s="10">
        <v>1687</v>
      </c>
      <c r="AL191" s="11">
        <f t="shared" si="53"/>
        <v>2.591929916007818</v>
      </c>
      <c r="AM191" s="11">
        <f t="shared" si="54"/>
        <v>1.9199480859317171</v>
      </c>
      <c r="AN191" s="11">
        <f t="shared" si="60"/>
        <v>0.65094351847956666</v>
      </c>
      <c r="AP191" s="12">
        <v>2.591929916007818</v>
      </c>
      <c r="AQ191" s="12">
        <v>1.9199480859317171</v>
      </c>
      <c r="AS191" s="12">
        <f t="shared" si="56"/>
        <v>0</v>
      </c>
    </row>
    <row r="192" spans="1:45" x14ac:dyDescent="0.2">
      <c r="A192">
        <f t="shared" si="55"/>
        <v>2.6723512177958022</v>
      </c>
      <c r="B192" s="5">
        <v>1688</v>
      </c>
      <c r="C192" s="4">
        <v>0.26829916749916749</v>
      </c>
      <c r="D192" s="4">
        <v>0.71055202175999999</v>
      </c>
      <c r="E192" s="4">
        <v>1.1435899999999999</v>
      </c>
      <c r="F192" s="4">
        <v>0.71698960700000014</v>
      </c>
      <c r="G192" s="4">
        <v>1.2230909090909088</v>
      </c>
      <c r="H192" s="4">
        <v>2.918016194331984</v>
      </c>
      <c r="I192" s="4">
        <v>4.4066107594936703</v>
      </c>
      <c r="J192" s="4">
        <v>5</v>
      </c>
      <c r="K192" s="4">
        <v>4.6500000000000004</v>
      </c>
      <c r="L192" s="4">
        <v>1.7348542999289267</v>
      </c>
      <c r="M192" s="4">
        <v>2.5</v>
      </c>
      <c r="N192" s="4">
        <v>3.6411798355885763</v>
      </c>
      <c r="O192" s="4">
        <v>1.11476</v>
      </c>
      <c r="P192" s="4">
        <v>11.546415</v>
      </c>
      <c r="Q192" s="4">
        <v>8.5528999999999993</v>
      </c>
      <c r="R192" s="6"/>
      <c r="S192" s="26">
        <v>1688</v>
      </c>
      <c r="T192" s="6">
        <f t="shared" si="40"/>
        <v>194.30418349700003</v>
      </c>
      <c r="U192" s="6">
        <f t="shared" si="41"/>
        <v>26.54107272727272</v>
      </c>
      <c r="V192" s="6">
        <f t="shared" si="42"/>
        <v>14.590080971659919</v>
      </c>
      <c r="W192" s="6">
        <f t="shared" si="43"/>
        <v>13.219832278481011</v>
      </c>
      <c r="X192" s="6">
        <f t="shared" si="44"/>
        <v>6.5</v>
      </c>
      <c r="Y192" s="6">
        <f t="shared" si="45"/>
        <v>13.950000000000001</v>
      </c>
      <c r="Z192" s="6">
        <f t="shared" si="46"/>
        <v>2.2553105899076047</v>
      </c>
      <c r="AA192" s="6">
        <f t="shared" si="47"/>
        <v>3.25</v>
      </c>
      <c r="AB192" s="6">
        <f t="shared" si="48"/>
        <v>7.2823596711771525</v>
      </c>
      <c r="AC192" s="6">
        <f t="shared" si="57"/>
        <v>309.91288999999995</v>
      </c>
      <c r="AD192" s="7">
        <f t="shared" si="49"/>
        <v>281.89283973549846</v>
      </c>
      <c r="AE192" s="7">
        <f t="shared" si="58"/>
        <v>407.35337578504868</v>
      </c>
      <c r="AF192" s="51">
        <v>1688</v>
      </c>
      <c r="AG192" s="44">
        <f t="shared" si="50"/>
        <v>2886.6037499999998</v>
      </c>
      <c r="AH192" s="44">
        <f t="shared" si="51"/>
        <v>2138.2249999999999</v>
      </c>
      <c r="AI192" s="44">
        <f t="shared" si="52"/>
        <v>1183.9499268890936</v>
      </c>
      <c r="AJ192" s="44">
        <f t="shared" si="59"/>
        <v>1669.5064942016932</v>
      </c>
      <c r="AK192" s="10">
        <v>1688</v>
      </c>
      <c r="AL192" s="11">
        <f t="shared" si="53"/>
        <v>2.4381130353922496</v>
      </c>
      <c r="AM192" s="11">
        <f t="shared" si="54"/>
        <v>1.8060096558461107</v>
      </c>
      <c r="AN192" s="11">
        <f t="shared" si="60"/>
        <v>0.70916161811950429</v>
      </c>
      <c r="AP192" s="12">
        <v>2.4381130353922496</v>
      </c>
      <c r="AQ192" s="12">
        <v>1.8060096558461107</v>
      </c>
      <c r="AS192" s="12">
        <f t="shared" si="56"/>
        <v>0</v>
      </c>
    </row>
    <row r="193" spans="1:45" x14ac:dyDescent="0.2">
      <c r="A193">
        <f t="shared" si="55"/>
        <v>2.4016310052219318</v>
      </c>
      <c r="B193" s="5">
        <v>1689</v>
      </c>
      <c r="C193" s="4">
        <v>0.31866926406926405</v>
      </c>
      <c r="D193" s="4">
        <v>0.75364479935999995</v>
      </c>
      <c r="E193" s="4">
        <v>1.11476</v>
      </c>
      <c r="F193" s="4">
        <v>0.76532598499999993</v>
      </c>
      <c r="G193" s="4">
        <v>1.2230909090909088</v>
      </c>
      <c r="H193" s="4">
        <v>2.918016194331984</v>
      </c>
      <c r="I193" s="4">
        <v>4.3445715189873422</v>
      </c>
      <c r="J193" s="4">
        <v>5</v>
      </c>
      <c r="K193" s="4">
        <v>4.5999999999999996</v>
      </c>
      <c r="L193" s="4">
        <v>2.1788130774697936</v>
      </c>
      <c r="M193" s="4">
        <v>2.7745406824146981</v>
      </c>
      <c r="N193" s="4">
        <v>3.6762455624923489</v>
      </c>
      <c r="O193" s="4">
        <v>1.1387849999999999</v>
      </c>
      <c r="P193" s="4">
        <v>11.546415</v>
      </c>
      <c r="Q193" s="4">
        <v>8.5528999999999993</v>
      </c>
      <c r="R193" s="6"/>
      <c r="S193" s="26">
        <v>1689</v>
      </c>
      <c r="T193" s="6">
        <f t="shared" si="40"/>
        <v>207.40334193499999</v>
      </c>
      <c r="U193" s="6">
        <f t="shared" si="41"/>
        <v>26.54107272727272</v>
      </c>
      <c r="V193" s="6">
        <f t="shared" si="42"/>
        <v>14.590080971659919</v>
      </c>
      <c r="W193" s="6">
        <f t="shared" si="43"/>
        <v>13.033714556962027</v>
      </c>
      <c r="X193" s="6">
        <f t="shared" si="44"/>
        <v>6.5</v>
      </c>
      <c r="Y193" s="6">
        <f t="shared" si="45"/>
        <v>13.799999999999999</v>
      </c>
      <c r="Z193" s="6">
        <f t="shared" si="46"/>
        <v>2.8324570007107317</v>
      </c>
      <c r="AA193" s="6">
        <f t="shared" si="47"/>
        <v>3.6069028871391078</v>
      </c>
      <c r="AB193" s="6">
        <f t="shared" si="48"/>
        <v>7.3524911249846978</v>
      </c>
      <c r="AC193" s="6">
        <f t="shared" si="57"/>
        <v>302.09996000000001</v>
      </c>
      <c r="AD193" s="7">
        <f t="shared" si="49"/>
        <v>295.66006120372919</v>
      </c>
      <c r="AE193" s="7">
        <f t="shared" si="58"/>
        <v>397.50154623849835</v>
      </c>
      <c r="AF193" s="51">
        <v>1689</v>
      </c>
      <c r="AG193" s="44">
        <f t="shared" si="50"/>
        <v>2886.6037499999998</v>
      </c>
      <c r="AH193" s="44">
        <f t="shared" si="51"/>
        <v>2138.2249999999999</v>
      </c>
      <c r="AI193" s="44">
        <f t="shared" si="52"/>
        <v>1241.7722570556625</v>
      </c>
      <c r="AJ193" s="44">
        <f t="shared" si="59"/>
        <v>1639.4980529286627</v>
      </c>
      <c r="AK193" s="10">
        <v>1689</v>
      </c>
      <c r="AL193" s="11">
        <f t="shared" si="53"/>
        <v>2.3245838627804098</v>
      </c>
      <c r="AM193" s="11">
        <f t="shared" si="54"/>
        <v>1.721913972429933</v>
      </c>
      <c r="AN193" s="11">
        <f t="shared" si="60"/>
        <v>0.7574100224379432</v>
      </c>
      <c r="AP193" s="12">
        <v>2.3245838627804098</v>
      </c>
      <c r="AQ193" s="12">
        <v>1.721913972429933</v>
      </c>
      <c r="AS193" s="12">
        <f t="shared" si="56"/>
        <v>0</v>
      </c>
    </row>
    <row r="194" spans="1:45" x14ac:dyDescent="0.2">
      <c r="A194">
        <f t="shared" si="55"/>
        <v>2.34289325925926</v>
      </c>
      <c r="B194" s="5">
        <v>1690</v>
      </c>
      <c r="C194" s="4">
        <v>0.33697402597402593</v>
      </c>
      <c r="D194" s="4">
        <v>0.78428855232000005</v>
      </c>
      <c r="E194" s="4">
        <v>1.1387849999999999</v>
      </c>
      <c r="F194" s="4">
        <v>0.7894941740000001</v>
      </c>
      <c r="G194" s="4">
        <v>1.2230909090909088</v>
      </c>
      <c r="H194" s="4">
        <v>2.918016194331984</v>
      </c>
      <c r="I194" s="4">
        <v>4.2807075949367084</v>
      </c>
      <c r="J194" s="4">
        <v>5</v>
      </c>
      <c r="K194" s="4">
        <v>4.5999999999999996</v>
      </c>
      <c r="L194" s="4">
        <v>2.1344171997157071</v>
      </c>
      <c r="M194" s="4">
        <v>2.6232020997375329</v>
      </c>
      <c r="N194" s="4">
        <v>3.6762455624923489</v>
      </c>
      <c r="O194" s="4">
        <v>1.129175</v>
      </c>
      <c r="P194" s="4">
        <v>11.618489999999998</v>
      </c>
      <c r="Q194" s="4">
        <v>8.5528999999999993</v>
      </c>
      <c r="R194" s="6"/>
      <c r="S194" s="26">
        <v>1690</v>
      </c>
      <c r="T194" s="6">
        <f t="shared" si="40"/>
        <v>213.95292115400002</v>
      </c>
      <c r="U194" s="6">
        <f t="shared" si="41"/>
        <v>26.54107272727272</v>
      </c>
      <c r="V194" s="6">
        <f t="shared" si="42"/>
        <v>14.590080971659919</v>
      </c>
      <c r="W194" s="6">
        <f t="shared" si="43"/>
        <v>12.842122784810126</v>
      </c>
      <c r="X194" s="6">
        <f t="shared" si="44"/>
        <v>6.5</v>
      </c>
      <c r="Y194" s="6">
        <f t="shared" si="45"/>
        <v>13.799999999999999</v>
      </c>
      <c r="Z194" s="6">
        <f t="shared" si="46"/>
        <v>2.7747423596304195</v>
      </c>
      <c r="AA194" s="6">
        <f t="shared" si="47"/>
        <v>3.4101627296587931</v>
      </c>
      <c r="AB194" s="6">
        <f t="shared" si="48"/>
        <v>7.3524911249846978</v>
      </c>
      <c r="AC194" s="6">
        <f t="shared" si="57"/>
        <v>308.61073499999998</v>
      </c>
      <c r="AD194" s="7">
        <f t="shared" si="49"/>
        <v>301.76359385201664</v>
      </c>
      <c r="AE194" s="7">
        <f t="shared" si="58"/>
        <v>390.35667926872918</v>
      </c>
      <c r="AF194" s="51">
        <v>1690</v>
      </c>
      <c r="AG194" s="44">
        <f t="shared" si="50"/>
        <v>2904.6224999999995</v>
      </c>
      <c r="AH194" s="44">
        <f t="shared" si="51"/>
        <v>2138.2249999999999</v>
      </c>
      <c r="AI194" s="44">
        <f t="shared" si="52"/>
        <v>1267.4070941784698</v>
      </c>
      <c r="AJ194" s="44">
        <f t="shared" si="59"/>
        <v>1664.96991233167</v>
      </c>
      <c r="AK194" s="10">
        <v>1690</v>
      </c>
      <c r="AL194" s="11">
        <f t="shared" si="53"/>
        <v>2.2917833688494293</v>
      </c>
      <c r="AM194" s="11">
        <f t="shared" si="54"/>
        <v>1.68708618550537</v>
      </c>
      <c r="AN194" s="11">
        <f t="shared" si="60"/>
        <v>0.76121921771160284</v>
      </c>
      <c r="AP194" s="12">
        <v>2.2917833688494293</v>
      </c>
      <c r="AQ194" s="12">
        <v>1.68708618550537</v>
      </c>
      <c r="AS194" s="12">
        <f t="shared" si="56"/>
        <v>0</v>
      </c>
    </row>
    <row r="195" spans="1:45" x14ac:dyDescent="0.2">
      <c r="A195">
        <f t="shared" si="55"/>
        <v>2.2683420477031802</v>
      </c>
      <c r="B195" s="5">
        <v>1691</v>
      </c>
      <c r="C195" s="4">
        <v>0.36225507825507824</v>
      </c>
      <c r="D195" s="4">
        <v>0.81014421887999999</v>
      </c>
      <c r="E195" s="4">
        <v>1.129175</v>
      </c>
      <c r="F195" s="4">
        <v>0.821718426</v>
      </c>
      <c r="G195" s="4">
        <v>1.2230909090909088</v>
      </c>
      <c r="H195" s="4">
        <v>2.918016194331984</v>
      </c>
      <c r="I195" s="4">
        <v>5.4138360759493667</v>
      </c>
      <c r="J195" s="4">
        <v>5</v>
      </c>
      <c r="K195" s="4">
        <v>4.8166666666666664</v>
      </c>
      <c r="L195" s="4">
        <v>2.0490405117270787</v>
      </c>
      <c r="M195" s="4">
        <v>2.6232020997375329</v>
      </c>
      <c r="N195" s="4">
        <v>3.6762455624923489</v>
      </c>
      <c r="O195" s="4">
        <v>1.1195649999999999</v>
      </c>
      <c r="P195" s="4">
        <v>11.618489999999998</v>
      </c>
      <c r="Q195" s="4">
        <v>8.5528999999999993</v>
      </c>
      <c r="R195" s="6"/>
      <c r="S195" s="26">
        <v>1691</v>
      </c>
      <c r="T195" s="6">
        <f t="shared" si="40"/>
        <v>222.68569344599999</v>
      </c>
      <c r="U195" s="6">
        <f t="shared" si="41"/>
        <v>26.54107272727272</v>
      </c>
      <c r="V195" s="6">
        <f t="shared" si="42"/>
        <v>14.590080971659919</v>
      </c>
      <c r="W195" s="6">
        <f t="shared" si="43"/>
        <v>16.241508227848101</v>
      </c>
      <c r="X195" s="6">
        <f t="shared" si="44"/>
        <v>6.5</v>
      </c>
      <c r="Y195" s="6">
        <f t="shared" si="45"/>
        <v>14.45</v>
      </c>
      <c r="Z195" s="6">
        <f t="shared" si="46"/>
        <v>2.6637526652452026</v>
      </c>
      <c r="AA195" s="6">
        <f t="shared" si="47"/>
        <v>3.4101627296587931</v>
      </c>
      <c r="AB195" s="6">
        <f t="shared" si="48"/>
        <v>7.3524911249846978</v>
      </c>
      <c r="AC195" s="6">
        <f t="shared" si="57"/>
        <v>306.00642500000004</v>
      </c>
      <c r="AD195" s="7">
        <f t="shared" si="49"/>
        <v>314.43476189266943</v>
      </c>
      <c r="AE195" s="7">
        <f t="shared" si="58"/>
        <v>396.42140769801665</v>
      </c>
      <c r="AF195" s="51">
        <v>1691</v>
      </c>
      <c r="AG195" s="44">
        <f t="shared" si="50"/>
        <v>2904.6224999999995</v>
      </c>
      <c r="AH195" s="44">
        <f t="shared" si="51"/>
        <v>2138.2249999999999</v>
      </c>
      <c r="AI195" s="44">
        <f t="shared" si="52"/>
        <v>1320.6259999492117</v>
      </c>
      <c r="AJ195" s="44">
        <f t="shared" si="59"/>
        <v>1670.5730724760117</v>
      </c>
      <c r="AK195" s="10">
        <v>1691</v>
      </c>
      <c r="AL195" s="11">
        <f t="shared" si="53"/>
        <v>2.1994285286763282</v>
      </c>
      <c r="AM195" s="11">
        <f t="shared" si="54"/>
        <v>1.6190995785954776</v>
      </c>
      <c r="AN195" s="11">
        <f t="shared" si="60"/>
        <v>0.79052273839890652</v>
      </c>
      <c r="AP195" s="12">
        <v>2.1994285286763282</v>
      </c>
      <c r="AQ195" s="12">
        <v>1.6190995785954776</v>
      </c>
      <c r="AS195" s="12">
        <f t="shared" si="56"/>
        <v>0</v>
      </c>
    </row>
    <row r="196" spans="1:45" x14ac:dyDescent="0.2">
      <c r="A196">
        <f t="shared" si="55"/>
        <v>2.1280589323732002</v>
      </c>
      <c r="B196" s="5">
        <v>1692</v>
      </c>
      <c r="C196" s="4">
        <v>0.40884901764901765</v>
      </c>
      <c r="D196" s="4">
        <v>0.86377078655999995</v>
      </c>
      <c r="E196" s="4">
        <v>1.1195649999999999</v>
      </c>
      <c r="F196" s="4">
        <v>0.87005480400000013</v>
      </c>
      <c r="G196" s="4">
        <v>1.33579</v>
      </c>
      <c r="H196" s="4">
        <v>2.918016194331984</v>
      </c>
      <c r="I196" s="4">
        <v>5.2879329113924047</v>
      </c>
      <c r="J196" s="4">
        <v>5</v>
      </c>
      <c r="K196" s="4">
        <v>5.0333333333333332</v>
      </c>
      <c r="L196" s="4">
        <v>2.0490405117270787</v>
      </c>
      <c r="M196" s="4">
        <v>2.8754330708661415</v>
      </c>
      <c r="N196" s="4">
        <v>4.1015588952606938</v>
      </c>
      <c r="O196" s="4">
        <v>1.2444949999999999</v>
      </c>
      <c r="P196" s="4">
        <v>11.618489999999998</v>
      </c>
      <c r="Q196" s="4">
        <v>8.5528999999999993</v>
      </c>
      <c r="R196" s="6"/>
      <c r="S196" s="26">
        <v>1692</v>
      </c>
      <c r="T196" s="6">
        <f t="shared" si="40"/>
        <v>235.78485188400003</v>
      </c>
      <c r="U196" s="6">
        <f t="shared" si="41"/>
        <v>28.986643000000001</v>
      </c>
      <c r="V196" s="6">
        <f t="shared" si="42"/>
        <v>14.590080971659919</v>
      </c>
      <c r="W196" s="6">
        <f t="shared" si="43"/>
        <v>15.863798734177214</v>
      </c>
      <c r="X196" s="6">
        <f t="shared" si="44"/>
        <v>6.5</v>
      </c>
      <c r="Y196" s="6">
        <f t="shared" si="45"/>
        <v>15.1</v>
      </c>
      <c r="Z196" s="6">
        <f t="shared" si="46"/>
        <v>2.6637526652452026</v>
      </c>
      <c r="AA196" s="6">
        <f t="shared" si="47"/>
        <v>3.7380629921259843</v>
      </c>
      <c r="AB196" s="6">
        <f t="shared" si="48"/>
        <v>8.2031177905213877</v>
      </c>
      <c r="AC196" s="6">
        <f t="shared" si="57"/>
        <v>303.40211499999998</v>
      </c>
      <c r="AD196" s="7">
        <f t="shared" si="49"/>
        <v>331.43030803772984</v>
      </c>
      <c r="AE196" s="7">
        <f t="shared" si="58"/>
        <v>397.75549344666945</v>
      </c>
      <c r="AF196" s="51">
        <v>1692</v>
      </c>
      <c r="AG196" s="44">
        <f t="shared" si="50"/>
        <v>2904.6224999999995</v>
      </c>
      <c r="AH196" s="44">
        <f t="shared" si="51"/>
        <v>2138.2249999999999</v>
      </c>
      <c r="AI196" s="44">
        <f t="shared" si="52"/>
        <v>1392.0072937584655</v>
      </c>
      <c r="AJ196" s="44">
        <f t="shared" si="59"/>
        <v>1675.9997988456648</v>
      </c>
      <c r="AK196" s="10">
        <v>1692</v>
      </c>
      <c r="AL196" s="11">
        <f t="shared" si="53"/>
        <v>2.086643161299409</v>
      </c>
      <c r="AM196" s="11">
        <f t="shared" si="54"/>
        <v>1.5360731294925345</v>
      </c>
      <c r="AN196" s="11">
        <f t="shared" si="60"/>
        <v>0.83055337758226611</v>
      </c>
      <c r="AP196" s="12">
        <v>2.086643161299409</v>
      </c>
      <c r="AQ196" s="12">
        <v>1.5360731294925345</v>
      </c>
      <c r="AS196" s="12">
        <f t="shared" si="56"/>
        <v>0</v>
      </c>
    </row>
    <row r="197" spans="1:45" x14ac:dyDescent="0.2">
      <c r="A197">
        <f t="shared" si="55"/>
        <v>1.7753641465658216</v>
      </c>
      <c r="B197" s="5">
        <v>1693</v>
      </c>
      <c r="C197" s="4">
        <v>0.62620206460206462</v>
      </c>
      <c r="D197" s="4">
        <v>1.09934463744</v>
      </c>
      <c r="E197" s="4">
        <v>1.2444949999999999</v>
      </c>
      <c r="F197" s="4">
        <v>1.111736694</v>
      </c>
      <c r="G197" s="4">
        <v>1.2230909090909088</v>
      </c>
      <c r="H197" s="4">
        <v>3.4043522267206479</v>
      </c>
      <c r="I197" s="4">
        <v>6.0433518987341772</v>
      </c>
      <c r="J197" s="4">
        <v>5</v>
      </c>
      <c r="K197" s="4">
        <v>5.25</v>
      </c>
      <c r="L197" s="4">
        <v>2.0490405117270787</v>
      </c>
      <c r="M197" s="4">
        <v>2.9384908136482939</v>
      </c>
      <c r="N197" s="4">
        <v>3.9</v>
      </c>
      <c r="O197" s="4">
        <v>1.523185</v>
      </c>
      <c r="P197" s="4">
        <v>11.618489999999998</v>
      </c>
      <c r="Q197" s="4">
        <v>8.5528999999999993</v>
      </c>
      <c r="R197" s="6"/>
      <c r="S197" s="26">
        <v>1693</v>
      </c>
      <c r="T197" s="6">
        <f t="shared" ref="T197:T260" si="61">F197*271</f>
        <v>301.28064407400001</v>
      </c>
      <c r="U197" s="6">
        <f t="shared" ref="U197:U260" si="62">G197*21.7</f>
        <v>26.54107272727272</v>
      </c>
      <c r="V197" s="6">
        <f t="shared" ref="V197:V260" si="63">H197*5</f>
        <v>17.021761133603238</v>
      </c>
      <c r="W197" s="6">
        <f t="shared" ref="W197:W260" si="64">I197*3</f>
        <v>18.130055696202533</v>
      </c>
      <c r="X197" s="6">
        <f t="shared" ref="X197:X260" si="65">J197*1.3</f>
        <v>6.5</v>
      </c>
      <c r="Y197" s="6">
        <f t="shared" ref="Y197:Y260" si="66">K197*3</f>
        <v>15.75</v>
      </c>
      <c r="Z197" s="6">
        <f t="shared" ref="Z197:Z260" si="67">L197*1.3</f>
        <v>2.6637526652452026</v>
      </c>
      <c r="AA197" s="6">
        <f t="shared" ref="AA197:AA260" si="68">M197*1.3</f>
        <v>3.8200380577427824</v>
      </c>
      <c r="AB197" s="6">
        <f t="shared" ref="AB197:AB260" si="69">N197*2</f>
        <v>7.8</v>
      </c>
      <c r="AC197" s="6">
        <f t="shared" si="57"/>
        <v>337.25814499999996</v>
      </c>
      <c r="AD197" s="7">
        <f t="shared" ref="AD197:AD260" si="70">SUM(T197:AB197)</f>
        <v>399.50732435406655</v>
      </c>
      <c r="AE197" s="7">
        <f t="shared" si="58"/>
        <v>399.04757115372968</v>
      </c>
      <c r="AF197" s="51">
        <v>1693</v>
      </c>
      <c r="AG197" s="44">
        <f t="shared" ref="AG197:AG260" si="71">P197*250</f>
        <v>2904.6224999999995</v>
      </c>
      <c r="AH197" s="44">
        <f t="shared" ref="AH197:AH260" si="72">Q197*250</f>
        <v>2138.2249999999999</v>
      </c>
      <c r="AI197" s="44">
        <f t="shared" ref="AI197:AI260" si="73">AD197*4.2</f>
        <v>1677.9307622870797</v>
      </c>
      <c r="AJ197" s="44">
        <f t="shared" si="59"/>
        <v>1829.036266176279</v>
      </c>
      <c r="AK197" s="10">
        <v>1693</v>
      </c>
      <c r="AL197" s="11">
        <f t="shared" ref="AL197:AL260" si="74">AG197/AI197</f>
        <v>1.7310741094232607</v>
      </c>
      <c r="AM197" s="11">
        <f t="shared" ref="AM197:AM260" si="75">AH197/AI197</f>
        <v>1.2743225453984304</v>
      </c>
      <c r="AN197" s="11">
        <f t="shared" si="60"/>
        <v>0.91738517891441518</v>
      </c>
      <c r="AP197" s="12">
        <v>1.7310741094232607</v>
      </c>
      <c r="AQ197" s="12">
        <v>1.2743225453984304</v>
      </c>
      <c r="AS197" s="12">
        <f t="shared" si="56"/>
        <v>0</v>
      </c>
    </row>
    <row r="198" spans="1:45" x14ac:dyDescent="0.2">
      <c r="A198">
        <f t="shared" ref="A198:A261" si="76">F198/C198</f>
        <v>1.8277987864395677</v>
      </c>
      <c r="B198" s="5">
        <v>1694</v>
      </c>
      <c r="C198" s="4">
        <v>0.5862003996003996</v>
      </c>
      <c r="D198" s="4">
        <v>1.0552942425599998</v>
      </c>
      <c r="E198" s="4">
        <v>1.523185</v>
      </c>
      <c r="F198" s="4">
        <v>1.071456379</v>
      </c>
      <c r="G198" s="4">
        <v>1.0527318181818182</v>
      </c>
      <c r="H198" s="4">
        <v>3.4043522267206479</v>
      </c>
      <c r="I198" s="4">
        <v>5.7915455696202534</v>
      </c>
      <c r="J198" s="4">
        <v>5</v>
      </c>
      <c r="K198" s="4">
        <v>5.5250000000000004</v>
      </c>
      <c r="L198" s="4">
        <v>2.0934363894811652</v>
      </c>
      <c r="M198" s="4">
        <v>3.0267716535433067</v>
      </c>
      <c r="N198" s="4">
        <v>3.9</v>
      </c>
      <c r="O198" s="4">
        <v>1.4943549999999999</v>
      </c>
      <c r="P198" s="4">
        <v>11.618489999999998</v>
      </c>
      <c r="Q198" s="4">
        <v>8.5528999999999993</v>
      </c>
      <c r="R198" s="6"/>
      <c r="S198" s="26">
        <v>1694</v>
      </c>
      <c r="T198" s="6">
        <f t="shared" si="61"/>
        <v>290.36467870900003</v>
      </c>
      <c r="U198" s="6">
        <f t="shared" si="62"/>
        <v>22.844280454545455</v>
      </c>
      <c r="V198" s="6">
        <f t="shared" si="63"/>
        <v>17.021761133603238</v>
      </c>
      <c r="W198" s="6">
        <f t="shared" si="64"/>
        <v>17.374636708860759</v>
      </c>
      <c r="X198" s="6">
        <f t="shared" si="65"/>
        <v>6.5</v>
      </c>
      <c r="Y198" s="6">
        <f t="shared" si="66"/>
        <v>16.575000000000003</v>
      </c>
      <c r="Z198" s="6">
        <f t="shared" si="67"/>
        <v>2.7214673063255148</v>
      </c>
      <c r="AA198" s="6">
        <f t="shared" si="68"/>
        <v>3.934803149606299</v>
      </c>
      <c r="AB198" s="6">
        <f t="shared" si="69"/>
        <v>7.8</v>
      </c>
      <c r="AC198" s="6">
        <f t="shared" si="57"/>
        <v>412.78313500000002</v>
      </c>
      <c r="AD198" s="7">
        <f t="shared" si="70"/>
        <v>385.13662746194132</v>
      </c>
      <c r="AE198" s="7">
        <f t="shared" si="58"/>
        <v>435.48482528006639</v>
      </c>
      <c r="AF198" s="51">
        <v>1694</v>
      </c>
      <c r="AG198" s="44">
        <f t="shared" si="71"/>
        <v>2904.6224999999995</v>
      </c>
      <c r="AH198" s="44">
        <f t="shared" si="72"/>
        <v>2138.2249999999999</v>
      </c>
      <c r="AI198" s="44">
        <f t="shared" si="73"/>
        <v>1617.5738353401537</v>
      </c>
      <c r="AJ198" s="44">
        <f t="shared" si="59"/>
        <v>2131.7313517623534</v>
      </c>
      <c r="AK198" s="10">
        <v>1694</v>
      </c>
      <c r="AL198" s="11">
        <f t="shared" si="74"/>
        <v>1.7956660997729337</v>
      </c>
      <c r="AM198" s="11">
        <f t="shared" si="75"/>
        <v>1.3218716532654353</v>
      </c>
      <c r="AN198" s="11">
        <f t="shared" si="60"/>
        <v>0.75880754580208554</v>
      </c>
      <c r="AP198" s="12">
        <v>1.7956660997729337</v>
      </c>
      <c r="AQ198" s="12">
        <v>1.3218716532654353</v>
      </c>
      <c r="AS198" s="12">
        <f t="shared" ref="AS198:AS261" si="77">AM198-AQ198</f>
        <v>0</v>
      </c>
    </row>
    <row r="199" spans="1:45" x14ac:dyDescent="0.2">
      <c r="A199">
        <f t="shared" si="76"/>
        <v>1.9580618874773141</v>
      </c>
      <c r="B199" s="5">
        <v>1695</v>
      </c>
      <c r="C199" s="4">
        <v>0.49371655011655013</v>
      </c>
      <c r="D199" s="4">
        <v>0.96240536639999996</v>
      </c>
      <c r="E199" s="4">
        <v>1.4943549999999999</v>
      </c>
      <c r="F199" s="4">
        <v>0.96672756000000015</v>
      </c>
      <c r="G199" s="4">
        <v>1.693980909090909</v>
      </c>
      <c r="H199" s="4">
        <v>3.4043522267206479</v>
      </c>
      <c r="I199" s="4">
        <v>5.2879329113924047</v>
      </c>
      <c r="J199" s="4">
        <v>5</v>
      </c>
      <c r="K199" s="4">
        <v>5.8</v>
      </c>
      <c r="L199" s="4">
        <v>2.1788130774697936</v>
      </c>
      <c r="M199" s="4">
        <v>3.2537795275590553</v>
      </c>
      <c r="N199" s="4">
        <v>3.9</v>
      </c>
      <c r="O199" s="4">
        <v>1.4126699999999999</v>
      </c>
      <c r="P199" s="4">
        <v>11.459925</v>
      </c>
      <c r="Q199" s="4">
        <v>8.5528999999999993</v>
      </c>
      <c r="R199" s="6"/>
      <c r="S199" s="26">
        <v>1695</v>
      </c>
      <c r="T199" s="6">
        <f t="shared" si="61"/>
        <v>261.98316876000007</v>
      </c>
      <c r="U199" s="6">
        <f t="shared" si="62"/>
        <v>36.759385727272722</v>
      </c>
      <c r="V199" s="6">
        <f t="shared" si="63"/>
        <v>17.021761133603238</v>
      </c>
      <c r="W199" s="6">
        <f t="shared" si="64"/>
        <v>15.863798734177214</v>
      </c>
      <c r="X199" s="6">
        <f t="shared" si="65"/>
        <v>6.5</v>
      </c>
      <c r="Y199" s="6">
        <f t="shared" si="66"/>
        <v>17.399999999999999</v>
      </c>
      <c r="Z199" s="6">
        <f t="shared" si="67"/>
        <v>2.8324570007107317</v>
      </c>
      <c r="AA199" s="6">
        <f t="shared" si="68"/>
        <v>4.2299133858267721</v>
      </c>
      <c r="AB199" s="6">
        <f t="shared" si="69"/>
        <v>7.8</v>
      </c>
      <c r="AC199" s="6">
        <f t="shared" ref="AC199:AC262" si="78">E199*271</f>
        <v>404.97020499999996</v>
      </c>
      <c r="AD199" s="7">
        <f t="shared" si="70"/>
        <v>370.3904847415908</v>
      </c>
      <c r="AE199" s="7">
        <f t="shared" si="58"/>
        <v>507.5550837529413</v>
      </c>
      <c r="AF199" s="51">
        <v>1695</v>
      </c>
      <c r="AG199" s="44">
        <f t="shared" si="71"/>
        <v>2864.9812499999998</v>
      </c>
      <c r="AH199" s="44">
        <f t="shared" si="72"/>
        <v>2138.2249999999999</v>
      </c>
      <c r="AI199" s="44">
        <f t="shared" si="73"/>
        <v>1555.6400359146814</v>
      </c>
      <c r="AJ199" s="44">
        <f t="shared" si="59"/>
        <v>2156.1855881226811</v>
      </c>
      <c r="AK199" s="10">
        <v>1695</v>
      </c>
      <c r="AL199" s="11">
        <f t="shared" si="74"/>
        <v>1.8416736416245902</v>
      </c>
      <c r="AM199" s="11">
        <f t="shared" si="75"/>
        <v>1.3744985669147887</v>
      </c>
      <c r="AN199" s="11">
        <f t="shared" si="60"/>
        <v>0.72147780065125344</v>
      </c>
      <c r="AP199" s="12">
        <v>1.8416736416245902</v>
      </c>
      <c r="AQ199" s="12">
        <v>1.3744985669147887</v>
      </c>
      <c r="AS199" s="12">
        <f t="shared" si="77"/>
        <v>0</v>
      </c>
    </row>
    <row r="200" spans="1:45" x14ac:dyDescent="0.2">
      <c r="A200">
        <f t="shared" si="76"/>
        <v>1.9627985025989603</v>
      </c>
      <c r="B200" s="5">
        <v>1696</v>
      </c>
      <c r="C200" s="4">
        <v>0.480211988011988</v>
      </c>
      <c r="D200" s="4">
        <v>0.93654969983999992</v>
      </c>
      <c r="E200" s="4">
        <v>1.4126699999999999</v>
      </c>
      <c r="F200" s="4">
        <v>0.94255937099999987</v>
      </c>
      <c r="G200" s="4">
        <v>1.5559463636363633</v>
      </c>
      <c r="H200" s="4">
        <v>3.4043522267206479</v>
      </c>
      <c r="I200" s="4">
        <v>5.1620297468354428</v>
      </c>
      <c r="J200" s="4">
        <v>5</v>
      </c>
      <c r="K200" s="4">
        <v>5.8</v>
      </c>
      <c r="L200" s="4">
        <v>2.264189765458422</v>
      </c>
      <c r="M200" s="4">
        <v>3.0646062992125982</v>
      </c>
      <c r="N200" s="4">
        <v>3.9</v>
      </c>
      <c r="O200" s="4">
        <v>1.4415</v>
      </c>
      <c r="P200" s="4">
        <v>11.459925</v>
      </c>
      <c r="Q200" s="4">
        <v>8.5528999999999993</v>
      </c>
      <c r="R200" s="6"/>
      <c r="S200" s="26">
        <v>1696</v>
      </c>
      <c r="T200" s="6">
        <f t="shared" si="61"/>
        <v>255.43358954099998</v>
      </c>
      <c r="U200" s="6">
        <f t="shared" si="62"/>
        <v>33.76403609090908</v>
      </c>
      <c r="V200" s="6">
        <f t="shared" si="63"/>
        <v>17.021761133603238</v>
      </c>
      <c r="W200" s="6">
        <f t="shared" si="64"/>
        <v>15.486089240506328</v>
      </c>
      <c r="X200" s="6">
        <f t="shared" si="65"/>
        <v>6.5</v>
      </c>
      <c r="Y200" s="6">
        <f t="shared" si="66"/>
        <v>17.399999999999999</v>
      </c>
      <c r="Z200" s="6">
        <f t="shared" si="67"/>
        <v>2.9434466950959486</v>
      </c>
      <c r="AA200" s="6">
        <f t="shared" si="68"/>
        <v>3.9839881889763777</v>
      </c>
      <c r="AB200" s="6">
        <f t="shared" si="69"/>
        <v>7.8</v>
      </c>
      <c r="AC200" s="6">
        <f t="shared" si="78"/>
        <v>382.83356999999995</v>
      </c>
      <c r="AD200" s="7">
        <f t="shared" si="70"/>
        <v>360.33291089009089</v>
      </c>
      <c r="AE200" s="7">
        <f t="shared" si="58"/>
        <v>513.37752098159069</v>
      </c>
      <c r="AF200" s="51">
        <v>1696</v>
      </c>
      <c r="AG200" s="44">
        <f t="shared" si="71"/>
        <v>2864.9812499999998</v>
      </c>
      <c r="AH200" s="44">
        <f t="shared" si="72"/>
        <v>2138.2249999999999</v>
      </c>
      <c r="AI200" s="44">
        <f t="shared" si="73"/>
        <v>1513.3982257383818</v>
      </c>
      <c r="AJ200" s="44">
        <f t="shared" si="59"/>
        <v>2048.4781436661819</v>
      </c>
      <c r="AK200" s="10">
        <v>1696</v>
      </c>
      <c r="AL200" s="11">
        <f t="shared" si="74"/>
        <v>1.8930782402643462</v>
      </c>
      <c r="AM200" s="11">
        <f t="shared" si="75"/>
        <v>1.4128634245998057</v>
      </c>
      <c r="AN200" s="11">
        <f t="shared" si="60"/>
        <v>0.73879149280540424</v>
      </c>
      <c r="AP200" s="12">
        <v>1.8930782402643462</v>
      </c>
      <c r="AQ200" s="12">
        <v>1.4128634245998057</v>
      </c>
      <c r="AS200" s="12">
        <f t="shared" si="77"/>
        <v>0</v>
      </c>
    </row>
    <row r="201" spans="1:45" x14ac:dyDescent="0.2">
      <c r="A201">
        <f t="shared" si="76"/>
        <v>1.8673132499999998</v>
      </c>
      <c r="B201" s="5">
        <v>1697</v>
      </c>
      <c r="C201" s="4">
        <v>0.5824242424242424</v>
      </c>
      <c r="D201" s="4">
        <v>1.0658280326399998</v>
      </c>
      <c r="E201" s="4">
        <v>1.4415</v>
      </c>
      <c r="F201" s="4">
        <v>1.0875685049999999</v>
      </c>
      <c r="G201" s="4">
        <v>1.7097063636363634</v>
      </c>
      <c r="H201" s="4">
        <v>3.4043522267206479</v>
      </c>
      <c r="I201" s="4">
        <v>5.1620297468354428</v>
      </c>
      <c r="J201" s="4">
        <v>5</v>
      </c>
      <c r="K201" s="4">
        <v>5.8</v>
      </c>
      <c r="L201" s="4">
        <v>2.2812651030561475</v>
      </c>
      <c r="M201" s="4">
        <v>2.83759842519685</v>
      </c>
      <c r="N201" s="4">
        <v>3.9</v>
      </c>
      <c r="O201" s="4">
        <v>1.49916</v>
      </c>
      <c r="P201" s="4">
        <v>11.459925</v>
      </c>
      <c r="Q201" s="4">
        <v>8.5528999999999993</v>
      </c>
      <c r="R201" s="6"/>
      <c r="S201" s="26">
        <v>1697</v>
      </c>
      <c r="T201" s="6">
        <f t="shared" si="61"/>
        <v>294.731064855</v>
      </c>
      <c r="U201" s="6">
        <f t="shared" si="62"/>
        <v>37.100628090909083</v>
      </c>
      <c r="V201" s="6">
        <f t="shared" si="63"/>
        <v>17.021761133603238</v>
      </c>
      <c r="W201" s="6">
        <f t="shared" si="64"/>
        <v>15.486089240506328</v>
      </c>
      <c r="X201" s="6">
        <f t="shared" si="65"/>
        <v>6.5</v>
      </c>
      <c r="Y201" s="6">
        <f t="shared" si="66"/>
        <v>17.399999999999999</v>
      </c>
      <c r="Z201" s="6">
        <f t="shared" si="67"/>
        <v>2.9656446339729921</v>
      </c>
      <c r="AA201" s="6">
        <f t="shared" si="68"/>
        <v>3.688877952755905</v>
      </c>
      <c r="AB201" s="6">
        <f t="shared" si="69"/>
        <v>7.8</v>
      </c>
      <c r="AC201" s="6">
        <f t="shared" si="78"/>
        <v>390.6465</v>
      </c>
      <c r="AD201" s="7">
        <f t="shared" si="70"/>
        <v>402.69406590674754</v>
      </c>
      <c r="AE201" s="7">
        <f t="shared" si="58"/>
        <v>487.73289134909089</v>
      </c>
      <c r="AF201" s="51">
        <v>1697</v>
      </c>
      <c r="AG201" s="44">
        <f t="shared" si="71"/>
        <v>2864.9812499999998</v>
      </c>
      <c r="AH201" s="44">
        <f t="shared" si="72"/>
        <v>2138.2249999999999</v>
      </c>
      <c r="AI201" s="44">
        <f t="shared" si="73"/>
        <v>1691.3150768083397</v>
      </c>
      <c r="AJ201" s="44">
        <f t="shared" si="59"/>
        <v>2094.1599044173399</v>
      </c>
      <c r="AK201" s="10">
        <v>1697</v>
      </c>
      <c r="AL201" s="11">
        <f t="shared" si="74"/>
        <v>1.6939370370933318</v>
      </c>
      <c r="AM201" s="11">
        <f t="shared" si="75"/>
        <v>1.2642381241199709</v>
      </c>
      <c r="AN201" s="11">
        <f t="shared" si="60"/>
        <v>0.80763416071559058</v>
      </c>
      <c r="AP201" s="12">
        <v>1.6939370370933318</v>
      </c>
      <c r="AQ201" s="12">
        <v>1.2642381241199709</v>
      </c>
      <c r="AS201" s="12">
        <f t="shared" si="77"/>
        <v>0</v>
      </c>
    </row>
    <row r="202" spans="1:45" x14ac:dyDescent="0.2">
      <c r="A202">
        <f t="shared" si="76"/>
        <v>1.6427356525486334</v>
      </c>
      <c r="B202" s="5">
        <v>1698</v>
      </c>
      <c r="C202" s="4">
        <v>0.77974445554445548</v>
      </c>
      <c r="D202" s="4">
        <v>1.2768714263500001</v>
      </c>
      <c r="E202" s="4">
        <v>1.49916</v>
      </c>
      <c r="F202" s="4">
        <v>1.280914017</v>
      </c>
      <c r="G202" s="4">
        <v>1.8826863636363635</v>
      </c>
      <c r="H202" s="4">
        <v>3.4043522267206479</v>
      </c>
      <c r="I202" s="4">
        <v>6.1692550632911392</v>
      </c>
      <c r="J202" s="4">
        <v>5</v>
      </c>
      <c r="K202" s="4">
        <v>5.8</v>
      </c>
      <c r="L202" s="4">
        <v>2.1514925373134326</v>
      </c>
      <c r="M202" s="4">
        <v>2.5223097112860891</v>
      </c>
      <c r="N202" s="4">
        <v>3.9</v>
      </c>
      <c r="O202" s="4">
        <v>1.6433099999999998</v>
      </c>
      <c r="P202" s="4">
        <v>11.459925</v>
      </c>
      <c r="Q202" s="4">
        <v>8.5528999999999993</v>
      </c>
      <c r="R202" s="6"/>
      <c r="S202" s="26">
        <v>1698</v>
      </c>
      <c r="T202" s="6">
        <f t="shared" si="61"/>
        <v>347.12769860700001</v>
      </c>
      <c r="U202" s="6">
        <f t="shared" si="62"/>
        <v>40.854294090909086</v>
      </c>
      <c r="V202" s="6">
        <f t="shared" si="63"/>
        <v>17.021761133603238</v>
      </c>
      <c r="W202" s="6">
        <f t="shared" si="64"/>
        <v>18.507765189873417</v>
      </c>
      <c r="X202" s="6">
        <f t="shared" si="65"/>
        <v>6.5</v>
      </c>
      <c r="Y202" s="6">
        <f t="shared" si="66"/>
        <v>17.399999999999999</v>
      </c>
      <c r="Z202" s="6">
        <f t="shared" si="67"/>
        <v>2.7969402985074625</v>
      </c>
      <c r="AA202" s="6">
        <f t="shared" si="68"/>
        <v>3.2790026246719157</v>
      </c>
      <c r="AB202" s="6">
        <f t="shared" si="69"/>
        <v>7.8</v>
      </c>
      <c r="AC202" s="6">
        <f t="shared" si="78"/>
        <v>406.27235999999999</v>
      </c>
      <c r="AD202" s="7">
        <f t="shared" si="70"/>
        <v>461.28746194456517</v>
      </c>
      <c r="AE202" s="7">
        <f t="shared" si="58"/>
        <v>498.60950105174754</v>
      </c>
      <c r="AF202" s="51">
        <v>1698</v>
      </c>
      <c r="AG202" s="44">
        <f t="shared" si="71"/>
        <v>2864.9812499999998</v>
      </c>
      <c r="AH202" s="44">
        <f t="shared" si="72"/>
        <v>2138.2249999999999</v>
      </c>
      <c r="AI202" s="44">
        <f t="shared" si="73"/>
        <v>1937.4073401671737</v>
      </c>
      <c r="AJ202" s="44">
        <f t="shared" si="59"/>
        <v>2185.8149180177738</v>
      </c>
      <c r="AK202" s="10">
        <v>1698</v>
      </c>
      <c r="AL202" s="11">
        <f t="shared" si="74"/>
        <v>1.4787707213666219</v>
      </c>
      <c r="AM202" s="11">
        <f t="shared" si="75"/>
        <v>1.1036527815650261</v>
      </c>
      <c r="AN202" s="11">
        <f t="shared" si="60"/>
        <v>0.88635470652022508</v>
      </c>
      <c r="AP202" s="12">
        <v>1.4787707213666219</v>
      </c>
      <c r="AQ202" s="12">
        <v>1.1036527815650261</v>
      </c>
      <c r="AS202" s="12">
        <f t="shared" si="77"/>
        <v>0</v>
      </c>
    </row>
    <row r="203" spans="1:45" x14ac:dyDescent="0.2">
      <c r="A203">
        <f t="shared" si="76"/>
        <v>1.5314946405442538</v>
      </c>
      <c r="B203" s="5">
        <v>1699</v>
      </c>
      <c r="C203" s="4">
        <v>0.97840872460872452</v>
      </c>
      <c r="D203" s="4">
        <v>1.51026757435</v>
      </c>
      <c r="E203" s="4">
        <v>1.6433099999999998</v>
      </c>
      <c r="F203" s="4">
        <v>1.4984277180000003</v>
      </c>
      <c r="G203" s="4">
        <v>1.7000963636363635</v>
      </c>
      <c r="H203" s="4">
        <v>3.4043522267206479</v>
      </c>
      <c r="I203" s="4">
        <v>5.6656424050632914</v>
      </c>
      <c r="J203" s="4">
        <v>5</v>
      </c>
      <c r="K203" s="4">
        <v>5.8</v>
      </c>
      <c r="L203" s="4">
        <v>2.1105117270788911</v>
      </c>
      <c r="M203" s="4">
        <v>2.7493175853018372</v>
      </c>
      <c r="N203" s="4">
        <v>3.9</v>
      </c>
      <c r="O203" s="4">
        <v>1.917195</v>
      </c>
      <c r="P203" s="4">
        <v>11.459925</v>
      </c>
      <c r="Q203" s="4">
        <v>8.5528999999999993</v>
      </c>
      <c r="R203" s="6"/>
      <c r="S203" s="26">
        <v>1699</v>
      </c>
      <c r="T203" s="6">
        <f t="shared" si="61"/>
        <v>406.07391157800009</v>
      </c>
      <c r="U203" s="6">
        <f t="shared" si="62"/>
        <v>36.892091090909084</v>
      </c>
      <c r="V203" s="6">
        <f t="shared" si="63"/>
        <v>17.021761133603238</v>
      </c>
      <c r="W203" s="6">
        <f t="shared" si="64"/>
        <v>16.996927215189874</v>
      </c>
      <c r="X203" s="6">
        <f t="shared" si="65"/>
        <v>6.5</v>
      </c>
      <c r="Y203" s="6">
        <f t="shared" si="66"/>
        <v>17.399999999999999</v>
      </c>
      <c r="Z203" s="6">
        <f t="shared" si="67"/>
        <v>2.7436652452025587</v>
      </c>
      <c r="AA203" s="6">
        <f t="shared" si="68"/>
        <v>3.5741128608923884</v>
      </c>
      <c r="AB203" s="6">
        <f t="shared" si="69"/>
        <v>7.8</v>
      </c>
      <c r="AC203" s="6">
        <f t="shared" si="78"/>
        <v>445.33700999999996</v>
      </c>
      <c r="AD203" s="7">
        <f t="shared" si="70"/>
        <v>515.00246912379725</v>
      </c>
      <c r="AE203" s="7">
        <f t="shared" si="58"/>
        <v>520.43212333756514</v>
      </c>
      <c r="AF203" s="51">
        <v>1699</v>
      </c>
      <c r="AG203" s="44">
        <f t="shared" si="71"/>
        <v>2864.9812499999998</v>
      </c>
      <c r="AH203" s="44">
        <f t="shared" si="72"/>
        <v>2138.2249999999999</v>
      </c>
      <c r="AI203" s="44">
        <f t="shared" si="73"/>
        <v>2163.0103703199484</v>
      </c>
      <c r="AJ203" s="44">
        <f t="shared" si="59"/>
        <v>2327.9153836923479</v>
      </c>
      <c r="AK203" s="10">
        <v>1699</v>
      </c>
      <c r="AL203" s="11">
        <f t="shared" si="74"/>
        <v>1.3245342182877362</v>
      </c>
      <c r="AM203" s="11">
        <f t="shared" si="75"/>
        <v>0.98854126144745103</v>
      </c>
      <c r="AN203" s="11">
        <f t="shared" si="60"/>
        <v>0.92916193839020012</v>
      </c>
      <c r="AP203" s="12">
        <v>1.3245342182877362</v>
      </c>
      <c r="AQ203" s="12">
        <v>0.98854126144745103</v>
      </c>
      <c r="AS203" s="12">
        <f t="shared" si="77"/>
        <v>0</v>
      </c>
    </row>
    <row r="204" spans="1:45" x14ac:dyDescent="0.2">
      <c r="A204">
        <f t="shared" si="76"/>
        <v>1.8695778485428149</v>
      </c>
      <c r="B204" s="5">
        <v>1700</v>
      </c>
      <c r="C204" s="4">
        <v>0.56879167499167504</v>
      </c>
      <c r="D204" s="4">
        <v>1.0658424091999998</v>
      </c>
      <c r="E204" s="4">
        <v>1.917195</v>
      </c>
      <c r="F204" s="4">
        <v>1.0634003159999998</v>
      </c>
      <c r="G204" s="4">
        <v>1.1794090909090909</v>
      </c>
      <c r="H204" s="4">
        <v>3.4043522267206479</v>
      </c>
      <c r="I204" s="4">
        <v>4.4066107594936703</v>
      </c>
      <c r="J204" s="4">
        <v>5</v>
      </c>
      <c r="K204" s="4">
        <v>5.8</v>
      </c>
      <c r="L204" s="4">
        <v>2.1958884150675191</v>
      </c>
      <c r="M204" s="4">
        <v>2.6484251968503938</v>
      </c>
      <c r="N204" s="4">
        <v>3.9</v>
      </c>
      <c r="O204" s="4">
        <v>1.46072</v>
      </c>
      <c r="P204" s="4">
        <v>11.421484999999999</v>
      </c>
      <c r="Q204" s="4">
        <v>8.745099999999999</v>
      </c>
      <c r="R204" s="6"/>
      <c r="S204" s="26">
        <v>1700</v>
      </c>
      <c r="T204" s="6">
        <f t="shared" si="61"/>
        <v>288.18148563599993</v>
      </c>
      <c r="U204" s="6">
        <f t="shared" si="62"/>
        <v>25.593177272727271</v>
      </c>
      <c r="V204" s="6">
        <f t="shared" si="63"/>
        <v>17.021761133603238</v>
      </c>
      <c r="W204" s="6">
        <f t="shared" si="64"/>
        <v>13.219832278481011</v>
      </c>
      <c r="X204" s="6">
        <f t="shared" si="65"/>
        <v>6.5</v>
      </c>
      <c r="Y204" s="6">
        <f t="shared" si="66"/>
        <v>17.399999999999999</v>
      </c>
      <c r="Z204" s="6">
        <f t="shared" si="67"/>
        <v>2.8546549395877747</v>
      </c>
      <c r="AA204" s="6">
        <f t="shared" si="68"/>
        <v>3.442952755905512</v>
      </c>
      <c r="AB204" s="6">
        <f t="shared" si="69"/>
        <v>7.8</v>
      </c>
      <c r="AC204" s="6">
        <f t="shared" si="78"/>
        <v>519.559845</v>
      </c>
      <c r="AD204" s="7">
        <f t="shared" si="70"/>
        <v>382.01386401630475</v>
      </c>
      <c r="AE204" s="7">
        <f t="shared" si="58"/>
        <v>554.26556754579713</v>
      </c>
      <c r="AF204" s="51">
        <v>1700</v>
      </c>
      <c r="AG204" s="44">
        <f t="shared" si="71"/>
        <v>2855.3712499999997</v>
      </c>
      <c r="AH204" s="44">
        <f t="shared" si="72"/>
        <v>2186.2749999999996</v>
      </c>
      <c r="AI204" s="44">
        <f t="shared" si="73"/>
        <v>1604.4582288684801</v>
      </c>
      <c r="AJ204" s="44">
        <f t="shared" si="59"/>
        <v>2576.2473381972804</v>
      </c>
      <c r="AK204" s="10">
        <v>1700</v>
      </c>
      <c r="AL204" s="11">
        <f t="shared" si="74"/>
        <v>1.7796482317982856</v>
      </c>
      <c r="AM204" s="11">
        <f t="shared" si="75"/>
        <v>1.3626250659961632</v>
      </c>
      <c r="AN204" s="11">
        <f t="shared" si="60"/>
        <v>0.6227888933953033</v>
      </c>
      <c r="AP204" s="12">
        <v>1.7796482317982856</v>
      </c>
      <c r="AQ204" s="12">
        <v>1.3626250659961632</v>
      </c>
      <c r="AS204" s="12">
        <f t="shared" si="77"/>
        <v>0</v>
      </c>
    </row>
    <row r="205" spans="1:45" x14ac:dyDescent="0.2">
      <c r="A205">
        <f t="shared" si="76"/>
        <v>2.0926447323902586</v>
      </c>
      <c r="B205" s="5">
        <v>1701</v>
      </c>
      <c r="C205" s="4">
        <v>0.43886626706626697</v>
      </c>
      <c r="D205" s="4">
        <v>0.90830000929999999</v>
      </c>
      <c r="E205" s="4">
        <v>1.46072</v>
      </c>
      <c r="F205" s="4">
        <v>0.91839118200000003</v>
      </c>
      <c r="G205" s="4">
        <v>1.2143545454545455</v>
      </c>
      <c r="H205" s="4">
        <v>3.4043522267206479</v>
      </c>
      <c r="I205" s="4">
        <v>4.5069683544303789</v>
      </c>
      <c r="J205" s="4">
        <v>5</v>
      </c>
      <c r="K205" s="4">
        <v>5.6</v>
      </c>
      <c r="L205" s="4">
        <v>2.2812651030561475</v>
      </c>
      <c r="M205" s="4">
        <v>2.6862598425196844</v>
      </c>
      <c r="N205" s="4">
        <v>3.7475081687806626</v>
      </c>
      <c r="O205" s="4">
        <v>1.3117649999999998</v>
      </c>
      <c r="P205" s="4">
        <v>11.421484999999999</v>
      </c>
      <c r="Q205" s="4">
        <v>8.745099999999999</v>
      </c>
      <c r="R205" s="6"/>
      <c r="S205" s="26">
        <v>1701</v>
      </c>
      <c r="T205" s="6">
        <f t="shared" si="61"/>
        <v>248.88401032199999</v>
      </c>
      <c r="U205" s="6">
        <f t="shared" si="62"/>
        <v>26.351493636363635</v>
      </c>
      <c r="V205" s="6">
        <f t="shared" si="63"/>
        <v>17.021761133603238</v>
      </c>
      <c r="W205" s="6">
        <f t="shared" si="64"/>
        <v>13.520905063291137</v>
      </c>
      <c r="X205" s="6">
        <f t="shared" si="65"/>
        <v>6.5</v>
      </c>
      <c r="Y205" s="6">
        <f t="shared" si="66"/>
        <v>16.799999999999997</v>
      </c>
      <c r="Z205" s="6">
        <f t="shared" si="67"/>
        <v>2.9656446339729921</v>
      </c>
      <c r="AA205" s="6">
        <f t="shared" si="68"/>
        <v>3.4921377952755899</v>
      </c>
      <c r="AB205" s="6">
        <f t="shared" si="69"/>
        <v>7.4950163375613252</v>
      </c>
      <c r="AC205" s="6">
        <f t="shared" si="78"/>
        <v>395.85512</v>
      </c>
      <c r="AD205" s="7">
        <f t="shared" si="70"/>
        <v>343.03096892206793</v>
      </c>
      <c r="AE205" s="7">
        <f t="shared" si="58"/>
        <v>613.39222338030481</v>
      </c>
      <c r="AF205" s="51">
        <v>1701</v>
      </c>
      <c r="AG205" s="44">
        <f t="shared" si="71"/>
        <v>2855.3712499999997</v>
      </c>
      <c r="AH205" s="44">
        <f t="shared" si="72"/>
        <v>2186.2749999999996</v>
      </c>
      <c r="AI205" s="44">
        <f t="shared" si="73"/>
        <v>1440.7300694726853</v>
      </c>
      <c r="AJ205" s="44">
        <f t="shared" si="59"/>
        <v>2058.0087301202852</v>
      </c>
      <c r="AK205" s="10">
        <v>1701</v>
      </c>
      <c r="AL205" s="11">
        <f t="shared" si="74"/>
        <v>1.9818918966861576</v>
      </c>
      <c r="AM205" s="11">
        <f t="shared" si="75"/>
        <v>1.5174771779422829</v>
      </c>
      <c r="AN205" s="11">
        <f t="shared" si="60"/>
        <v>0.70006023219759539</v>
      </c>
      <c r="AP205" s="12">
        <v>1.9818918966861576</v>
      </c>
      <c r="AQ205" s="12">
        <v>1.5174771779422829</v>
      </c>
      <c r="AS205" s="12">
        <f t="shared" si="77"/>
        <v>0</v>
      </c>
    </row>
    <row r="206" spans="1:45" x14ac:dyDescent="0.2">
      <c r="A206">
        <f t="shared" si="76"/>
        <v>2.1808196981099055</v>
      </c>
      <c r="B206" s="5">
        <v>1702</v>
      </c>
      <c r="C206" s="4">
        <v>0.36571122211122209</v>
      </c>
      <c r="D206" s="4">
        <v>0.81396906614999998</v>
      </c>
      <c r="E206" s="4">
        <v>1.3117649999999998</v>
      </c>
      <c r="F206" s="4">
        <v>0.79755023699999994</v>
      </c>
      <c r="G206" s="4">
        <v>1.0020609090909092</v>
      </c>
      <c r="H206" s="4">
        <v>3.4043522267206479</v>
      </c>
      <c r="I206" s="4">
        <v>5.0999905063291129</v>
      </c>
      <c r="J206" s="4">
        <v>5</v>
      </c>
      <c r="K206" s="4">
        <v>5.4</v>
      </c>
      <c r="L206" s="4">
        <v>2.1514925373134326</v>
      </c>
      <c r="M206" s="4">
        <v>2.3961942257217843</v>
      </c>
      <c r="N206" s="4">
        <v>3.8176396225882088</v>
      </c>
      <c r="O206" s="4">
        <v>1.23969</v>
      </c>
      <c r="P206" s="4">
        <v>11.421484999999999</v>
      </c>
      <c r="Q206" s="4">
        <v>8.745099999999999</v>
      </c>
      <c r="R206" s="6"/>
      <c r="S206" s="26">
        <v>1702</v>
      </c>
      <c r="T206" s="6">
        <f t="shared" si="61"/>
        <v>216.13611422699998</v>
      </c>
      <c r="U206" s="6">
        <f t="shared" si="62"/>
        <v>21.744721727272729</v>
      </c>
      <c r="V206" s="6">
        <f t="shared" si="63"/>
        <v>17.021761133603238</v>
      </c>
      <c r="W206" s="6">
        <f t="shared" si="64"/>
        <v>15.299971518987338</v>
      </c>
      <c r="X206" s="6">
        <f t="shared" si="65"/>
        <v>6.5</v>
      </c>
      <c r="Y206" s="6">
        <f t="shared" si="66"/>
        <v>16.200000000000003</v>
      </c>
      <c r="Z206" s="6">
        <f t="shared" si="67"/>
        <v>2.7969402985074625</v>
      </c>
      <c r="AA206" s="6">
        <f t="shared" si="68"/>
        <v>3.1150524934383199</v>
      </c>
      <c r="AB206" s="6">
        <f t="shared" si="69"/>
        <v>7.6352792451764175</v>
      </c>
      <c r="AC206" s="6">
        <f t="shared" si="78"/>
        <v>355.48831499999994</v>
      </c>
      <c r="AD206" s="7">
        <f t="shared" si="70"/>
        <v>306.44984064398551</v>
      </c>
      <c r="AE206" s="7">
        <f t="shared" si="58"/>
        <v>490.00207860006793</v>
      </c>
      <c r="AF206" s="51">
        <v>1702</v>
      </c>
      <c r="AG206" s="44">
        <f t="shared" si="71"/>
        <v>2855.3712499999997</v>
      </c>
      <c r="AH206" s="44">
        <f t="shared" si="72"/>
        <v>2186.2749999999996</v>
      </c>
      <c r="AI206" s="44">
        <f t="shared" si="73"/>
        <v>1287.0893307047393</v>
      </c>
      <c r="AJ206" s="44">
        <f t="shared" si="59"/>
        <v>1872.3685739513389</v>
      </c>
      <c r="AK206" s="10">
        <v>1702</v>
      </c>
      <c r="AL206" s="11">
        <f t="shared" si="74"/>
        <v>2.2184716956953996</v>
      </c>
      <c r="AM206" s="11">
        <f t="shared" si="75"/>
        <v>1.6986194725139363</v>
      </c>
      <c r="AN206" s="11">
        <f t="shared" si="60"/>
        <v>0.68741237628686536</v>
      </c>
      <c r="AP206" s="12">
        <v>2.2184716956953996</v>
      </c>
      <c r="AQ206" s="12">
        <v>1.6986194725139363</v>
      </c>
      <c r="AS206" s="12">
        <f t="shared" si="77"/>
        <v>0</v>
      </c>
    </row>
    <row r="207" spans="1:45" x14ac:dyDescent="0.2">
      <c r="A207">
        <f t="shared" si="76"/>
        <v>2.3093451852861038</v>
      </c>
      <c r="B207" s="5">
        <v>1703</v>
      </c>
      <c r="C207" s="4">
        <v>0.35233466533466529</v>
      </c>
      <c r="D207" s="4">
        <v>0.81591403404999996</v>
      </c>
      <c r="E207" s="4">
        <v>1.23969</v>
      </c>
      <c r="F207" s="4">
        <v>0.81366236299999994</v>
      </c>
      <c r="G207" s="4">
        <v>0.75918999999999992</v>
      </c>
      <c r="H207" s="4">
        <v>3.4043522267206479</v>
      </c>
      <c r="I207" s="4">
        <v>4.7843202531645561</v>
      </c>
      <c r="J207" s="4">
        <v>5</v>
      </c>
      <c r="K207" s="4">
        <v>4.95</v>
      </c>
      <c r="L207" s="4">
        <v>2.1105117270788911</v>
      </c>
      <c r="M207" s="4">
        <v>2.1439632545931757</v>
      </c>
      <c r="N207" s="4">
        <v>4.5246099230675068</v>
      </c>
      <c r="O207" s="4">
        <v>1.19164</v>
      </c>
      <c r="P207" s="4">
        <v>11.421484999999999</v>
      </c>
      <c r="Q207" s="4">
        <v>8.745099999999999</v>
      </c>
      <c r="R207" s="6"/>
      <c r="S207" s="26">
        <v>1703</v>
      </c>
      <c r="T207" s="6">
        <f t="shared" si="61"/>
        <v>220.50250037299998</v>
      </c>
      <c r="U207" s="6">
        <f t="shared" si="62"/>
        <v>16.474422999999998</v>
      </c>
      <c r="V207" s="6">
        <f t="shared" si="63"/>
        <v>17.021761133603238</v>
      </c>
      <c r="W207" s="6">
        <f t="shared" si="64"/>
        <v>14.352960759493669</v>
      </c>
      <c r="X207" s="6">
        <f t="shared" si="65"/>
        <v>6.5</v>
      </c>
      <c r="Y207" s="6">
        <f t="shared" si="66"/>
        <v>14.850000000000001</v>
      </c>
      <c r="Z207" s="6">
        <f t="shared" si="67"/>
        <v>2.7436652452025587</v>
      </c>
      <c r="AA207" s="6">
        <f t="shared" si="68"/>
        <v>2.7871522309711287</v>
      </c>
      <c r="AB207" s="6">
        <f t="shared" si="69"/>
        <v>9.0492198461350135</v>
      </c>
      <c r="AC207" s="6">
        <f t="shared" si="78"/>
        <v>335.95598999999999</v>
      </c>
      <c r="AD207" s="7">
        <f t="shared" si="70"/>
        <v>304.2816825884056</v>
      </c>
      <c r="AE207" s="7">
        <f t="shared" si="58"/>
        <v>445.80204141698545</v>
      </c>
      <c r="AF207" s="51">
        <v>1703</v>
      </c>
      <c r="AG207" s="44">
        <f t="shared" si="71"/>
        <v>2855.3712499999997</v>
      </c>
      <c r="AH207" s="44">
        <f t="shared" si="72"/>
        <v>2186.2749999999996</v>
      </c>
      <c r="AI207" s="44">
        <f t="shared" si="73"/>
        <v>1277.9830668713037</v>
      </c>
      <c r="AJ207" s="44">
        <f t="shared" si="59"/>
        <v>1762.8877233047037</v>
      </c>
      <c r="AK207" s="10">
        <v>1703</v>
      </c>
      <c r="AL207" s="11">
        <f t="shared" si="74"/>
        <v>2.2342794079348653</v>
      </c>
      <c r="AM207" s="11">
        <f t="shared" si="75"/>
        <v>1.7107229795714995</v>
      </c>
      <c r="AN207" s="11">
        <f t="shared" si="60"/>
        <v>0.72493730030384507</v>
      </c>
      <c r="AP207" s="12">
        <v>2.2342794079348653</v>
      </c>
      <c r="AQ207" s="12">
        <v>1.7107229795714995</v>
      </c>
      <c r="AS207" s="12">
        <f t="shared" si="77"/>
        <v>0</v>
      </c>
    </row>
    <row r="208" spans="1:45" x14ac:dyDescent="0.2">
      <c r="A208">
        <f t="shared" si="76"/>
        <v>2.1840397724668525</v>
      </c>
      <c r="B208" s="5">
        <v>1704</v>
      </c>
      <c r="C208" s="4">
        <v>0.39099227439227435</v>
      </c>
      <c r="D208" s="4">
        <v>0.85578587599999989</v>
      </c>
      <c r="E208" s="4">
        <v>1.19164</v>
      </c>
      <c r="F208" s="4">
        <v>0.85394267800000001</v>
      </c>
      <c r="G208" s="4">
        <v>0.91644454545454546</v>
      </c>
      <c r="H208" s="4">
        <v>3.4043522267206479</v>
      </c>
      <c r="I208" s="4">
        <v>4.5325139240506322</v>
      </c>
      <c r="J208" s="4">
        <v>5</v>
      </c>
      <c r="K208" s="4">
        <v>4.5</v>
      </c>
      <c r="L208" s="4">
        <v>2.0661158493248042</v>
      </c>
      <c r="M208" s="4">
        <v>2.27007874015748</v>
      </c>
      <c r="N208" s="4">
        <v>4.3832158629716469</v>
      </c>
      <c r="O208" s="4">
        <v>1.2444949999999999</v>
      </c>
      <c r="P208" s="4">
        <v>11.421484999999999</v>
      </c>
      <c r="Q208" s="4">
        <v>8.745099999999999</v>
      </c>
      <c r="R208" s="6"/>
      <c r="S208" s="26">
        <v>1704</v>
      </c>
      <c r="T208" s="6">
        <f t="shared" si="61"/>
        <v>231.41846573800001</v>
      </c>
      <c r="U208" s="6">
        <f t="shared" si="62"/>
        <v>19.886846636363636</v>
      </c>
      <c r="V208" s="6">
        <f t="shared" si="63"/>
        <v>17.021761133603238</v>
      </c>
      <c r="W208" s="6">
        <f t="shared" si="64"/>
        <v>13.597541772151896</v>
      </c>
      <c r="X208" s="6">
        <f t="shared" si="65"/>
        <v>6.5</v>
      </c>
      <c r="Y208" s="6">
        <f t="shared" si="66"/>
        <v>13.5</v>
      </c>
      <c r="Z208" s="6">
        <f t="shared" si="67"/>
        <v>2.6859506041222456</v>
      </c>
      <c r="AA208" s="6">
        <f t="shared" si="68"/>
        <v>2.9511023622047241</v>
      </c>
      <c r="AB208" s="6">
        <f t="shared" si="69"/>
        <v>8.7664317259432938</v>
      </c>
      <c r="AC208" s="6">
        <f t="shared" si="78"/>
        <v>322.93444</v>
      </c>
      <c r="AD208" s="7">
        <f t="shared" si="70"/>
        <v>316.328099972389</v>
      </c>
      <c r="AE208" s="7">
        <f t="shared" si="58"/>
        <v>419.73517221540561</v>
      </c>
      <c r="AF208" s="51">
        <v>1704</v>
      </c>
      <c r="AG208" s="44">
        <f t="shared" si="71"/>
        <v>2855.3712499999997</v>
      </c>
      <c r="AH208" s="44">
        <f t="shared" si="72"/>
        <v>2186.2749999999996</v>
      </c>
      <c r="AI208" s="44">
        <f t="shared" si="73"/>
        <v>1328.5780198840339</v>
      </c>
      <c r="AJ208" s="44">
        <f t="shared" si="59"/>
        <v>1712.9451117844339</v>
      </c>
      <c r="AK208" s="10">
        <v>1704</v>
      </c>
      <c r="AL208" s="11">
        <f t="shared" si="74"/>
        <v>2.1491935040813286</v>
      </c>
      <c r="AM208" s="11">
        <f t="shared" si="75"/>
        <v>1.6455751693008067</v>
      </c>
      <c r="AN208" s="11">
        <f t="shared" si="60"/>
        <v>0.77561038631296741</v>
      </c>
      <c r="AP208" s="12">
        <v>2.1491935040813286</v>
      </c>
      <c r="AQ208" s="12">
        <v>1.6455751693008067</v>
      </c>
      <c r="AS208" s="12">
        <f t="shared" si="77"/>
        <v>0</v>
      </c>
    </row>
    <row r="209" spans="1:45" x14ac:dyDescent="0.2">
      <c r="A209">
        <f t="shared" si="76"/>
        <v>2.3082584225299407</v>
      </c>
      <c r="B209" s="5">
        <v>1705</v>
      </c>
      <c r="C209" s="4">
        <v>0.34203023643023639</v>
      </c>
      <c r="D209" s="4">
        <v>0.7916019353</v>
      </c>
      <c r="E209" s="4">
        <v>1.2444949999999999</v>
      </c>
      <c r="F209" s="4">
        <v>0.7894941740000001</v>
      </c>
      <c r="G209" s="4">
        <v>0.54078090909090903</v>
      </c>
      <c r="H209" s="4">
        <v>3.4043522267206479</v>
      </c>
      <c r="I209" s="4">
        <v>4.5325139240506322</v>
      </c>
      <c r="J209" s="4">
        <v>5</v>
      </c>
      <c r="K209" s="4">
        <v>4.2666666666666666</v>
      </c>
      <c r="L209" s="4">
        <v>2.0251350390902627</v>
      </c>
      <c r="M209" s="4">
        <v>2.1817979002624672</v>
      </c>
      <c r="N209" s="4">
        <v>4.6660039831633657</v>
      </c>
      <c r="O209" s="4">
        <v>1.2252749999999999</v>
      </c>
      <c r="P209" s="4">
        <v>11.450315</v>
      </c>
      <c r="Q209" s="4">
        <v>8.745099999999999</v>
      </c>
      <c r="R209" s="6"/>
      <c r="S209" s="26">
        <v>1705</v>
      </c>
      <c r="T209" s="6">
        <f t="shared" si="61"/>
        <v>213.95292115400002</v>
      </c>
      <c r="U209" s="6">
        <f t="shared" si="62"/>
        <v>11.734945727272725</v>
      </c>
      <c r="V209" s="6">
        <f t="shared" si="63"/>
        <v>17.021761133603238</v>
      </c>
      <c r="W209" s="6">
        <f t="shared" si="64"/>
        <v>13.597541772151896</v>
      </c>
      <c r="X209" s="6">
        <f t="shared" si="65"/>
        <v>6.5</v>
      </c>
      <c r="Y209" s="6">
        <f t="shared" si="66"/>
        <v>12.8</v>
      </c>
      <c r="Z209" s="6">
        <f t="shared" si="67"/>
        <v>2.6326755508173418</v>
      </c>
      <c r="AA209" s="6">
        <f t="shared" si="68"/>
        <v>2.8363372703412075</v>
      </c>
      <c r="AB209" s="6">
        <f t="shared" si="69"/>
        <v>9.3320079663267315</v>
      </c>
      <c r="AC209" s="6">
        <f t="shared" si="78"/>
        <v>337.25814499999996</v>
      </c>
      <c r="AD209" s="7">
        <f t="shared" si="70"/>
        <v>290.40819057451318</v>
      </c>
      <c r="AE209" s="7">
        <f t="shared" si="58"/>
        <v>407.84407423438904</v>
      </c>
      <c r="AF209" s="51">
        <v>1705</v>
      </c>
      <c r="AG209" s="44">
        <f t="shared" si="71"/>
        <v>2862.5787500000001</v>
      </c>
      <c r="AH209" s="44">
        <f t="shared" si="72"/>
        <v>2186.2749999999996</v>
      </c>
      <c r="AI209" s="44">
        <f t="shared" si="73"/>
        <v>1219.7144004129555</v>
      </c>
      <c r="AJ209" s="44">
        <f t="shared" si="59"/>
        <v>1737.5963405661553</v>
      </c>
      <c r="AK209" s="10">
        <v>1705</v>
      </c>
      <c r="AL209" s="11">
        <f t="shared" si="74"/>
        <v>2.3469254351927176</v>
      </c>
      <c r="AM209" s="11">
        <f t="shared" si="75"/>
        <v>1.7924482971257849</v>
      </c>
      <c r="AN209" s="11">
        <f t="shared" si="60"/>
        <v>0.701954977653521</v>
      </c>
      <c r="AP209" s="12">
        <v>2.3469254351927176</v>
      </c>
      <c r="AQ209" s="12">
        <v>1.7924482971257849</v>
      </c>
      <c r="AS209" s="12">
        <f t="shared" si="77"/>
        <v>0</v>
      </c>
    </row>
    <row r="210" spans="1:45" x14ac:dyDescent="0.2">
      <c r="A210">
        <f t="shared" si="76"/>
        <v>2.3424483497911135</v>
      </c>
      <c r="B210" s="5">
        <v>1706</v>
      </c>
      <c r="C210" s="4">
        <v>0.33703802863802856</v>
      </c>
      <c r="D210" s="4">
        <v>0.79451938714999992</v>
      </c>
      <c r="E210" s="4">
        <v>1.2252749999999999</v>
      </c>
      <c r="F210" s="4">
        <v>0.7894941740000001</v>
      </c>
      <c r="G210" s="4">
        <v>0.85004818181818176</v>
      </c>
      <c r="H210" s="4">
        <v>3.4043522267206479</v>
      </c>
      <c r="I210" s="4">
        <v>4.5325139240506322</v>
      </c>
      <c r="J210" s="4">
        <v>5</v>
      </c>
      <c r="K210" s="4">
        <v>4.0333333333333332</v>
      </c>
      <c r="L210" s="4">
        <v>2.0661158493248042</v>
      </c>
      <c r="M210" s="4">
        <v>2.0556824146981625</v>
      </c>
      <c r="N210" s="4">
        <v>4.5246099230675068</v>
      </c>
      <c r="O210" s="4">
        <v>1.2252749999999999</v>
      </c>
      <c r="P210" s="4">
        <v>11.450315</v>
      </c>
      <c r="Q210" s="4">
        <v>8.745099999999999</v>
      </c>
      <c r="R210" s="6"/>
      <c r="S210" s="26">
        <v>1706</v>
      </c>
      <c r="T210" s="6">
        <f t="shared" si="61"/>
        <v>213.95292115400002</v>
      </c>
      <c r="U210" s="6">
        <f t="shared" si="62"/>
        <v>18.446045545454542</v>
      </c>
      <c r="V210" s="6">
        <f t="shared" si="63"/>
        <v>17.021761133603238</v>
      </c>
      <c r="W210" s="6">
        <f t="shared" si="64"/>
        <v>13.597541772151896</v>
      </c>
      <c r="X210" s="6">
        <f t="shared" si="65"/>
        <v>6.5</v>
      </c>
      <c r="Y210" s="6">
        <f t="shared" si="66"/>
        <v>12.1</v>
      </c>
      <c r="Z210" s="6">
        <f t="shared" si="67"/>
        <v>2.6859506041222456</v>
      </c>
      <c r="AA210" s="6">
        <f t="shared" si="68"/>
        <v>2.6723871391076113</v>
      </c>
      <c r="AB210" s="6">
        <f t="shared" si="69"/>
        <v>9.0492198461350135</v>
      </c>
      <c r="AC210" s="6">
        <f t="shared" si="78"/>
        <v>332.04952499999996</v>
      </c>
      <c r="AD210" s="7">
        <f t="shared" si="70"/>
        <v>296.02582719457462</v>
      </c>
      <c r="AE210" s="7">
        <f t="shared" si="58"/>
        <v>413.71341442051312</v>
      </c>
      <c r="AF210" s="51">
        <v>1706</v>
      </c>
      <c r="AG210" s="44">
        <f t="shared" si="71"/>
        <v>2862.5787500000001</v>
      </c>
      <c r="AH210" s="44">
        <f t="shared" si="72"/>
        <v>2186.2749999999996</v>
      </c>
      <c r="AI210" s="44">
        <f t="shared" si="73"/>
        <v>1243.3084742172134</v>
      </c>
      <c r="AJ210" s="44">
        <f t="shared" si="59"/>
        <v>1739.3142103704129</v>
      </c>
      <c r="AK210" s="10">
        <v>1706</v>
      </c>
      <c r="AL210" s="11">
        <f t="shared" si="74"/>
        <v>2.3023881919587805</v>
      </c>
      <c r="AM210" s="11">
        <f t="shared" si="75"/>
        <v>1.7584332813113637</v>
      </c>
      <c r="AN210" s="11">
        <f t="shared" si="60"/>
        <v>0.71482683623474352</v>
      </c>
      <c r="AP210" s="12">
        <v>2.3023881919587805</v>
      </c>
      <c r="AQ210" s="12">
        <v>1.7584332813113637</v>
      </c>
      <c r="AS210" s="12">
        <f t="shared" si="77"/>
        <v>0</v>
      </c>
    </row>
    <row r="211" spans="1:45" x14ac:dyDescent="0.2">
      <c r="A211">
        <f t="shared" si="76"/>
        <v>2.4059800352112677</v>
      </c>
      <c r="B211" s="5">
        <v>1707</v>
      </c>
      <c r="C211" s="4">
        <v>0.31809324009324008</v>
      </c>
      <c r="D211" s="4">
        <v>0.77020728839999997</v>
      </c>
      <c r="E211" s="4">
        <v>1.2252749999999999</v>
      </c>
      <c r="F211" s="4">
        <v>0.76532598499999993</v>
      </c>
      <c r="G211" s="4">
        <v>0.7286127272727273</v>
      </c>
      <c r="H211" s="4">
        <v>3.4043522267206479</v>
      </c>
      <c r="I211" s="4">
        <v>4.7222810126582271</v>
      </c>
      <c r="J211" s="4">
        <v>5</v>
      </c>
      <c r="K211" s="4">
        <v>3.8</v>
      </c>
      <c r="L211" s="4">
        <v>2.0661158493248042</v>
      </c>
      <c r="M211" s="4">
        <v>2.2448556430446192</v>
      </c>
      <c r="N211" s="4">
        <v>4.5246099230675068</v>
      </c>
      <c r="O211" s="4">
        <v>1.2156649999999998</v>
      </c>
      <c r="P211" s="4">
        <v>11.450315</v>
      </c>
      <c r="Q211" s="4">
        <v>8.745099999999999</v>
      </c>
      <c r="R211" s="6"/>
      <c r="S211" s="26">
        <v>1707</v>
      </c>
      <c r="T211" s="6">
        <f t="shared" si="61"/>
        <v>207.40334193499999</v>
      </c>
      <c r="U211" s="6">
        <f t="shared" si="62"/>
        <v>15.810896181818181</v>
      </c>
      <c r="V211" s="6">
        <f t="shared" si="63"/>
        <v>17.021761133603238</v>
      </c>
      <c r="W211" s="6">
        <f t="shared" si="64"/>
        <v>14.166843037974681</v>
      </c>
      <c r="X211" s="6">
        <f t="shared" si="65"/>
        <v>6.5</v>
      </c>
      <c r="Y211" s="6">
        <f t="shared" si="66"/>
        <v>11.399999999999999</v>
      </c>
      <c r="Z211" s="6">
        <f t="shared" si="67"/>
        <v>2.6859506041222456</v>
      </c>
      <c r="AA211" s="6">
        <f t="shared" si="68"/>
        <v>2.9183123359580052</v>
      </c>
      <c r="AB211" s="6">
        <f t="shared" si="69"/>
        <v>9.0492198461350135</v>
      </c>
      <c r="AC211" s="6">
        <f t="shared" si="78"/>
        <v>332.04952499999996</v>
      </c>
      <c r="AD211" s="7">
        <f t="shared" si="70"/>
        <v>286.9563250746113</v>
      </c>
      <c r="AE211" s="7">
        <f t="shared" si="58"/>
        <v>414.1224310405745</v>
      </c>
      <c r="AF211" s="51">
        <v>1707</v>
      </c>
      <c r="AG211" s="44">
        <f t="shared" si="71"/>
        <v>2862.5787500000001</v>
      </c>
      <c r="AH211" s="44">
        <f t="shared" si="72"/>
        <v>2186.2749999999996</v>
      </c>
      <c r="AI211" s="44">
        <f t="shared" si="73"/>
        <v>1205.2165653133675</v>
      </c>
      <c r="AJ211" s="44">
        <f t="shared" si="59"/>
        <v>1728.7305341863675</v>
      </c>
      <c r="AK211" s="10">
        <v>1707</v>
      </c>
      <c r="AL211" s="11">
        <f t="shared" si="74"/>
        <v>2.3751571563038576</v>
      </c>
      <c r="AM211" s="11">
        <f t="shared" si="75"/>
        <v>1.814010081608485</v>
      </c>
      <c r="AN211" s="11">
        <f t="shared" si="60"/>
        <v>0.69716855315487702</v>
      </c>
      <c r="AP211" s="12">
        <v>2.3751571563038576</v>
      </c>
      <c r="AQ211" s="12">
        <v>1.814010081608485</v>
      </c>
      <c r="AS211" s="12">
        <f t="shared" si="77"/>
        <v>0</v>
      </c>
    </row>
    <row r="212" spans="1:45" x14ac:dyDescent="0.2">
      <c r="A212">
        <f t="shared" si="76"/>
        <v>2.1501952754982416</v>
      </c>
      <c r="B212" s="5">
        <v>1708</v>
      </c>
      <c r="C212" s="4">
        <v>0.38215990675990674</v>
      </c>
      <c r="D212" s="4">
        <v>0.82952880934999995</v>
      </c>
      <c r="E212" s="4">
        <v>1.2156649999999998</v>
      </c>
      <c r="F212" s="4">
        <v>0.821718426</v>
      </c>
      <c r="G212" s="4">
        <v>0.69803545454545457</v>
      </c>
      <c r="H212" s="4">
        <v>3.4043522267206479</v>
      </c>
      <c r="I212" s="4">
        <v>4.7222810126582271</v>
      </c>
      <c r="J212" s="4">
        <v>5</v>
      </c>
      <c r="K212" s="4">
        <v>4.1325000000000003</v>
      </c>
      <c r="L212" s="4">
        <v>2.1617377398720681</v>
      </c>
      <c r="M212" s="4">
        <v>2.8123753280839892</v>
      </c>
      <c r="N212" s="4">
        <v>4.5811675471058502</v>
      </c>
      <c r="O212" s="4">
        <v>1.25891</v>
      </c>
      <c r="P212" s="4">
        <v>11.450315</v>
      </c>
      <c r="Q212" s="4">
        <v>8.745099999999999</v>
      </c>
      <c r="R212" s="6"/>
      <c r="S212" s="26">
        <v>1708</v>
      </c>
      <c r="T212" s="6">
        <f t="shared" si="61"/>
        <v>222.68569344599999</v>
      </c>
      <c r="U212" s="6">
        <f t="shared" si="62"/>
        <v>15.147369363636363</v>
      </c>
      <c r="V212" s="6">
        <f t="shared" si="63"/>
        <v>17.021761133603238</v>
      </c>
      <c r="W212" s="6">
        <f t="shared" si="64"/>
        <v>14.166843037974681</v>
      </c>
      <c r="X212" s="6">
        <f t="shared" si="65"/>
        <v>6.5</v>
      </c>
      <c r="Y212" s="6">
        <f t="shared" si="66"/>
        <v>12.397500000000001</v>
      </c>
      <c r="Z212" s="6">
        <f t="shared" si="67"/>
        <v>2.8102590618336887</v>
      </c>
      <c r="AA212" s="6">
        <f t="shared" si="68"/>
        <v>3.6560879265091861</v>
      </c>
      <c r="AB212" s="6">
        <f t="shared" si="69"/>
        <v>9.1623350942117003</v>
      </c>
      <c r="AC212" s="6">
        <f t="shared" si="78"/>
        <v>329.44521499999996</v>
      </c>
      <c r="AD212" s="7">
        <f t="shared" si="70"/>
        <v>303.54784906376881</v>
      </c>
      <c r="AE212" s="7">
        <f t="shared" si="58"/>
        <v>411.6025081396113</v>
      </c>
      <c r="AF212" s="51">
        <v>1708</v>
      </c>
      <c r="AG212" s="44">
        <f t="shared" si="71"/>
        <v>2862.5787500000001</v>
      </c>
      <c r="AH212" s="44">
        <f t="shared" si="72"/>
        <v>2186.2749999999996</v>
      </c>
      <c r="AI212" s="44">
        <f t="shared" si="73"/>
        <v>1274.9009660678291</v>
      </c>
      <c r="AJ212" s="44">
        <f t="shared" si="59"/>
        <v>1723.2909565946291</v>
      </c>
      <c r="AK212" s="10">
        <v>1708</v>
      </c>
      <c r="AL212" s="11">
        <f t="shared" si="74"/>
        <v>2.245334207274968</v>
      </c>
      <c r="AM212" s="11">
        <f t="shared" si="75"/>
        <v>1.7148586895679567</v>
      </c>
      <c r="AN212" s="11">
        <f t="shared" si="60"/>
        <v>0.73980598644070117</v>
      </c>
      <c r="AP212" s="12">
        <v>2.245334207274968</v>
      </c>
      <c r="AQ212" s="12">
        <v>1.7148586895679567</v>
      </c>
      <c r="AS212" s="12">
        <f t="shared" si="77"/>
        <v>0</v>
      </c>
    </row>
    <row r="213" spans="1:45" x14ac:dyDescent="0.2">
      <c r="A213">
        <f t="shared" si="76"/>
        <v>1.370217950297214</v>
      </c>
      <c r="B213" s="5">
        <v>1709</v>
      </c>
      <c r="C213" s="4">
        <v>0.89366919746919737</v>
      </c>
      <c r="D213" s="4">
        <v>1.3566151102499999</v>
      </c>
      <c r="E213" s="4">
        <v>1.25891</v>
      </c>
      <c r="F213" s="4">
        <v>1.2245215759999999</v>
      </c>
      <c r="G213" s="4">
        <v>1.9735445454545453</v>
      </c>
      <c r="H213" s="4">
        <v>3.4043522267206479</v>
      </c>
      <c r="I213" s="4">
        <v>5.5397392405063295</v>
      </c>
      <c r="J213" s="4">
        <v>5</v>
      </c>
      <c r="K213" s="4">
        <v>4.4649999999999999</v>
      </c>
      <c r="L213" s="4">
        <v>3.0223347547974408</v>
      </c>
      <c r="M213" s="4">
        <v>4.4140419947506562</v>
      </c>
      <c r="N213" s="4">
        <v>4.9487921033550855</v>
      </c>
      <c r="O213" s="4">
        <v>1.8018749999999999</v>
      </c>
      <c r="P213" s="4">
        <v>11.450315</v>
      </c>
      <c r="Q213" s="4">
        <v>8.745099999999999</v>
      </c>
      <c r="R213" s="6"/>
      <c r="S213" s="26">
        <v>1709</v>
      </c>
      <c r="T213" s="6">
        <f t="shared" si="61"/>
        <v>331.84534709599995</v>
      </c>
      <c r="U213" s="6">
        <f t="shared" si="62"/>
        <v>42.82591663636363</v>
      </c>
      <c r="V213" s="6">
        <f t="shared" si="63"/>
        <v>17.021761133603238</v>
      </c>
      <c r="W213" s="6">
        <f t="shared" si="64"/>
        <v>16.619217721518989</v>
      </c>
      <c r="X213" s="6">
        <f t="shared" si="65"/>
        <v>6.5</v>
      </c>
      <c r="Y213" s="6">
        <f t="shared" si="66"/>
        <v>13.395</v>
      </c>
      <c r="Z213" s="6">
        <f t="shared" si="67"/>
        <v>3.9290351812366731</v>
      </c>
      <c r="AA213" s="6">
        <f t="shared" si="68"/>
        <v>5.7382545931758528</v>
      </c>
      <c r="AB213" s="6">
        <f t="shared" si="69"/>
        <v>9.8975842067101709</v>
      </c>
      <c r="AC213" s="6">
        <f t="shared" si="78"/>
        <v>341.16460999999998</v>
      </c>
      <c r="AD213" s="7">
        <f t="shared" si="70"/>
        <v>447.77211656860845</v>
      </c>
      <c r="AE213" s="7">
        <f t="shared" si="58"/>
        <v>410.30737061776881</v>
      </c>
      <c r="AF213" s="51">
        <v>1709</v>
      </c>
      <c r="AG213" s="44">
        <f t="shared" si="71"/>
        <v>2862.5787500000001</v>
      </c>
      <c r="AH213" s="44">
        <f t="shared" si="72"/>
        <v>2186.2749999999996</v>
      </c>
      <c r="AI213" s="44">
        <f t="shared" si="73"/>
        <v>1880.6428895881556</v>
      </c>
      <c r="AJ213" s="44">
        <f t="shared" si="59"/>
        <v>1919.7837937849558</v>
      </c>
      <c r="AK213" s="10">
        <v>1709</v>
      </c>
      <c r="AL213" s="11">
        <f t="shared" si="74"/>
        <v>1.5221277605908903</v>
      </c>
      <c r="AM213" s="11">
        <f t="shared" si="75"/>
        <v>1.1625146975557783</v>
      </c>
      <c r="AN213" s="11">
        <f t="shared" si="60"/>
        <v>0.97961181653709462</v>
      </c>
      <c r="AP213" s="12">
        <v>1.5221277605908903</v>
      </c>
      <c r="AQ213" s="12">
        <v>1.1625146975557783</v>
      </c>
      <c r="AS213" s="12">
        <f t="shared" si="77"/>
        <v>0</v>
      </c>
    </row>
    <row r="214" spans="1:45" x14ac:dyDescent="0.2">
      <c r="A214">
        <f t="shared" si="76"/>
        <v>1.6796202962369897</v>
      </c>
      <c r="B214" s="5">
        <v>1710</v>
      </c>
      <c r="C214" s="4">
        <v>0.71945394605394597</v>
      </c>
      <c r="D214" s="4">
        <v>1.2185223893500001</v>
      </c>
      <c r="E214" s="4">
        <v>1.8018749999999999</v>
      </c>
      <c r="F214" s="4">
        <v>1.20840945</v>
      </c>
      <c r="G214" s="4">
        <v>1.4572254545454546</v>
      </c>
      <c r="H214" s="4">
        <v>3.6475202429149793</v>
      </c>
      <c r="I214" s="4">
        <v>5.7915455696202534</v>
      </c>
      <c r="J214" s="4">
        <v>5</v>
      </c>
      <c r="K214" s="4">
        <v>4.7974999999999994</v>
      </c>
      <c r="L214" s="4">
        <v>2.9369580668088124</v>
      </c>
      <c r="M214" s="4">
        <v>3.5942913385826771</v>
      </c>
      <c r="N214" s="4">
        <v>4.6660039831633657</v>
      </c>
      <c r="O214" s="4">
        <v>1.5952599999999999</v>
      </c>
      <c r="P214" s="4">
        <v>11.49356</v>
      </c>
      <c r="Q214" s="4">
        <v>8.745099999999999</v>
      </c>
      <c r="R214" s="6"/>
      <c r="S214" s="26">
        <v>1710</v>
      </c>
      <c r="T214" s="6">
        <f t="shared" si="61"/>
        <v>327.47896094999999</v>
      </c>
      <c r="U214" s="6">
        <f t="shared" si="62"/>
        <v>31.621792363636363</v>
      </c>
      <c r="V214" s="6">
        <f t="shared" si="63"/>
        <v>18.237601214574898</v>
      </c>
      <c r="W214" s="6">
        <f t="shared" si="64"/>
        <v>17.374636708860759</v>
      </c>
      <c r="X214" s="6">
        <f t="shared" si="65"/>
        <v>6.5</v>
      </c>
      <c r="Y214" s="6">
        <f t="shared" si="66"/>
        <v>14.392499999999998</v>
      </c>
      <c r="Z214" s="6">
        <f t="shared" si="67"/>
        <v>3.8180454868514562</v>
      </c>
      <c r="AA214" s="6">
        <f t="shared" si="68"/>
        <v>4.6725787401574808</v>
      </c>
      <c r="AB214" s="6">
        <f t="shared" si="69"/>
        <v>9.3320079663267315</v>
      </c>
      <c r="AC214" s="6">
        <f t="shared" si="78"/>
        <v>488.30812499999996</v>
      </c>
      <c r="AD214" s="7">
        <f t="shared" si="70"/>
        <v>433.42812343040765</v>
      </c>
      <c r="AE214" s="7">
        <f t="shared" si="58"/>
        <v>457.09137947260854</v>
      </c>
      <c r="AF214" s="51">
        <v>1710</v>
      </c>
      <c r="AG214" s="44">
        <f t="shared" si="71"/>
        <v>2873.3900000000003</v>
      </c>
      <c r="AH214" s="44">
        <f t="shared" si="72"/>
        <v>2186.2749999999996</v>
      </c>
      <c r="AI214" s="44">
        <f t="shared" si="73"/>
        <v>1820.3981184077122</v>
      </c>
      <c r="AJ214" s="44">
        <f t="shared" si="59"/>
        <v>2495.8806074177123</v>
      </c>
      <c r="AK214" s="10">
        <v>1710</v>
      </c>
      <c r="AL214" s="11">
        <f t="shared" si="74"/>
        <v>1.5784404361576312</v>
      </c>
      <c r="AM214" s="11">
        <f t="shared" si="75"/>
        <v>1.2009872883808059</v>
      </c>
      <c r="AN214" s="11">
        <f t="shared" si="60"/>
        <v>0.72936105717457866</v>
      </c>
      <c r="AP214" s="12">
        <v>1.5784404361576312</v>
      </c>
      <c r="AQ214" s="12">
        <v>1.2009872883808059</v>
      </c>
      <c r="AS214" s="12">
        <f t="shared" si="77"/>
        <v>0</v>
      </c>
    </row>
    <row r="215" spans="1:45" x14ac:dyDescent="0.2">
      <c r="A215">
        <f t="shared" si="76"/>
        <v>1.9054759759275341</v>
      </c>
      <c r="B215" s="5">
        <v>1711</v>
      </c>
      <c r="C215" s="4">
        <v>0.51579746919746916</v>
      </c>
      <c r="D215" s="4">
        <v>0.98804369320000007</v>
      </c>
      <c r="E215" s="4">
        <v>1.5952599999999999</v>
      </c>
      <c r="F215" s="4">
        <v>0.98283968599999982</v>
      </c>
      <c r="G215" s="4">
        <v>1.1575681818181818</v>
      </c>
      <c r="H215" s="4">
        <v>3.8906882591093113</v>
      </c>
      <c r="I215" s="4">
        <v>5.5397392405063295</v>
      </c>
      <c r="J215" s="4">
        <v>5</v>
      </c>
      <c r="K215" s="4">
        <v>5.13</v>
      </c>
      <c r="L215" s="4">
        <v>2.4246979388770433</v>
      </c>
      <c r="M215" s="4">
        <v>2.27007874015748</v>
      </c>
      <c r="N215" s="4">
        <v>3.9590336826840682</v>
      </c>
      <c r="O215" s="4">
        <v>1.29735</v>
      </c>
      <c r="P215" s="4">
        <v>11.49356</v>
      </c>
      <c r="Q215" s="4">
        <v>8.745099999999999</v>
      </c>
      <c r="R215" s="6"/>
      <c r="S215" s="26">
        <v>1711</v>
      </c>
      <c r="T215" s="6">
        <f t="shared" si="61"/>
        <v>266.34955490599998</v>
      </c>
      <c r="U215" s="6">
        <f t="shared" si="62"/>
        <v>25.119229545454544</v>
      </c>
      <c r="V215" s="6">
        <f t="shared" si="63"/>
        <v>19.453441295546558</v>
      </c>
      <c r="W215" s="6">
        <f t="shared" si="64"/>
        <v>16.619217721518989</v>
      </c>
      <c r="X215" s="6">
        <f t="shared" si="65"/>
        <v>6.5</v>
      </c>
      <c r="Y215" s="6">
        <f t="shared" si="66"/>
        <v>15.39</v>
      </c>
      <c r="Z215" s="6">
        <f t="shared" si="67"/>
        <v>3.1521073205401566</v>
      </c>
      <c r="AA215" s="6">
        <f t="shared" si="68"/>
        <v>2.9511023622047241</v>
      </c>
      <c r="AB215" s="6">
        <f t="shared" si="69"/>
        <v>7.9180673653681364</v>
      </c>
      <c r="AC215" s="6">
        <f t="shared" si="78"/>
        <v>432.31545999999997</v>
      </c>
      <c r="AD215" s="7">
        <f t="shared" si="70"/>
        <v>363.45272051663306</v>
      </c>
      <c r="AE215" s="7">
        <f t="shared" si="58"/>
        <v>594.25728748040763</v>
      </c>
      <c r="AF215" s="51">
        <v>1711</v>
      </c>
      <c r="AG215" s="44">
        <f t="shared" si="71"/>
        <v>2873.3900000000003</v>
      </c>
      <c r="AH215" s="44">
        <f t="shared" si="72"/>
        <v>2186.2749999999996</v>
      </c>
      <c r="AI215" s="44">
        <f t="shared" si="73"/>
        <v>1526.5014261698589</v>
      </c>
      <c r="AJ215" s="44">
        <f t="shared" si="59"/>
        <v>2223.5582275646589</v>
      </c>
      <c r="AK215" s="10">
        <v>1711</v>
      </c>
      <c r="AL215" s="11">
        <f t="shared" si="74"/>
        <v>1.88233692464318</v>
      </c>
      <c r="AM215" s="11">
        <f t="shared" si="75"/>
        <v>1.4322128774458973</v>
      </c>
      <c r="AN215" s="11">
        <f t="shared" si="60"/>
        <v>0.68651290856536373</v>
      </c>
      <c r="AP215" s="12">
        <v>1.88233692464318</v>
      </c>
      <c r="AQ215" s="12">
        <v>1.4322128774458973</v>
      </c>
      <c r="AS215" s="12">
        <f t="shared" si="77"/>
        <v>0</v>
      </c>
    </row>
    <row r="216" spans="1:45" x14ac:dyDescent="0.2">
      <c r="A216">
        <f t="shared" si="76"/>
        <v>2.1089110238907858</v>
      </c>
      <c r="B216" s="5">
        <v>1712</v>
      </c>
      <c r="C216" s="4">
        <v>0.41256117216117211</v>
      </c>
      <c r="D216" s="4">
        <v>0.88009797474999996</v>
      </c>
      <c r="E216" s="4">
        <v>1.29735</v>
      </c>
      <c r="F216" s="4">
        <v>0.87005480400000013</v>
      </c>
      <c r="G216" s="4">
        <v>1.1654309090909092</v>
      </c>
      <c r="H216" s="4">
        <v>3.8906882591093113</v>
      </c>
      <c r="I216" s="4">
        <v>5.0361265822784809</v>
      </c>
      <c r="J216" s="4">
        <v>5</v>
      </c>
      <c r="K216" s="4">
        <v>5.13</v>
      </c>
      <c r="L216" s="4">
        <v>2.2197938877043355</v>
      </c>
      <c r="M216" s="4">
        <v>2.1439632545931757</v>
      </c>
      <c r="N216" s="4">
        <v>3.9590336826840682</v>
      </c>
      <c r="O216" s="4">
        <v>1.27813</v>
      </c>
      <c r="P216" s="4">
        <v>11.49356</v>
      </c>
      <c r="Q216" s="4">
        <v>8.745099999999999</v>
      </c>
      <c r="R216" s="6"/>
      <c r="S216" s="26">
        <v>1712</v>
      </c>
      <c r="T216" s="6">
        <f t="shared" si="61"/>
        <v>235.78485188400003</v>
      </c>
      <c r="U216" s="6">
        <f t="shared" si="62"/>
        <v>25.289850727272729</v>
      </c>
      <c r="V216" s="6">
        <f t="shared" si="63"/>
        <v>19.453441295546558</v>
      </c>
      <c r="W216" s="6">
        <f t="shared" si="64"/>
        <v>15.108379746835443</v>
      </c>
      <c r="X216" s="6">
        <f t="shared" si="65"/>
        <v>6.5</v>
      </c>
      <c r="Y216" s="6">
        <f t="shared" si="66"/>
        <v>15.39</v>
      </c>
      <c r="Z216" s="6">
        <f t="shared" si="67"/>
        <v>2.8857320540156364</v>
      </c>
      <c r="AA216" s="6">
        <f t="shared" si="68"/>
        <v>2.7871522309711287</v>
      </c>
      <c r="AB216" s="6">
        <f t="shared" si="69"/>
        <v>7.9180673653681364</v>
      </c>
      <c r="AC216" s="6">
        <f t="shared" si="78"/>
        <v>351.58184999999997</v>
      </c>
      <c r="AD216" s="7">
        <f t="shared" si="70"/>
        <v>331.11747530400964</v>
      </c>
      <c r="AE216" s="7">
        <f t="shared" si="58"/>
        <v>529.41862561063306</v>
      </c>
      <c r="AF216" s="51">
        <v>1712</v>
      </c>
      <c r="AG216" s="44">
        <f t="shared" si="71"/>
        <v>2873.3900000000003</v>
      </c>
      <c r="AH216" s="44">
        <f t="shared" si="72"/>
        <v>2186.2749999999996</v>
      </c>
      <c r="AI216" s="44">
        <f t="shared" si="73"/>
        <v>1390.6933962768405</v>
      </c>
      <c r="AJ216" s="44">
        <f t="shared" si="59"/>
        <v>1877.0407883640403</v>
      </c>
      <c r="AK216" s="10">
        <v>1712</v>
      </c>
      <c r="AL216" s="11">
        <f t="shared" si="74"/>
        <v>2.0661563560254401</v>
      </c>
      <c r="AM216" s="11">
        <f t="shared" si="75"/>
        <v>1.5720754882802257</v>
      </c>
      <c r="AN216" s="11">
        <f t="shared" si="60"/>
        <v>0.74089673751251706</v>
      </c>
      <c r="AP216" s="12">
        <v>2.0661563560254401</v>
      </c>
      <c r="AQ216" s="12">
        <v>1.5720754882802257</v>
      </c>
      <c r="AS216" s="12">
        <f t="shared" si="77"/>
        <v>0</v>
      </c>
    </row>
    <row r="217" spans="1:45" x14ac:dyDescent="0.2">
      <c r="A217">
        <f t="shared" si="76"/>
        <v>2.0056229107981216</v>
      </c>
      <c r="B217" s="5">
        <v>1713</v>
      </c>
      <c r="C217" s="4">
        <v>0.44987472527472527</v>
      </c>
      <c r="D217" s="4">
        <v>0.90830000929999999</v>
      </c>
      <c r="E217" s="4">
        <v>1.27813</v>
      </c>
      <c r="F217" s="4">
        <v>0.9022790559999998</v>
      </c>
      <c r="G217" s="4">
        <v>1.4572254545454546</v>
      </c>
      <c r="H217" s="4">
        <v>3.8906882591093113</v>
      </c>
      <c r="I217" s="4">
        <v>5.0361265822784809</v>
      </c>
      <c r="J217" s="4">
        <v>5</v>
      </c>
      <c r="K217" s="4">
        <v>5.13</v>
      </c>
      <c r="L217" s="4">
        <v>2.2197938877043355</v>
      </c>
      <c r="M217" s="4">
        <v>2.6484251968503938</v>
      </c>
      <c r="N217" s="4">
        <v>4.2418218028757879</v>
      </c>
      <c r="O217" s="4">
        <v>1.3742299999999998</v>
      </c>
      <c r="P217" s="4">
        <v>11.49356</v>
      </c>
      <c r="Q217" s="4">
        <v>8.745099999999999</v>
      </c>
      <c r="R217" s="6"/>
      <c r="S217" s="26">
        <v>1713</v>
      </c>
      <c r="T217" s="6">
        <f t="shared" si="61"/>
        <v>244.51762417599994</v>
      </c>
      <c r="U217" s="6">
        <f t="shared" si="62"/>
        <v>31.621792363636363</v>
      </c>
      <c r="V217" s="6">
        <f t="shared" si="63"/>
        <v>19.453441295546558</v>
      </c>
      <c r="W217" s="6">
        <f t="shared" si="64"/>
        <v>15.108379746835443</v>
      </c>
      <c r="X217" s="6">
        <f t="shared" si="65"/>
        <v>6.5</v>
      </c>
      <c r="Y217" s="6">
        <f t="shared" si="66"/>
        <v>15.39</v>
      </c>
      <c r="Z217" s="6">
        <f t="shared" si="67"/>
        <v>2.8857320540156364</v>
      </c>
      <c r="AA217" s="6">
        <f t="shared" si="68"/>
        <v>3.442952755905512</v>
      </c>
      <c r="AB217" s="6">
        <f t="shared" si="69"/>
        <v>8.4836436057515758</v>
      </c>
      <c r="AC217" s="6">
        <f t="shared" si="78"/>
        <v>346.37322999999998</v>
      </c>
      <c r="AD217" s="7">
        <f t="shared" si="70"/>
        <v>347.40356599769109</v>
      </c>
      <c r="AE217" s="7">
        <f t="shared" si="58"/>
        <v>446.91447342000959</v>
      </c>
      <c r="AF217" s="51">
        <v>1713</v>
      </c>
      <c r="AG217" s="44">
        <f t="shared" si="71"/>
        <v>2873.3900000000003</v>
      </c>
      <c r="AH217" s="44">
        <f t="shared" si="72"/>
        <v>2186.2749999999996</v>
      </c>
      <c r="AI217" s="44">
        <f t="shared" si="73"/>
        <v>1459.0949771903026</v>
      </c>
      <c r="AJ217" s="44">
        <f t="shared" si="59"/>
        <v>1886.8885216511028</v>
      </c>
      <c r="AK217" s="10">
        <v>1713</v>
      </c>
      <c r="AL217" s="11">
        <f t="shared" si="74"/>
        <v>1.9692960670271968</v>
      </c>
      <c r="AM217" s="11">
        <f t="shared" si="75"/>
        <v>1.4983774423033014</v>
      </c>
      <c r="AN217" s="11">
        <f t="shared" si="60"/>
        <v>0.773280965169864</v>
      </c>
      <c r="AP217" s="12">
        <v>1.9692960670271968</v>
      </c>
      <c r="AQ217" s="12">
        <v>1.4983774423033014</v>
      </c>
      <c r="AS217" s="12">
        <f t="shared" si="77"/>
        <v>0</v>
      </c>
    </row>
    <row r="218" spans="1:45" x14ac:dyDescent="0.2">
      <c r="A218">
        <f t="shared" si="76"/>
        <v>1.8798083578193303</v>
      </c>
      <c r="B218" s="5">
        <v>1714</v>
      </c>
      <c r="C218" s="4">
        <v>0.52712594072594066</v>
      </c>
      <c r="D218" s="4">
        <v>0.99776853269999988</v>
      </c>
      <c r="E218" s="4">
        <v>1.3742299999999998</v>
      </c>
      <c r="F218" s="4">
        <v>0.9908957490000001</v>
      </c>
      <c r="G218" s="4">
        <v>0.97148363636363633</v>
      </c>
      <c r="H218" s="4">
        <v>3.8906882591093113</v>
      </c>
      <c r="I218" s="4">
        <v>5.6656424050632914</v>
      </c>
      <c r="J218" s="4">
        <v>5</v>
      </c>
      <c r="K218" s="4">
        <v>5.13</v>
      </c>
      <c r="L218" s="4">
        <v>2.3495664534470504</v>
      </c>
      <c r="M218" s="4">
        <v>3.2790026246719162</v>
      </c>
      <c r="N218" s="4">
        <v>4.2418218028757879</v>
      </c>
      <c r="O218" s="4">
        <v>1.542405</v>
      </c>
      <c r="P218" s="4">
        <v>11.49356</v>
      </c>
      <c r="Q218" s="4">
        <v>8.745099999999999</v>
      </c>
      <c r="R218" s="6"/>
      <c r="S218" s="26">
        <v>1714</v>
      </c>
      <c r="T218" s="6">
        <f t="shared" si="61"/>
        <v>268.53274797900002</v>
      </c>
      <c r="U218" s="6">
        <f t="shared" si="62"/>
        <v>21.081194909090907</v>
      </c>
      <c r="V218" s="6">
        <f t="shared" si="63"/>
        <v>19.453441295546558</v>
      </c>
      <c r="W218" s="6">
        <f t="shared" si="64"/>
        <v>16.996927215189874</v>
      </c>
      <c r="X218" s="6">
        <f t="shared" si="65"/>
        <v>6.5</v>
      </c>
      <c r="Y218" s="6">
        <f t="shared" si="66"/>
        <v>15.39</v>
      </c>
      <c r="Z218" s="6">
        <f t="shared" si="67"/>
        <v>3.0544363894811655</v>
      </c>
      <c r="AA218" s="6">
        <f t="shared" si="68"/>
        <v>4.262703412073491</v>
      </c>
      <c r="AB218" s="6">
        <f t="shared" si="69"/>
        <v>8.4836436057515758</v>
      </c>
      <c r="AC218" s="6">
        <f t="shared" si="78"/>
        <v>372.41632999999996</v>
      </c>
      <c r="AD218" s="7">
        <f t="shared" si="70"/>
        <v>363.75509480613363</v>
      </c>
      <c r="AE218" s="7">
        <f t="shared" si="58"/>
        <v>449.2591718216911</v>
      </c>
      <c r="AF218" s="51">
        <v>1714</v>
      </c>
      <c r="AG218" s="44">
        <f t="shared" si="71"/>
        <v>2873.3900000000003</v>
      </c>
      <c r="AH218" s="44">
        <f t="shared" si="72"/>
        <v>2186.2749999999996</v>
      </c>
      <c r="AI218" s="44">
        <f t="shared" si="73"/>
        <v>1527.7713981857612</v>
      </c>
      <c r="AJ218" s="44">
        <f t="shared" si="59"/>
        <v>1964.0824426739607</v>
      </c>
      <c r="AK218" s="10">
        <v>1714</v>
      </c>
      <c r="AL218" s="11">
        <f t="shared" si="74"/>
        <v>1.8807722172388948</v>
      </c>
      <c r="AM218" s="11">
        <f t="shared" si="75"/>
        <v>1.4310223392035064</v>
      </c>
      <c r="AN218" s="11">
        <f t="shared" si="60"/>
        <v>0.77785502532460271</v>
      </c>
      <c r="AP218" s="12">
        <v>1.8807722172388948</v>
      </c>
      <c r="AQ218" s="12">
        <v>1.4310223392035064</v>
      </c>
      <c r="AS218" s="12">
        <f t="shared" si="77"/>
        <v>0</v>
      </c>
    </row>
    <row r="219" spans="1:45" x14ac:dyDescent="0.2">
      <c r="A219">
        <f t="shared" si="76"/>
        <v>1.9654400544547963</v>
      </c>
      <c r="B219" s="5">
        <v>1715</v>
      </c>
      <c r="C219" s="4">
        <v>0.48776430236430229</v>
      </c>
      <c r="D219" s="4">
        <v>0.95886917469999999</v>
      </c>
      <c r="E219" s="4">
        <v>1.542405</v>
      </c>
      <c r="F219" s="4">
        <v>0.95867149699999998</v>
      </c>
      <c r="G219" s="4">
        <v>1.1531999999999998</v>
      </c>
      <c r="H219" s="4">
        <v>3.8906882591093113</v>
      </c>
      <c r="I219" s="4">
        <v>5.6656424050632914</v>
      </c>
      <c r="J219" s="4">
        <v>5</v>
      </c>
      <c r="K219" s="4">
        <v>5.13</v>
      </c>
      <c r="L219" s="4">
        <v>2.0080597014925372</v>
      </c>
      <c r="M219" s="4">
        <v>3.1528871391076114</v>
      </c>
      <c r="N219" s="4">
        <v>4.2418218028757879</v>
      </c>
      <c r="O219" s="4">
        <v>1.3934499999999999</v>
      </c>
      <c r="P219" s="4">
        <v>11.49356</v>
      </c>
      <c r="Q219" s="4">
        <v>9.0334000000000003</v>
      </c>
      <c r="R219" s="6"/>
      <c r="S219" s="26">
        <v>1715</v>
      </c>
      <c r="T219" s="6">
        <f t="shared" si="61"/>
        <v>259.79997568699997</v>
      </c>
      <c r="U219" s="6">
        <f t="shared" si="62"/>
        <v>25.024439999999995</v>
      </c>
      <c r="V219" s="6">
        <f t="shared" si="63"/>
        <v>19.453441295546558</v>
      </c>
      <c r="W219" s="6">
        <f t="shared" si="64"/>
        <v>16.996927215189874</v>
      </c>
      <c r="X219" s="6">
        <f t="shared" si="65"/>
        <v>6.5</v>
      </c>
      <c r="Y219" s="6">
        <f t="shared" si="66"/>
        <v>15.39</v>
      </c>
      <c r="Z219" s="6">
        <f t="shared" si="67"/>
        <v>2.6104776119402984</v>
      </c>
      <c r="AA219" s="6">
        <f t="shared" si="68"/>
        <v>4.0987532808398948</v>
      </c>
      <c r="AB219" s="6">
        <f t="shared" si="69"/>
        <v>8.4836436057515758</v>
      </c>
      <c r="AC219" s="6">
        <f t="shared" si="78"/>
        <v>417.99175500000001</v>
      </c>
      <c r="AD219" s="7">
        <f t="shared" si="70"/>
        <v>358.35765869626817</v>
      </c>
      <c r="AE219" s="7">
        <f t="shared" si="58"/>
        <v>467.63867682713351</v>
      </c>
      <c r="AF219" s="51">
        <v>1715</v>
      </c>
      <c r="AG219" s="44">
        <f t="shared" si="71"/>
        <v>2873.3900000000003</v>
      </c>
      <c r="AH219" s="44">
        <f t="shared" si="72"/>
        <v>2258.35</v>
      </c>
      <c r="AI219" s="44">
        <f t="shared" si="73"/>
        <v>1505.1021665243263</v>
      </c>
      <c r="AJ219" s="44">
        <f t="shared" si="59"/>
        <v>2169.5076396389268</v>
      </c>
      <c r="AK219" s="10">
        <v>1715</v>
      </c>
      <c r="AL219" s="11">
        <f t="shared" si="74"/>
        <v>1.9090996371597868</v>
      </c>
      <c r="AM219" s="11">
        <f t="shared" si="75"/>
        <v>1.5004629255269224</v>
      </c>
      <c r="AN219" s="11">
        <f t="shared" si="60"/>
        <v>0.69375287693147825</v>
      </c>
      <c r="AP219" s="12">
        <v>1.9090996371597868</v>
      </c>
      <c r="AQ219" s="12">
        <v>1.5004629255269224</v>
      </c>
      <c r="AS219" s="12">
        <f t="shared" si="77"/>
        <v>0</v>
      </c>
    </row>
    <row r="220" spans="1:45" x14ac:dyDescent="0.2">
      <c r="A220">
        <f t="shared" si="76"/>
        <v>2.0054724724797222</v>
      </c>
      <c r="B220" s="5">
        <v>1716</v>
      </c>
      <c r="C220" s="4">
        <v>0.44187439227439229</v>
      </c>
      <c r="D220" s="4">
        <v>0.89176778214999997</v>
      </c>
      <c r="E220" s="4">
        <v>1.3934499999999999</v>
      </c>
      <c r="F220" s="4">
        <v>0.88616693000000013</v>
      </c>
      <c r="G220" s="4">
        <v>1.2143545454545455</v>
      </c>
      <c r="H220" s="4">
        <v>3.8906882591093113</v>
      </c>
      <c r="I220" s="4">
        <v>5.9174487341772153</v>
      </c>
      <c r="J220" s="4">
        <v>5</v>
      </c>
      <c r="K220" s="4">
        <v>5.13</v>
      </c>
      <c r="L220" s="4">
        <v>2.1788130774697936</v>
      </c>
      <c r="M220" s="4">
        <v>2.6484251968503938</v>
      </c>
      <c r="N220" s="4">
        <v>4.2418218028757879</v>
      </c>
      <c r="O220" s="4">
        <v>1.302155</v>
      </c>
      <c r="P220" s="4">
        <v>11.49356</v>
      </c>
      <c r="Q220" s="4">
        <v>9.0334000000000003</v>
      </c>
      <c r="R220" s="6"/>
      <c r="S220" s="26">
        <v>1716</v>
      </c>
      <c r="T220" s="6">
        <f t="shared" si="61"/>
        <v>240.15123803000003</v>
      </c>
      <c r="U220" s="6">
        <f t="shared" si="62"/>
        <v>26.351493636363635</v>
      </c>
      <c r="V220" s="6">
        <f t="shared" si="63"/>
        <v>19.453441295546558</v>
      </c>
      <c r="W220" s="6">
        <f t="shared" si="64"/>
        <v>17.752346202531648</v>
      </c>
      <c r="X220" s="6">
        <f t="shared" si="65"/>
        <v>6.5</v>
      </c>
      <c r="Y220" s="6">
        <f t="shared" si="66"/>
        <v>15.39</v>
      </c>
      <c r="Z220" s="6">
        <f t="shared" si="67"/>
        <v>2.8324570007107317</v>
      </c>
      <c r="AA220" s="6">
        <f t="shared" si="68"/>
        <v>3.442952755905512</v>
      </c>
      <c r="AB220" s="6">
        <f t="shared" si="69"/>
        <v>8.4836436057515758</v>
      </c>
      <c r="AC220" s="6">
        <f t="shared" si="78"/>
        <v>377.62494999999996</v>
      </c>
      <c r="AD220" s="7">
        <f t="shared" si="70"/>
        <v>340.35757252680975</v>
      </c>
      <c r="AE220" s="7">
        <f t="shared" si="58"/>
        <v>516.54943800926821</v>
      </c>
      <c r="AF220" s="51">
        <v>1716</v>
      </c>
      <c r="AG220" s="44">
        <f t="shared" si="71"/>
        <v>2873.3900000000003</v>
      </c>
      <c r="AH220" s="44">
        <f t="shared" si="72"/>
        <v>2258.35</v>
      </c>
      <c r="AI220" s="44">
        <f t="shared" si="73"/>
        <v>1429.5018046126011</v>
      </c>
      <c r="AJ220" s="44">
        <f t="shared" si="59"/>
        <v>2006.8913948866007</v>
      </c>
      <c r="AK220" s="10">
        <v>1716</v>
      </c>
      <c r="AL220" s="11">
        <f t="shared" si="74"/>
        <v>2.0100639192817926</v>
      </c>
      <c r="AM220" s="11">
        <f t="shared" si="75"/>
        <v>1.5798161238502382</v>
      </c>
      <c r="AN220" s="11">
        <f t="shared" si="60"/>
        <v>0.71229654392602293</v>
      </c>
      <c r="AP220" s="12">
        <v>2.0100639192817926</v>
      </c>
      <c r="AQ220" s="12">
        <v>1.5798161238502382</v>
      </c>
      <c r="AS220" s="12">
        <f t="shared" si="77"/>
        <v>0</v>
      </c>
    </row>
    <row r="221" spans="1:45" x14ac:dyDescent="0.2">
      <c r="A221">
        <f t="shared" si="76"/>
        <v>2.1730128615635178</v>
      </c>
      <c r="B221" s="5">
        <v>1717</v>
      </c>
      <c r="C221" s="4">
        <v>0.39297635697635697</v>
      </c>
      <c r="D221" s="4">
        <v>0.86064829575000001</v>
      </c>
      <c r="E221" s="4">
        <v>1.302155</v>
      </c>
      <c r="F221" s="4">
        <v>0.85394267800000001</v>
      </c>
      <c r="G221" s="4">
        <v>0.88062545454545438</v>
      </c>
      <c r="H221" s="4">
        <v>3.8906882591093113</v>
      </c>
      <c r="I221" s="4">
        <v>6.0433518987341772</v>
      </c>
      <c r="J221" s="4">
        <v>5</v>
      </c>
      <c r="K221" s="4">
        <v>5.13</v>
      </c>
      <c r="L221" s="4">
        <v>2.1344171997157071</v>
      </c>
      <c r="M221" s="4">
        <v>2.3961942257217843</v>
      </c>
      <c r="N221" s="4">
        <v>4.1716903490682418</v>
      </c>
      <c r="O221" s="4">
        <v>1.3261799999999999</v>
      </c>
      <c r="P221" s="4">
        <v>11.49356</v>
      </c>
      <c r="Q221" s="4">
        <v>9.0334000000000003</v>
      </c>
      <c r="R221" s="6"/>
      <c r="S221" s="26">
        <v>1717</v>
      </c>
      <c r="T221" s="6">
        <f t="shared" si="61"/>
        <v>231.41846573800001</v>
      </c>
      <c r="U221" s="6">
        <f t="shared" si="62"/>
        <v>19.10957236363636</v>
      </c>
      <c r="V221" s="6">
        <f t="shared" si="63"/>
        <v>19.453441295546558</v>
      </c>
      <c r="W221" s="6">
        <f t="shared" si="64"/>
        <v>18.130055696202533</v>
      </c>
      <c r="X221" s="6">
        <f t="shared" si="65"/>
        <v>6.5</v>
      </c>
      <c r="Y221" s="6">
        <f t="shared" si="66"/>
        <v>15.39</v>
      </c>
      <c r="Z221" s="6">
        <f t="shared" si="67"/>
        <v>2.7747423596304195</v>
      </c>
      <c r="AA221" s="6">
        <f t="shared" si="68"/>
        <v>3.1150524934383199</v>
      </c>
      <c r="AB221" s="6">
        <f t="shared" si="69"/>
        <v>8.3433806981364835</v>
      </c>
      <c r="AC221" s="6">
        <f t="shared" si="78"/>
        <v>352.884005</v>
      </c>
      <c r="AD221" s="7">
        <f t="shared" si="70"/>
        <v>324.23471064459062</v>
      </c>
      <c r="AE221" s="7">
        <f t="shared" si="58"/>
        <v>477.83128449680964</v>
      </c>
      <c r="AF221" s="51">
        <v>1717</v>
      </c>
      <c r="AG221" s="44">
        <f t="shared" si="71"/>
        <v>2873.3900000000003</v>
      </c>
      <c r="AH221" s="44">
        <f t="shared" si="72"/>
        <v>2258.35</v>
      </c>
      <c r="AI221" s="44">
        <f t="shared" si="73"/>
        <v>1361.7857847072808</v>
      </c>
      <c r="AJ221" s="44">
        <f t="shared" si="59"/>
        <v>1871.941049607681</v>
      </c>
      <c r="AK221" s="10">
        <v>1717</v>
      </c>
      <c r="AL221" s="11">
        <f t="shared" si="74"/>
        <v>2.1100161510480464</v>
      </c>
      <c r="AM221" s="11">
        <f t="shared" si="75"/>
        <v>1.658373897980906</v>
      </c>
      <c r="AN221" s="11">
        <f t="shared" si="60"/>
        <v>0.72747257986178682</v>
      </c>
      <c r="AP221" s="12">
        <v>2.1100161510480464</v>
      </c>
      <c r="AQ221" s="12">
        <v>1.658373897980906</v>
      </c>
      <c r="AS221" s="12">
        <f t="shared" si="77"/>
        <v>0</v>
      </c>
    </row>
    <row r="222" spans="1:45" x14ac:dyDescent="0.2">
      <c r="A222">
        <f t="shared" si="76"/>
        <v>2.0911311088248743</v>
      </c>
      <c r="B222" s="5">
        <v>1718</v>
      </c>
      <c r="C222" s="4">
        <v>0.41992147852147849</v>
      </c>
      <c r="D222" s="4">
        <v>0.88009797474999996</v>
      </c>
      <c r="E222" s="4">
        <v>1.3261799999999999</v>
      </c>
      <c r="F222" s="4">
        <v>0.87811086699999996</v>
      </c>
      <c r="G222" s="4">
        <v>0.54689636363636362</v>
      </c>
      <c r="H222" s="4">
        <v>3.8906882591093113</v>
      </c>
      <c r="I222" s="4">
        <v>5.6656424050632914</v>
      </c>
      <c r="J222" s="4">
        <v>5</v>
      </c>
      <c r="K222" s="4">
        <v>4.92</v>
      </c>
      <c r="L222" s="4">
        <v>2.2197938877043355</v>
      </c>
      <c r="M222" s="4">
        <v>2.3331364829396328</v>
      </c>
      <c r="N222" s="4">
        <v>4.1716903490682418</v>
      </c>
      <c r="O222" s="4">
        <v>1.3309849999999999</v>
      </c>
      <c r="P222" s="4">
        <v>11.49356</v>
      </c>
      <c r="Q222" s="4">
        <v>9.0334000000000003</v>
      </c>
      <c r="R222" s="6"/>
      <c r="S222" s="26">
        <v>1718</v>
      </c>
      <c r="T222" s="6">
        <f t="shared" si="61"/>
        <v>237.96804495699999</v>
      </c>
      <c r="U222" s="6">
        <f t="shared" si="62"/>
        <v>11.86765109090909</v>
      </c>
      <c r="V222" s="6">
        <f t="shared" si="63"/>
        <v>19.453441295546558</v>
      </c>
      <c r="W222" s="6">
        <f t="shared" si="64"/>
        <v>16.996927215189874</v>
      </c>
      <c r="X222" s="6">
        <f t="shared" si="65"/>
        <v>6.5</v>
      </c>
      <c r="Y222" s="6">
        <f t="shared" si="66"/>
        <v>14.76</v>
      </c>
      <c r="Z222" s="6">
        <f t="shared" si="67"/>
        <v>2.8857320540156364</v>
      </c>
      <c r="AA222" s="6">
        <f t="shared" si="68"/>
        <v>3.0330774278215227</v>
      </c>
      <c r="AB222" s="6">
        <f t="shared" si="69"/>
        <v>8.3433806981364835</v>
      </c>
      <c r="AC222" s="6">
        <f t="shared" si="78"/>
        <v>359.39477999999997</v>
      </c>
      <c r="AD222" s="7">
        <f t="shared" si="70"/>
        <v>321.80825473861915</v>
      </c>
      <c r="AE222" s="7">
        <f t="shared" si="58"/>
        <v>445.70024990659067</v>
      </c>
      <c r="AF222" s="51">
        <v>1718</v>
      </c>
      <c r="AG222" s="44">
        <f t="shared" si="71"/>
        <v>2873.3900000000003</v>
      </c>
      <c r="AH222" s="44">
        <f t="shared" si="72"/>
        <v>2258.35</v>
      </c>
      <c r="AI222" s="44">
        <f t="shared" si="73"/>
        <v>1351.5946699022006</v>
      </c>
      <c r="AJ222" s="44">
        <f t="shared" si="59"/>
        <v>1861.5869570828004</v>
      </c>
      <c r="AK222" s="10">
        <v>1718</v>
      </c>
      <c r="AL222" s="11">
        <f t="shared" si="74"/>
        <v>2.1259258148805178</v>
      </c>
      <c r="AM222" s="11">
        <f t="shared" si="75"/>
        <v>1.6708781488191358</v>
      </c>
      <c r="AN222" s="11">
        <f t="shared" si="60"/>
        <v>0.7260443380094459</v>
      </c>
      <c r="AP222" s="12">
        <v>2.1259258148805178</v>
      </c>
      <c r="AQ222" s="12">
        <v>1.6708781488191358</v>
      </c>
      <c r="AS222" s="12">
        <f t="shared" si="77"/>
        <v>0</v>
      </c>
    </row>
    <row r="223" spans="1:45" x14ac:dyDescent="0.2">
      <c r="A223">
        <f t="shared" si="76"/>
        <v>2.1490127195121951</v>
      </c>
      <c r="B223" s="5">
        <v>1719</v>
      </c>
      <c r="C223" s="4">
        <v>0.39361638361638362</v>
      </c>
      <c r="D223" s="4">
        <v>0.84800600439999996</v>
      </c>
      <c r="E223" s="4">
        <v>1.3309849999999999</v>
      </c>
      <c r="F223" s="4">
        <v>0.84588661500000006</v>
      </c>
      <c r="G223" s="4">
        <v>1.1837772727272726</v>
      </c>
      <c r="H223" s="4">
        <v>3.8906882591093113</v>
      </c>
      <c r="I223" s="4">
        <v>6.0433518987341772</v>
      </c>
      <c r="J223" s="4">
        <v>5</v>
      </c>
      <c r="K223" s="4">
        <v>4.71</v>
      </c>
      <c r="L223" s="4">
        <v>2.2197938877043355</v>
      </c>
      <c r="M223" s="4">
        <v>2.3331364829396328</v>
      </c>
      <c r="N223" s="4">
        <v>4.1004277427799272</v>
      </c>
      <c r="O223" s="4">
        <v>1.2685200000000001</v>
      </c>
      <c r="P223" s="4">
        <v>11.49356</v>
      </c>
      <c r="Q223" s="4">
        <v>9.0334000000000003</v>
      </c>
      <c r="R223" s="6"/>
      <c r="S223" s="26">
        <v>1719</v>
      </c>
      <c r="T223" s="6">
        <f t="shared" si="61"/>
        <v>229.23527266500002</v>
      </c>
      <c r="U223" s="6">
        <f t="shared" si="62"/>
        <v>25.687966818181817</v>
      </c>
      <c r="V223" s="6">
        <f t="shared" si="63"/>
        <v>19.453441295546558</v>
      </c>
      <c r="W223" s="6">
        <f t="shared" si="64"/>
        <v>18.130055696202533</v>
      </c>
      <c r="X223" s="6">
        <f t="shared" si="65"/>
        <v>6.5</v>
      </c>
      <c r="Y223" s="6">
        <f t="shared" si="66"/>
        <v>14.129999999999999</v>
      </c>
      <c r="Z223" s="6">
        <f t="shared" si="67"/>
        <v>2.8857320540156364</v>
      </c>
      <c r="AA223" s="6">
        <f t="shared" si="68"/>
        <v>3.0330774278215227</v>
      </c>
      <c r="AB223" s="6">
        <f t="shared" si="69"/>
        <v>8.2008554855598543</v>
      </c>
      <c r="AC223" s="6">
        <f t="shared" si="78"/>
        <v>360.69693499999994</v>
      </c>
      <c r="AD223" s="7">
        <f t="shared" si="70"/>
        <v>327.25640144232796</v>
      </c>
      <c r="AE223" s="7">
        <f t="shared" si="58"/>
        <v>443.23498978161911</v>
      </c>
      <c r="AF223" s="51">
        <v>1719</v>
      </c>
      <c r="AG223" s="44">
        <f t="shared" si="71"/>
        <v>2873.3900000000003</v>
      </c>
      <c r="AH223" s="44">
        <f t="shared" si="72"/>
        <v>2258.35</v>
      </c>
      <c r="AI223" s="44">
        <f t="shared" si="73"/>
        <v>1374.4768860577774</v>
      </c>
      <c r="AJ223" s="44">
        <f t="shared" si="59"/>
        <v>1926.6158678647771</v>
      </c>
      <c r="AK223" s="10">
        <v>1719</v>
      </c>
      <c r="AL223" s="11">
        <f t="shared" si="74"/>
        <v>2.0905335179854125</v>
      </c>
      <c r="AM223" s="11">
        <f t="shared" si="75"/>
        <v>1.6430614606239862</v>
      </c>
      <c r="AN223" s="11">
        <f t="shared" si="60"/>
        <v>0.7134151176596909</v>
      </c>
      <c r="AP223" s="12">
        <v>2.0905335179854125</v>
      </c>
      <c r="AQ223" s="12">
        <v>1.6430614606239862</v>
      </c>
      <c r="AS223" s="12">
        <f t="shared" si="77"/>
        <v>0</v>
      </c>
    </row>
    <row r="224" spans="1:45" x14ac:dyDescent="0.2">
      <c r="A224">
        <f t="shared" si="76"/>
        <v>2.1483760910831076</v>
      </c>
      <c r="B224" s="5">
        <v>1720</v>
      </c>
      <c r="C224" s="4">
        <v>0.40123270063270061</v>
      </c>
      <c r="D224" s="4">
        <v>0.87134561919999998</v>
      </c>
      <c r="E224" s="4">
        <v>1.2685200000000001</v>
      </c>
      <c r="F224" s="4">
        <v>0.86199874099999996</v>
      </c>
      <c r="G224" s="4">
        <v>1.3104545454545453</v>
      </c>
      <c r="H224" s="4">
        <v>3.8906882591093113</v>
      </c>
      <c r="I224" s="4">
        <v>5.7915455696202534</v>
      </c>
      <c r="J224" s="4">
        <v>5</v>
      </c>
      <c r="K224" s="4">
        <v>4.5</v>
      </c>
      <c r="L224" s="4">
        <v>2.1788130774697936</v>
      </c>
      <c r="M224" s="4">
        <v>2.27007874015748</v>
      </c>
      <c r="N224" s="4">
        <v>4.1004277427799272</v>
      </c>
      <c r="O224" s="4">
        <v>1.2637149999999999</v>
      </c>
      <c r="P224" s="4">
        <v>11.632904999999999</v>
      </c>
      <c r="Q224" s="4">
        <v>9.0334000000000003</v>
      </c>
      <c r="R224" s="6"/>
      <c r="S224" s="26">
        <v>1720</v>
      </c>
      <c r="T224" s="6">
        <f t="shared" si="61"/>
        <v>233.60165881099999</v>
      </c>
      <c r="U224" s="6">
        <f t="shared" si="62"/>
        <v>28.436863636363633</v>
      </c>
      <c r="V224" s="6">
        <f t="shared" si="63"/>
        <v>19.453441295546558</v>
      </c>
      <c r="W224" s="6">
        <f t="shared" si="64"/>
        <v>17.374636708860759</v>
      </c>
      <c r="X224" s="6">
        <f t="shared" si="65"/>
        <v>6.5</v>
      </c>
      <c r="Y224" s="6">
        <f t="shared" si="66"/>
        <v>13.5</v>
      </c>
      <c r="Z224" s="6">
        <f t="shared" si="67"/>
        <v>2.8324570007107317</v>
      </c>
      <c r="AA224" s="6">
        <f t="shared" si="68"/>
        <v>2.9511023622047241</v>
      </c>
      <c r="AB224" s="6">
        <f t="shared" si="69"/>
        <v>8.2008554855598543</v>
      </c>
      <c r="AC224" s="6">
        <f t="shared" si="78"/>
        <v>343.76892000000004</v>
      </c>
      <c r="AD224" s="7">
        <f t="shared" si="70"/>
        <v>332.85101530024622</v>
      </c>
      <c r="AE224" s="7">
        <f t="shared" si="58"/>
        <v>458.71806377732787</v>
      </c>
      <c r="AF224" s="51">
        <v>1720</v>
      </c>
      <c r="AG224" s="44">
        <f t="shared" si="71"/>
        <v>2908.2262499999997</v>
      </c>
      <c r="AH224" s="44">
        <f t="shared" si="72"/>
        <v>2258.35</v>
      </c>
      <c r="AI224" s="44">
        <f t="shared" si="73"/>
        <v>1397.9742642610343</v>
      </c>
      <c r="AJ224" s="44">
        <f t="shared" si="59"/>
        <v>1860.6767612548347</v>
      </c>
      <c r="AK224" s="10">
        <v>1720</v>
      </c>
      <c r="AL224" s="11">
        <f t="shared" si="74"/>
        <v>2.0803145840007868</v>
      </c>
      <c r="AM224" s="11">
        <f t="shared" si="75"/>
        <v>1.6154446170679388</v>
      </c>
      <c r="AN224" s="11">
        <f t="shared" si="60"/>
        <v>0.75132569684927153</v>
      </c>
      <c r="AP224" s="12">
        <v>2.0803145840007868</v>
      </c>
      <c r="AQ224" s="12">
        <v>1.6154446170679388</v>
      </c>
      <c r="AS224" s="12">
        <f t="shared" si="77"/>
        <v>0</v>
      </c>
    </row>
    <row r="225" spans="1:45" x14ac:dyDescent="0.2">
      <c r="A225">
        <f t="shared" si="76"/>
        <v>2.5266025456204382</v>
      </c>
      <c r="B225" s="5">
        <v>1721</v>
      </c>
      <c r="C225" s="4">
        <v>0.31566113886113883</v>
      </c>
      <c r="D225" s="4">
        <v>0.80424422664999995</v>
      </c>
      <c r="E225" s="4">
        <v>1.2637149999999999</v>
      </c>
      <c r="F225" s="4">
        <v>0.79755023699999994</v>
      </c>
      <c r="G225" s="4">
        <v>1.4572254545454546</v>
      </c>
      <c r="H225" s="4">
        <v>3.8906882591093113</v>
      </c>
      <c r="I225" s="4">
        <v>5.6656424050632914</v>
      </c>
      <c r="J225" s="4">
        <v>5</v>
      </c>
      <c r="K225" s="4">
        <v>4.5</v>
      </c>
      <c r="L225" s="4">
        <v>2.1788130774697936</v>
      </c>
      <c r="M225" s="4">
        <v>2.3961942257217843</v>
      </c>
      <c r="N225" s="4">
        <v>4.8073980432592256</v>
      </c>
      <c r="O225" s="4">
        <v>1.2300800000000001</v>
      </c>
      <c r="P225" s="4">
        <v>11.632904999999999</v>
      </c>
      <c r="Q225" s="4">
        <v>9.0334000000000003</v>
      </c>
      <c r="R225" s="6"/>
      <c r="S225" s="26">
        <v>1721</v>
      </c>
      <c r="T225" s="6">
        <f t="shared" si="61"/>
        <v>216.13611422699998</v>
      </c>
      <c r="U225" s="6">
        <f t="shared" si="62"/>
        <v>31.621792363636363</v>
      </c>
      <c r="V225" s="6">
        <f t="shared" si="63"/>
        <v>19.453441295546558</v>
      </c>
      <c r="W225" s="6">
        <f t="shared" si="64"/>
        <v>16.996927215189874</v>
      </c>
      <c r="X225" s="6">
        <f t="shared" si="65"/>
        <v>6.5</v>
      </c>
      <c r="Y225" s="6">
        <f t="shared" si="66"/>
        <v>13.5</v>
      </c>
      <c r="Z225" s="6">
        <f t="shared" si="67"/>
        <v>2.8324570007107317</v>
      </c>
      <c r="AA225" s="6">
        <f t="shared" si="68"/>
        <v>3.1150524934383199</v>
      </c>
      <c r="AB225" s="6">
        <f t="shared" si="69"/>
        <v>9.6147960865184512</v>
      </c>
      <c r="AC225" s="6">
        <f t="shared" si="78"/>
        <v>342.46676499999995</v>
      </c>
      <c r="AD225" s="7">
        <f t="shared" si="70"/>
        <v>319.7705806820403</v>
      </c>
      <c r="AE225" s="7">
        <f t="shared" si="58"/>
        <v>443.01827648924632</v>
      </c>
      <c r="AF225" s="51">
        <v>1721</v>
      </c>
      <c r="AG225" s="44">
        <f t="shared" si="71"/>
        <v>2908.2262499999997</v>
      </c>
      <c r="AH225" s="44">
        <f t="shared" si="72"/>
        <v>2258.35</v>
      </c>
      <c r="AI225" s="44">
        <f t="shared" si="73"/>
        <v>1343.0364388645694</v>
      </c>
      <c r="AJ225" s="44">
        <f t="shared" si="59"/>
        <v>1873.6251721111691</v>
      </c>
      <c r="AK225" s="10">
        <v>1721</v>
      </c>
      <c r="AL225" s="11">
        <f t="shared" si="74"/>
        <v>2.1654112768963096</v>
      </c>
      <c r="AM225" s="11">
        <f t="shared" si="75"/>
        <v>1.6815254855700381</v>
      </c>
      <c r="AN225" s="11">
        <f t="shared" si="60"/>
        <v>0.71681169684076063</v>
      </c>
      <c r="AP225" s="12">
        <v>2.1654112768963096</v>
      </c>
      <c r="AQ225" s="12">
        <v>1.6815254855700381</v>
      </c>
      <c r="AS225" s="12">
        <f t="shared" si="77"/>
        <v>0</v>
      </c>
    </row>
    <row r="226" spans="1:45" x14ac:dyDescent="0.2">
      <c r="A226">
        <f t="shared" si="76"/>
        <v>2.6097164502400698</v>
      </c>
      <c r="B226" s="5">
        <v>1722</v>
      </c>
      <c r="C226" s="4">
        <v>0.29326020646020645</v>
      </c>
      <c r="D226" s="4">
        <v>0.77020728839999997</v>
      </c>
      <c r="E226" s="4">
        <v>1.2300800000000001</v>
      </c>
      <c r="F226" s="4">
        <v>0.76532598499999993</v>
      </c>
      <c r="G226" s="4">
        <v>0.97148363636363633</v>
      </c>
      <c r="H226" s="4">
        <v>3.8906882591093113</v>
      </c>
      <c r="I226" s="4">
        <v>4.6584170886075951</v>
      </c>
      <c r="J226" s="4">
        <v>5</v>
      </c>
      <c r="K226" s="4">
        <v>4.5999999999999996</v>
      </c>
      <c r="L226" s="4">
        <v>2.0934363894811652</v>
      </c>
      <c r="M226" s="4">
        <v>2.27007874015748</v>
      </c>
      <c r="N226" s="4">
        <v>4.5246099230675068</v>
      </c>
      <c r="O226" s="4">
        <v>1.2444949999999999</v>
      </c>
      <c r="P226" s="4">
        <v>11.632904999999999</v>
      </c>
      <c r="Q226" s="4">
        <v>9.0334000000000003</v>
      </c>
      <c r="R226" s="6"/>
      <c r="S226" s="26">
        <v>1722</v>
      </c>
      <c r="T226" s="6">
        <f t="shared" si="61"/>
        <v>207.40334193499999</v>
      </c>
      <c r="U226" s="6">
        <f t="shared" si="62"/>
        <v>21.081194909090907</v>
      </c>
      <c r="V226" s="6">
        <f t="shared" si="63"/>
        <v>19.453441295546558</v>
      </c>
      <c r="W226" s="6">
        <f t="shared" si="64"/>
        <v>13.975251265822784</v>
      </c>
      <c r="X226" s="6">
        <f t="shared" si="65"/>
        <v>6.5</v>
      </c>
      <c r="Y226" s="6">
        <f t="shared" si="66"/>
        <v>13.799999999999999</v>
      </c>
      <c r="Z226" s="6">
        <f t="shared" si="67"/>
        <v>2.7214673063255148</v>
      </c>
      <c r="AA226" s="6">
        <f t="shared" si="68"/>
        <v>2.9511023622047241</v>
      </c>
      <c r="AB226" s="6">
        <f t="shared" si="69"/>
        <v>9.0492198461350135</v>
      </c>
      <c r="AC226" s="6">
        <f t="shared" si="78"/>
        <v>333.35168000000004</v>
      </c>
      <c r="AD226" s="7">
        <f t="shared" si="70"/>
        <v>296.93501892012551</v>
      </c>
      <c r="AE226" s="7">
        <f t="shared" si="58"/>
        <v>446.10123145504025</v>
      </c>
      <c r="AF226" s="51">
        <v>1722</v>
      </c>
      <c r="AG226" s="44">
        <f t="shared" si="71"/>
        <v>2908.2262499999997</v>
      </c>
      <c r="AH226" s="44">
        <f t="shared" si="72"/>
        <v>2258.35</v>
      </c>
      <c r="AI226" s="44">
        <f t="shared" si="73"/>
        <v>1247.1270794645272</v>
      </c>
      <c r="AJ226" s="44">
        <f t="shared" si="59"/>
        <v>1776.1100993375273</v>
      </c>
      <c r="AK226" s="10">
        <v>1722</v>
      </c>
      <c r="AL226" s="11">
        <f t="shared" si="74"/>
        <v>2.3319405839930045</v>
      </c>
      <c r="AM226" s="11">
        <f t="shared" si="75"/>
        <v>1.8108419239598714</v>
      </c>
      <c r="AN226" s="11">
        <f t="shared" si="60"/>
        <v>0.70216766400331498</v>
      </c>
      <c r="AP226" s="12">
        <v>2.3319405839930045</v>
      </c>
      <c r="AQ226" s="12">
        <v>1.8108419239598714</v>
      </c>
      <c r="AS226" s="12">
        <f t="shared" si="77"/>
        <v>0</v>
      </c>
    </row>
    <row r="227" spans="1:45" x14ac:dyDescent="0.2">
      <c r="A227">
        <f t="shared" si="76"/>
        <v>2.4660390857142858</v>
      </c>
      <c r="B227" s="5">
        <v>1723</v>
      </c>
      <c r="C227" s="4">
        <v>0.31361305361305358</v>
      </c>
      <c r="D227" s="4">
        <v>0.77604219209999992</v>
      </c>
      <c r="E227" s="4">
        <v>1.2444949999999999</v>
      </c>
      <c r="F227" s="4">
        <v>0.77338204799999999</v>
      </c>
      <c r="G227" s="4">
        <v>1.0929190909090907</v>
      </c>
      <c r="H227" s="4">
        <v>3.8906882591093113</v>
      </c>
      <c r="I227" s="4">
        <v>4.5325139240506322</v>
      </c>
      <c r="J227" s="4">
        <v>5</v>
      </c>
      <c r="K227" s="4">
        <v>4.7</v>
      </c>
      <c r="L227" s="4">
        <v>2.0490405117270787</v>
      </c>
      <c r="M227" s="4">
        <v>2.1439632545931757</v>
      </c>
      <c r="N227" s="4">
        <v>4.5999999999999996</v>
      </c>
      <c r="O227" s="4">
        <v>1.302155</v>
      </c>
      <c r="P227" s="4">
        <v>11.632904999999999</v>
      </c>
      <c r="Q227" s="4">
        <v>9.0334000000000003</v>
      </c>
      <c r="R227" s="6"/>
      <c r="S227" s="26">
        <v>1723</v>
      </c>
      <c r="T227" s="6">
        <f t="shared" si="61"/>
        <v>209.586535008</v>
      </c>
      <c r="U227" s="6">
        <f t="shared" si="62"/>
        <v>23.716344272727266</v>
      </c>
      <c r="V227" s="6">
        <f t="shared" si="63"/>
        <v>19.453441295546558</v>
      </c>
      <c r="W227" s="6">
        <f t="shared" si="64"/>
        <v>13.597541772151896</v>
      </c>
      <c r="X227" s="6">
        <f t="shared" si="65"/>
        <v>6.5</v>
      </c>
      <c r="Y227" s="6">
        <f t="shared" si="66"/>
        <v>14.100000000000001</v>
      </c>
      <c r="Z227" s="6">
        <f t="shared" si="67"/>
        <v>2.6637526652452026</v>
      </c>
      <c r="AA227" s="6">
        <f t="shared" si="68"/>
        <v>2.7871522309711287</v>
      </c>
      <c r="AB227" s="6">
        <f t="shared" si="69"/>
        <v>9.1999999999999993</v>
      </c>
      <c r="AC227" s="6">
        <f t="shared" si="78"/>
        <v>337.25814499999996</v>
      </c>
      <c r="AD227" s="7">
        <f t="shared" si="70"/>
        <v>301.60476724464206</v>
      </c>
      <c r="AE227" s="7">
        <f t="shared" si="58"/>
        <v>422.88335698512554</v>
      </c>
      <c r="AF227" s="51">
        <v>1723</v>
      </c>
      <c r="AG227" s="44">
        <f t="shared" si="71"/>
        <v>2908.2262499999997</v>
      </c>
      <c r="AH227" s="44">
        <f t="shared" si="72"/>
        <v>2258.35</v>
      </c>
      <c r="AI227" s="44">
        <f t="shared" si="73"/>
        <v>1266.7400224274968</v>
      </c>
      <c r="AJ227" s="44">
        <f t="shared" si="59"/>
        <v>1802.9607843938966</v>
      </c>
      <c r="AK227" s="10">
        <v>1723</v>
      </c>
      <c r="AL227" s="11">
        <f t="shared" si="74"/>
        <v>2.2958351346844377</v>
      </c>
      <c r="AM227" s="11">
        <f t="shared" si="75"/>
        <v>1.7828046481647017</v>
      </c>
      <c r="AN227" s="11">
        <f t="shared" si="60"/>
        <v>0.70258878251383505</v>
      </c>
      <c r="AP227" s="12">
        <v>2.2958351346844377</v>
      </c>
      <c r="AQ227" s="12">
        <v>1.7828046481647017</v>
      </c>
      <c r="AS227" s="12">
        <f t="shared" si="77"/>
        <v>0</v>
      </c>
    </row>
    <row r="228" spans="1:45" x14ac:dyDescent="0.2">
      <c r="A228">
        <f t="shared" si="76"/>
        <v>2.0416118789482671</v>
      </c>
      <c r="B228" s="5">
        <v>1724</v>
      </c>
      <c r="C228" s="4">
        <v>0.374863603063603</v>
      </c>
      <c r="D228" s="4">
        <v>0.8285563253999999</v>
      </c>
      <c r="E228" s="4">
        <v>1.302155</v>
      </c>
      <c r="F228" s="4">
        <v>0.76532598499999993</v>
      </c>
      <c r="G228" s="4">
        <v>1.0929190909090907</v>
      </c>
      <c r="H228" s="4">
        <v>3.8906882591093113</v>
      </c>
      <c r="I228" s="4">
        <v>4.0289012658227845</v>
      </c>
      <c r="J228" s="4">
        <v>5</v>
      </c>
      <c r="K228" s="4">
        <v>4.7</v>
      </c>
      <c r="L228" s="4">
        <v>2.0490405117270787</v>
      </c>
      <c r="M228" s="4">
        <v>2.0809055118110233</v>
      </c>
      <c r="N228" s="4">
        <v>4.6660039831633657</v>
      </c>
      <c r="O228" s="4">
        <v>1.3069600000000001</v>
      </c>
      <c r="P228" s="4">
        <v>11.632904999999999</v>
      </c>
      <c r="Q228" s="4">
        <v>9.0334000000000003</v>
      </c>
      <c r="R228" s="6"/>
      <c r="S228" s="26">
        <v>1724</v>
      </c>
      <c r="T228" s="6">
        <f t="shared" si="61"/>
        <v>207.40334193499999</v>
      </c>
      <c r="U228" s="6">
        <f t="shared" si="62"/>
        <v>23.716344272727266</v>
      </c>
      <c r="V228" s="6">
        <f t="shared" si="63"/>
        <v>19.453441295546558</v>
      </c>
      <c r="W228" s="6">
        <f t="shared" si="64"/>
        <v>12.086703797468353</v>
      </c>
      <c r="X228" s="6">
        <f t="shared" si="65"/>
        <v>6.5</v>
      </c>
      <c r="Y228" s="6">
        <f t="shared" si="66"/>
        <v>14.100000000000001</v>
      </c>
      <c r="Z228" s="6">
        <f t="shared" si="67"/>
        <v>2.6637526652452026</v>
      </c>
      <c r="AA228" s="6">
        <f t="shared" si="68"/>
        <v>2.7051771653543306</v>
      </c>
      <c r="AB228" s="6">
        <f t="shared" si="69"/>
        <v>9.3320079663267315</v>
      </c>
      <c r="AC228" s="6">
        <f t="shared" si="78"/>
        <v>352.884005</v>
      </c>
      <c r="AD228" s="7">
        <f t="shared" si="70"/>
        <v>297.96076909766845</v>
      </c>
      <c r="AE228" s="7">
        <f t="shared" si="58"/>
        <v>429.27637723664202</v>
      </c>
      <c r="AF228" s="51">
        <v>1724</v>
      </c>
      <c r="AG228" s="44">
        <f t="shared" si="71"/>
        <v>2908.2262499999997</v>
      </c>
      <c r="AH228" s="44">
        <f t="shared" si="72"/>
        <v>2258.35</v>
      </c>
      <c r="AI228" s="44">
        <f t="shared" si="73"/>
        <v>1251.4352302102075</v>
      </c>
      <c r="AJ228" s="44">
        <f t="shared" si="59"/>
        <v>1862.4540150832074</v>
      </c>
      <c r="AK228" s="10">
        <v>1724</v>
      </c>
      <c r="AL228" s="11">
        <f t="shared" si="74"/>
        <v>2.3239127202064593</v>
      </c>
      <c r="AM228" s="11">
        <f t="shared" si="75"/>
        <v>1.8046079776902699</v>
      </c>
      <c r="AN228" s="11">
        <f t="shared" si="60"/>
        <v>0.67192812282900749</v>
      </c>
      <c r="AP228" s="12">
        <v>2.3239127202064593</v>
      </c>
      <c r="AQ228" s="12">
        <v>1.8046079776902699</v>
      </c>
      <c r="AS228" s="12">
        <f t="shared" si="77"/>
        <v>0</v>
      </c>
    </row>
    <row r="229" spans="1:45" x14ac:dyDescent="0.2">
      <c r="A229">
        <f t="shared" si="76"/>
        <v>2.078667567089354</v>
      </c>
      <c r="B229" s="5">
        <v>1725</v>
      </c>
      <c r="C229" s="4">
        <v>0.43406606726606722</v>
      </c>
      <c r="D229" s="4">
        <v>0.90830000929999999</v>
      </c>
      <c r="E229" s="4">
        <v>1.3069600000000001</v>
      </c>
      <c r="F229" s="4">
        <v>0.9022790559999998</v>
      </c>
      <c r="G229" s="4">
        <v>1.0326381818181818</v>
      </c>
      <c r="H229" s="4">
        <v>3.6475202429149793</v>
      </c>
      <c r="I229" s="4">
        <v>4.0289012658227845</v>
      </c>
      <c r="J229" s="4">
        <v>5</v>
      </c>
      <c r="K229" s="4">
        <v>4.7</v>
      </c>
      <c r="L229" s="4">
        <v>2.0490405117270787</v>
      </c>
      <c r="M229" s="4">
        <v>2.1817979002624672</v>
      </c>
      <c r="N229" s="4">
        <v>5.0901861634509453</v>
      </c>
      <c r="O229" s="4">
        <v>1.3453999999999999</v>
      </c>
      <c r="P229" s="4">
        <v>11.589659999999999</v>
      </c>
      <c r="Q229" s="4">
        <v>9.0334000000000003</v>
      </c>
      <c r="R229" s="6"/>
      <c r="S229" s="26">
        <v>1725</v>
      </c>
      <c r="T229" s="6">
        <f t="shared" si="61"/>
        <v>244.51762417599994</v>
      </c>
      <c r="U229" s="6">
        <f t="shared" si="62"/>
        <v>22.408248545454544</v>
      </c>
      <c r="V229" s="6">
        <f t="shared" si="63"/>
        <v>18.237601214574898</v>
      </c>
      <c r="W229" s="6">
        <f t="shared" si="64"/>
        <v>12.086703797468353</v>
      </c>
      <c r="X229" s="6">
        <f t="shared" si="65"/>
        <v>6.5</v>
      </c>
      <c r="Y229" s="6">
        <f t="shared" si="66"/>
        <v>14.100000000000001</v>
      </c>
      <c r="Z229" s="6">
        <f t="shared" si="67"/>
        <v>2.6637526652452026</v>
      </c>
      <c r="AA229" s="6">
        <f t="shared" si="68"/>
        <v>2.8363372703412075</v>
      </c>
      <c r="AB229" s="6">
        <f t="shared" si="69"/>
        <v>10.180372326901891</v>
      </c>
      <c r="AC229" s="6">
        <f t="shared" si="78"/>
        <v>354.18616000000003</v>
      </c>
      <c r="AD229" s="7">
        <f t="shared" si="70"/>
        <v>333.53063999598612</v>
      </c>
      <c r="AE229" s="7">
        <f t="shared" si="58"/>
        <v>443.44143216266843</v>
      </c>
      <c r="AF229" s="51">
        <v>1725</v>
      </c>
      <c r="AG229" s="44">
        <f t="shared" si="71"/>
        <v>2897.4149999999995</v>
      </c>
      <c r="AH229" s="44">
        <f t="shared" si="72"/>
        <v>2258.35</v>
      </c>
      <c r="AI229" s="44">
        <f t="shared" si="73"/>
        <v>1400.8286879831417</v>
      </c>
      <c r="AJ229" s="44">
        <f t="shared" si="59"/>
        <v>1861.4365384439418</v>
      </c>
      <c r="AK229" s="10">
        <v>1725</v>
      </c>
      <c r="AL229" s="11">
        <f t="shared" si="74"/>
        <v>2.068357840509095</v>
      </c>
      <c r="AM229" s="11">
        <f t="shared" si="75"/>
        <v>1.6121528773453975</v>
      </c>
      <c r="AN229" s="11">
        <f t="shared" si="60"/>
        <v>0.75255248247901974</v>
      </c>
      <c r="AP229" s="12">
        <v>2.068357840509095</v>
      </c>
      <c r="AQ229" s="12">
        <v>1.6121528773453975</v>
      </c>
      <c r="AS229" s="12">
        <f t="shared" si="77"/>
        <v>0</v>
      </c>
    </row>
    <row r="230" spans="1:45" x14ac:dyDescent="0.2">
      <c r="A230">
        <f t="shared" si="76"/>
        <v>2.0721014591439699</v>
      </c>
      <c r="B230" s="5">
        <v>1726</v>
      </c>
      <c r="C230" s="4">
        <v>0.42766580086580075</v>
      </c>
      <c r="D230" s="4">
        <v>0.89663020189999998</v>
      </c>
      <c r="E230" s="4">
        <v>1.3453999999999999</v>
      </c>
      <c r="F230" s="4">
        <v>0.88616693000000013</v>
      </c>
      <c r="G230" s="4">
        <v>0.97148363636363633</v>
      </c>
      <c r="H230" s="4">
        <v>3.6475202429149793</v>
      </c>
      <c r="I230" s="4">
        <v>5.0361265822784809</v>
      </c>
      <c r="J230" s="4">
        <v>5</v>
      </c>
      <c r="K230" s="4">
        <v>4.7</v>
      </c>
      <c r="L230" s="4">
        <v>2.1344171997157071</v>
      </c>
      <c r="M230" s="4">
        <v>2.2070209973753281</v>
      </c>
      <c r="N230" s="4">
        <v>4.8073980432592256</v>
      </c>
      <c r="O230" s="4">
        <v>1.3550099999999998</v>
      </c>
      <c r="P230" s="4">
        <v>11.589659999999999</v>
      </c>
      <c r="Q230" s="4">
        <v>9.0334000000000003</v>
      </c>
      <c r="R230" s="6"/>
      <c r="S230" s="26">
        <v>1726</v>
      </c>
      <c r="T230" s="6">
        <f t="shared" si="61"/>
        <v>240.15123803000003</v>
      </c>
      <c r="U230" s="6">
        <f t="shared" si="62"/>
        <v>21.081194909090907</v>
      </c>
      <c r="V230" s="6">
        <f t="shared" si="63"/>
        <v>18.237601214574898</v>
      </c>
      <c r="W230" s="6">
        <f t="shared" si="64"/>
        <v>15.108379746835443</v>
      </c>
      <c r="X230" s="6">
        <f t="shared" si="65"/>
        <v>6.5</v>
      </c>
      <c r="Y230" s="6">
        <f t="shared" si="66"/>
        <v>14.100000000000001</v>
      </c>
      <c r="Z230" s="6">
        <f t="shared" si="67"/>
        <v>2.7747423596304195</v>
      </c>
      <c r="AA230" s="6">
        <f t="shared" si="68"/>
        <v>2.8691272965879264</v>
      </c>
      <c r="AB230" s="6">
        <f t="shared" si="69"/>
        <v>9.6147960865184512</v>
      </c>
      <c r="AC230" s="6">
        <f t="shared" si="78"/>
        <v>364.60339999999997</v>
      </c>
      <c r="AD230" s="7">
        <f t="shared" si="70"/>
        <v>330.43707964323806</v>
      </c>
      <c r="AE230" s="7">
        <f t="shared" si="58"/>
        <v>443.19917581998612</v>
      </c>
      <c r="AF230" s="51">
        <v>1726</v>
      </c>
      <c r="AG230" s="44">
        <f t="shared" si="71"/>
        <v>2897.4149999999995</v>
      </c>
      <c r="AH230" s="44">
        <f t="shared" si="72"/>
        <v>2258.35</v>
      </c>
      <c r="AI230" s="44">
        <f t="shared" si="73"/>
        <v>1387.8357345016</v>
      </c>
      <c r="AJ230" s="44">
        <f t="shared" si="59"/>
        <v>1910.5348147755999</v>
      </c>
      <c r="AK230" s="10">
        <v>1726</v>
      </c>
      <c r="AL230" s="11">
        <f t="shared" si="74"/>
        <v>2.0877218592735836</v>
      </c>
      <c r="AM230" s="11">
        <f t="shared" si="75"/>
        <v>1.6272458936294931</v>
      </c>
      <c r="AN230" s="11">
        <f t="shared" si="60"/>
        <v>0.72641216677572396</v>
      </c>
      <c r="AP230" s="12">
        <v>2.0877218592735836</v>
      </c>
      <c r="AQ230" s="12">
        <v>1.6272458936294931</v>
      </c>
      <c r="AS230" s="12">
        <f t="shared" si="77"/>
        <v>0</v>
      </c>
    </row>
    <row r="231" spans="1:45" x14ac:dyDescent="0.2">
      <c r="A231">
        <f t="shared" si="76"/>
        <v>2.0224630368098162</v>
      </c>
      <c r="B231" s="5">
        <v>1727</v>
      </c>
      <c r="C231" s="4">
        <v>0.43816223776223773</v>
      </c>
      <c r="D231" s="4">
        <v>0.89565771794999993</v>
      </c>
      <c r="E231" s="4">
        <v>1.3550099999999998</v>
      </c>
      <c r="F231" s="4">
        <v>0.88616693000000013</v>
      </c>
      <c r="G231" s="4">
        <v>0.81947090909090892</v>
      </c>
      <c r="H231" s="4">
        <v>3.4043522267206479</v>
      </c>
      <c r="I231" s="4">
        <v>5.0361265822784809</v>
      </c>
      <c r="J231" s="4">
        <v>5</v>
      </c>
      <c r="K231" s="4">
        <v>4.7</v>
      </c>
      <c r="L231" s="4">
        <v>2.1344171997157071</v>
      </c>
      <c r="M231" s="4">
        <v>2.3709711286089235</v>
      </c>
      <c r="N231" s="4">
        <v>4.8073980432592256</v>
      </c>
      <c r="O231" s="4">
        <v>1.31657</v>
      </c>
      <c r="P231" s="4">
        <v>11.589659999999999</v>
      </c>
      <c r="Q231" s="4">
        <v>9.0334000000000003</v>
      </c>
      <c r="R231" s="6"/>
      <c r="S231" s="26">
        <v>1727</v>
      </c>
      <c r="T231" s="6">
        <f t="shared" si="61"/>
        <v>240.15123803000003</v>
      </c>
      <c r="U231" s="6">
        <f t="shared" si="62"/>
        <v>17.782518727272723</v>
      </c>
      <c r="V231" s="6">
        <f t="shared" si="63"/>
        <v>17.021761133603238</v>
      </c>
      <c r="W231" s="6">
        <f t="shared" si="64"/>
        <v>15.108379746835443</v>
      </c>
      <c r="X231" s="6">
        <f t="shared" si="65"/>
        <v>6.5</v>
      </c>
      <c r="Y231" s="6">
        <f t="shared" si="66"/>
        <v>14.100000000000001</v>
      </c>
      <c r="Z231" s="6">
        <f t="shared" si="67"/>
        <v>2.7747423596304195</v>
      </c>
      <c r="AA231" s="6">
        <f t="shared" si="68"/>
        <v>3.0822624671916006</v>
      </c>
      <c r="AB231" s="6">
        <f t="shared" si="69"/>
        <v>9.6147960865184512</v>
      </c>
      <c r="AC231" s="6">
        <f t="shared" si="78"/>
        <v>367.20770999999996</v>
      </c>
      <c r="AD231" s="7">
        <f t="shared" si="70"/>
        <v>326.13569855105192</v>
      </c>
      <c r="AE231" s="7">
        <f t="shared" ref="AE231:AE294" si="79">SUM(U230:AC230)</f>
        <v>454.88924161323803</v>
      </c>
      <c r="AF231" s="51">
        <v>1727</v>
      </c>
      <c r="AG231" s="44">
        <f t="shared" si="71"/>
        <v>2897.4149999999995</v>
      </c>
      <c r="AH231" s="44">
        <f t="shared" si="72"/>
        <v>2258.35</v>
      </c>
      <c r="AI231" s="44">
        <f t="shared" si="73"/>
        <v>1369.7699339144181</v>
      </c>
      <c r="AJ231" s="44">
        <f t="shared" ref="AJ231:AJ294" si="80">AE232*4.2</f>
        <v>1903.4071161884178</v>
      </c>
      <c r="AK231" s="10">
        <v>1727</v>
      </c>
      <c r="AL231" s="11">
        <f t="shared" si="74"/>
        <v>2.115256677973651</v>
      </c>
      <c r="AM231" s="11">
        <f t="shared" si="75"/>
        <v>1.6487075267787996</v>
      </c>
      <c r="AN231" s="11">
        <f t="shared" ref="AN231:AN294" si="81">AI231/AJ231</f>
        <v>0.71964107009192502</v>
      </c>
      <c r="AP231" s="12">
        <v>2.115256677973651</v>
      </c>
      <c r="AQ231" s="12">
        <v>1.6487075267787996</v>
      </c>
      <c r="AS231" s="12">
        <f t="shared" si="77"/>
        <v>0</v>
      </c>
    </row>
    <row r="232" spans="1:45" x14ac:dyDescent="0.2">
      <c r="A232">
        <f t="shared" si="76"/>
        <v>2.1935649477186319</v>
      </c>
      <c r="B232" s="5">
        <v>1728</v>
      </c>
      <c r="C232" s="4">
        <v>0.4039848151848151</v>
      </c>
      <c r="D232" s="4">
        <v>0.89176778214999997</v>
      </c>
      <c r="E232" s="4">
        <v>1.31657</v>
      </c>
      <c r="F232" s="4">
        <v>0.88616693000000013</v>
      </c>
      <c r="G232" s="4">
        <v>0.54689636363636362</v>
      </c>
      <c r="H232" s="4">
        <v>3.4043522267206479</v>
      </c>
      <c r="I232" s="4">
        <v>4.7843202531645561</v>
      </c>
      <c r="J232" s="4">
        <v>5</v>
      </c>
      <c r="K232" s="4">
        <v>4.8000000000000007</v>
      </c>
      <c r="L232" s="4">
        <v>2.1344171997157071</v>
      </c>
      <c r="M232" s="4">
        <v>2.5223097112860891</v>
      </c>
      <c r="N232" s="4">
        <v>4.8073980432592256</v>
      </c>
      <c r="O232" s="4">
        <v>1.2925449999999998</v>
      </c>
      <c r="P232" s="4">
        <v>11.589659999999999</v>
      </c>
      <c r="Q232" s="4">
        <v>9.0334000000000003</v>
      </c>
      <c r="R232" s="6"/>
      <c r="S232" s="26">
        <v>1728</v>
      </c>
      <c r="T232" s="6">
        <f t="shared" si="61"/>
        <v>240.15123803000003</v>
      </c>
      <c r="U232" s="6">
        <f t="shared" si="62"/>
        <v>11.86765109090909</v>
      </c>
      <c r="V232" s="6">
        <f t="shared" si="63"/>
        <v>17.021761133603238</v>
      </c>
      <c r="W232" s="6">
        <f t="shared" si="64"/>
        <v>14.352960759493669</v>
      </c>
      <c r="X232" s="6">
        <f t="shared" si="65"/>
        <v>6.5</v>
      </c>
      <c r="Y232" s="6">
        <f t="shared" si="66"/>
        <v>14.400000000000002</v>
      </c>
      <c r="Z232" s="6">
        <f t="shared" si="67"/>
        <v>2.7747423596304195</v>
      </c>
      <c r="AA232" s="6">
        <f t="shared" si="68"/>
        <v>3.2790026246719157</v>
      </c>
      <c r="AB232" s="6">
        <f t="shared" si="69"/>
        <v>9.6147960865184512</v>
      </c>
      <c r="AC232" s="6">
        <f t="shared" si="78"/>
        <v>356.79047000000003</v>
      </c>
      <c r="AD232" s="7">
        <f t="shared" si="70"/>
        <v>319.96215208482676</v>
      </c>
      <c r="AE232" s="7">
        <f t="shared" si="79"/>
        <v>453.19217052105182</v>
      </c>
      <c r="AF232" s="51">
        <v>1728</v>
      </c>
      <c r="AG232" s="44">
        <f t="shared" si="71"/>
        <v>2897.4149999999995</v>
      </c>
      <c r="AH232" s="44">
        <f t="shared" si="72"/>
        <v>2258.35</v>
      </c>
      <c r="AI232" s="44">
        <f t="shared" si="73"/>
        <v>1343.8410387562724</v>
      </c>
      <c r="AJ232" s="44">
        <f t="shared" si="80"/>
        <v>1833.7258130302728</v>
      </c>
      <c r="AK232" s="10">
        <v>1728</v>
      </c>
      <c r="AL232" s="11">
        <f t="shared" si="74"/>
        <v>2.1560697407199019</v>
      </c>
      <c r="AM232" s="11">
        <f t="shared" si="75"/>
        <v>1.6805187033803548</v>
      </c>
      <c r="AN232" s="11">
        <f t="shared" si="81"/>
        <v>0.73284731512588852</v>
      </c>
      <c r="AP232" s="12">
        <v>2.1560697407199019</v>
      </c>
      <c r="AQ232" s="12">
        <v>1.6805187033803548</v>
      </c>
      <c r="AS232" s="12">
        <f t="shared" si="77"/>
        <v>0</v>
      </c>
    </row>
    <row r="233" spans="1:45" x14ac:dyDescent="0.2">
      <c r="A233">
        <f t="shared" si="76"/>
        <v>2.2492516889312979</v>
      </c>
      <c r="B233" s="5">
        <v>1729</v>
      </c>
      <c r="C233" s="4">
        <v>0.36891135531135527</v>
      </c>
      <c r="D233" s="4">
        <v>0.83439122909999996</v>
      </c>
      <c r="E233" s="4">
        <v>1.2925449999999998</v>
      </c>
      <c r="F233" s="4">
        <v>0.82977448900000006</v>
      </c>
      <c r="G233" s="4">
        <v>0.97148363636363633</v>
      </c>
      <c r="H233" s="4">
        <v>3.4043522267206479</v>
      </c>
      <c r="I233" s="4">
        <v>4.6584170886075951</v>
      </c>
      <c r="J233" s="4">
        <v>4.9030612244897949</v>
      </c>
      <c r="K233" s="4">
        <v>4.9000000000000004</v>
      </c>
      <c r="L233" s="4">
        <v>2.1344171997157071</v>
      </c>
      <c r="M233" s="4">
        <v>2.6484251968503938</v>
      </c>
      <c r="N233" s="4">
        <v>4.9476609508743188</v>
      </c>
      <c r="O233" s="4">
        <v>1.2877400000000001</v>
      </c>
      <c r="P233" s="4">
        <v>11.589659999999999</v>
      </c>
      <c r="Q233" s="4">
        <v>9.0334000000000003</v>
      </c>
      <c r="R233" s="6"/>
      <c r="S233" s="26">
        <v>1729</v>
      </c>
      <c r="T233" s="6">
        <f t="shared" si="61"/>
        <v>224.86888651900003</v>
      </c>
      <c r="U233" s="6">
        <f t="shared" si="62"/>
        <v>21.081194909090907</v>
      </c>
      <c r="V233" s="6">
        <f t="shared" si="63"/>
        <v>17.021761133603238</v>
      </c>
      <c r="W233" s="6">
        <f t="shared" si="64"/>
        <v>13.975251265822784</v>
      </c>
      <c r="X233" s="6">
        <f t="shared" si="65"/>
        <v>6.3739795918367337</v>
      </c>
      <c r="Y233" s="6">
        <f t="shared" si="66"/>
        <v>14.700000000000001</v>
      </c>
      <c r="Z233" s="6">
        <f t="shared" si="67"/>
        <v>2.7747423596304195</v>
      </c>
      <c r="AA233" s="6">
        <f t="shared" si="68"/>
        <v>3.442952755905512</v>
      </c>
      <c r="AB233" s="6">
        <f t="shared" si="69"/>
        <v>9.8953219017486376</v>
      </c>
      <c r="AC233" s="6">
        <f t="shared" si="78"/>
        <v>350.27969499999995</v>
      </c>
      <c r="AD233" s="7">
        <f t="shared" si="70"/>
        <v>314.1340904366383</v>
      </c>
      <c r="AE233" s="7">
        <f t="shared" si="79"/>
        <v>436.60138405482684</v>
      </c>
      <c r="AF233" s="51">
        <v>1729</v>
      </c>
      <c r="AG233" s="44">
        <f t="shared" si="71"/>
        <v>2897.4149999999995</v>
      </c>
      <c r="AH233" s="44">
        <f t="shared" si="72"/>
        <v>2258.35</v>
      </c>
      <c r="AI233" s="44">
        <f t="shared" si="73"/>
        <v>1319.3631798338808</v>
      </c>
      <c r="AJ233" s="44">
        <f t="shared" si="80"/>
        <v>1846.0885754540805</v>
      </c>
      <c r="AK233" s="10">
        <v>1729</v>
      </c>
      <c r="AL233" s="11">
        <f t="shared" si="74"/>
        <v>2.196070834995417</v>
      </c>
      <c r="AM233" s="11">
        <f t="shared" si="75"/>
        <v>1.7116970024010716</v>
      </c>
      <c r="AN233" s="11">
        <f t="shared" si="81"/>
        <v>0.71468032323928898</v>
      </c>
      <c r="AP233" s="12">
        <v>2.196070834995417</v>
      </c>
      <c r="AQ233" s="12">
        <v>1.7116970024010716</v>
      </c>
      <c r="AS233" s="12">
        <f t="shared" si="77"/>
        <v>0</v>
      </c>
    </row>
    <row r="234" spans="1:45" x14ac:dyDescent="0.2">
      <c r="A234">
        <f t="shared" si="76"/>
        <v>2.6276624778761062</v>
      </c>
      <c r="B234" s="5">
        <v>1730</v>
      </c>
      <c r="C234" s="4">
        <v>0.28205974025974023</v>
      </c>
      <c r="D234" s="4">
        <v>0.74589518965000001</v>
      </c>
      <c r="E234" s="4">
        <v>1.2877400000000001</v>
      </c>
      <c r="F234" s="4">
        <v>0.74115779599999998</v>
      </c>
      <c r="G234" s="4">
        <v>0.97148363636363633</v>
      </c>
      <c r="H234" s="4">
        <v>3.4043522267206479</v>
      </c>
      <c r="I234" s="4">
        <v>4.5325139240506322</v>
      </c>
      <c r="J234" s="4">
        <v>4.9030612244897949</v>
      </c>
      <c r="K234" s="4">
        <v>4.9000000000000004</v>
      </c>
      <c r="L234" s="4">
        <v>2.1344171997157071</v>
      </c>
      <c r="M234" s="4">
        <v>2.5223097112860891</v>
      </c>
      <c r="N234" s="4">
        <v>5.2315802235468043</v>
      </c>
      <c r="O234" s="4">
        <v>1.2877400000000001</v>
      </c>
      <c r="P234" s="4">
        <v>11.671344999999999</v>
      </c>
      <c r="Q234" s="4">
        <v>9.0334000000000003</v>
      </c>
      <c r="R234" s="6"/>
      <c r="S234" s="26">
        <v>1730</v>
      </c>
      <c r="T234" s="6">
        <f t="shared" si="61"/>
        <v>200.85376271600001</v>
      </c>
      <c r="U234" s="6">
        <f t="shared" si="62"/>
        <v>21.081194909090907</v>
      </c>
      <c r="V234" s="6">
        <f t="shared" si="63"/>
        <v>17.021761133603238</v>
      </c>
      <c r="W234" s="6">
        <f t="shared" si="64"/>
        <v>13.597541772151896</v>
      </c>
      <c r="X234" s="6">
        <f t="shared" si="65"/>
        <v>6.3739795918367337</v>
      </c>
      <c r="Y234" s="6">
        <f t="shared" si="66"/>
        <v>14.700000000000001</v>
      </c>
      <c r="Z234" s="6">
        <f t="shared" si="67"/>
        <v>2.7747423596304195</v>
      </c>
      <c r="AA234" s="6">
        <f t="shared" si="68"/>
        <v>3.2790026246719157</v>
      </c>
      <c r="AB234" s="6">
        <f t="shared" si="69"/>
        <v>10.463160447093609</v>
      </c>
      <c r="AC234" s="6">
        <f t="shared" si="78"/>
        <v>348.97754000000003</v>
      </c>
      <c r="AD234" s="7">
        <f t="shared" si="70"/>
        <v>290.14514555407874</v>
      </c>
      <c r="AE234" s="7">
        <f t="shared" si="79"/>
        <v>439.54489891763819</v>
      </c>
      <c r="AF234" s="51">
        <v>1730</v>
      </c>
      <c r="AG234" s="44">
        <f t="shared" si="71"/>
        <v>2917.8362499999998</v>
      </c>
      <c r="AH234" s="44">
        <f t="shared" si="72"/>
        <v>2258.35</v>
      </c>
      <c r="AI234" s="44">
        <f t="shared" si="73"/>
        <v>1218.6096113271308</v>
      </c>
      <c r="AJ234" s="44">
        <f t="shared" si="80"/>
        <v>1840.7294759199308</v>
      </c>
      <c r="AK234" s="10">
        <v>1730</v>
      </c>
      <c r="AL234" s="11">
        <f t="shared" si="74"/>
        <v>2.3943978636622774</v>
      </c>
      <c r="AM234" s="11">
        <f t="shared" si="75"/>
        <v>1.8532186017641339</v>
      </c>
      <c r="AN234" s="11">
        <f t="shared" si="81"/>
        <v>0.66202536943573054</v>
      </c>
      <c r="AP234" s="12">
        <v>2.3943978636622774</v>
      </c>
      <c r="AQ234" s="12">
        <v>1.8532186017641339</v>
      </c>
      <c r="AS234" s="12">
        <f t="shared" si="77"/>
        <v>0</v>
      </c>
    </row>
    <row r="235" spans="1:45" x14ac:dyDescent="0.2">
      <c r="A235">
        <f t="shared" si="76"/>
        <v>2.79645945652174</v>
      </c>
      <c r="B235" s="5">
        <v>1731</v>
      </c>
      <c r="C235" s="4">
        <v>0.2679151515151515</v>
      </c>
      <c r="D235" s="4">
        <v>0.75075760939999991</v>
      </c>
      <c r="E235" s="4">
        <v>1.2877400000000001</v>
      </c>
      <c r="F235" s="4">
        <v>0.74921385900000015</v>
      </c>
      <c r="G235" s="4">
        <v>1.0929190909090907</v>
      </c>
      <c r="H235" s="4">
        <v>3.4043522267206479</v>
      </c>
      <c r="I235" s="4">
        <v>4.5325139240506322</v>
      </c>
      <c r="J235" s="4">
        <v>4.9030612244897949</v>
      </c>
      <c r="K235" s="4">
        <v>4.9368421052631586</v>
      </c>
      <c r="L235" s="4">
        <v>2.1344171997157071</v>
      </c>
      <c r="M235" s="4">
        <v>2.27007874015748</v>
      </c>
      <c r="N235" s="4">
        <v>5.0901861634509453</v>
      </c>
      <c r="O235" s="4">
        <v>1.2877400000000001</v>
      </c>
      <c r="P235" s="4">
        <v>11.671344999999999</v>
      </c>
      <c r="Q235" s="4">
        <v>9.0334000000000003</v>
      </c>
      <c r="R235" s="6"/>
      <c r="S235" s="26">
        <v>1731</v>
      </c>
      <c r="T235" s="6">
        <f t="shared" si="61"/>
        <v>203.03695578900005</v>
      </c>
      <c r="U235" s="6">
        <f t="shared" si="62"/>
        <v>23.716344272727266</v>
      </c>
      <c r="V235" s="6">
        <f t="shared" si="63"/>
        <v>17.021761133603238</v>
      </c>
      <c r="W235" s="6">
        <f t="shared" si="64"/>
        <v>13.597541772151896</v>
      </c>
      <c r="X235" s="6">
        <f t="shared" si="65"/>
        <v>6.3739795918367337</v>
      </c>
      <c r="Y235" s="6">
        <f t="shared" si="66"/>
        <v>14.810526315789476</v>
      </c>
      <c r="Z235" s="6">
        <f t="shared" si="67"/>
        <v>2.7747423596304195</v>
      </c>
      <c r="AA235" s="6">
        <f t="shared" si="68"/>
        <v>2.9511023622047241</v>
      </c>
      <c r="AB235" s="6">
        <f t="shared" si="69"/>
        <v>10.180372326901891</v>
      </c>
      <c r="AC235" s="6">
        <f t="shared" si="78"/>
        <v>348.97754000000003</v>
      </c>
      <c r="AD235" s="7">
        <f t="shared" si="70"/>
        <v>294.46332592384573</v>
      </c>
      <c r="AE235" s="7">
        <f t="shared" si="79"/>
        <v>438.26892283807877</v>
      </c>
      <c r="AF235" s="51">
        <v>1731</v>
      </c>
      <c r="AG235" s="44">
        <f t="shared" si="71"/>
        <v>2917.8362499999998</v>
      </c>
      <c r="AH235" s="44">
        <f t="shared" si="72"/>
        <v>2258.35</v>
      </c>
      <c r="AI235" s="44">
        <f t="shared" si="73"/>
        <v>1236.7459688801521</v>
      </c>
      <c r="AJ235" s="44">
        <f t="shared" si="80"/>
        <v>1849.6964225663519</v>
      </c>
      <c r="AK235" s="10">
        <v>1731</v>
      </c>
      <c r="AL235" s="11">
        <f t="shared" si="74"/>
        <v>2.3592850297640675</v>
      </c>
      <c r="AM235" s="11">
        <f t="shared" si="75"/>
        <v>1.8260419332879565</v>
      </c>
      <c r="AN235" s="11">
        <f t="shared" si="81"/>
        <v>0.66862105250992221</v>
      </c>
      <c r="AP235" s="12">
        <v>2.3592850297640675</v>
      </c>
      <c r="AQ235" s="12">
        <v>1.8260419332879565</v>
      </c>
      <c r="AS235" s="12">
        <f t="shared" si="77"/>
        <v>0</v>
      </c>
    </row>
    <row r="236" spans="1:45" x14ac:dyDescent="0.2">
      <c r="A236">
        <f t="shared" si="76"/>
        <v>2.6051987716535434</v>
      </c>
      <c r="B236" s="5">
        <v>1732</v>
      </c>
      <c r="C236" s="4">
        <v>0.28449184149184148</v>
      </c>
      <c r="D236" s="4">
        <v>0.74589518965000001</v>
      </c>
      <c r="E236" s="4">
        <v>1.2877400000000001</v>
      </c>
      <c r="F236" s="4">
        <v>0.74115779599999998</v>
      </c>
      <c r="G236" s="4">
        <v>0.74433818181818179</v>
      </c>
      <c r="H236" s="4">
        <v>3.4043522267206479</v>
      </c>
      <c r="I236" s="4">
        <v>4.4066107594936703</v>
      </c>
      <c r="J236" s="4">
        <v>4.9030612244897949</v>
      </c>
      <c r="K236" s="4">
        <v>4.9736842105263168</v>
      </c>
      <c r="L236" s="4">
        <v>2.1344171997157071</v>
      </c>
      <c r="M236" s="4">
        <v>2.2070209973753281</v>
      </c>
      <c r="N236" s="4">
        <v>5.0901861634509453</v>
      </c>
      <c r="O236" s="4">
        <v>1.2348849999999998</v>
      </c>
      <c r="P236" s="4">
        <v>11.671344999999999</v>
      </c>
      <c r="Q236" s="4">
        <v>9.0334000000000003</v>
      </c>
      <c r="R236" s="6"/>
      <c r="S236" s="26">
        <v>1732</v>
      </c>
      <c r="T236" s="6">
        <f t="shared" si="61"/>
        <v>200.85376271600001</v>
      </c>
      <c r="U236" s="6">
        <f t="shared" si="62"/>
        <v>16.152138545454545</v>
      </c>
      <c r="V236" s="6">
        <f t="shared" si="63"/>
        <v>17.021761133603238</v>
      </c>
      <c r="W236" s="6">
        <f t="shared" si="64"/>
        <v>13.219832278481011</v>
      </c>
      <c r="X236" s="6">
        <f t="shared" si="65"/>
        <v>6.3739795918367337</v>
      </c>
      <c r="Y236" s="6">
        <f t="shared" si="66"/>
        <v>14.92105263157895</v>
      </c>
      <c r="Z236" s="6">
        <f t="shared" si="67"/>
        <v>2.7747423596304195</v>
      </c>
      <c r="AA236" s="6">
        <f t="shared" si="68"/>
        <v>2.8691272965879264</v>
      </c>
      <c r="AB236" s="6">
        <f t="shared" si="69"/>
        <v>10.180372326901891</v>
      </c>
      <c r="AC236" s="6">
        <f t="shared" si="78"/>
        <v>348.97754000000003</v>
      </c>
      <c r="AD236" s="7">
        <f t="shared" si="70"/>
        <v>284.36676888007469</v>
      </c>
      <c r="AE236" s="7">
        <f t="shared" si="79"/>
        <v>440.40391013484566</v>
      </c>
      <c r="AF236" s="51">
        <v>1732</v>
      </c>
      <c r="AG236" s="44">
        <f t="shared" si="71"/>
        <v>2917.8362499999998</v>
      </c>
      <c r="AH236" s="44">
        <f t="shared" si="72"/>
        <v>2258.35</v>
      </c>
      <c r="AI236" s="44">
        <f t="shared" si="73"/>
        <v>1194.3404292963137</v>
      </c>
      <c r="AJ236" s="44">
        <f t="shared" si="80"/>
        <v>1816.4602938891142</v>
      </c>
      <c r="AK236" s="10">
        <v>1732</v>
      </c>
      <c r="AL236" s="11">
        <f t="shared" si="74"/>
        <v>2.4430523981501175</v>
      </c>
      <c r="AM236" s="11">
        <f t="shared" si="75"/>
        <v>1.8908762900462004</v>
      </c>
      <c r="AN236" s="11">
        <f t="shared" si="81"/>
        <v>0.65750979160639011</v>
      </c>
      <c r="AP236" s="12">
        <v>2.4430523981501175</v>
      </c>
      <c r="AQ236" s="12">
        <v>1.8908762900462004</v>
      </c>
      <c r="AS236" s="12">
        <f t="shared" si="77"/>
        <v>0</v>
      </c>
    </row>
    <row r="237" spans="1:45" x14ac:dyDescent="0.2">
      <c r="A237">
        <f t="shared" si="76"/>
        <v>2.5228994640522879</v>
      </c>
      <c r="B237" s="5">
        <v>1733</v>
      </c>
      <c r="C237" s="4">
        <v>0.29377222777222772</v>
      </c>
      <c r="D237" s="4">
        <v>0.74395022174999992</v>
      </c>
      <c r="E237" s="4">
        <v>1.2348849999999998</v>
      </c>
      <c r="F237" s="4">
        <v>0.74115779599999998</v>
      </c>
      <c r="G237" s="4">
        <v>0.74259090909090908</v>
      </c>
      <c r="H237" s="4">
        <v>3.4043522267206479</v>
      </c>
      <c r="I237" s="4">
        <v>4.5325139240506322</v>
      </c>
      <c r="J237" s="4">
        <v>5.6034985422740524</v>
      </c>
      <c r="K237" s="4">
        <v>5.010526315789475</v>
      </c>
      <c r="L237" s="4">
        <v>2.1344171997157071</v>
      </c>
      <c r="M237" s="4">
        <v>2.1439632545931757</v>
      </c>
      <c r="N237" s="4">
        <v>5.0901861634509453</v>
      </c>
      <c r="O237" s="4">
        <v>1.2156649999999998</v>
      </c>
      <c r="P237" s="4">
        <v>11.671344999999999</v>
      </c>
      <c r="Q237" s="4">
        <v>9.0334000000000003</v>
      </c>
      <c r="R237" s="6"/>
      <c r="S237" s="26">
        <v>1733</v>
      </c>
      <c r="T237" s="6">
        <f t="shared" si="61"/>
        <v>200.85376271600001</v>
      </c>
      <c r="U237" s="6">
        <f t="shared" si="62"/>
        <v>16.114222727272725</v>
      </c>
      <c r="V237" s="6">
        <f t="shared" si="63"/>
        <v>17.021761133603238</v>
      </c>
      <c r="W237" s="6">
        <f t="shared" si="64"/>
        <v>13.597541772151896</v>
      </c>
      <c r="X237" s="6">
        <f t="shared" si="65"/>
        <v>7.2845481049562686</v>
      </c>
      <c r="Y237" s="6">
        <f t="shared" si="66"/>
        <v>15.031578947368425</v>
      </c>
      <c r="Z237" s="6">
        <f t="shared" si="67"/>
        <v>2.7747423596304195</v>
      </c>
      <c r="AA237" s="6">
        <f t="shared" si="68"/>
        <v>2.7871522309711287</v>
      </c>
      <c r="AB237" s="6">
        <f t="shared" si="69"/>
        <v>10.180372326901891</v>
      </c>
      <c r="AC237" s="6">
        <f t="shared" si="78"/>
        <v>334.65383499999996</v>
      </c>
      <c r="AD237" s="7">
        <f t="shared" si="70"/>
        <v>285.64568231885596</v>
      </c>
      <c r="AE237" s="7">
        <f t="shared" si="79"/>
        <v>432.49054616407477</v>
      </c>
      <c r="AF237" s="51">
        <v>1733</v>
      </c>
      <c r="AG237" s="44">
        <f t="shared" si="71"/>
        <v>2917.8362499999998</v>
      </c>
      <c r="AH237" s="44">
        <f t="shared" si="72"/>
        <v>2258.35</v>
      </c>
      <c r="AI237" s="44">
        <f t="shared" si="73"/>
        <v>1199.711865739195</v>
      </c>
      <c r="AJ237" s="44">
        <f t="shared" si="80"/>
        <v>1761.6721693319951</v>
      </c>
      <c r="AK237" s="10">
        <v>1733</v>
      </c>
      <c r="AL237" s="11">
        <f t="shared" si="74"/>
        <v>2.4321141878530921</v>
      </c>
      <c r="AM237" s="11">
        <f t="shared" si="75"/>
        <v>1.882410322422319</v>
      </c>
      <c r="AN237" s="11">
        <f t="shared" si="81"/>
        <v>0.6810074465750976</v>
      </c>
      <c r="AP237" s="12">
        <v>2.4321141878530921</v>
      </c>
      <c r="AQ237" s="12">
        <v>1.882410322422319</v>
      </c>
      <c r="AS237" s="12">
        <f t="shared" si="77"/>
        <v>0</v>
      </c>
    </row>
    <row r="238" spans="1:45" x14ac:dyDescent="0.2">
      <c r="A238">
        <f t="shared" si="76"/>
        <v>2.2266185211392182</v>
      </c>
      <c r="B238" s="5">
        <v>1734</v>
      </c>
      <c r="C238" s="4">
        <v>0.36180705960705961</v>
      </c>
      <c r="D238" s="4">
        <v>0.8100791303499999</v>
      </c>
      <c r="E238" s="4">
        <v>1.2156649999999998</v>
      </c>
      <c r="F238" s="4">
        <v>0.80560630000000011</v>
      </c>
      <c r="G238" s="4">
        <v>0.7286127272727273</v>
      </c>
      <c r="H238" s="4">
        <v>3.4043522267206479</v>
      </c>
      <c r="I238" s="4">
        <v>4.2807075949367084</v>
      </c>
      <c r="J238" s="4">
        <v>4.9030612244897949</v>
      </c>
      <c r="K238" s="4">
        <v>5.0473684210526333</v>
      </c>
      <c r="L238" s="4">
        <v>2.1344171997157071</v>
      </c>
      <c r="M238" s="4">
        <v>2.1439632545931757</v>
      </c>
      <c r="N238" s="4">
        <v>5.0901861634509453</v>
      </c>
      <c r="O238" s="4">
        <v>1.2829349999999999</v>
      </c>
      <c r="P238" s="4">
        <v>11.671344999999999</v>
      </c>
      <c r="Q238" s="4">
        <v>9.0334000000000003</v>
      </c>
      <c r="R238" s="6"/>
      <c r="S238" s="26">
        <v>1734</v>
      </c>
      <c r="T238" s="6">
        <f t="shared" si="61"/>
        <v>218.31930730000002</v>
      </c>
      <c r="U238" s="6">
        <f t="shared" si="62"/>
        <v>15.810896181818181</v>
      </c>
      <c r="V238" s="6">
        <f t="shared" si="63"/>
        <v>17.021761133603238</v>
      </c>
      <c r="W238" s="6">
        <f t="shared" si="64"/>
        <v>12.842122784810126</v>
      </c>
      <c r="X238" s="6">
        <f t="shared" si="65"/>
        <v>6.3739795918367337</v>
      </c>
      <c r="Y238" s="6">
        <f t="shared" si="66"/>
        <v>15.1421052631579</v>
      </c>
      <c r="Z238" s="6">
        <f t="shared" si="67"/>
        <v>2.7747423596304195</v>
      </c>
      <c r="AA238" s="6">
        <f t="shared" si="68"/>
        <v>2.7871522309711287</v>
      </c>
      <c r="AB238" s="6">
        <f t="shared" si="69"/>
        <v>10.180372326901891</v>
      </c>
      <c r="AC238" s="6">
        <f t="shared" si="78"/>
        <v>329.44521499999996</v>
      </c>
      <c r="AD238" s="7">
        <f t="shared" si="70"/>
        <v>301.25243917272957</v>
      </c>
      <c r="AE238" s="7">
        <f t="shared" si="79"/>
        <v>419.44575460285597</v>
      </c>
      <c r="AF238" s="51">
        <v>1734</v>
      </c>
      <c r="AG238" s="44">
        <f t="shared" si="71"/>
        <v>2917.8362499999998</v>
      </c>
      <c r="AH238" s="44">
        <f t="shared" si="72"/>
        <v>2258.35</v>
      </c>
      <c r="AI238" s="44">
        <f t="shared" si="73"/>
        <v>1265.2602445254643</v>
      </c>
      <c r="AJ238" s="44">
        <f t="shared" si="80"/>
        <v>1731.9890568654644</v>
      </c>
      <c r="AK238" s="10">
        <v>1734</v>
      </c>
      <c r="AL238" s="11">
        <f t="shared" si="74"/>
        <v>2.3061154909631529</v>
      </c>
      <c r="AM238" s="11">
        <f t="shared" si="75"/>
        <v>1.7848897171719751</v>
      </c>
      <c r="AN238" s="11">
        <f t="shared" si="81"/>
        <v>0.73052438727027469</v>
      </c>
      <c r="AP238" s="12">
        <v>2.3061154909631529</v>
      </c>
      <c r="AQ238" s="12">
        <v>1.7848897171719751</v>
      </c>
      <c r="AS238" s="12">
        <f t="shared" si="77"/>
        <v>0</v>
      </c>
    </row>
    <row r="239" spans="1:45" x14ac:dyDescent="0.2">
      <c r="A239">
        <f t="shared" si="76"/>
        <v>2.3762647725127435</v>
      </c>
      <c r="B239" s="5">
        <v>1735</v>
      </c>
      <c r="C239" s="4">
        <v>0.33902211122211118</v>
      </c>
      <c r="D239" s="4">
        <v>0.8100791303499999</v>
      </c>
      <c r="E239" s="4">
        <v>1.2829349999999999</v>
      </c>
      <c r="F239" s="4">
        <v>0.80560630000000011</v>
      </c>
      <c r="G239" s="4">
        <v>0.87363636363636366</v>
      </c>
      <c r="H239" s="4">
        <v>3.4043522267206479</v>
      </c>
      <c r="I239" s="4">
        <v>4.7222810126582271</v>
      </c>
      <c r="J239" s="4">
        <v>4.9030612244897949</v>
      </c>
      <c r="K239" s="4">
        <v>5.0842105263157915</v>
      </c>
      <c r="L239" s="4">
        <v>2.1344171997157071</v>
      </c>
      <c r="M239" s="4">
        <v>2.1439632545931757</v>
      </c>
      <c r="N239" s="4">
        <v>5.0901861634509453</v>
      </c>
      <c r="O239" s="4">
        <v>1.3742299999999998</v>
      </c>
      <c r="P239" s="4">
        <v>12.209505</v>
      </c>
      <c r="Q239" s="4">
        <v>9.0334000000000003</v>
      </c>
      <c r="R239" s="6"/>
      <c r="S239" s="26">
        <v>1735</v>
      </c>
      <c r="T239" s="6">
        <f t="shared" si="61"/>
        <v>218.31930730000002</v>
      </c>
      <c r="U239" s="6">
        <f t="shared" si="62"/>
        <v>18.957909090909091</v>
      </c>
      <c r="V239" s="6">
        <f t="shared" si="63"/>
        <v>17.021761133603238</v>
      </c>
      <c r="W239" s="6">
        <f t="shared" si="64"/>
        <v>14.166843037974681</v>
      </c>
      <c r="X239" s="6">
        <f t="shared" si="65"/>
        <v>6.3739795918367337</v>
      </c>
      <c r="Y239" s="6">
        <f t="shared" si="66"/>
        <v>15.252631578947375</v>
      </c>
      <c r="Z239" s="6">
        <f t="shared" si="67"/>
        <v>2.7747423596304195</v>
      </c>
      <c r="AA239" s="6">
        <f t="shared" si="68"/>
        <v>2.7871522309711287</v>
      </c>
      <c r="AB239" s="6">
        <f t="shared" si="69"/>
        <v>10.180372326901891</v>
      </c>
      <c r="AC239" s="6">
        <f t="shared" si="78"/>
        <v>347.67538500000001</v>
      </c>
      <c r="AD239" s="7">
        <f t="shared" si="70"/>
        <v>305.83469865077456</v>
      </c>
      <c r="AE239" s="7">
        <f t="shared" si="79"/>
        <v>412.37834687272959</v>
      </c>
      <c r="AF239" s="51">
        <v>1735</v>
      </c>
      <c r="AG239" s="44">
        <f t="shared" si="71"/>
        <v>3052.3762499999998</v>
      </c>
      <c r="AH239" s="44">
        <f t="shared" si="72"/>
        <v>2258.35</v>
      </c>
      <c r="AI239" s="44">
        <f t="shared" si="73"/>
        <v>1284.5057343332533</v>
      </c>
      <c r="AJ239" s="44">
        <f t="shared" si="80"/>
        <v>1827.8012606732532</v>
      </c>
      <c r="AK239" s="10">
        <v>1735</v>
      </c>
      <c r="AL239" s="11">
        <f t="shared" si="74"/>
        <v>2.3763041054732175</v>
      </c>
      <c r="AM239" s="11">
        <f t="shared" si="75"/>
        <v>1.7581470752812471</v>
      </c>
      <c r="AN239" s="11">
        <f t="shared" si="81"/>
        <v>0.70276006586192952</v>
      </c>
      <c r="AP239" s="12">
        <v>2.3763041054732175</v>
      </c>
      <c r="AQ239" s="12">
        <v>1.7581470752812471</v>
      </c>
      <c r="AS239" s="12">
        <f t="shared" si="77"/>
        <v>0</v>
      </c>
    </row>
    <row r="240" spans="1:45" x14ac:dyDescent="0.2">
      <c r="A240">
        <f t="shared" si="76"/>
        <v>2.1266440549102428</v>
      </c>
      <c r="B240" s="5">
        <v>1736</v>
      </c>
      <c r="C240" s="4">
        <v>0.36366313686313689</v>
      </c>
      <c r="D240" s="4">
        <v>0.78090461184999993</v>
      </c>
      <c r="E240" s="4">
        <v>1.3742299999999998</v>
      </c>
      <c r="F240" s="4">
        <v>0.77338204799999999</v>
      </c>
      <c r="G240" s="4">
        <v>0.91032909090909087</v>
      </c>
      <c r="H240" s="4">
        <v>3.4043522267206479</v>
      </c>
      <c r="I240" s="4">
        <v>5.0361265822784809</v>
      </c>
      <c r="J240" s="4">
        <v>4.9030612244897949</v>
      </c>
      <c r="K240" s="4">
        <v>5.1210526315789497</v>
      </c>
      <c r="L240" s="4">
        <v>2.0954854299928924</v>
      </c>
      <c r="M240" s="4">
        <v>2.1439632545931757</v>
      </c>
      <c r="N240" s="4">
        <v>5.0901861634509453</v>
      </c>
      <c r="O240" s="4">
        <v>1.321375</v>
      </c>
      <c r="P240" s="4">
        <v>12.209505</v>
      </c>
      <c r="Q240" s="4">
        <v>9.0334000000000003</v>
      </c>
      <c r="R240" s="6"/>
      <c r="S240" s="26">
        <v>1736</v>
      </c>
      <c r="T240" s="6">
        <f t="shared" si="61"/>
        <v>209.586535008</v>
      </c>
      <c r="U240" s="6">
        <f t="shared" si="62"/>
        <v>19.754141272727271</v>
      </c>
      <c r="V240" s="6">
        <f t="shared" si="63"/>
        <v>17.021761133603238</v>
      </c>
      <c r="W240" s="6">
        <f t="shared" si="64"/>
        <v>15.108379746835443</v>
      </c>
      <c r="X240" s="6">
        <f t="shared" si="65"/>
        <v>6.3739795918367337</v>
      </c>
      <c r="Y240" s="6">
        <f t="shared" si="66"/>
        <v>15.363157894736849</v>
      </c>
      <c r="Z240" s="6">
        <f t="shared" si="67"/>
        <v>2.7241310589907601</v>
      </c>
      <c r="AA240" s="6">
        <f t="shared" si="68"/>
        <v>2.7871522309711287</v>
      </c>
      <c r="AB240" s="6">
        <f t="shared" si="69"/>
        <v>10.180372326901891</v>
      </c>
      <c r="AC240" s="6">
        <f t="shared" si="78"/>
        <v>372.41632999999996</v>
      </c>
      <c r="AD240" s="7">
        <f t="shared" si="70"/>
        <v>298.89961026460327</v>
      </c>
      <c r="AE240" s="7">
        <f t="shared" si="79"/>
        <v>435.19077635077457</v>
      </c>
      <c r="AF240" s="51">
        <v>1736</v>
      </c>
      <c r="AG240" s="44">
        <f t="shared" si="71"/>
        <v>3052.3762499999998</v>
      </c>
      <c r="AH240" s="44">
        <f t="shared" si="72"/>
        <v>2258.35</v>
      </c>
      <c r="AI240" s="44">
        <f t="shared" si="73"/>
        <v>1255.3783631113338</v>
      </c>
      <c r="AJ240" s="44">
        <f t="shared" si="80"/>
        <v>1939.2635020777338</v>
      </c>
      <c r="AK240" s="10">
        <v>1736</v>
      </c>
      <c r="AL240" s="11">
        <f t="shared" si="74"/>
        <v>2.4314392693808906</v>
      </c>
      <c r="AM240" s="11">
        <f t="shared" si="75"/>
        <v>1.7989397191798797</v>
      </c>
      <c r="AN240" s="11">
        <f t="shared" si="81"/>
        <v>0.64734800699663397</v>
      </c>
      <c r="AP240" s="12">
        <v>2.4314392693808906</v>
      </c>
      <c r="AQ240" s="12">
        <v>1.7989397191798797</v>
      </c>
      <c r="AS240" s="12">
        <f t="shared" si="77"/>
        <v>0</v>
      </c>
    </row>
    <row r="241" spans="1:45" x14ac:dyDescent="0.2">
      <c r="A241">
        <f t="shared" si="76"/>
        <v>2.2488966410577103</v>
      </c>
      <c r="B241" s="5">
        <v>1737</v>
      </c>
      <c r="C241" s="4">
        <v>0.35822291042291038</v>
      </c>
      <c r="D241" s="4">
        <v>0.8100791303499999</v>
      </c>
      <c r="E241" s="4">
        <v>1.321375</v>
      </c>
      <c r="F241" s="4">
        <v>0.80560630000000011</v>
      </c>
      <c r="G241" s="4">
        <v>1.1357272727272727</v>
      </c>
      <c r="H241" s="4">
        <v>3.4043522267206479</v>
      </c>
      <c r="I241" s="4">
        <v>4.9740873417721518</v>
      </c>
      <c r="J241" s="4">
        <v>4.9030612244897949</v>
      </c>
      <c r="K241" s="4">
        <v>5.157894736842108</v>
      </c>
      <c r="L241" s="4">
        <v>2.0490405117270787</v>
      </c>
      <c r="M241" s="4">
        <v>2.0178477690288714</v>
      </c>
      <c r="N241" s="4">
        <v>5.0901861634509453</v>
      </c>
      <c r="O241" s="4">
        <v>1.31657</v>
      </c>
      <c r="P241" s="4">
        <v>12.209505</v>
      </c>
      <c r="Q241" s="4">
        <v>9.0334000000000003</v>
      </c>
      <c r="R241" s="6"/>
      <c r="S241" s="26">
        <v>1737</v>
      </c>
      <c r="T241" s="6">
        <f t="shared" si="61"/>
        <v>218.31930730000002</v>
      </c>
      <c r="U241" s="6">
        <f t="shared" si="62"/>
        <v>24.645281818181818</v>
      </c>
      <c r="V241" s="6">
        <f t="shared" si="63"/>
        <v>17.021761133603238</v>
      </c>
      <c r="W241" s="6">
        <f t="shared" si="64"/>
        <v>14.922262025316456</v>
      </c>
      <c r="X241" s="6">
        <f t="shared" si="65"/>
        <v>6.3739795918367337</v>
      </c>
      <c r="Y241" s="6">
        <f t="shared" si="66"/>
        <v>15.473684210526324</v>
      </c>
      <c r="Z241" s="6">
        <f t="shared" si="67"/>
        <v>2.6637526652452026</v>
      </c>
      <c r="AA241" s="6">
        <f t="shared" si="68"/>
        <v>2.6232020997375329</v>
      </c>
      <c r="AB241" s="6">
        <f t="shared" si="69"/>
        <v>10.180372326901891</v>
      </c>
      <c r="AC241" s="6">
        <f t="shared" si="78"/>
        <v>358.092625</v>
      </c>
      <c r="AD241" s="7">
        <f t="shared" si="70"/>
        <v>312.22360317134923</v>
      </c>
      <c r="AE241" s="7">
        <f t="shared" si="79"/>
        <v>461.72940525660329</v>
      </c>
      <c r="AF241" s="51">
        <v>1737</v>
      </c>
      <c r="AG241" s="44">
        <f t="shared" si="71"/>
        <v>3052.3762499999998</v>
      </c>
      <c r="AH241" s="44">
        <f t="shared" si="72"/>
        <v>2258.35</v>
      </c>
      <c r="AI241" s="44">
        <f t="shared" si="73"/>
        <v>1311.3391333196669</v>
      </c>
      <c r="AJ241" s="44">
        <f t="shared" si="80"/>
        <v>1898.3870676596666</v>
      </c>
      <c r="AK241" s="10">
        <v>1737</v>
      </c>
      <c r="AL241" s="11">
        <f t="shared" si="74"/>
        <v>2.3276787616891155</v>
      </c>
      <c r="AM241" s="11">
        <f t="shared" si="75"/>
        <v>1.7221708272237453</v>
      </c>
      <c r="AN241" s="11">
        <f t="shared" si="81"/>
        <v>0.69076488965776983</v>
      </c>
      <c r="AP241" s="12">
        <v>2.3276787616891155</v>
      </c>
      <c r="AQ241" s="12">
        <v>1.7221708272237453</v>
      </c>
      <c r="AS241" s="12">
        <f t="shared" si="77"/>
        <v>0</v>
      </c>
    </row>
    <row r="242" spans="1:45" x14ac:dyDescent="0.2">
      <c r="A242">
        <f t="shared" si="76"/>
        <v>2.3531640493550201</v>
      </c>
      <c r="B242" s="5">
        <v>1738</v>
      </c>
      <c r="C242" s="4">
        <v>0.34235024975024975</v>
      </c>
      <c r="D242" s="4">
        <v>0.8100791303499999</v>
      </c>
      <c r="E242" s="4">
        <v>1.31657</v>
      </c>
      <c r="F242" s="4">
        <v>0.80560630000000011</v>
      </c>
      <c r="G242" s="4">
        <v>1.1837772727272726</v>
      </c>
      <c r="H242" s="4">
        <v>3.4043522267206479</v>
      </c>
      <c r="I242" s="4">
        <v>4.5325139240506322</v>
      </c>
      <c r="J242" s="4">
        <v>4.9030612244897949</v>
      </c>
      <c r="K242" s="4">
        <v>5.1947368421052662</v>
      </c>
      <c r="L242" s="4">
        <v>2.0490405117270787</v>
      </c>
      <c r="M242" s="4">
        <v>2.2070209973753281</v>
      </c>
      <c r="N242" s="4">
        <v>5.0901861634509453</v>
      </c>
      <c r="O242" s="4">
        <v>1.31657</v>
      </c>
      <c r="P242" s="4">
        <v>12.209505</v>
      </c>
      <c r="Q242" s="4">
        <v>9.0334000000000003</v>
      </c>
      <c r="R242" s="6"/>
      <c r="S242" s="26">
        <v>1738</v>
      </c>
      <c r="T242" s="6">
        <f t="shared" si="61"/>
        <v>218.31930730000002</v>
      </c>
      <c r="U242" s="6">
        <f t="shared" si="62"/>
        <v>25.687966818181817</v>
      </c>
      <c r="V242" s="6">
        <f t="shared" si="63"/>
        <v>17.021761133603238</v>
      </c>
      <c r="W242" s="6">
        <f t="shared" si="64"/>
        <v>13.597541772151896</v>
      </c>
      <c r="X242" s="6">
        <f t="shared" si="65"/>
        <v>6.3739795918367337</v>
      </c>
      <c r="Y242" s="6">
        <f t="shared" si="66"/>
        <v>15.584210526315799</v>
      </c>
      <c r="Z242" s="6">
        <f t="shared" si="67"/>
        <v>2.6637526652452026</v>
      </c>
      <c r="AA242" s="6">
        <f t="shared" si="68"/>
        <v>2.8691272965879264</v>
      </c>
      <c r="AB242" s="6">
        <f t="shared" si="69"/>
        <v>10.180372326901891</v>
      </c>
      <c r="AC242" s="6">
        <f t="shared" si="78"/>
        <v>356.79047000000003</v>
      </c>
      <c r="AD242" s="7">
        <f t="shared" si="70"/>
        <v>312.29801943082458</v>
      </c>
      <c r="AE242" s="7">
        <f t="shared" si="79"/>
        <v>451.99692087134918</v>
      </c>
      <c r="AF242" s="51">
        <v>1738</v>
      </c>
      <c r="AG242" s="44">
        <f t="shared" si="71"/>
        <v>3052.3762499999998</v>
      </c>
      <c r="AH242" s="44">
        <f t="shared" si="72"/>
        <v>2258.35</v>
      </c>
      <c r="AI242" s="44">
        <f t="shared" si="73"/>
        <v>1311.6516816094634</v>
      </c>
      <c r="AJ242" s="44">
        <f t="shared" si="80"/>
        <v>1893.2305649494631</v>
      </c>
      <c r="AK242" s="10">
        <v>1738</v>
      </c>
      <c r="AL242" s="11">
        <f t="shared" si="74"/>
        <v>2.3271241083262129</v>
      </c>
      <c r="AM242" s="11">
        <f t="shared" si="75"/>
        <v>1.7217604579509169</v>
      </c>
      <c r="AN242" s="11">
        <f t="shared" si="81"/>
        <v>0.69281138065953207</v>
      </c>
      <c r="AP242" s="12">
        <v>2.3271241083262129</v>
      </c>
      <c r="AQ242" s="12">
        <v>1.7217604579509169</v>
      </c>
      <c r="AS242" s="12">
        <f t="shared" si="77"/>
        <v>0</v>
      </c>
    </row>
    <row r="243" spans="1:45" x14ac:dyDescent="0.2">
      <c r="A243">
        <f t="shared" si="76"/>
        <v>2.2832157408405171</v>
      </c>
      <c r="B243" s="5">
        <v>1739</v>
      </c>
      <c r="C243" s="4">
        <v>0.35636683316683315</v>
      </c>
      <c r="D243" s="4">
        <v>0.82174893774999991</v>
      </c>
      <c r="E243" s="4">
        <v>1.31657</v>
      </c>
      <c r="F243" s="4">
        <v>0.81366236299999994</v>
      </c>
      <c r="G243" s="4">
        <v>1.2143545454545455</v>
      </c>
      <c r="H243" s="4">
        <v>3.4043522267206479</v>
      </c>
      <c r="I243" s="4">
        <v>5.0361265822784809</v>
      </c>
      <c r="J243" s="4">
        <v>4.9030612244897949</v>
      </c>
      <c r="K243" s="4">
        <v>5.2315789473684244</v>
      </c>
      <c r="L243" s="4">
        <v>2.0490405117270787</v>
      </c>
      <c r="M243" s="4">
        <v>2.4592519685039371</v>
      </c>
      <c r="N243" s="4">
        <v>5.3729742836426642</v>
      </c>
      <c r="O243" s="4">
        <v>1.3261799999999999</v>
      </c>
      <c r="P243" s="4">
        <v>12.209505</v>
      </c>
      <c r="Q243" s="4">
        <v>9.0334000000000003</v>
      </c>
      <c r="R243" s="6"/>
      <c r="S243" s="26">
        <v>1739</v>
      </c>
      <c r="T243" s="6">
        <f t="shared" si="61"/>
        <v>220.50250037299998</v>
      </c>
      <c r="U243" s="6">
        <f t="shared" si="62"/>
        <v>26.351493636363635</v>
      </c>
      <c r="V243" s="6">
        <f t="shared" si="63"/>
        <v>17.021761133603238</v>
      </c>
      <c r="W243" s="6">
        <f t="shared" si="64"/>
        <v>15.108379746835443</v>
      </c>
      <c r="X243" s="6">
        <f t="shared" si="65"/>
        <v>6.3739795918367337</v>
      </c>
      <c r="Y243" s="6">
        <f t="shared" si="66"/>
        <v>15.694736842105273</v>
      </c>
      <c r="Z243" s="6">
        <f t="shared" si="67"/>
        <v>2.6637526652452026</v>
      </c>
      <c r="AA243" s="6">
        <f t="shared" si="68"/>
        <v>3.1970275590551185</v>
      </c>
      <c r="AB243" s="6">
        <f t="shared" si="69"/>
        <v>10.745948567285328</v>
      </c>
      <c r="AC243" s="6">
        <f t="shared" si="78"/>
        <v>356.79047000000003</v>
      </c>
      <c r="AD243" s="7">
        <f t="shared" si="70"/>
        <v>317.65958011533002</v>
      </c>
      <c r="AE243" s="7">
        <f t="shared" si="79"/>
        <v>450.7691821308245</v>
      </c>
      <c r="AF243" s="51">
        <v>1739</v>
      </c>
      <c r="AG243" s="44">
        <f t="shared" si="71"/>
        <v>3052.3762499999998</v>
      </c>
      <c r="AH243" s="44">
        <f t="shared" si="72"/>
        <v>2258.35</v>
      </c>
      <c r="AI243" s="44">
        <f t="shared" si="73"/>
        <v>1334.1702364843861</v>
      </c>
      <c r="AJ243" s="44">
        <f t="shared" si="80"/>
        <v>1906.5797089177861</v>
      </c>
      <c r="AK243" s="10">
        <v>1739</v>
      </c>
      <c r="AL243" s="11">
        <f t="shared" si="74"/>
        <v>2.2878461582557734</v>
      </c>
      <c r="AM243" s="11">
        <f t="shared" si="75"/>
        <v>1.6927000305080104</v>
      </c>
      <c r="AN243" s="11">
        <f t="shared" si="81"/>
        <v>0.69977154914844275</v>
      </c>
      <c r="AP243" s="12">
        <v>2.2878461582557734</v>
      </c>
      <c r="AQ243" s="12">
        <v>1.6927000305080104</v>
      </c>
      <c r="AS243" s="12">
        <f t="shared" si="77"/>
        <v>0</v>
      </c>
    </row>
    <row r="244" spans="1:45" x14ac:dyDescent="0.2">
      <c r="A244">
        <f t="shared" si="76"/>
        <v>1.8052050823529415</v>
      </c>
      <c r="B244" s="5">
        <v>1740</v>
      </c>
      <c r="C244" s="4">
        <v>0.57122377622377618</v>
      </c>
      <c r="D244" s="4">
        <v>1.03764037465</v>
      </c>
      <c r="E244" s="4">
        <v>1.3261799999999999</v>
      </c>
      <c r="F244" s="4">
        <v>1.0311760640000001</v>
      </c>
      <c r="G244" s="4">
        <v>1.33579</v>
      </c>
      <c r="H244" s="4">
        <v>3.4043522267206479</v>
      </c>
      <c r="I244" s="4">
        <v>5.5397392405063295</v>
      </c>
      <c r="J244" s="4">
        <v>4.9030612244897949</v>
      </c>
      <c r="K244" s="4">
        <v>5.2684210526315827</v>
      </c>
      <c r="L244" s="4">
        <v>2.3393212508884149</v>
      </c>
      <c r="M244" s="4">
        <v>3.5312335958005248</v>
      </c>
      <c r="N244" s="4">
        <v>6.2213386442178216</v>
      </c>
      <c r="O244" s="4">
        <v>1.69136</v>
      </c>
      <c r="P244" s="4">
        <v>11.950035</v>
      </c>
      <c r="Q244" s="4">
        <v>8.9373000000000005</v>
      </c>
      <c r="R244" s="6"/>
      <c r="S244" s="26">
        <v>1740</v>
      </c>
      <c r="T244" s="6">
        <f t="shared" si="61"/>
        <v>279.448713344</v>
      </c>
      <c r="U244" s="6">
        <f t="shared" si="62"/>
        <v>28.986643000000001</v>
      </c>
      <c r="V244" s="6">
        <f t="shared" si="63"/>
        <v>17.021761133603238</v>
      </c>
      <c r="W244" s="6">
        <f t="shared" si="64"/>
        <v>16.619217721518989</v>
      </c>
      <c r="X244" s="6">
        <f t="shared" si="65"/>
        <v>6.3739795918367337</v>
      </c>
      <c r="Y244" s="6">
        <f t="shared" si="66"/>
        <v>15.805263157894748</v>
      </c>
      <c r="Z244" s="6">
        <f t="shared" si="67"/>
        <v>3.0411176261549393</v>
      </c>
      <c r="AA244" s="6">
        <f t="shared" si="68"/>
        <v>4.5906036745406826</v>
      </c>
      <c r="AB244" s="6">
        <f t="shared" si="69"/>
        <v>12.442677288435643</v>
      </c>
      <c r="AC244" s="6">
        <f t="shared" si="78"/>
        <v>359.39477999999997</v>
      </c>
      <c r="AD244" s="7">
        <f t="shared" si="70"/>
        <v>384.32997653798492</v>
      </c>
      <c r="AE244" s="7">
        <f t="shared" si="79"/>
        <v>453.94754974233001</v>
      </c>
      <c r="AF244" s="51">
        <v>1740</v>
      </c>
      <c r="AG244" s="44">
        <f t="shared" si="71"/>
        <v>2987.50875</v>
      </c>
      <c r="AH244" s="44">
        <f t="shared" si="72"/>
        <v>2234.3250000000003</v>
      </c>
      <c r="AI244" s="44">
        <f t="shared" si="73"/>
        <v>1614.1859014595368</v>
      </c>
      <c r="AJ244" s="44">
        <f t="shared" si="80"/>
        <v>1949.9593814147368</v>
      </c>
      <c r="AK244" s="10">
        <v>1740</v>
      </c>
      <c r="AL244" s="11">
        <f t="shared" si="74"/>
        <v>1.8507835728825988</v>
      </c>
      <c r="AM244" s="11">
        <f t="shared" si="75"/>
        <v>1.3841807179580354</v>
      </c>
      <c r="AN244" s="11">
        <f t="shared" si="81"/>
        <v>0.8278048849860713</v>
      </c>
      <c r="AP244" s="12">
        <v>1.8507835728825988</v>
      </c>
      <c r="AQ244" s="12">
        <v>1.3841807179580354</v>
      </c>
      <c r="AS244" s="12">
        <f t="shared" si="77"/>
        <v>0</v>
      </c>
    </row>
    <row r="245" spans="1:45" x14ac:dyDescent="0.2">
      <c r="A245">
        <f t="shared" si="76"/>
        <v>1.8475933651002299</v>
      </c>
      <c r="B245" s="5">
        <v>1741</v>
      </c>
      <c r="C245" s="4">
        <v>0.58428031968031968</v>
      </c>
      <c r="D245" s="4">
        <v>1.0891820239999999</v>
      </c>
      <c r="E245" s="4">
        <v>1.69136</v>
      </c>
      <c r="F245" s="4">
        <v>1.079512442</v>
      </c>
      <c r="G245" s="4">
        <v>0.83519636363636363</v>
      </c>
      <c r="H245" s="4">
        <v>3.8906882591093113</v>
      </c>
      <c r="I245" s="4">
        <v>6.1692550632911392</v>
      </c>
      <c r="J245" s="4">
        <v>4.9030612244897949</v>
      </c>
      <c r="K245" s="4">
        <v>5.3052631578947409</v>
      </c>
      <c r="L245" s="4">
        <v>2.5100746268656717</v>
      </c>
      <c r="M245" s="4">
        <v>3.4681758530183724</v>
      </c>
      <c r="N245" s="4">
        <v>6.2213386442178216</v>
      </c>
      <c r="O245" s="4">
        <v>1.8066799999999998</v>
      </c>
      <c r="P245" s="4">
        <v>11.950035</v>
      </c>
      <c r="Q245" s="4">
        <v>8.9373000000000005</v>
      </c>
      <c r="R245" s="6"/>
      <c r="S245" s="26">
        <v>1741</v>
      </c>
      <c r="T245" s="6">
        <f t="shared" si="61"/>
        <v>292.54787178200002</v>
      </c>
      <c r="U245" s="6">
        <f t="shared" si="62"/>
        <v>18.123761090909092</v>
      </c>
      <c r="V245" s="6">
        <f t="shared" si="63"/>
        <v>19.453441295546558</v>
      </c>
      <c r="W245" s="6">
        <f t="shared" si="64"/>
        <v>18.507765189873417</v>
      </c>
      <c r="X245" s="6">
        <f t="shared" si="65"/>
        <v>6.3739795918367337</v>
      </c>
      <c r="Y245" s="6">
        <f t="shared" si="66"/>
        <v>15.915789473684223</v>
      </c>
      <c r="Z245" s="6">
        <f t="shared" si="67"/>
        <v>3.2630970149253735</v>
      </c>
      <c r="AA245" s="6">
        <f t="shared" si="68"/>
        <v>4.5086286089238845</v>
      </c>
      <c r="AB245" s="6">
        <f t="shared" si="69"/>
        <v>12.442677288435643</v>
      </c>
      <c r="AC245" s="6">
        <f t="shared" si="78"/>
        <v>458.35856000000001</v>
      </c>
      <c r="AD245" s="7">
        <f t="shared" si="70"/>
        <v>391.13701133613495</v>
      </c>
      <c r="AE245" s="7">
        <f t="shared" si="79"/>
        <v>464.27604319398495</v>
      </c>
      <c r="AF245" s="51">
        <v>1741</v>
      </c>
      <c r="AG245" s="44">
        <f t="shared" si="71"/>
        <v>2987.50875</v>
      </c>
      <c r="AH245" s="44">
        <f t="shared" si="72"/>
        <v>2234.3250000000003</v>
      </c>
      <c r="AI245" s="44">
        <f t="shared" si="73"/>
        <v>1642.7754476117668</v>
      </c>
      <c r="AJ245" s="44">
        <f t="shared" si="80"/>
        <v>2339.1803381273667</v>
      </c>
      <c r="AK245" s="10">
        <v>1741</v>
      </c>
      <c r="AL245" s="11">
        <f t="shared" si="74"/>
        <v>1.8185740201700595</v>
      </c>
      <c r="AM245" s="11">
        <f t="shared" si="75"/>
        <v>1.3600915470511907</v>
      </c>
      <c r="AN245" s="11">
        <f t="shared" si="81"/>
        <v>0.70228678859659555</v>
      </c>
      <c r="AP245" s="12">
        <v>1.8185740201700595</v>
      </c>
      <c r="AQ245" s="12">
        <v>1.3600915470511907</v>
      </c>
      <c r="AS245" s="12">
        <f t="shared" si="77"/>
        <v>0</v>
      </c>
    </row>
    <row r="246" spans="1:45" x14ac:dyDescent="0.2">
      <c r="A246">
        <f t="shared" si="76"/>
        <v>2.1763253615215348</v>
      </c>
      <c r="B246" s="5">
        <v>1742</v>
      </c>
      <c r="C246" s="4">
        <v>0.40718494838494834</v>
      </c>
      <c r="D246" s="4">
        <v>0.89371275004999995</v>
      </c>
      <c r="E246" s="4">
        <v>1.8066799999999998</v>
      </c>
      <c r="F246" s="4">
        <v>0.88616693000000013</v>
      </c>
      <c r="G246" s="4">
        <v>0.6622163636363636</v>
      </c>
      <c r="H246" s="4">
        <v>3.8906882591093113</v>
      </c>
      <c r="I246" s="4">
        <v>5.2879329113924047</v>
      </c>
      <c r="J246" s="4">
        <v>4.9030612244897949</v>
      </c>
      <c r="K246" s="4">
        <v>5.3421052631578991</v>
      </c>
      <c r="L246" s="4">
        <v>2.3905472636815919</v>
      </c>
      <c r="M246" s="4">
        <v>2.7114829396325453</v>
      </c>
      <c r="N246" s="4">
        <v>5.9</v>
      </c>
      <c r="O246" s="4">
        <v>1.3646199999999999</v>
      </c>
      <c r="P246" s="4">
        <v>11.950035</v>
      </c>
      <c r="Q246" s="4">
        <v>8.9373000000000005</v>
      </c>
      <c r="R246" s="6"/>
      <c r="S246" s="26">
        <v>1742</v>
      </c>
      <c r="T246" s="6">
        <f t="shared" si="61"/>
        <v>240.15123803000003</v>
      </c>
      <c r="U246" s="6">
        <f t="shared" si="62"/>
        <v>14.370095090909089</v>
      </c>
      <c r="V246" s="6">
        <f t="shared" si="63"/>
        <v>19.453441295546558</v>
      </c>
      <c r="W246" s="6">
        <f t="shared" si="64"/>
        <v>15.863798734177214</v>
      </c>
      <c r="X246" s="6">
        <f t="shared" si="65"/>
        <v>6.3739795918367337</v>
      </c>
      <c r="Y246" s="6">
        <f t="shared" si="66"/>
        <v>16.026315789473699</v>
      </c>
      <c r="Z246" s="6">
        <f t="shared" si="67"/>
        <v>3.1077114427860697</v>
      </c>
      <c r="AA246" s="6">
        <f t="shared" si="68"/>
        <v>3.5249278215223088</v>
      </c>
      <c r="AB246" s="6">
        <f t="shared" si="69"/>
        <v>11.8</v>
      </c>
      <c r="AC246" s="6">
        <f t="shared" si="78"/>
        <v>489.61027999999993</v>
      </c>
      <c r="AD246" s="7">
        <f t="shared" si="70"/>
        <v>330.67150779625172</v>
      </c>
      <c r="AE246" s="7">
        <f t="shared" si="79"/>
        <v>556.94769955413494</v>
      </c>
      <c r="AF246" s="51">
        <v>1742</v>
      </c>
      <c r="AG246" s="44">
        <f t="shared" si="71"/>
        <v>2987.50875</v>
      </c>
      <c r="AH246" s="44">
        <f t="shared" si="72"/>
        <v>2234.3250000000003</v>
      </c>
      <c r="AI246" s="44">
        <f t="shared" si="73"/>
        <v>1388.8203327442573</v>
      </c>
      <c r="AJ246" s="44">
        <f t="shared" si="80"/>
        <v>2436.548309018257</v>
      </c>
      <c r="AK246" s="10">
        <v>1742</v>
      </c>
      <c r="AL246" s="11">
        <f t="shared" si="74"/>
        <v>2.1511124798243659</v>
      </c>
      <c r="AM246" s="11">
        <f t="shared" si="75"/>
        <v>1.6087934107250987</v>
      </c>
      <c r="AN246" s="11">
        <f t="shared" si="81"/>
        <v>0.56999499152300648</v>
      </c>
      <c r="AP246" s="12">
        <v>2.1511124798243659</v>
      </c>
      <c r="AQ246" s="12">
        <v>1.6087934107250987</v>
      </c>
      <c r="AS246" s="12">
        <f t="shared" si="77"/>
        <v>0</v>
      </c>
    </row>
    <row r="247" spans="1:45" x14ac:dyDescent="0.2">
      <c r="A247">
        <f t="shared" si="76"/>
        <v>2.4695514290048544</v>
      </c>
      <c r="B247" s="5">
        <v>1743</v>
      </c>
      <c r="C247" s="4">
        <v>0.31642917082917082</v>
      </c>
      <c r="D247" s="4">
        <v>0.78284957974999991</v>
      </c>
      <c r="E247" s="4">
        <v>1.3646199999999999</v>
      </c>
      <c r="F247" s="4">
        <v>0.78143811099999994</v>
      </c>
      <c r="G247" s="4">
        <v>0.69890909090909081</v>
      </c>
      <c r="H247" s="4">
        <v>3.8906882591093113</v>
      </c>
      <c r="I247" s="4">
        <v>5.0361265822784809</v>
      </c>
      <c r="J247" s="4">
        <v>5.3</v>
      </c>
      <c r="K247" s="4">
        <v>5.3789473684210574</v>
      </c>
      <c r="L247" s="4">
        <v>2.3051705756929635</v>
      </c>
      <c r="M247" s="4">
        <v>2.4592519685039371</v>
      </c>
      <c r="N247" s="4">
        <v>5.6557624038343839</v>
      </c>
      <c r="O247" s="4">
        <v>1.2348849999999998</v>
      </c>
      <c r="P247" s="4">
        <v>11.950035</v>
      </c>
      <c r="Q247" s="4">
        <v>8.9373000000000005</v>
      </c>
      <c r="R247" s="6"/>
      <c r="S247" s="26">
        <v>1743</v>
      </c>
      <c r="T247" s="6">
        <f t="shared" si="61"/>
        <v>211.76972808099998</v>
      </c>
      <c r="U247" s="6">
        <f t="shared" si="62"/>
        <v>15.166327272727271</v>
      </c>
      <c r="V247" s="6">
        <f t="shared" si="63"/>
        <v>19.453441295546558</v>
      </c>
      <c r="W247" s="6">
        <f t="shared" si="64"/>
        <v>15.108379746835443</v>
      </c>
      <c r="X247" s="6">
        <f t="shared" si="65"/>
        <v>6.89</v>
      </c>
      <c r="Y247" s="6">
        <f t="shared" si="66"/>
        <v>16.13684210526317</v>
      </c>
      <c r="Z247" s="6">
        <f t="shared" si="67"/>
        <v>2.9967217484008528</v>
      </c>
      <c r="AA247" s="6">
        <f t="shared" si="68"/>
        <v>3.1970275590551185</v>
      </c>
      <c r="AB247" s="6">
        <f t="shared" si="69"/>
        <v>11.311524807668768</v>
      </c>
      <c r="AC247" s="6">
        <f t="shared" si="78"/>
        <v>369.81201999999996</v>
      </c>
      <c r="AD247" s="7">
        <f t="shared" si="70"/>
        <v>302.02999261649711</v>
      </c>
      <c r="AE247" s="7">
        <f t="shared" si="79"/>
        <v>580.13054976625165</v>
      </c>
      <c r="AF247" s="51">
        <v>1743</v>
      </c>
      <c r="AG247" s="44">
        <f t="shared" si="71"/>
        <v>2987.50875</v>
      </c>
      <c r="AH247" s="44">
        <f t="shared" si="72"/>
        <v>2234.3250000000003</v>
      </c>
      <c r="AI247" s="44">
        <f t="shared" si="73"/>
        <v>1268.525968989288</v>
      </c>
      <c r="AJ247" s="44">
        <f t="shared" si="80"/>
        <v>1932.303595049088</v>
      </c>
      <c r="AK247" s="10">
        <v>1743</v>
      </c>
      <c r="AL247" s="11">
        <f t="shared" si="74"/>
        <v>2.355102554487182</v>
      </c>
      <c r="AM247" s="11">
        <f t="shared" si="75"/>
        <v>1.7613553483498829</v>
      </c>
      <c r="AN247" s="11">
        <f t="shared" si="81"/>
        <v>0.65648378041601818</v>
      </c>
      <c r="AP247" s="12">
        <v>2.355102554487182</v>
      </c>
      <c r="AQ247" s="12">
        <v>1.7613553483498829</v>
      </c>
      <c r="AS247" s="12">
        <f t="shared" si="77"/>
        <v>0</v>
      </c>
    </row>
    <row r="248" spans="1:45" x14ac:dyDescent="0.2">
      <c r="A248">
        <f t="shared" si="76"/>
        <v>2.4758625514764971</v>
      </c>
      <c r="B248" s="5">
        <v>1744</v>
      </c>
      <c r="C248" s="4">
        <v>0.30586105094905092</v>
      </c>
      <c r="D248" s="4">
        <v>0.75464754519999999</v>
      </c>
      <c r="E248" s="4">
        <v>1.2348849999999998</v>
      </c>
      <c r="F248" s="4">
        <v>0.7572699220000001</v>
      </c>
      <c r="G248" s="4">
        <v>0.7286127272727273</v>
      </c>
      <c r="H248" s="4">
        <v>3.4043522267206479</v>
      </c>
      <c r="I248" s="4">
        <v>4.6584170886075951</v>
      </c>
      <c r="J248" s="4">
        <v>5.6034985422740524</v>
      </c>
      <c r="K248" s="4">
        <v>5.4157894736842156</v>
      </c>
      <c r="L248" s="4">
        <v>2.2197938877043355</v>
      </c>
      <c r="M248" s="4">
        <v>2.3331364829396328</v>
      </c>
      <c r="N248" s="4">
        <v>5.6557624038343839</v>
      </c>
      <c r="O248" s="4">
        <v>1.21086</v>
      </c>
      <c r="P248" s="4">
        <v>11.950035</v>
      </c>
      <c r="Q248" s="4">
        <v>8.9373000000000005</v>
      </c>
      <c r="R248" s="6"/>
      <c r="S248" s="26">
        <v>1744</v>
      </c>
      <c r="T248" s="6">
        <f t="shared" si="61"/>
        <v>205.22014886200003</v>
      </c>
      <c r="U248" s="6">
        <f t="shared" si="62"/>
        <v>15.810896181818181</v>
      </c>
      <c r="V248" s="6">
        <f t="shared" si="63"/>
        <v>17.021761133603238</v>
      </c>
      <c r="W248" s="6">
        <f t="shared" si="64"/>
        <v>13.975251265822784</v>
      </c>
      <c r="X248" s="6">
        <f t="shared" si="65"/>
        <v>7.2845481049562686</v>
      </c>
      <c r="Y248" s="6">
        <f t="shared" si="66"/>
        <v>16.247368421052649</v>
      </c>
      <c r="Z248" s="6">
        <f t="shared" si="67"/>
        <v>2.8857320540156364</v>
      </c>
      <c r="AA248" s="6">
        <f t="shared" si="68"/>
        <v>3.0330774278215227</v>
      </c>
      <c r="AB248" s="6">
        <f t="shared" si="69"/>
        <v>11.311524807668768</v>
      </c>
      <c r="AC248" s="6">
        <f t="shared" si="78"/>
        <v>334.65383499999996</v>
      </c>
      <c r="AD248" s="7">
        <f t="shared" si="70"/>
        <v>292.79030825875913</v>
      </c>
      <c r="AE248" s="7">
        <f t="shared" si="79"/>
        <v>460.07228453549715</v>
      </c>
      <c r="AF248" s="51">
        <v>1744</v>
      </c>
      <c r="AG248" s="44">
        <f t="shared" si="71"/>
        <v>2987.50875</v>
      </c>
      <c r="AH248" s="44">
        <f t="shared" si="72"/>
        <v>2234.3250000000003</v>
      </c>
      <c r="AI248" s="44">
        <f t="shared" si="73"/>
        <v>1229.7192946867883</v>
      </c>
      <c r="AJ248" s="44">
        <f t="shared" si="80"/>
        <v>1773.3407764663878</v>
      </c>
      <c r="AK248" s="10">
        <v>1744</v>
      </c>
      <c r="AL248" s="11">
        <f t="shared" si="74"/>
        <v>2.4294233349903838</v>
      </c>
      <c r="AM248" s="11">
        <f t="shared" si="75"/>
        <v>1.8169390442630136</v>
      </c>
      <c r="AN248" s="11">
        <f t="shared" si="81"/>
        <v>0.69344781950887302</v>
      </c>
      <c r="AP248" s="12">
        <v>2.4294233349903838</v>
      </c>
      <c r="AQ248" s="12">
        <v>1.8169390442630136</v>
      </c>
      <c r="AS248" s="12">
        <f t="shared" si="77"/>
        <v>0</v>
      </c>
    </row>
    <row r="249" spans="1:45" x14ac:dyDescent="0.2">
      <c r="A249">
        <f t="shared" si="76"/>
        <v>2.3247894854881275</v>
      </c>
      <c r="B249" s="5">
        <v>1745</v>
      </c>
      <c r="C249" s="4">
        <v>0.33959813519813514</v>
      </c>
      <c r="D249" s="4">
        <v>0.79549187109999997</v>
      </c>
      <c r="E249" s="4">
        <v>1.21086</v>
      </c>
      <c r="F249" s="4">
        <v>0.7894941740000001</v>
      </c>
      <c r="G249" s="4">
        <v>1.1540736363636361</v>
      </c>
      <c r="H249" s="4">
        <v>4.3770242914979756</v>
      </c>
      <c r="I249" s="4">
        <v>8.057802531645569</v>
      </c>
      <c r="J249" s="4">
        <v>6.0237609329446054</v>
      </c>
      <c r="K249" s="4">
        <v>5.4526315789473738</v>
      </c>
      <c r="L249" s="4">
        <v>2.2197938877043355</v>
      </c>
      <c r="M249" s="4">
        <v>2.4718635170603673</v>
      </c>
      <c r="N249" s="4">
        <v>5.6557624038343839</v>
      </c>
      <c r="O249" s="4">
        <v>1.2204699999999999</v>
      </c>
      <c r="P249" s="4">
        <v>11.690564999999998</v>
      </c>
      <c r="Q249" s="4">
        <v>8.9373000000000005</v>
      </c>
      <c r="R249" s="6"/>
      <c r="S249" s="26">
        <v>1745</v>
      </c>
      <c r="T249" s="6">
        <f t="shared" si="61"/>
        <v>213.95292115400002</v>
      </c>
      <c r="U249" s="6">
        <f t="shared" si="62"/>
        <v>25.043397909090903</v>
      </c>
      <c r="V249" s="6">
        <f t="shared" si="63"/>
        <v>21.885121457489877</v>
      </c>
      <c r="W249" s="6">
        <f t="shared" si="64"/>
        <v>24.173407594936705</v>
      </c>
      <c r="X249" s="6">
        <f t="shared" si="65"/>
        <v>7.8308892128279872</v>
      </c>
      <c r="Y249" s="6">
        <f t="shared" si="66"/>
        <v>16.35789473684212</v>
      </c>
      <c r="Z249" s="6">
        <f t="shared" si="67"/>
        <v>2.8857320540156364</v>
      </c>
      <c r="AA249" s="6">
        <f t="shared" si="68"/>
        <v>3.2134225721784775</v>
      </c>
      <c r="AB249" s="6">
        <f t="shared" si="69"/>
        <v>11.311524807668768</v>
      </c>
      <c r="AC249" s="6">
        <f t="shared" si="78"/>
        <v>328.14305999999999</v>
      </c>
      <c r="AD249" s="7">
        <f t="shared" si="70"/>
        <v>326.65431149905055</v>
      </c>
      <c r="AE249" s="7">
        <f t="shared" si="79"/>
        <v>422.223994396759</v>
      </c>
      <c r="AF249" s="51">
        <v>1745</v>
      </c>
      <c r="AG249" s="44">
        <f t="shared" si="71"/>
        <v>2922.6412499999992</v>
      </c>
      <c r="AH249" s="44">
        <f t="shared" si="72"/>
        <v>2234.3250000000003</v>
      </c>
      <c r="AI249" s="44">
        <f t="shared" si="73"/>
        <v>1371.9481082960124</v>
      </c>
      <c r="AJ249" s="44">
        <f t="shared" si="80"/>
        <v>1851.5466914492117</v>
      </c>
      <c r="AK249" s="10">
        <v>1745</v>
      </c>
      <c r="AL249" s="11">
        <f t="shared" si="74"/>
        <v>2.1302855642477465</v>
      </c>
      <c r="AM249" s="11">
        <f t="shared" si="75"/>
        <v>1.6285783598441472</v>
      </c>
      <c r="AN249" s="11">
        <f t="shared" si="81"/>
        <v>0.74097408109226992</v>
      </c>
      <c r="AP249" s="12">
        <v>2.1302855642477465</v>
      </c>
      <c r="AQ249" s="12">
        <v>1.6285783598441472</v>
      </c>
      <c r="AS249" s="12">
        <f t="shared" si="77"/>
        <v>0</v>
      </c>
    </row>
    <row r="250" spans="1:45" x14ac:dyDescent="0.2">
      <c r="A250">
        <f t="shared" si="76"/>
        <v>2.0622789108135069</v>
      </c>
      <c r="B250" s="5">
        <v>1746</v>
      </c>
      <c r="C250" s="4">
        <v>0.44923469863469856</v>
      </c>
      <c r="D250" s="4">
        <v>0.93261210804999994</v>
      </c>
      <c r="E250" s="4">
        <v>1.2204699999999999</v>
      </c>
      <c r="F250" s="4">
        <v>0.92644724500000009</v>
      </c>
      <c r="G250" s="4">
        <v>1.0483636363636362</v>
      </c>
      <c r="H250" s="4">
        <v>4.3770242914979756</v>
      </c>
      <c r="I250" s="4">
        <v>6.7987708860759497</v>
      </c>
      <c r="J250" s="4">
        <v>5.7435860058309025</v>
      </c>
      <c r="K250" s="4">
        <v>5.4894736842105321</v>
      </c>
      <c r="L250" s="4">
        <v>2.2197938877043355</v>
      </c>
      <c r="M250" s="4">
        <v>2.3331364829396328</v>
      </c>
      <c r="N250" s="4">
        <v>5.6557624038343839</v>
      </c>
      <c r="O250" s="4">
        <v>1.3261799999999999</v>
      </c>
      <c r="P250" s="4">
        <v>11.690564999999998</v>
      </c>
      <c r="Q250" s="4">
        <v>8.9373000000000005</v>
      </c>
      <c r="R250" s="6"/>
      <c r="S250" s="26">
        <v>1746</v>
      </c>
      <c r="T250" s="6">
        <f t="shared" si="61"/>
        <v>251.06720339500004</v>
      </c>
      <c r="U250" s="6">
        <f t="shared" si="62"/>
        <v>22.749490909090905</v>
      </c>
      <c r="V250" s="6">
        <f t="shared" si="63"/>
        <v>21.885121457489877</v>
      </c>
      <c r="W250" s="6">
        <f t="shared" si="64"/>
        <v>20.396312658227849</v>
      </c>
      <c r="X250" s="6">
        <f t="shared" si="65"/>
        <v>7.4666618075801736</v>
      </c>
      <c r="Y250" s="6">
        <f t="shared" si="66"/>
        <v>16.468421052631598</v>
      </c>
      <c r="Z250" s="6">
        <f t="shared" si="67"/>
        <v>2.8857320540156364</v>
      </c>
      <c r="AA250" s="6">
        <f t="shared" si="68"/>
        <v>3.0330774278215227</v>
      </c>
      <c r="AB250" s="6">
        <f t="shared" si="69"/>
        <v>11.311524807668768</v>
      </c>
      <c r="AC250" s="6">
        <f t="shared" si="78"/>
        <v>330.74736999999999</v>
      </c>
      <c r="AD250" s="7">
        <f t="shared" si="70"/>
        <v>357.2635455695264</v>
      </c>
      <c r="AE250" s="7">
        <f t="shared" si="79"/>
        <v>440.8444503450504</v>
      </c>
      <c r="AF250" s="51">
        <v>1746</v>
      </c>
      <c r="AG250" s="44">
        <f t="shared" si="71"/>
        <v>2922.6412499999992</v>
      </c>
      <c r="AH250" s="44">
        <f t="shared" si="72"/>
        <v>2234.3250000000003</v>
      </c>
      <c r="AI250" s="44">
        <f t="shared" si="73"/>
        <v>1500.5068913920109</v>
      </c>
      <c r="AJ250" s="44">
        <f t="shared" si="80"/>
        <v>1835.1635911330109</v>
      </c>
      <c r="AK250" s="10">
        <v>1746</v>
      </c>
      <c r="AL250" s="11">
        <f t="shared" si="74"/>
        <v>1.9477692950071581</v>
      </c>
      <c r="AM250" s="11">
        <f t="shared" si="75"/>
        <v>1.4890468099931424</v>
      </c>
      <c r="AN250" s="11">
        <f t="shared" si="81"/>
        <v>0.81764203400832158</v>
      </c>
      <c r="AP250" s="12">
        <v>1.9477692950071581</v>
      </c>
      <c r="AQ250" s="12">
        <v>1.4890468099931424</v>
      </c>
      <c r="AS250" s="12">
        <f t="shared" si="77"/>
        <v>0</v>
      </c>
    </row>
    <row r="251" spans="1:45" x14ac:dyDescent="0.2">
      <c r="A251">
        <f t="shared" si="76"/>
        <v>1.9481568612277025</v>
      </c>
      <c r="B251" s="5">
        <v>1747</v>
      </c>
      <c r="C251" s="4">
        <v>0.48795631035631032</v>
      </c>
      <c r="D251" s="4">
        <v>0.97151146605000005</v>
      </c>
      <c r="E251" s="4">
        <v>1.3261799999999999</v>
      </c>
      <c r="F251" s="4">
        <v>0.95061543400000015</v>
      </c>
      <c r="G251" s="4">
        <v>1.3969445454545453</v>
      </c>
      <c r="H251" s="4">
        <v>3.8906882591093113</v>
      </c>
      <c r="I251" s="4">
        <v>7.0505772151898727</v>
      </c>
      <c r="J251" s="4">
        <v>5.7435860058309025</v>
      </c>
      <c r="K251" s="4">
        <v>5.5263157894736903</v>
      </c>
      <c r="L251" s="4">
        <v>2.2197938877043355</v>
      </c>
      <c r="M251" s="4">
        <v>2.307913385826772</v>
      </c>
      <c r="N251" s="4">
        <v>6.2213386442178216</v>
      </c>
      <c r="O251" s="4">
        <v>1.4270849999999999</v>
      </c>
      <c r="P251" s="4">
        <v>11.690564999999998</v>
      </c>
      <c r="Q251" s="4">
        <v>8.9373000000000005</v>
      </c>
      <c r="R251" s="6"/>
      <c r="S251" s="26">
        <v>1747</v>
      </c>
      <c r="T251" s="6">
        <f t="shared" si="61"/>
        <v>257.61678261400004</v>
      </c>
      <c r="U251" s="6">
        <f t="shared" si="62"/>
        <v>30.31369663636363</v>
      </c>
      <c r="V251" s="6">
        <f t="shared" si="63"/>
        <v>19.453441295546558</v>
      </c>
      <c r="W251" s="6">
        <f t="shared" si="64"/>
        <v>21.151731645569619</v>
      </c>
      <c r="X251" s="6">
        <f t="shared" si="65"/>
        <v>7.4666618075801736</v>
      </c>
      <c r="Y251" s="6">
        <f t="shared" si="66"/>
        <v>16.578947368421069</v>
      </c>
      <c r="Z251" s="6">
        <f t="shared" si="67"/>
        <v>2.8857320540156364</v>
      </c>
      <c r="AA251" s="6">
        <f t="shared" si="68"/>
        <v>3.0002874015748038</v>
      </c>
      <c r="AB251" s="6">
        <f t="shared" si="69"/>
        <v>12.442677288435643</v>
      </c>
      <c r="AC251" s="6">
        <f t="shared" si="78"/>
        <v>359.39477999999997</v>
      </c>
      <c r="AD251" s="7">
        <f t="shared" si="70"/>
        <v>370.90995811150708</v>
      </c>
      <c r="AE251" s="7">
        <f t="shared" si="79"/>
        <v>436.94371217452635</v>
      </c>
      <c r="AF251" s="51">
        <v>1747</v>
      </c>
      <c r="AG251" s="44">
        <f t="shared" si="71"/>
        <v>2922.6412499999992</v>
      </c>
      <c r="AH251" s="44">
        <f t="shared" si="72"/>
        <v>2234.3250000000003</v>
      </c>
      <c r="AI251" s="44">
        <f t="shared" si="73"/>
        <v>1557.8218240683298</v>
      </c>
      <c r="AJ251" s="44">
        <f t="shared" si="80"/>
        <v>1985.2894130895299</v>
      </c>
      <c r="AK251" s="10">
        <v>1747</v>
      </c>
      <c r="AL251" s="11">
        <f t="shared" si="74"/>
        <v>1.8761075270902132</v>
      </c>
      <c r="AM251" s="11">
        <f t="shared" si="75"/>
        <v>1.4342622278618158</v>
      </c>
      <c r="AN251" s="11">
        <f t="shared" si="81"/>
        <v>0.78468248195814927</v>
      </c>
      <c r="AP251" s="12">
        <v>1.8761075270902132</v>
      </c>
      <c r="AQ251" s="12">
        <v>1.4342622278618158</v>
      </c>
      <c r="AS251" s="12">
        <f t="shared" si="77"/>
        <v>0</v>
      </c>
    </row>
    <row r="252" spans="1:45" x14ac:dyDescent="0.2">
      <c r="A252">
        <f t="shared" si="76"/>
        <v>1.8052328444881889</v>
      </c>
      <c r="B252" s="5">
        <v>1748</v>
      </c>
      <c r="C252" s="4">
        <v>0.4551869463869464</v>
      </c>
      <c r="D252" s="4">
        <v>0.83147377725000005</v>
      </c>
      <c r="E252" s="4">
        <v>1.4270849999999999</v>
      </c>
      <c r="F252" s="4">
        <v>0.821718426</v>
      </c>
      <c r="G252" s="4">
        <v>0.86577363636363625</v>
      </c>
      <c r="H252" s="4">
        <v>3.8906882591093113</v>
      </c>
      <c r="I252" s="4">
        <v>6.6728677215189869</v>
      </c>
      <c r="J252" s="4">
        <v>6.0237609329446054</v>
      </c>
      <c r="K252" s="4">
        <v>5.5631578947368485</v>
      </c>
      <c r="L252" s="4">
        <v>2.2710199004975125</v>
      </c>
      <c r="M252" s="4">
        <v>2.8754330708661415</v>
      </c>
      <c r="N252" s="4">
        <v>6.3344538922945102</v>
      </c>
      <c r="O252" s="4">
        <v>1.4270849999999999</v>
      </c>
      <c r="P252" s="4">
        <v>11.690564999999998</v>
      </c>
      <c r="Q252" s="4">
        <v>8.9373000000000005</v>
      </c>
      <c r="R252" s="6"/>
      <c r="S252" s="26">
        <v>1748</v>
      </c>
      <c r="T252" s="6">
        <f t="shared" si="61"/>
        <v>222.68569344599999</v>
      </c>
      <c r="U252" s="6">
        <f t="shared" si="62"/>
        <v>18.787287909090907</v>
      </c>
      <c r="V252" s="6">
        <f t="shared" si="63"/>
        <v>19.453441295546558</v>
      </c>
      <c r="W252" s="6">
        <f t="shared" si="64"/>
        <v>20.018603164556961</v>
      </c>
      <c r="X252" s="6">
        <f t="shared" si="65"/>
        <v>7.8308892128279872</v>
      </c>
      <c r="Y252" s="6">
        <f t="shared" si="66"/>
        <v>16.689473684210547</v>
      </c>
      <c r="Z252" s="6">
        <f t="shared" si="67"/>
        <v>2.9523258706467663</v>
      </c>
      <c r="AA252" s="6">
        <f t="shared" si="68"/>
        <v>3.7380629921259843</v>
      </c>
      <c r="AB252" s="6">
        <f t="shared" si="69"/>
        <v>12.66890778458902</v>
      </c>
      <c r="AC252" s="6">
        <f t="shared" si="78"/>
        <v>386.74003499999998</v>
      </c>
      <c r="AD252" s="7">
        <f t="shared" si="70"/>
        <v>324.8246853595947</v>
      </c>
      <c r="AE252" s="7">
        <f t="shared" si="79"/>
        <v>472.68795549750712</v>
      </c>
      <c r="AF252" s="51">
        <v>1748</v>
      </c>
      <c r="AG252" s="44">
        <f t="shared" si="71"/>
        <v>2922.6412499999992</v>
      </c>
      <c r="AH252" s="44">
        <f t="shared" si="72"/>
        <v>2234.3250000000003</v>
      </c>
      <c r="AI252" s="44">
        <f t="shared" si="73"/>
        <v>1364.2636785102977</v>
      </c>
      <c r="AJ252" s="44">
        <f t="shared" si="80"/>
        <v>2053.2919130370979</v>
      </c>
      <c r="AK252" s="10">
        <v>1748</v>
      </c>
      <c r="AL252" s="11">
        <f t="shared" si="74"/>
        <v>2.1422847328101309</v>
      </c>
      <c r="AM252" s="11">
        <f t="shared" si="75"/>
        <v>1.6377515836526284</v>
      </c>
      <c r="AN252" s="11">
        <f t="shared" si="81"/>
        <v>0.66442753212443439</v>
      </c>
      <c r="AP252" s="12">
        <v>2.1422847328101309</v>
      </c>
      <c r="AQ252" s="12">
        <v>1.6377515836526284</v>
      </c>
      <c r="AS252" s="12">
        <f t="shared" si="77"/>
        <v>0</v>
      </c>
    </row>
    <row r="253" spans="1:45" x14ac:dyDescent="0.2">
      <c r="A253">
        <f t="shared" si="76"/>
        <v>1.6777309964239271</v>
      </c>
      <c r="B253" s="5">
        <v>1749</v>
      </c>
      <c r="C253" s="4">
        <v>0.39374438894438896</v>
      </c>
      <c r="D253" s="4">
        <v>0.66420653784999995</v>
      </c>
      <c r="E253" s="4">
        <v>1.4270849999999999</v>
      </c>
      <c r="F253" s="4">
        <v>0.66059716599999996</v>
      </c>
      <c r="G253" s="4">
        <v>0.83519636363636363</v>
      </c>
      <c r="H253" s="4">
        <v>3.8906882591093113</v>
      </c>
      <c r="I253" s="4">
        <v>6.2951582278481011</v>
      </c>
      <c r="J253" s="4">
        <v>5.7435860058309025</v>
      </c>
      <c r="K253" s="4">
        <v>5.6</v>
      </c>
      <c r="L253" s="4">
        <v>2.2300390902629705</v>
      </c>
      <c r="M253" s="4">
        <v>2.83759842519685</v>
      </c>
      <c r="N253" s="4">
        <v>6.3</v>
      </c>
      <c r="O253" s="4">
        <v>0.88892499999999997</v>
      </c>
      <c r="P253" s="4">
        <v>11.690564999999998</v>
      </c>
      <c r="Q253" s="4">
        <v>8.9373000000000005</v>
      </c>
      <c r="R253" s="6"/>
      <c r="S253" s="26">
        <v>1749</v>
      </c>
      <c r="T253" s="6">
        <f t="shared" si="61"/>
        <v>179.021831986</v>
      </c>
      <c r="U253" s="6">
        <f t="shared" si="62"/>
        <v>18.123761090909092</v>
      </c>
      <c r="V253" s="6">
        <f t="shared" si="63"/>
        <v>19.453441295546558</v>
      </c>
      <c r="W253" s="6">
        <f t="shared" si="64"/>
        <v>18.885474683544302</v>
      </c>
      <c r="X253" s="6">
        <f t="shared" si="65"/>
        <v>7.4666618075801736</v>
      </c>
      <c r="Y253" s="6">
        <f t="shared" si="66"/>
        <v>16.799999999999997</v>
      </c>
      <c r="Z253" s="6">
        <f t="shared" si="67"/>
        <v>2.8990508173418617</v>
      </c>
      <c r="AA253" s="6">
        <f t="shared" si="68"/>
        <v>3.688877952755905</v>
      </c>
      <c r="AB253" s="6">
        <f t="shared" si="69"/>
        <v>12.6</v>
      </c>
      <c r="AC253" s="6">
        <f t="shared" si="78"/>
        <v>386.74003499999998</v>
      </c>
      <c r="AD253" s="7">
        <f t="shared" si="70"/>
        <v>278.93909963367787</v>
      </c>
      <c r="AE253" s="7">
        <f t="shared" si="79"/>
        <v>488.87902691359471</v>
      </c>
      <c r="AF253" s="51">
        <v>1749</v>
      </c>
      <c r="AG253" s="44">
        <f t="shared" si="71"/>
        <v>2922.6412499999992</v>
      </c>
      <c r="AH253" s="44">
        <f t="shared" si="72"/>
        <v>2234.3250000000003</v>
      </c>
      <c r="AI253" s="44">
        <f t="shared" si="73"/>
        <v>1171.5442184614471</v>
      </c>
      <c r="AJ253" s="44">
        <f t="shared" si="80"/>
        <v>2043.9606711202471</v>
      </c>
      <c r="AK253" s="10">
        <v>1749</v>
      </c>
      <c r="AL253" s="11">
        <f t="shared" si="74"/>
        <v>2.4946913688313139</v>
      </c>
      <c r="AM253" s="11">
        <f t="shared" si="75"/>
        <v>1.9071623288229533</v>
      </c>
      <c r="AN253" s="11">
        <f t="shared" si="81"/>
        <v>0.57317356200369118</v>
      </c>
      <c r="AP253" s="12">
        <v>2.4946913688313139</v>
      </c>
      <c r="AQ253" s="12">
        <v>1.9071623288229533</v>
      </c>
      <c r="AS253" s="12">
        <f t="shared" si="77"/>
        <v>0</v>
      </c>
    </row>
    <row r="254" spans="1:45" x14ac:dyDescent="0.2">
      <c r="A254">
        <f t="shared" si="76"/>
        <v>2.2876833317390473</v>
      </c>
      <c r="B254" s="5">
        <v>1750</v>
      </c>
      <c r="C254" s="4">
        <v>0.33454192474192473</v>
      </c>
      <c r="D254" s="4">
        <v>0.75756499704999991</v>
      </c>
      <c r="E254" s="4">
        <v>0.88892499999999997</v>
      </c>
      <c r="F254" s="4">
        <v>0.76532598499999993</v>
      </c>
      <c r="G254" s="4">
        <v>1.0920454545454545</v>
      </c>
      <c r="H254" s="4">
        <v>3.5016194331983805</v>
      </c>
      <c r="I254" s="4">
        <v>5.7915455696202534</v>
      </c>
      <c r="J254" s="4">
        <v>5.7435860058309025</v>
      </c>
      <c r="K254" s="4">
        <v>5.55</v>
      </c>
      <c r="L254" s="4">
        <v>2.1344171997157071</v>
      </c>
      <c r="M254" s="4">
        <v>2.3961942257217843</v>
      </c>
      <c r="N254" s="4">
        <v>6.3</v>
      </c>
      <c r="O254" s="4">
        <v>1.1387849999999999</v>
      </c>
      <c r="P254" s="4">
        <v>11.86835</v>
      </c>
      <c r="Q254" s="4">
        <v>8.9373000000000005</v>
      </c>
      <c r="R254" s="6"/>
      <c r="S254" s="26">
        <v>1750</v>
      </c>
      <c r="T254" s="6">
        <f t="shared" si="61"/>
        <v>207.40334193499999</v>
      </c>
      <c r="U254" s="6">
        <f t="shared" si="62"/>
        <v>23.697386363636362</v>
      </c>
      <c r="V254" s="6">
        <f t="shared" si="63"/>
        <v>17.508097165991902</v>
      </c>
      <c r="W254" s="6">
        <f t="shared" si="64"/>
        <v>17.374636708860759</v>
      </c>
      <c r="X254" s="6">
        <f t="shared" si="65"/>
        <v>7.4666618075801736</v>
      </c>
      <c r="Y254" s="6">
        <f t="shared" si="66"/>
        <v>16.649999999999999</v>
      </c>
      <c r="Z254" s="6">
        <f t="shared" si="67"/>
        <v>2.7747423596304195</v>
      </c>
      <c r="AA254" s="6">
        <f t="shared" si="68"/>
        <v>3.1150524934383199</v>
      </c>
      <c r="AB254" s="6">
        <f t="shared" si="69"/>
        <v>12.6</v>
      </c>
      <c r="AC254" s="6">
        <f t="shared" si="78"/>
        <v>240.898675</v>
      </c>
      <c r="AD254" s="7">
        <f t="shared" si="70"/>
        <v>308.5899188341379</v>
      </c>
      <c r="AE254" s="7">
        <f t="shared" si="79"/>
        <v>486.65730264767785</v>
      </c>
      <c r="AF254" s="51">
        <v>1750</v>
      </c>
      <c r="AG254" s="44">
        <f t="shared" si="71"/>
        <v>2967.0875000000001</v>
      </c>
      <c r="AH254" s="44">
        <f t="shared" si="72"/>
        <v>2234.3250000000003</v>
      </c>
      <c r="AI254" s="44">
        <f t="shared" si="73"/>
        <v>1296.0776591033793</v>
      </c>
      <c r="AJ254" s="44">
        <f t="shared" si="80"/>
        <v>1436.7580579763794</v>
      </c>
      <c r="AK254" s="10">
        <v>1750</v>
      </c>
      <c r="AL254" s="11">
        <f t="shared" si="74"/>
        <v>2.2892821885785901</v>
      </c>
      <c r="AM254" s="11">
        <f t="shared" si="75"/>
        <v>1.723912903140153</v>
      </c>
      <c r="AN254" s="11">
        <f t="shared" si="81"/>
        <v>0.90208483739346956</v>
      </c>
      <c r="AP254" s="12">
        <v>2.2892821885785901</v>
      </c>
      <c r="AQ254" s="12">
        <v>1.723912903140153</v>
      </c>
      <c r="AS254" s="12">
        <f t="shared" si="77"/>
        <v>0</v>
      </c>
    </row>
    <row r="255" spans="1:45" x14ac:dyDescent="0.2">
      <c r="A255">
        <f t="shared" si="76"/>
        <v>2.1604496898771215</v>
      </c>
      <c r="B255" s="5">
        <v>1751</v>
      </c>
      <c r="C255" s="4">
        <v>0.32814165834165832</v>
      </c>
      <c r="D255" s="4">
        <v>0.71380321930000001</v>
      </c>
      <c r="E255" s="4">
        <v>1.1387849999999999</v>
      </c>
      <c r="F255" s="4">
        <v>0.70893354400000008</v>
      </c>
      <c r="G255" s="4">
        <v>1.3663672727272727</v>
      </c>
      <c r="H255" s="4">
        <v>3.1125506072874494</v>
      </c>
      <c r="I255" s="4">
        <v>5.7915455696202534</v>
      </c>
      <c r="J255" s="4">
        <v>5.0431486880466467</v>
      </c>
      <c r="K255" s="4">
        <v>5.5</v>
      </c>
      <c r="L255" s="4">
        <v>2.1344171997157071</v>
      </c>
      <c r="M255" s="4">
        <v>2.1439632545931757</v>
      </c>
      <c r="N255" s="4">
        <v>6.2213386442178216</v>
      </c>
      <c r="O255" s="4">
        <v>1.1868350000000001</v>
      </c>
      <c r="P255" s="4">
        <v>11.86835</v>
      </c>
      <c r="Q255" s="4">
        <v>8.9373000000000005</v>
      </c>
      <c r="R255" s="6"/>
      <c r="S255" s="26">
        <v>1751</v>
      </c>
      <c r="T255" s="6">
        <f t="shared" si="61"/>
        <v>192.12099042400001</v>
      </c>
      <c r="U255" s="6">
        <f t="shared" si="62"/>
        <v>29.650169818181816</v>
      </c>
      <c r="V255" s="6">
        <f t="shared" si="63"/>
        <v>15.562753036437247</v>
      </c>
      <c r="W255" s="6">
        <f t="shared" si="64"/>
        <v>17.374636708860759</v>
      </c>
      <c r="X255" s="6">
        <f t="shared" si="65"/>
        <v>6.5560932944606414</v>
      </c>
      <c r="Y255" s="6">
        <f t="shared" si="66"/>
        <v>16.5</v>
      </c>
      <c r="Z255" s="6">
        <f t="shared" si="67"/>
        <v>2.7747423596304195</v>
      </c>
      <c r="AA255" s="6">
        <f t="shared" si="68"/>
        <v>2.7871522309711287</v>
      </c>
      <c r="AB255" s="6">
        <f t="shared" si="69"/>
        <v>12.442677288435643</v>
      </c>
      <c r="AC255" s="6">
        <f t="shared" si="78"/>
        <v>308.61073499999998</v>
      </c>
      <c r="AD255" s="7">
        <f t="shared" si="70"/>
        <v>295.76921516097758</v>
      </c>
      <c r="AE255" s="7">
        <f t="shared" si="79"/>
        <v>342.08525189913792</v>
      </c>
      <c r="AF255" s="51">
        <v>1751</v>
      </c>
      <c r="AG255" s="44">
        <f t="shared" si="71"/>
        <v>2967.0875000000001</v>
      </c>
      <c r="AH255" s="44">
        <f t="shared" si="72"/>
        <v>2234.3250000000003</v>
      </c>
      <c r="AI255" s="44">
        <f t="shared" si="73"/>
        <v>1242.2307036761058</v>
      </c>
      <c r="AJ255" s="44">
        <f t="shared" si="80"/>
        <v>1731.4876308953062</v>
      </c>
      <c r="AK255" s="10">
        <v>1751</v>
      </c>
      <c r="AL255" s="11">
        <f t="shared" si="74"/>
        <v>2.3885156688041631</v>
      </c>
      <c r="AM255" s="11">
        <f t="shared" si="75"/>
        <v>1.7986393295448355</v>
      </c>
      <c r="AN255" s="11">
        <f t="shared" si="81"/>
        <v>0.71743550546403922</v>
      </c>
      <c r="AP255" s="12">
        <v>2.3885156688041631</v>
      </c>
      <c r="AQ255" s="12">
        <v>1.7986393295448355</v>
      </c>
      <c r="AS255" s="12">
        <f t="shared" si="77"/>
        <v>0</v>
      </c>
    </row>
    <row r="256" spans="1:45" x14ac:dyDescent="0.2">
      <c r="A256">
        <f t="shared" si="76"/>
        <v>2.1130448444954935</v>
      </c>
      <c r="B256" s="5">
        <v>1752</v>
      </c>
      <c r="C256" s="4">
        <v>0.36219107559107561</v>
      </c>
      <c r="D256" s="4">
        <v>0.77409722419999993</v>
      </c>
      <c r="E256" s="4">
        <v>1.1868350000000001</v>
      </c>
      <c r="F256" s="4">
        <v>0.76532598499999993</v>
      </c>
      <c r="G256" s="4">
        <v>1.5288636363636363</v>
      </c>
      <c r="H256" s="4">
        <v>3.3070850202429152</v>
      </c>
      <c r="I256" s="4">
        <v>5.5397392405063295</v>
      </c>
      <c r="J256" s="4">
        <v>5.0431486880466467</v>
      </c>
      <c r="K256" s="4">
        <v>5.45</v>
      </c>
      <c r="L256" s="4">
        <v>2.1344171997157071</v>
      </c>
      <c r="M256" s="4">
        <v>2.307913385826772</v>
      </c>
      <c r="N256" s="4">
        <v>6.447569140371197</v>
      </c>
      <c r="O256" s="4">
        <v>1.25891</v>
      </c>
      <c r="P256" s="4">
        <v>11.86835</v>
      </c>
      <c r="Q256" s="4">
        <v>8.9373000000000005</v>
      </c>
      <c r="R256" s="6"/>
      <c r="S256" s="26">
        <v>1752</v>
      </c>
      <c r="T256" s="6">
        <f t="shared" si="61"/>
        <v>207.40334193499999</v>
      </c>
      <c r="U256" s="6">
        <f t="shared" si="62"/>
        <v>33.176340909090904</v>
      </c>
      <c r="V256" s="6">
        <f t="shared" si="63"/>
        <v>16.535425101214575</v>
      </c>
      <c r="W256" s="6">
        <f t="shared" si="64"/>
        <v>16.619217721518989</v>
      </c>
      <c r="X256" s="6">
        <f t="shared" si="65"/>
        <v>6.5560932944606414</v>
      </c>
      <c r="Y256" s="6">
        <f t="shared" si="66"/>
        <v>16.350000000000001</v>
      </c>
      <c r="Z256" s="6">
        <f t="shared" si="67"/>
        <v>2.7747423596304195</v>
      </c>
      <c r="AA256" s="6">
        <f t="shared" si="68"/>
        <v>3.0002874015748038</v>
      </c>
      <c r="AB256" s="6">
        <f t="shared" si="69"/>
        <v>12.895138280742394</v>
      </c>
      <c r="AC256" s="6">
        <f t="shared" si="78"/>
        <v>321.63228500000002</v>
      </c>
      <c r="AD256" s="7">
        <f t="shared" si="70"/>
        <v>315.31058700323268</v>
      </c>
      <c r="AE256" s="7">
        <f t="shared" si="79"/>
        <v>412.25895973697766</v>
      </c>
      <c r="AF256" s="51">
        <v>1752</v>
      </c>
      <c r="AG256" s="44">
        <f t="shared" si="71"/>
        <v>2967.0875000000001</v>
      </c>
      <c r="AH256" s="44">
        <f t="shared" si="72"/>
        <v>2234.3250000000003</v>
      </c>
      <c r="AI256" s="44">
        <f t="shared" si="73"/>
        <v>1324.3044654135774</v>
      </c>
      <c r="AJ256" s="44">
        <f t="shared" si="80"/>
        <v>1804.0660262865777</v>
      </c>
      <c r="AK256" s="10">
        <v>1752</v>
      </c>
      <c r="AL256" s="11">
        <f t="shared" si="74"/>
        <v>2.2404874237688124</v>
      </c>
      <c r="AM256" s="11">
        <f t="shared" si="75"/>
        <v>1.6871686672914943</v>
      </c>
      <c r="AN256" s="11">
        <f t="shared" si="81"/>
        <v>0.73406651758720631</v>
      </c>
      <c r="AP256" s="12">
        <v>2.2404874237688124</v>
      </c>
      <c r="AQ256" s="12">
        <v>1.6871686672914943</v>
      </c>
      <c r="AS256" s="12">
        <f t="shared" si="77"/>
        <v>0</v>
      </c>
    </row>
    <row r="257" spans="1:45" x14ac:dyDescent="0.2">
      <c r="A257">
        <f t="shared" si="76"/>
        <v>2.2255315934118736</v>
      </c>
      <c r="B257" s="5">
        <v>1753</v>
      </c>
      <c r="C257" s="4">
        <v>0.33302506160506157</v>
      </c>
      <c r="D257" s="4">
        <v>0.74492270569999997</v>
      </c>
      <c r="E257" s="4">
        <v>1.25891</v>
      </c>
      <c r="F257" s="4">
        <v>0.74115779599999998</v>
      </c>
      <c r="G257" s="4">
        <v>0.91731818181818181</v>
      </c>
      <c r="H257" s="4">
        <v>3.3070850202429152</v>
      </c>
      <c r="I257" s="4">
        <v>5.2879329113924047</v>
      </c>
      <c r="J257" s="4">
        <v>5.0431486880466467</v>
      </c>
      <c r="K257" s="4">
        <v>5.4</v>
      </c>
      <c r="L257" s="4">
        <v>2.1344171997157071</v>
      </c>
      <c r="M257" s="4">
        <v>2.3709711286089235</v>
      </c>
      <c r="N257" s="4">
        <v>6.2213386442178216</v>
      </c>
      <c r="O257" s="4">
        <v>1.2493000000000001</v>
      </c>
      <c r="P257" s="4">
        <v>11.86835</v>
      </c>
      <c r="Q257" s="4">
        <v>8.9373000000000005</v>
      </c>
      <c r="R257" s="6"/>
      <c r="S257" s="26">
        <v>1753</v>
      </c>
      <c r="T257" s="6">
        <f t="shared" si="61"/>
        <v>200.85376271600001</v>
      </c>
      <c r="U257" s="6">
        <f t="shared" si="62"/>
        <v>19.905804545454544</v>
      </c>
      <c r="V257" s="6">
        <f t="shared" si="63"/>
        <v>16.535425101214575</v>
      </c>
      <c r="W257" s="6">
        <f t="shared" si="64"/>
        <v>15.863798734177214</v>
      </c>
      <c r="X257" s="6">
        <f t="shared" si="65"/>
        <v>6.5560932944606414</v>
      </c>
      <c r="Y257" s="6">
        <f t="shared" si="66"/>
        <v>16.200000000000003</v>
      </c>
      <c r="Z257" s="6">
        <f t="shared" si="67"/>
        <v>2.7747423596304195</v>
      </c>
      <c r="AA257" s="6">
        <f t="shared" si="68"/>
        <v>3.0822624671916006</v>
      </c>
      <c r="AB257" s="6">
        <f t="shared" si="69"/>
        <v>12.442677288435643</v>
      </c>
      <c r="AC257" s="6">
        <f t="shared" si="78"/>
        <v>341.16460999999998</v>
      </c>
      <c r="AD257" s="7">
        <f t="shared" si="70"/>
        <v>294.21456650656455</v>
      </c>
      <c r="AE257" s="7">
        <f t="shared" si="79"/>
        <v>429.53953006823275</v>
      </c>
      <c r="AF257" s="51">
        <v>1753</v>
      </c>
      <c r="AG257" s="44">
        <f t="shared" si="71"/>
        <v>2967.0875000000001</v>
      </c>
      <c r="AH257" s="44">
        <f t="shared" si="72"/>
        <v>2234.3250000000003</v>
      </c>
      <c r="AI257" s="44">
        <f t="shared" si="73"/>
        <v>1235.7011793275713</v>
      </c>
      <c r="AJ257" s="44">
        <f t="shared" si="80"/>
        <v>1825.0067379203715</v>
      </c>
      <c r="AK257" s="10">
        <v>1753</v>
      </c>
      <c r="AL257" s="11">
        <f t="shared" si="74"/>
        <v>2.4011367389117435</v>
      </c>
      <c r="AM257" s="11">
        <f t="shared" si="75"/>
        <v>1.8081434552128921</v>
      </c>
      <c r="AN257" s="11">
        <f t="shared" si="81"/>
        <v>0.6770940367791054</v>
      </c>
      <c r="AP257" s="12">
        <v>2.4011367389117435</v>
      </c>
      <c r="AQ257" s="12">
        <v>1.8081434552128921</v>
      </c>
      <c r="AS257" s="12">
        <f t="shared" si="77"/>
        <v>0</v>
      </c>
    </row>
    <row r="258" spans="1:45" x14ac:dyDescent="0.2">
      <c r="A258">
        <f t="shared" si="76"/>
        <v>2.2512653120031798</v>
      </c>
      <c r="B258" s="5">
        <v>1754</v>
      </c>
      <c r="C258" s="4">
        <v>0.32206140526140525</v>
      </c>
      <c r="D258" s="4">
        <v>0.72936296249999999</v>
      </c>
      <c r="E258" s="4">
        <v>1.2493000000000001</v>
      </c>
      <c r="F258" s="4">
        <v>0.72504566999999998</v>
      </c>
      <c r="G258" s="4">
        <v>0.57659999999999989</v>
      </c>
      <c r="H258" s="4">
        <v>3.1125506072874494</v>
      </c>
      <c r="I258" s="4">
        <v>5.0361265822784809</v>
      </c>
      <c r="J258" s="4">
        <v>5.0431486880466467</v>
      </c>
      <c r="K258" s="4">
        <v>5.3500000000000005</v>
      </c>
      <c r="L258" s="4">
        <v>2.1344171997157071</v>
      </c>
      <c r="M258" s="4">
        <v>2.3331364829396328</v>
      </c>
      <c r="N258" s="4">
        <v>6.2213386442178216</v>
      </c>
      <c r="O258" s="4">
        <v>1.2300800000000001</v>
      </c>
      <c r="P258" s="4">
        <v>11.86835</v>
      </c>
      <c r="Q258" s="4">
        <v>8.9373000000000005</v>
      </c>
      <c r="R258" s="6"/>
      <c r="S258" s="26">
        <v>1754</v>
      </c>
      <c r="T258" s="6">
        <f t="shared" si="61"/>
        <v>196.48737656999998</v>
      </c>
      <c r="U258" s="6">
        <f t="shared" si="62"/>
        <v>12.512219999999997</v>
      </c>
      <c r="V258" s="6">
        <f t="shared" si="63"/>
        <v>15.562753036437247</v>
      </c>
      <c r="W258" s="6">
        <f t="shared" si="64"/>
        <v>15.108379746835443</v>
      </c>
      <c r="X258" s="6">
        <f t="shared" si="65"/>
        <v>6.5560932944606414</v>
      </c>
      <c r="Y258" s="6">
        <f t="shared" si="66"/>
        <v>16.05</v>
      </c>
      <c r="Z258" s="6">
        <f t="shared" si="67"/>
        <v>2.7747423596304195</v>
      </c>
      <c r="AA258" s="6">
        <f t="shared" si="68"/>
        <v>3.0330774278215227</v>
      </c>
      <c r="AB258" s="6">
        <f t="shared" si="69"/>
        <v>12.442677288435643</v>
      </c>
      <c r="AC258" s="6">
        <f t="shared" si="78"/>
        <v>338.56030000000004</v>
      </c>
      <c r="AD258" s="7">
        <f t="shared" si="70"/>
        <v>280.52731972362085</v>
      </c>
      <c r="AE258" s="7">
        <f t="shared" si="79"/>
        <v>434.52541379056464</v>
      </c>
      <c r="AF258" s="51">
        <v>1754</v>
      </c>
      <c r="AG258" s="44">
        <f t="shared" si="71"/>
        <v>2967.0875000000001</v>
      </c>
      <c r="AH258" s="44">
        <f t="shared" si="72"/>
        <v>2234.3250000000003</v>
      </c>
      <c r="AI258" s="44">
        <f t="shared" si="73"/>
        <v>1178.2147428392077</v>
      </c>
      <c r="AJ258" s="44">
        <f t="shared" si="80"/>
        <v>1774.9210212452081</v>
      </c>
      <c r="AK258" s="10">
        <v>1754</v>
      </c>
      <c r="AL258" s="11">
        <f t="shared" si="74"/>
        <v>2.5182909295889893</v>
      </c>
      <c r="AM258" s="11">
        <f t="shared" si="75"/>
        <v>1.8963648295690365</v>
      </c>
      <c r="AN258" s="11">
        <f t="shared" si="81"/>
        <v>0.66381249009751597</v>
      </c>
      <c r="AP258" s="12">
        <v>2.5182909295889893</v>
      </c>
      <c r="AQ258" s="12">
        <v>1.8963648295690365</v>
      </c>
      <c r="AS258" s="12">
        <f t="shared" si="77"/>
        <v>0</v>
      </c>
    </row>
    <row r="259" spans="1:45" x14ac:dyDescent="0.2">
      <c r="A259">
        <f t="shared" si="76"/>
        <v>2.220973398031203</v>
      </c>
      <c r="B259" s="5">
        <v>1755</v>
      </c>
      <c r="C259" s="4">
        <v>0.34459034299034302</v>
      </c>
      <c r="D259" s="4">
        <v>0.76437238469999991</v>
      </c>
      <c r="E259" s="4">
        <v>1.2300800000000001</v>
      </c>
      <c r="F259" s="4">
        <v>0.76532598499999993</v>
      </c>
      <c r="G259" s="4">
        <v>1.0623418181818181</v>
      </c>
      <c r="H259" s="4">
        <v>3.3070850202429152</v>
      </c>
      <c r="I259" s="4">
        <v>5.1620297468354428</v>
      </c>
      <c r="J259" s="4">
        <v>5.0431486880466467</v>
      </c>
      <c r="K259" s="4">
        <v>5.3000000000000007</v>
      </c>
      <c r="L259" s="4">
        <v>2.1344171997157071</v>
      </c>
      <c r="M259" s="4">
        <v>2.4466404199475065</v>
      </c>
      <c r="N259" s="4">
        <v>5.9385505240261027</v>
      </c>
      <c r="O259" s="4">
        <v>1.2060549999999999</v>
      </c>
      <c r="P259" s="4">
        <v>11.978864999999999</v>
      </c>
      <c r="Q259" s="4">
        <v>9.2255999999999982</v>
      </c>
      <c r="R259" s="6"/>
      <c r="S259" s="26">
        <v>1755</v>
      </c>
      <c r="T259" s="6">
        <f t="shared" si="61"/>
        <v>207.40334193499999</v>
      </c>
      <c r="U259" s="6">
        <f t="shared" si="62"/>
        <v>23.052817454545451</v>
      </c>
      <c r="V259" s="6">
        <f t="shared" si="63"/>
        <v>16.535425101214575</v>
      </c>
      <c r="W259" s="6">
        <f t="shared" si="64"/>
        <v>15.486089240506328</v>
      </c>
      <c r="X259" s="6">
        <f t="shared" si="65"/>
        <v>6.5560932944606414</v>
      </c>
      <c r="Y259" s="6">
        <f t="shared" si="66"/>
        <v>15.900000000000002</v>
      </c>
      <c r="Z259" s="6">
        <f t="shared" si="67"/>
        <v>2.7747423596304195</v>
      </c>
      <c r="AA259" s="6">
        <f t="shared" si="68"/>
        <v>3.1806325459317586</v>
      </c>
      <c r="AB259" s="6">
        <f t="shared" si="69"/>
        <v>11.877101048052205</v>
      </c>
      <c r="AC259" s="6">
        <f t="shared" si="78"/>
        <v>333.35168000000004</v>
      </c>
      <c r="AD259" s="7">
        <f t="shared" si="70"/>
        <v>302.76624297934137</v>
      </c>
      <c r="AE259" s="7">
        <f t="shared" si="79"/>
        <v>422.60024315362097</v>
      </c>
      <c r="AF259" s="51">
        <v>1755</v>
      </c>
      <c r="AG259" s="44">
        <f t="shared" si="71"/>
        <v>2994.7162499999999</v>
      </c>
      <c r="AH259" s="44">
        <f t="shared" si="72"/>
        <v>2306.3999999999996</v>
      </c>
      <c r="AI259" s="44">
        <f t="shared" si="73"/>
        <v>1271.6182205132338</v>
      </c>
      <c r="AJ259" s="44">
        <f t="shared" si="80"/>
        <v>1800.6012403862342</v>
      </c>
      <c r="AK259" s="10">
        <v>1755</v>
      </c>
      <c r="AL259" s="11">
        <f t="shared" si="74"/>
        <v>2.3550435198949193</v>
      </c>
      <c r="AM259" s="11">
        <f t="shared" si="75"/>
        <v>1.8137519286796007</v>
      </c>
      <c r="AN259" s="11">
        <f t="shared" si="81"/>
        <v>0.70621867406937255</v>
      </c>
      <c r="AP259" s="12">
        <v>2.3550435198949193</v>
      </c>
      <c r="AQ259" s="12">
        <v>1.8137519286796007</v>
      </c>
      <c r="AS259" s="12">
        <f t="shared" si="77"/>
        <v>0</v>
      </c>
    </row>
    <row r="260" spans="1:45" x14ac:dyDescent="0.2">
      <c r="A260">
        <f t="shared" si="76"/>
        <v>1.9792679834254143</v>
      </c>
      <c r="B260" s="5">
        <v>1756</v>
      </c>
      <c r="C260" s="4">
        <v>0.45179480519480519</v>
      </c>
      <c r="D260" s="4">
        <v>0.86745568340000001</v>
      </c>
      <c r="E260" s="4">
        <v>1.2060549999999999</v>
      </c>
      <c r="F260" s="4">
        <v>0.89422299299999997</v>
      </c>
      <c r="G260" s="4">
        <v>1.3969445454545453</v>
      </c>
      <c r="H260" s="4">
        <v>3.3070850202429152</v>
      </c>
      <c r="I260" s="4">
        <v>5.0361265822784809</v>
      </c>
      <c r="J260" s="4">
        <v>5.0431486880466467</v>
      </c>
      <c r="K260" s="4">
        <v>5.2500000000000009</v>
      </c>
      <c r="L260" s="4">
        <v>2.1344171997157071</v>
      </c>
      <c r="M260" s="4">
        <v>2.27007874015748</v>
      </c>
      <c r="N260" s="4">
        <v>6.2213386442178216</v>
      </c>
      <c r="O260" s="4">
        <v>1.1868350000000001</v>
      </c>
      <c r="P260" s="4">
        <v>11.978864999999999</v>
      </c>
      <c r="Q260" s="4">
        <v>9.2255999999999982</v>
      </c>
      <c r="R260" s="6"/>
      <c r="S260" s="26">
        <v>1756</v>
      </c>
      <c r="T260" s="6">
        <f t="shared" si="61"/>
        <v>242.33443110299999</v>
      </c>
      <c r="U260" s="6">
        <f t="shared" si="62"/>
        <v>30.31369663636363</v>
      </c>
      <c r="V260" s="6">
        <f t="shared" si="63"/>
        <v>16.535425101214575</v>
      </c>
      <c r="W260" s="6">
        <f t="shared" si="64"/>
        <v>15.108379746835443</v>
      </c>
      <c r="X260" s="6">
        <f t="shared" si="65"/>
        <v>6.5560932944606414</v>
      </c>
      <c r="Y260" s="6">
        <f t="shared" si="66"/>
        <v>15.750000000000004</v>
      </c>
      <c r="Z260" s="6">
        <f t="shared" si="67"/>
        <v>2.7747423596304195</v>
      </c>
      <c r="AA260" s="6">
        <f t="shared" si="68"/>
        <v>2.9511023622047241</v>
      </c>
      <c r="AB260" s="6">
        <f t="shared" si="69"/>
        <v>12.442677288435643</v>
      </c>
      <c r="AC260" s="6">
        <f t="shared" si="78"/>
        <v>326.84090499999996</v>
      </c>
      <c r="AD260" s="7">
        <f t="shared" si="70"/>
        <v>344.76654789214507</v>
      </c>
      <c r="AE260" s="7">
        <f t="shared" si="79"/>
        <v>428.71458104434146</v>
      </c>
      <c r="AF260" s="51">
        <v>1756</v>
      </c>
      <c r="AG260" s="44">
        <f t="shared" si="71"/>
        <v>2994.7162499999999</v>
      </c>
      <c r="AH260" s="44">
        <f t="shared" si="72"/>
        <v>2306.3999999999996</v>
      </c>
      <c r="AI260" s="44">
        <f t="shared" si="73"/>
        <v>1448.0195011470094</v>
      </c>
      <c r="AJ260" s="44">
        <f t="shared" si="80"/>
        <v>1802.9466915144092</v>
      </c>
      <c r="AK260" s="10">
        <v>1756</v>
      </c>
      <c r="AL260" s="11">
        <f t="shared" si="74"/>
        <v>2.0681463527444324</v>
      </c>
      <c r="AM260" s="11">
        <f t="shared" si="75"/>
        <v>1.5927962283470958</v>
      </c>
      <c r="AN260" s="11">
        <f t="shared" si="81"/>
        <v>0.80314049658935061</v>
      </c>
      <c r="AP260" s="12">
        <v>2.0681463527444324</v>
      </c>
      <c r="AQ260" s="12">
        <v>1.5927962283470958</v>
      </c>
      <c r="AS260" s="12">
        <f t="shared" si="77"/>
        <v>0</v>
      </c>
    </row>
    <row r="261" spans="1:45" x14ac:dyDescent="0.2">
      <c r="A261">
        <f t="shared" si="76"/>
        <v>1.7043621426528084</v>
      </c>
      <c r="B261" s="5">
        <v>1757</v>
      </c>
      <c r="C261" s="4">
        <v>0.6711959373959373</v>
      </c>
      <c r="D261" s="4">
        <v>1.1504485128499999</v>
      </c>
      <c r="E261" s="4">
        <v>1.1868350000000001</v>
      </c>
      <c r="F261" s="4">
        <v>1.143960946</v>
      </c>
      <c r="G261" s="4">
        <v>1.1086445454545453</v>
      </c>
      <c r="H261" s="4">
        <v>3.3070850202429152</v>
      </c>
      <c r="I261" s="4">
        <v>5.0361265822784809</v>
      </c>
      <c r="J261" s="4">
        <v>5.0431486880466467</v>
      </c>
      <c r="K261" s="4">
        <v>5.2000000000000011</v>
      </c>
      <c r="L261" s="4">
        <v>2.1344171997157071</v>
      </c>
      <c r="M261" s="4">
        <v>2.4340288713910763</v>
      </c>
      <c r="N261" s="4">
        <v>6.2213386442178216</v>
      </c>
      <c r="O261" s="4">
        <v>1.398255</v>
      </c>
      <c r="P261" s="4">
        <v>11.978864999999999</v>
      </c>
      <c r="Q261" s="4">
        <v>9.2255999999999982</v>
      </c>
      <c r="R261" s="6"/>
      <c r="S261" s="26">
        <v>1757</v>
      </c>
      <c r="T261" s="6">
        <f t="shared" ref="T261:T304" si="82">F261*271</f>
        <v>310.013416366</v>
      </c>
      <c r="U261" s="6">
        <f t="shared" ref="U261:U304" si="83">G261*21.7</f>
        <v>24.057586636363631</v>
      </c>
      <c r="V261" s="6">
        <f t="shared" ref="V261:V304" si="84">H261*5</f>
        <v>16.535425101214575</v>
      </c>
      <c r="W261" s="6">
        <f t="shared" ref="W261:W304" si="85">I261*3</f>
        <v>15.108379746835443</v>
      </c>
      <c r="X261" s="6">
        <f t="shared" ref="X261:X304" si="86">J261*1.3</f>
        <v>6.5560932944606414</v>
      </c>
      <c r="Y261" s="6">
        <f t="shared" ref="Y261:Y304" si="87">K261*3</f>
        <v>15.600000000000003</v>
      </c>
      <c r="Z261" s="6">
        <f t="shared" ref="Z261:Z304" si="88">L261*1.3</f>
        <v>2.7747423596304195</v>
      </c>
      <c r="AA261" s="6">
        <f t="shared" ref="AA261:AA304" si="89">M261*1.3</f>
        <v>3.1642375328083991</v>
      </c>
      <c r="AB261" s="6">
        <f t="shared" ref="AB261:AB304" si="90">N261*2</f>
        <v>12.442677288435643</v>
      </c>
      <c r="AC261" s="6">
        <f t="shared" si="78"/>
        <v>321.63228500000002</v>
      </c>
      <c r="AD261" s="7">
        <f t="shared" ref="AD261:AD304" si="91">SUM(T261:AB261)</f>
        <v>406.25255832574874</v>
      </c>
      <c r="AE261" s="7">
        <f t="shared" si="79"/>
        <v>429.27302178914505</v>
      </c>
      <c r="AF261" s="51">
        <v>1757</v>
      </c>
      <c r="AG261" s="44">
        <f t="shared" ref="AG261:AG304" si="92">P261*250</f>
        <v>2994.7162499999999</v>
      </c>
      <c r="AH261" s="44">
        <f t="shared" ref="AH261:AH304" si="93">Q261*250</f>
        <v>2306.3999999999996</v>
      </c>
      <c r="AI261" s="44">
        <f t="shared" ref="AI261:AI304" si="94">AD261*4.2</f>
        <v>1706.2607449681448</v>
      </c>
      <c r="AJ261" s="44">
        <f t="shared" si="80"/>
        <v>1755.0599932309449</v>
      </c>
      <c r="AK261" s="10">
        <v>1757</v>
      </c>
      <c r="AL261" s="11">
        <f t="shared" ref="AL261:AL304" si="95">AG261/AI261</f>
        <v>1.755134002133953</v>
      </c>
      <c r="AM261" s="11">
        <f t="shared" ref="AM261:AM304" si="96">AH261/AI261</f>
        <v>1.3517277513426351</v>
      </c>
      <c r="AN261" s="11">
        <f t="shared" si="81"/>
        <v>0.97219511102126821</v>
      </c>
      <c r="AP261" s="12">
        <v>1.755134002133953</v>
      </c>
      <c r="AQ261" s="12">
        <v>1.3517277513426351</v>
      </c>
      <c r="AS261" s="12">
        <f t="shared" si="77"/>
        <v>0</v>
      </c>
    </row>
    <row r="262" spans="1:45" x14ac:dyDescent="0.2">
      <c r="A262">
        <f t="shared" ref="A262:A304" si="97">F262/C262</f>
        <v>1.896786392405063</v>
      </c>
      <c r="B262" s="5">
        <v>1758</v>
      </c>
      <c r="C262" s="4">
        <v>0.53090209790209786</v>
      </c>
      <c r="D262" s="4">
        <v>1.0123557919499999</v>
      </c>
      <c r="E262" s="4">
        <v>1.398255</v>
      </c>
      <c r="F262" s="4">
        <v>1.0070078749999998</v>
      </c>
      <c r="G262" s="4">
        <v>1.4423736363636361</v>
      </c>
      <c r="H262" s="4">
        <v>3.1125506072874494</v>
      </c>
      <c r="I262" s="4">
        <v>5.0361265822784809</v>
      </c>
      <c r="J262" s="4">
        <v>5.0431486880466467</v>
      </c>
      <c r="K262" s="4">
        <v>5.1500000000000012</v>
      </c>
      <c r="L262" s="4">
        <v>2.1344171997157071</v>
      </c>
      <c r="M262" s="4">
        <v>2.5223097112860891</v>
      </c>
      <c r="N262" s="4">
        <v>6.2213386442178216</v>
      </c>
      <c r="O262" s="4">
        <v>1.340595</v>
      </c>
      <c r="P262" s="4">
        <v>11.978864999999999</v>
      </c>
      <c r="Q262" s="4">
        <v>9.2255999999999982</v>
      </c>
      <c r="R262" s="6"/>
      <c r="S262" s="26">
        <v>1758</v>
      </c>
      <c r="T262" s="6">
        <f t="shared" si="82"/>
        <v>272.89913412499993</v>
      </c>
      <c r="U262" s="6">
        <f t="shared" si="83"/>
        <v>31.299507909090902</v>
      </c>
      <c r="V262" s="6">
        <f t="shared" si="84"/>
        <v>15.562753036437247</v>
      </c>
      <c r="W262" s="6">
        <f t="shared" si="85"/>
        <v>15.108379746835443</v>
      </c>
      <c r="X262" s="6">
        <f t="shared" si="86"/>
        <v>6.5560932944606414</v>
      </c>
      <c r="Y262" s="6">
        <f t="shared" si="87"/>
        <v>15.450000000000003</v>
      </c>
      <c r="Z262" s="6">
        <f t="shared" si="88"/>
        <v>2.7747423596304195</v>
      </c>
      <c r="AA262" s="6">
        <f t="shared" si="89"/>
        <v>3.2790026246719157</v>
      </c>
      <c r="AB262" s="6">
        <f t="shared" si="90"/>
        <v>12.442677288435643</v>
      </c>
      <c r="AC262" s="6">
        <f t="shared" si="78"/>
        <v>378.92710499999998</v>
      </c>
      <c r="AD262" s="7">
        <f t="shared" si="91"/>
        <v>375.37229038456212</v>
      </c>
      <c r="AE262" s="7">
        <f t="shared" si="79"/>
        <v>417.87142695974876</v>
      </c>
      <c r="AF262" s="51">
        <v>1758</v>
      </c>
      <c r="AG262" s="44">
        <f t="shared" si="92"/>
        <v>2994.7162499999999</v>
      </c>
      <c r="AH262" s="44">
        <f t="shared" si="93"/>
        <v>2306.3999999999996</v>
      </c>
      <c r="AI262" s="44">
        <f t="shared" si="94"/>
        <v>1576.5636196151609</v>
      </c>
      <c r="AJ262" s="44">
        <f t="shared" si="80"/>
        <v>2021.8810972901613</v>
      </c>
      <c r="AK262" s="10">
        <v>1758</v>
      </c>
      <c r="AL262" s="11">
        <f t="shared" si="95"/>
        <v>1.8995213467700149</v>
      </c>
      <c r="AM262" s="11">
        <f t="shared" si="96"/>
        <v>1.4629285943836454</v>
      </c>
      <c r="AN262" s="11">
        <f t="shared" si="81"/>
        <v>0.7797509070776516</v>
      </c>
      <c r="AP262" s="12">
        <v>1.8995213467700149</v>
      </c>
      <c r="AQ262" s="12">
        <v>1.4629285943836454</v>
      </c>
      <c r="AS262" s="12">
        <f t="shared" ref="AS262:AS304" si="98">AM262-AQ262</f>
        <v>0</v>
      </c>
    </row>
    <row r="263" spans="1:45" x14ac:dyDescent="0.2">
      <c r="A263">
        <f t="shared" si="97"/>
        <v>2.0947950775569559</v>
      </c>
      <c r="B263" s="5">
        <v>1759</v>
      </c>
      <c r="C263" s="4">
        <v>0.39611248751248751</v>
      </c>
      <c r="D263" s="4">
        <v>0.83439122909999996</v>
      </c>
      <c r="E263" s="4">
        <v>1.340595</v>
      </c>
      <c r="F263" s="4">
        <v>0.82977448900000006</v>
      </c>
      <c r="G263" s="4">
        <v>0.91120272727272722</v>
      </c>
      <c r="H263" s="4">
        <v>3.1125506072874494</v>
      </c>
      <c r="I263" s="4">
        <v>5.1620297468354428</v>
      </c>
      <c r="J263" s="4">
        <v>5.0431486880466467</v>
      </c>
      <c r="K263" s="4">
        <v>5.0999999999999996</v>
      </c>
      <c r="L263" s="4">
        <v>2.3051705756929635</v>
      </c>
      <c r="M263" s="4">
        <v>2.585367454068241</v>
      </c>
      <c r="N263" s="4">
        <v>6.2213386442178216</v>
      </c>
      <c r="O263" s="4">
        <v>1.29735</v>
      </c>
      <c r="P263" s="4">
        <v>11.978864999999999</v>
      </c>
      <c r="Q263" s="4">
        <v>9.2255999999999982</v>
      </c>
      <c r="R263" s="6"/>
      <c r="S263" s="26">
        <v>1759</v>
      </c>
      <c r="T263" s="6">
        <f t="shared" si="82"/>
        <v>224.86888651900003</v>
      </c>
      <c r="U263" s="6">
        <f t="shared" si="83"/>
        <v>19.773099181818178</v>
      </c>
      <c r="V263" s="6">
        <f t="shared" si="84"/>
        <v>15.562753036437247</v>
      </c>
      <c r="W263" s="6">
        <f t="shared" si="85"/>
        <v>15.486089240506328</v>
      </c>
      <c r="X263" s="6">
        <f t="shared" si="86"/>
        <v>6.5560932944606414</v>
      </c>
      <c r="Y263" s="6">
        <f t="shared" si="87"/>
        <v>15.299999999999999</v>
      </c>
      <c r="Z263" s="6">
        <f t="shared" si="88"/>
        <v>2.9967217484008528</v>
      </c>
      <c r="AA263" s="6">
        <f t="shared" si="89"/>
        <v>3.3609776902887134</v>
      </c>
      <c r="AB263" s="6">
        <f t="shared" si="90"/>
        <v>12.442677288435643</v>
      </c>
      <c r="AC263" s="6">
        <f t="shared" ref="AC263:AC305" si="99">E263*271</f>
        <v>363.30124499999999</v>
      </c>
      <c r="AD263" s="7">
        <f t="shared" si="91"/>
        <v>316.34729799934763</v>
      </c>
      <c r="AE263" s="7">
        <f t="shared" si="79"/>
        <v>481.40026125956217</v>
      </c>
      <c r="AF263" s="51">
        <v>1759</v>
      </c>
      <c r="AG263" s="44">
        <f t="shared" si="92"/>
        <v>2994.7162499999999</v>
      </c>
      <c r="AH263" s="44">
        <f t="shared" si="93"/>
        <v>2306.3999999999996</v>
      </c>
      <c r="AI263" s="44">
        <f t="shared" si="94"/>
        <v>1328.6586515972601</v>
      </c>
      <c r="AJ263" s="44">
        <f t="shared" si="80"/>
        <v>1910.0745572174601</v>
      </c>
      <c r="AK263" s="10">
        <v>1759</v>
      </c>
      <c r="AL263" s="11">
        <f t="shared" si="95"/>
        <v>2.2539395249486183</v>
      </c>
      <c r="AM263" s="11">
        <f t="shared" si="96"/>
        <v>1.7358860360615107</v>
      </c>
      <c r="AN263" s="11">
        <f t="shared" si="81"/>
        <v>0.6956056487830562</v>
      </c>
      <c r="AP263" s="12">
        <v>2.2539395249486183</v>
      </c>
      <c r="AQ263" s="12">
        <v>1.7358860360615107</v>
      </c>
      <c r="AS263" s="12">
        <f t="shared" si="98"/>
        <v>0</v>
      </c>
    </row>
    <row r="264" spans="1:45" x14ac:dyDescent="0.2">
      <c r="A264">
        <f t="shared" si="97"/>
        <v>2.1459173758020174</v>
      </c>
      <c r="B264" s="5">
        <v>1760</v>
      </c>
      <c r="C264" s="4">
        <v>0.34913453213453205</v>
      </c>
      <c r="D264" s="4">
        <v>0.75756499704999991</v>
      </c>
      <c r="E264" s="4">
        <v>1.29735</v>
      </c>
      <c r="F264" s="4">
        <v>0.74921385900000015</v>
      </c>
      <c r="G264" s="4">
        <v>0.80549272727272725</v>
      </c>
      <c r="H264" s="4">
        <v>3.1125506072874494</v>
      </c>
      <c r="I264" s="4">
        <v>5.2258936708860766</v>
      </c>
      <c r="J264" s="4">
        <v>5.0431486880466467</v>
      </c>
      <c r="K264" s="4">
        <v>5.169354838709677</v>
      </c>
      <c r="L264" s="4">
        <v>2.3905472636815919</v>
      </c>
      <c r="M264" s="4">
        <v>2.8754330708661415</v>
      </c>
      <c r="N264" s="4">
        <v>5.6557624038343839</v>
      </c>
      <c r="O264" s="4">
        <v>1.2829349999999999</v>
      </c>
      <c r="P264" s="4">
        <v>12.050939999999999</v>
      </c>
      <c r="Q264" s="4">
        <v>9.2255999999999982</v>
      </c>
      <c r="R264" s="6"/>
      <c r="S264" s="26">
        <v>1760</v>
      </c>
      <c r="T264" s="6">
        <f t="shared" si="82"/>
        <v>203.03695578900005</v>
      </c>
      <c r="U264" s="6">
        <f t="shared" si="83"/>
        <v>17.479192181818181</v>
      </c>
      <c r="V264" s="6">
        <f t="shared" si="84"/>
        <v>15.562753036437247</v>
      </c>
      <c r="W264" s="6">
        <f t="shared" si="85"/>
        <v>15.67768101265823</v>
      </c>
      <c r="X264" s="6">
        <f t="shared" si="86"/>
        <v>6.5560932944606414</v>
      </c>
      <c r="Y264" s="6">
        <f t="shared" si="87"/>
        <v>15.508064516129032</v>
      </c>
      <c r="Z264" s="6">
        <f t="shared" si="88"/>
        <v>3.1077114427860697</v>
      </c>
      <c r="AA264" s="6">
        <f t="shared" si="89"/>
        <v>3.7380629921259843</v>
      </c>
      <c r="AB264" s="6">
        <f t="shared" si="90"/>
        <v>11.311524807668768</v>
      </c>
      <c r="AC264" s="6">
        <f t="shared" si="99"/>
        <v>351.58184999999997</v>
      </c>
      <c r="AD264" s="7">
        <f t="shared" si="91"/>
        <v>291.97803907308423</v>
      </c>
      <c r="AE264" s="7">
        <f t="shared" si="79"/>
        <v>454.77965648034763</v>
      </c>
      <c r="AF264" s="51">
        <v>1760</v>
      </c>
      <c r="AG264" s="44">
        <f t="shared" si="92"/>
        <v>3012.7349999999997</v>
      </c>
      <c r="AH264" s="44">
        <f t="shared" si="93"/>
        <v>2306.3999999999996</v>
      </c>
      <c r="AI264" s="44">
        <f t="shared" si="94"/>
        <v>1226.3077641069538</v>
      </c>
      <c r="AJ264" s="44">
        <f t="shared" si="80"/>
        <v>1850.1963197931536</v>
      </c>
      <c r="AK264" s="10">
        <v>1760</v>
      </c>
      <c r="AL264" s="11">
        <f t="shared" si="95"/>
        <v>2.4567527729827217</v>
      </c>
      <c r="AM264" s="11">
        <f t="shared" si="96"/>
        <v>1.8807676730968201</v>
      </c>
      <c r="AN264" s="11">
        <f t="shared" si="81"/>
        <v>0.66279872626924874</v>
      </c>
      <c r="AP264" s="12">
        <v>2.4567527729827217</v>
      </c>
      <c r="AQ264" s="12">
        <v>1.8807676730968201</v>
      </c>
      <c r="AS264" s="12">
        <f t="shared" si="98"/>
        <v>0</v>
      </c>
    </row>
    <row r="265" spans="1:45" x14ac:dyDescent="0.2">
      <c r="A265">
        <f t="shared" si="97"/>
        <v>2.106083833020318</v>
      </c>
      <c r="B265" s="5">
        <v>1761</v>
      </c>
      <c r="C265" s="4">
        <v>0.374863603063603</v>
      </c>
      <c r="D265" s="4">
        <v>0.7916019353</v>
      </c>
      <c r="E265" s="4">
        <v>1.2829349999999999</v>
      </c>
      <c r="F265" s="4">
        <v>0.7894941740000001</v>
      </c>
      <c r="G265" s="4">
        <v>1.0623418181818181</v>
      </c>
      <c r="H265" s="4">
        <v>3.3070850202429152</v>
      </c>
      <c r="I265" s="4">
        <v>5.2623873417721514</v>
      </c>
      <c r="J265" s="4">
        <v>5.0431486880466467</v>
      </c>
      <c r="K265" s="4">
        <v>5.2387096774193544</v>
      </c>
      <c r="L265" s="4">
        <v>2.3905472636815919</v>
      </c>
      <c r="M265" s="4">
        <v>2.0809055118110233</v>
      </c>
      <c r="N265" s="4">
        <v>5.8819928999877584</v>
      </c>
      <c r="O265" s="4">
        <v>1.23969</v>
      </c>
      <c r="P265" s="4">
        <v>12.050939999999999</v>
      </c>
      <c r="Q265" s="4">
        <v>9.2255999999999982</v>
      </c>
      <c r="R265" s="6"/>
      <c r="S265" s="26">
        <v>1761</v>
      </c>
      <c r="T265" s="6">
        <f t="shared" si="82"/>
        <v>213.95292115400002</v>
      </c>
      <c r="U265" s="6">
        <f t="shared" si="83"/>
        <v>23.052817454545451</v>
      </c>
      <c r="V265" s="6">
        <f t="shared" si="84"/>
        <v>16.535425101214575</v>
      </c>
      <c r="W265" s="6">
        <f t="shared" si="85"/>
        <v>15.787162025316455</v>
      </c>
      <c r="X265" s="6">
        <f t="shared" si="86"/>
        <v>6.5560932944606414</v>
      </c>
      <c r="Y265" s="6">
        <f t="shared" si="87"/>
        <v>15.716129032258063</v>
      </c>
      <c r="Z265" s="6">
        <f t="shared" si="88"/>
        <v>3.1077114427860697</v>
      </c>
      <c r="AA265" s="6">
        <f t="shared" si="89"/>
        <v>2.7051771653543306</v>
      </c>
      <c r="AB265" s="6">
        <f t="shared" si="90"/>
        <v>11.763985799975517</v>
      </c>
      <c r="AC265" s="6">
        <f t="shared" si="99"/>
        <v>347.67538500000001</v>
      </c>
      <c r="AD265" s="7">
        <f t="shared" si="91"/>
        <v>309.17742246991105</v>
      </c>
      <c r="AE265" s="7">
        <f t="shared" si="79"/>
        <v>440.52293328408416</v>
      </c>
      <c r="AF265" s="51">
        <v>1761</v>
      </c>
      <c r="AG265" s="44">
        <f t="shared" si="92"/>
        <v>3012.7349999999997</v>
      </c>
      <c r="AH265" s="44">
        <f t="shared" si="93"/>
        <v>2306.3999999999996</v>
      </c>
      <c r="AI265" s="44">
        <f t="shared" si="94"/>
        <v>1298.5451743736264</v>
      </c>
      <c r="AJ265" s="44">
        <f t="shared" si="80"/>
        <v>1860.1795225268268</v>
      </c>
      <c r="AK265" s="10">
        <v>1761</v>
      </c>
      <c r="AL265" s="11">
        <f t="shared" si="95"/>
        <v>2.3200848607005446</v>
      </c>
      <c r="AM265" s="11">
        <f t="shared" si="96"/>
        <v>1.7761415201535271</v>
      </c>
      <c r="AN265" s="11">
        <f t="shared" si="81"/>
        <v>0.69807519040404842</v>
      </c>
      <c r="AP265" s="12">
        <v>2.3200848607005446</v>
      </c>
      <c r="AQ265" s="12">
        <v>1.7761415201535271</v>
      </c>
      <c r="AS265" s="12">
        <f t="shared" si="98"/>
        <v>0</v>
      </c>
    </row>
    <row r="266" spans="1:45" x14ac:dyDescent="0.2">
      <c r="A266">
        <f t="shared" si="97"/>
        <v>1.9627913025751071</v>
      </c>
      <c r="B266" s="5">
        <v>1762</v>
      </c>
      <c r="C266" s="4">
        <v>0.44737862137862139</v>
      </c>
      <c r="D266" s="4">
        <v>0.88398791054999992</v>
      </c>
      <c r="E266" s="4">
        <v>1.23969</v>
      </c>
      <c r="F266" s="4">
        <v>0.87811086699999996</v>
      </c>
      <c r="G266" s="4">
        <v>1.8215318181818181</v>
      </c>
      <c r="H266" s="4">
        <v>3.5016194331983805</v>
      </c>
      <c r="I266" s="4">
        <v>5.1310101265822778</v>
      </c>
      <c r="J266" s="4">
        <v>5.0431486880466467</v>
      </c>
      <c r="K266" s="4">
        <v>5.3080645161290319</v>
      </c>
      <c r="L266" s="4">
        <v>2.3905472636815919</v>
      </c>
      <c r="M266" s="4">
        <v>2.1187401574803149</v>
      </c>
      <c r="N266" s="4">
        <v>5.6557624038343839</v>
      </c>
      <c r="O266" s="4">
        <v>1.2541049999999998</v>
      </c>
      <c r="P266" s="4">
        <v>12.050939999999999</v>
      </c>
      <c r="Q266" s="4">
        <v>9.2255999999999982</v>
      </c>
      <c r="R266" s="6"/>
      <c r="S266" s="26">
        <v>1762</v>
      </c>
      <c r="T266" s="6">
        <f t="shared" si="82"/>
        <v>237.96804495699999</v>
      </c>
      <c r="U266" s="6">
        <f t="shared" si="83"/>
        <v>39.527240454545449</v>
      </c>
      <c r="V266" s="6">
        <f t="shared" si="84"/>
        <v>17.508097165991902</v>
      </c>
      <c r="W266" s="6">
        <f t="shared" si="85"/>
        <v>15.393030379746833</v>
      </c>
      <c r="X266" s="6">
        <f t="shared" si="86"/>
        <v>6.5560932944606414</v>
      </c>
      <c r="Y266" s="6">
        <f t="shared" si="87"/>
        <v>15.924193548387095</v>
      </c>
      <c r="Z266" s="6">
        <f t="shared" si="88"/>
        <v>3.1077114427860697</v>
      </c>
      <c r="AA266" s="6">
        <f t="shared" si="89"/>
        <v>2.7543622047244094</v>
      </c>
      <c r="AB266" s="6">
        <f t="shared" si="90"/>
        <v>11.311524807668768</v>
      </c>
      <c r="AC266" s="6">
        <f t="shared" si="99"/>
        <v>335.95598999999999</v>
      </c>
      <c r="AD266" s="7">
        <f t="shared" si="91"/>
        <v>350.05029825531119</v>
      </c>
      <c r="AE266" s="7">
        <f t="shared" si="79"/>
        <v>442.89988631591109</v>
      </c>
      <c r="AF266" s="51">
        <v>1762</v>
      </c>
      <c r="AG266" s="44">
        <f t="shared" si="92"/>
        <v>3012.7349999999997</v>
      </c>
      <c r="AH266" s="44">
        <f t="shared" si="93"/>
        <v>2306.3999999999996</v>
      </c>
      <c r="AI266" s="44">
        <f t="shared" si="94"/>
        <v>1470.211252672307</v>
      </c>
      <c r="AJ266" s="44">
        <f t="shared" si="80"/>
        <v>1881.760621852907</v>
      </c>
      <c r="AK266" s="10">
        <v>1762</v>
      </c>
      <c r="AL266" s="11">
        <f t="shared" si="95"/>
        <v>2.0491851048779202</v>
      </c>
      <c r="AM266" s="11">
        <f t="shared" si="96"/>
        <v>1.5687541472749627</v>
      </c>
      <c r="AN266" s="11">
        <f t="shared" si="81"/>
        <v>0.78129557798092242</v>
      </c>
      <c r="AP266" s="12">
        <v>2.0491851048779202</v>
      </c>
      <c r="AQ266" s="12">
        <v>1.5687541472749627</v>
      </c>
      <c r="AS266" s="12">
        <f t="shared" si="98"/>
        <v>0</v>
      </c>
    </row>
    <row r="267" spans="1:45" x14ac:dyDescent="0.2">
      <c r="A267">
        <f t="shared" si="97"/>
        <v>1.9952337296195655</v>
      </c>
      <c r="B267" s="5">
        <v>1763</v>
      </c>
      <c r="C267" s="4">
        <v>0.42395364635364635</v>
      </c>
      <c r="D267" s="4">
        <v>0.84995097229999994</v>
      </c>
      <c r="E267" s="4">
        <v>1.2541049999999998</v>
      </c>
      <c r="F267" s="4">
        <v>0.84588661500000006</v>
      </c>
      <c r="G267" s="4">
        <v>1.3052127272727272</v>
      </c>
      <c r="H267" s="4">
        <v>3.5016194331983805</v>
      </c>
      <c r="I267" s="4">
        <v>5.4138360759493667</v>
      </c>
      <c r="J267" s="4">
        <v>5.0431486880466467</v>
      </c>
      <c r="K267" s="4">
        <v>5.3774193548387093</v>
      </c>
      <c r="L267" s="4">
        <v>2.6466773276474767</v>
      </c>
      <c r="M267" s="4">
        <v>3.1528871391076114</v>
      </c>
      <c r="N267" s="4">
        <v>7.4656063730613846</v>
      </c>
      <c r="O267" s="4">
        <v>1.2252749999999999</v>
      </c>
      <c r="P267" s="4">
        <v>12.050939999999999</v>
      </c>
      <c r="Q267" s="4">
        <v>9.2255999999999982</v>
      </c>
      <c r="R267" s="6"/>
      <c r="S267" s="26">
        <v>1763</v>
      </c>
      <c r="T267" s="6">
        <f t="shared" si="82"/>
        <v>229.23527266500002</v>
      </c>
      <c r="U267" s="6">
        <f t="shared" si="83"/>
        <v>28.323116181818179</v>
      </c>
      <c r="V267" s="6">
        <f t="shared" si="84"/>
        <v>17.508097165991902</v>
      </c>
      <c r="W267" s="6">
        <f t="shared" si="85"/>
        <v>16.241508227848101</v>
      </c>
      <c r="X267" s="6">
        <f t="shared" si="86"/>
        <v>6.5560932944606414</v>
      </c>
      <c r="Y267" s="6">
        <f t="shared" si="87"/>
        <v>16.13225806451613</v>
      </c>
      <c r="Z267" s="6">
        <f t="shared" si="88"/>
        <v>3.4406805259417199</v>
      </c>
      <c r="AA267" s="6">
        <f t="shared" si="89"/>
        <v>4.0987532808398948</v>
      </c>
      <c r="AB267" s="6">
        <f t="shared" si="90"/>
        <v>14.931212746122769</v>
      </c>
      <c r="AC267" s="6">
        <f t="shared" si="99"/>
        <v>339.86245499999995</v>
      </c>
      <c r="AD267" s="7">
        <f t="shared" si="91"/>
        <v>336.46699215253938</v>
      </c>
      <c r="AE267" s="7">
        <f t="shared" si="79"/>
        <v>448.03824329831116</v>
      </c>
      <c r="AF267" s="51">
        <v>1763</v>
      </c>
      <c r="AG267" s="44">
        <f t="shared" si="92"/>
        <v>3012.7349999999997</v>
      </c>
      <c r="AH267" s="44">
        <f t="shared" si="93"/>
        <v>2306.3999999999996</v>
      </c>
      <c r="AI267" s="44">
        <f t="shared" si="94"/>
        <v>1413.1613670406655</v>
      </c>
      <c r="AJ267" s="44">
        <f t="shared" si="80"/>
        <v>1877.7955328476648</v>
      </c>
      <c r="AK267" s="10">
        <v>1763</v>
      </c>
      <c r="AL267" s="11">
        <f t="shared" si="95"/>
        <v>2.1319115214061073</v>
      </c>
      <c r="AM267" s="11">
        <f t="shared" si="96"/>
        <v>1.6320853752391251</v>
      </c>
      <c r="AN267" s="11">
        <f t="shared" si="81"/>
        <v>0.75256402644520903</v>
      </c>
      <c r="AP267" s="12">
        <v>2.1319115214061073</v>
      </c>
      <c r="AQ267" s="12">
        <v>1.6320853752391251</v>
      </c>
      <c r="AS267" s="12">
        <f t="shared" si="98"/>
        <v>0</v>
      </c>
    </row>
    <row r="268" spans="1:45" x14ac:dyDescent="0.2">
      <c r="A268">
        <f t="shared" si="97"/>
        <v>2.1284509267241383</v>
      </c>
      <c r="B268" s="5">
        <v>1764</v>
      </c>
      <c r="C268" s="4">
        <v>0.38606406926406922</v>
      </c>
      <c r="D268" s="4">
        <v>0.82758384144999997</v>
      </c>
      <c r="E268" s="4">
        <v>1.2252749999999999</v>
      </c>
      <c r="F268" s="4">
        <v>0.821718426</v>
      </c>
      <c r="G268" s="4">
        <v>0.86577363636363625</v>
      </c>
      <c r="H268" s="4">
        <v>3.8906882591093113</v>
      </c>
      <c r="I268" s="4">
        <v>5.2879329113924047</v>
      </c>
      <c r="J268" s="4">
        <v>5.0431486880466467</v>
      </c>
      <c r="K268" s="4">
        <v>5.4467741935483867</v>
      </c>
      <c r="L268" s="4">
        <v>2.6466773276474767</v>
      </c>
      <c r="M268" s="4">
        <v>3.1528871391076114</v>
      </c>
      <c r="N268" s="4">
        <v>6.7869148846012584</v>
      </c>
      <c r="O268" s="4">
        <v>1.27813</v>
      </c>
      <c r="P268" s="4">
        <v>12.050939999999999</v>
      </c>
      <c r="Q268" s="4">
        <v>9.2255999999999982</v>
      </c>
      <c r="R268" s="6"/>
      <c r="S268" s="26">
        <v>1764</v>
      </c>
      <c r="T268" s="6">
        <f t="shared" si="82"/>
        <v>222.68569344599999</v>
      </c>
      <c r="U268" s="6">
        <f t="shared" si="83"/>
        <v>18.787287909090907</v>
      </c>
      <c r="V268" s="6">
        <f t="shared" si="84"/>
        <v>19.453441295546558</v>
      </c>
      <c r="W268" s="6">
        <f t="shared" si="85"/>
        <v>15.863798734177214</v>
      </c>
      <c r="X268" s="6">
        <f t="shared" si="86"/>
        <v>6.5560932944606414</v>
      </c>
      <c r="Y268" s="6">
        <f t="shared" si="87"/>
        <v>16.340322580645161</v>
      </c>
      <c r="Z268" s="6">
        <f t="shared" si="88"/>
        <v>3.4406805259417199</v>
      </c>
      <c r="AA268" s="6">
        <f t="shared" si="89"/>
        <v>4.0987532808398948</v>
      </c>
      <c r="AB268" s="6">
        <f t="shared" si="90"/>
        <v>13.573829769202517</v>
      </c>
      <c r="AC268" s="6">
        <f t="shared" si="99"/>
        <v>332.04952499999996</v>
      </c>
      <c r="AD268" s="7">
        <f t="shared" si="91"/>
        <v>320.79990083590462</v>
      </c>
      <c r="AE268" s="7">
        <f t="shared" si="79"/>
        <v>447.09417448753925</v>
      </c>
      <c r="AF268" s="51">
        <v>1764</v>
      </c>
      <c r="AG268" s="44">
        <f t="shared" si="92"/>
        <v>3012.7349999999997</v>
      </c>
      <c r="AH268" s="44">
        <f t="shared" si="93"/>
        <v>2306.3999999999996</v>
      </c>
      <c r="AI268" s="44">
        <f t="shared" si="94"/>
        <v>1347.3595835107994</v>
      </c>
      <c r="AJ268" s="44">
        <f t="shared" si="80"/>
        <v>1806.6876760375992</v>
      </c>
      <c r="AK268" s="10">
        <v>1764</v>
      </c>
      <c r="AL268" s="11">
        <f t="shared" si="95"/>
        <v>2.2360289241790605</v>
      </c>
      <c r="AM268" s="11">
        <f t="shared" si="96"/>
        <v>1.711792477840429</v>
      </c>
      <c r="AN268" s="11">
        <f t="shared" si="81"/>
        <v>0.74576231485998101</v>
      </c>
      <c r="AP268" s="12">
        <v>2.2360289241790605</v>
      </c>
      <c r="AQ268" s="12">
        <v>1.711792477840429</v>
      </c>
      <c r="AS268" s="12">
        <f t="shared" si="98"/>
        <v>0</v>
      </c>
    </row>
    <row r="269" spans="1:45" x14ac:dyDescent="0.2">
      <c r="A269">
        <f t="shared" si="97"/>
        <v>1.6845446732026141</v>
      </c>
      <c r="B269" s="5">
        <v>1765</v>
      </c>
      <c r="C269" s="4">
        <v>0.4112811188811189</v>
      </c>
      <c r="D269" s="4">
        <v>0.8353637130499999</v>
      </c>
      <c r="E269" s="4">
        <v>1.27813</v>
      </c>
      <c r="F269" s="4">
        <v>0.69282141799999997</v>
      </c>
      <c r="G269" s="4">
        <v>0.80549272727272725</v>
      </c>
      <c r="H269" s="4">
        <v>3.6961538461538463</v>
      </c>
      <c r="I269" s="4">
        <v>4.848184177215189</v>
      </c>
      <c r="J269" s="4">
        <v>5.0431486880466467</v>
      </c>
      <c r="K269" s="4">
        <v>5.5161290322580641</v>
      </c>
      <c r="L269" s="4">
        <v>2.5613006396588482</v>
      </c>
      <c r="M269" s="4">
        <v>3.3168372703412068</v>
      </c>
      <c r="N269" s="4">
        <v>5.9385505240261027</v>
      </c>
      <c r="O269" s="4">
        <v>1.398255</v>
      </c>
      <c r="P269" s="4">
        <v>11.67615</v>
      </c>
      <c r="Q269" s="4">
        <v>9.2255999999999982</v>
      </c>
      <c r="R269" s="6"/>
      <c r="S269" s="26">
        <v>1765</v>
      </c>
      <c r="T269" s="6">
        <f t="shared" si="82"/>
        <v>187.75460427799999</v>
      </c>
      <c r="U269" s="6">
        <f t="shared" si="83"/>
        <v>17.479192181818181</v>
      </c>
      <c r="V269" s="6">
        <f t="shared" si="84"/>
        <v>18.480769230769234</v>
      </c>
      <c r="W269" s="6">
        <f t="shared" si="85"/>
        <v>14.544552531645568</v>
      </c>
      <c r="X269" s="6">
        <f t="shared" si="86"/>
        <v>6.5560932944606414</v>
      </c>
      <c r="Y269" s="6">
        <f t="shared" si="87"/>
        <v>16.548387096774192</v>
      </c>
      <c r="Z269" s="6">
        <f t="shared" si="88"/>
        <v>3.329690831556503</v>
      </c>
      <c r="AA269" s="6">
        <f t="shared" si="89"/>
        <v>4.3118884514435694</v>
      </c>
      <c r="AB269" s="6">
        <f t="shared" si="90"/>
        <v>11.877101048052205</v>
      </c>
      <c r="AC269" s="6">
        <f t="shared" si="99"/>
        <v>346.37322999999998</v>
      </c>
      <c r="AD269" s="7">
        <f t="shared" si="91"/>
        <v>280.88227894452007</v>
      </c>
      <c r="AE269" s="7">
        <f t="shared" si="79"/>
        <v>430.16373238990457</v>
      </c>
      <c r="AF269" s="51">
        <v>1765</v>
      </c>
      <c r="AG269" s="44">
        <f t="shared" si="92"/>
        <v>2919.0374999999999</v>
      </c>
      <c r="AH269" s="44">
        <f t="shared" si="93"/>
        <v>2306.3999999999996</v>
      </c>
      <c r="AI269" s="44">
        <f t="shared" si="94"/>
        <v>1179.7055715669844</v>
      </c>
      <c r="AJ269" s="44">
        <f t="shared" si="80"/>
        <v>1845.9037995993842</v>
      </c>
      <c r="AK269" s="10">
        <v>1765</v>
      </c>
      <c r="AL269" s="11">
        <f t="shared" si="95"/>
        <v>2.4743779891813924</v>
      </c>
      <c r="AM269" s="11">
        <f t="shared" si="96"/>
        <v>1.9550640902173961</v>
      </c>
      <c r="AN269" s="11">
        <f t="shared" si="81"/>
        <v>0.63909374465939961</v>
      </c>
      <c r="AP269" s="12">
        <v>2.4743779891813924</v>
      </c>
      <c r="AQ269" s="12">
        <v>1.9550640902173961</v>
      </c>
      <c r="AS269" s="12">
        <f t="shared" si="98"/>
        <v>0</v>
      </c>
    </row>
    <row r="270" spans="1:45" x14ac:dyDescent="0.2">
      <c r="A270">
        <f t="shared" si="97"/>
        <v>1.9898348375634518</v>
      </c>
      <c r="B270" s="5">
        <v>1766</v>
      </c>
      <c r="C270" s="4">
        <v>0.44129836829836827</v>
      </c>
      <c r="D270" s="4">
        <v>0.88398791054999992</v>
      </c>
      <c r="E270" s="4">
        <v>1.398255</v>
      </c>
      <c r="F270" s="4">
        <v>0.87811086699999996</v>
      </c>
      <c r="G270" s="4">
        <v>1.0483636363636362</v>
      </c>
      <c r="H270" s="4">
        <v>3.6961538461538463</v>
      </c>
      <c r="I270" s="4">
        <v>5.0361265822784809</v>
      </c>
      <c r="J270" s="4">
        <v>5.0431486880466467</v>
      </c>
      <c r="K270" s="4">
        <v>5.5854838709677415</v>
      </c>
      <c r="L270" s="4">
        <v>2.4759239516702203</v>
      </c>
      <c r="M270" s="4">
        <v>2.484475065616798</v>
      </c>
      <c r="N270" s="4">
        <v>6.0799445841219635</v>
      </c>
      <c r="O270" s="4">
        <v>1.3502049999999999</v>
      </c>
      <c r="P270" s="4">
        <v>11.67615</v>
      </c>
      <c r="Q270" s="4">
        <v>9.2255999999999982</v>
      </c>
      <c r="R270" s="6"/>
      <c r="S270" s="26">
        <v>1766</v>
      </c>
      <c r="T270" s="6">
        <f t="shared" si="82"/>
        <v>237.96804495699999</v>
      </c>
      <c r="U270" s="6">
        <f t="shared" si="83"/>
        <v>22.749490909090905</v>
      </c>
      <c r="V270" s="6">
        <f t="shared" si="84"/>
        <v>18.480769230769234</v>
      </c>
      <c r="W270" s="6">
        <f t="shared" si="85"/>
        <v>15.108379746835443</v>
      </c>
      <c r="X270" s="6">
        <f t="shared" si="86"/>
        <v>6.5560932944606414</v>
      </c>
      <c r="Y270" s="6">
        <f t="shared" si="87"/>
        <v>16.756451612903223</v>
      </c>
      <c r="Z270" s="6">
        <f t="shared" si="88"/>
        <v>3.2187011371712866</v>
      </c>
      <c r="AA270" s="6">
        <f t="shared" si="89"/>
        <v>3.2298175853018374</v>
      </c>
      <c r="AB270" s="6">
        <f t="shared" si="90"/>
        <v>12.159889168243927</v>
      </c>
      <c r="AC270" s="6">
        <f t="shared" si="99"/>
        <v>378.92710499999998</v>
      </c>
      <c r="AD270" s="7">
        <f t="shared" si="91"/>
        <v>336.22763764177648</v>
      </c>
      <c r="AE270" s="7">
        <f t="shared" si="79"/>
        <v>439.50090466652006</v>
      </c>
      <c r="AF270" s="51">
        <v>1766</v>
      </c>
      <c r="AG270" s="44">
        <f t="shared" si="92"/>
        <v>2919.0374999999999</v>
      </c>
      <c r="AH270" s="44">
        <f t="shared" si="93"/>
        <v>2306.3999999999996</v>
      </c>
      <c r="AI270" s="44">
        <f t="shared" si="94"/>
        <v>1412.1560780954612</v>
      </c>
      <c r="AJ270" s="44">
        <f t="shared" si="80"/>
        <v>2004.1841302760611</v>
      </c>
      <c r="AK270" s="10">
        <v>1766</v>
      </c>
      <c r="AL270" s="11">
        <f t="shared" si="95"/>
        <v>2.0670785228902115</v>
      </c>
      <c r="AM270" s="11">
        <f t="shared" si="96"/>
        <v>1.633247227962636</v>
      </c>
      <c r="AN270" s="11">
        <f t="shared" si="81"/>
        <v>0.70460396166341632</v>
      </c>
      <c r="AP270" s="12">
        <v>2.0670785228902115</v>
      </c>
      <c r="AQ270" s="12">
        <v>1.633247227962636</v>
      </c>
      <c r="AS270" s="12">
        <f t="shared" si="98"/>
        <v>0</v>
      </c>
    </row>
    <row r="271" spans="1:45" x14ac:dyDescent="0.2">
      <c r="A271">
        <f t="shared" si="97"/>
        <v>2.0431082698725729</v>
      </c>
      <c r="B271" s="5">
        <v>1767</v>
      </c>
      <c r="C271" s="4">
        <v>0.4219055611055611</v>
      </c>
      <c r="D271" s="4">
        <v>0.86842816734999995</v>
      </c>
      <c r="E271" s="4">
        <v>1.3502049999999999</v>
      </c>
      <c r="F271" s="4">
        <v>0.86199874099999996</v>
      </c>
      <c r="G271" s="4">
        <v>1.6695190909090909</v>
      </c>
      <c r="H271" s="4">
        <v>3.8906882591093113</v>
      </c>
      <c r="I271" s="4">
        <v>5.0999905063291129</v>
      </c>
      <c r="J271" s="4">
        <v>5.0431486880466467</v>
      </c>
      <c r="K271" s="4">
        <v>5.6548387096774189</v>
      </c>
      <c r="L271" s="4">
        <v>2.3905472636815919</v>
      </c>
      <c r="M271" s="4">
        <v>2.9132677165354326</v>
      </c>
      <c r="N271" s="4">
        <v>6.0799445841219635</v>
      </c>
      <c r="O271" s="4">
        <v>1.4318899999999999</v>
      </c>
      <c r="P271" s="4">
        <v>11.67615</v>
      </c>
      <c r="Q271" s="4">
        <v>9.2255999999999982</v>
      </c>
      <c r="R271" s="6"/>
      <c r="S271" s="26">
        <v>1767</v>
      </c>
      <c r="T271" s="6">
        <f t="shared" si="82"/>
        <v>233.60165881099999</v>
      </c>
      <c r="U271" s="6">
        <f t="shared" si="83"/>
        <v>36.228564272727269</v>
      </c>
      <c r="V271" s="6">
        <f t="shared" si="84"/>
        <v>19.453441295546558</v>
      </c>
      <c r="W271" s="6">
        <f t="shared" si="85"/>
        <v>15.299971518987338</v>
      </c>
      <c r="X271" s="6">
        <f t="shared" si="86"/>
        <v>6.5560932944606414</v>
      </c>
      <c r="Y271" s="6">
        <f t="shared" si="87"/>
        <v>16.964516129032255</v>
      </c>
      <c r="Z271" s="6">
        <f t="shared" si="88"/>
        <v>3.1077114427860697</v>
      </c>
      <c r="AA271" s="6">
        <f t="shared" si="89"/>
        <v>3.7872480314960626</v>
      </c>
      <c r="AB271" s="6">
        <f t="shared" si="90"/>
        <v>12.159889168243927</v>
      </c>
      <c r="AC271" s="6">
        <f t="shared" si="99"/>
        <v>365.90555499999999</v>
      </c>
      <c r="AD271" s="7">
        <f t="shared" si="91"/>
        <v>347.15909396428009</v>
      </c>
      <c r="AE271" s="7">
        <f t="shared" si="79"/>
        <v>477.18669768477645</v>
      </c>
      <c r="AF271" s="51">
        <v>1767</v>
      </c>
      <c r="AG271" s="44">
        <f t="shared" si="92"/>
        <v>2919.0374999999999</v>
      </c>
      <c r="AH271" s="44">
        <f t="shared" si="93"/>
        <v>2306.3999999999996</v>
      </c>
      <c r="AI271" s="44">
        <f t="shared" si="94"/>
        <v>1458.0681946499765</v>
      </c>
      <c r="AJ271" s="44">
        <f t="shared" si="80"/>
        <v>2013.7445586437764</v>
      </c>
      <c r="AK271" s="10">
        <v>1767</v>
      </c>
      <c r="AL271" s="11">
        <f t="shared" si="95"/>
        <v>2.0019896947966438</v>
      </c>
      <c r="AM271" s="11">
        <f t="shared" si="96"/>
        <v>1.5818190181109282</v>
      </c>
      <c r="AN271" s="11">
        <f t="shared" si="81"/>
        <v>0.72405816735363959</v>
      </c>
      <c r="AP271" s="12">
        <v>2.0019896947966438</v>
      </c>
      <c r="AQ271" s="12">
        <v>1.5818190181109282</v>
      </c>
      <c r="AS271" s="12">
        <f t="shared" si="98"/>
        <v>0</v>
      </c>
    </row>
    <row r="272" spans="1:45" x14ac:dyDescent="0.2">
      <c r="A272">
        <f t="shared" si="97"/>
        <v>1.9765438384208982</v>
      </c>
      <c r="B272" s="5">
        <v>1768</v>
      </c>
      <c r="C272" s="4">
        <v>0.43611415251415248</v>
      </c>
      <c r="D272" s="4">
        <v>0.86453823154999998</v>
      </c>
      <c r="E272" s="4">
        <v>1.4318899999999999</v>
      </c>
      <c r="F272" s="4">
        <v>0.86199874099999996</v>
      </c>
      <c r="G272" s="4">
        <v>1.0483636363636362</v>
      </c>
      <c r="H272" s="4">
        <v>3.3070850202429152</v>
      </c>
      <c r="I272" s="4">
        <v>5.2879329113924047</v>
      </c>
      <c r="J272" s="4">
        <v>5.6034985422740524</v>
      </c>
      <c r="K272" s="4">
        <v>5.7241935483870963</v>
      </c>
      <c r="L272" s="4">
        <v>2.5613006396588482</v>
      </c>
      <c r="M272" s="4">
        <v>3.0898293963254591</v>
      </c>
      <c r="N272" s="4">
        <v>6.2213386442178216</v>
      </c>
      <c r="O272" s="4">
        <v>1.5135749999999999</v>
      </c>
      <c r="P272" s="4">
        <v>11.67615</v>
      </c>
      <c r="Q272" s="4">
        <v>9.2255999999999982</v>
      </c>
      <c r="R272" s="6"/>
      <c r="S272" s="26">
        <v>1768</v>
      </c>
      <c r="T272" s="6">
        <f t="shared" si="82"/>
        <v>233.60165881099999</v>
      </c>
      <c r="U272" s="6">
        <f t="shared" si="83"/>
        <v>22.749490909090905</v>
      </c>
      <c r="V272" s="6">
        <f t="shared" si="84"/>
        <v>16.535425101214575</v>
      </c>
      <c r="W272" s="6">
        <f t="shared" si="85"/>
        <v>15.863798734177214</v>
      </c>
      <c r="X272" s="6">
        <f t="shared" si="86"/>
        <v>7.2845481049562686</v>
      </c>
      <c r="Y272" s="6">
        <f t="shared" si="87"/>
        <v>17.17258064516129</v>
      </c>
      <c r="Z272" s="6">
        <f t="shared" si="88"/>
        <v>3.329690831556503</v>
      </c>
      <c r="AA272" s="6">
        <f t="shared" si="89"/>
        <v>4.0167782152230966</v>
      </c>
      <c r="AB272" s="6">
        <f t="shared" si="90"/>
        <v>12.442677288435643</v>
      </c>
      <c r="AC272" s="6">
        <f t="shared" si="99"/>
        <v>388.04218999999995</v>
      </c>
      <c r="AD272" s="7">
        <f t="shared" si="91"/>
        <v>332.99664864081552</v>
      </c>
      <c r="AE272" s="7">
        <f t="shared" si="79"/>
        <v>479.46299015328009</v>
      </c>
      <c r="AF272" s="51">
        <v>1768</v>
      </c>
      <c r="AG272" s="44">
        <f t="shared" si="92"/>
        <v>2919.0374999999999</v>
      </c>
      <c r="AH272" s="44">
        <f t="shared" si="93"/>
        <v>2306.3999999999996</v>
      </c>
      <c r="AI272" s="44">
        <f t="shared" si="94"/>
        <v>1398.5859242914253</v>
      </c>
      <c r="AJ272" s="44">
        <f t="shared" si="80"/>
        <v>2047.2361552852251</v>
      </c>
      <c r="AK272" s="10">
        <v>1768</v>
      </c>
      <c r="AL272" s="11">
        <f t="shared" si="95"/>
        <v>2.0871349048353185</v>
      </c>
      <c r="AM272" s="11">
        <f t="shared" si="96"/>
        <v>1.6490942457958071</v>
      </c>
      <c r="AN272" s="11">
        <f t="shared" si="81"/>
        <v>0.68315808153386748</v>
      </c>
      <c r="AP272" s="12">
        <v>2.0871349048353185</v>
      </c>
      <c r="AQ272" s="12">
        <v>1.6490942457958071</v>
      </c>
      <c r="AS272" s="12">
        <f t="shared" si="98"/>
        <v>0</v>
      </c>
    </row>
    <row r="273" spans="1:45" x14ac:dyDescent="0.2">
      <c r="A273">
        <f t="shared" si="97"/>
        <v>1.9380703106956279</v>
      </c>
      <c r="B273" s="5">
        <v>1769</v>
      </c>
      <c r="C273" s="4">
        <v>0.46555537795537794</v>
      </c>
      <c r="D273" s="4">
        <v>0.89663020189999998</v>
      </c>
      <c r="E273" s="4">
        <v>1.5135749999999999</v>
      </c>
      <c r="F273" s="4">
        <v>0.9022790559999998</v>
      </c>
      <c r="G273" s="4">
        <v>1.0929190909090907</v>
      </c>
      <c r="H273" s="4">
        <v>3.5016194331983805</v>
      </c>
      <c r="I273" s="4">
        <v>6.2951582278481011</v>
      </c>
      <c r="J273" s="4">
        <v>5.6034985422740524</v>
      </c>
      <c r="K273" s="4">
        <v>5.7935483870967737</v>
      </c>
      <c r="L273" s="4">
        <v>2.5613006396588482</v>
      </c>
      <c r="M273" s="4">
        <v>2.8123753280839892</v>
      </c>
      <c r="N273" s="4">
        <v>6.2213386442178216</v>
      </c>
      <c r="O273" s="4">
        <v>1.38384</v>
      </c>
      <c r="P273" s="4">
        <v>11.67615</v>
      </c>
      <c r="Q273" s="4">
        <v>9.2255999999999982</v>
      </c>
      <c r="R273" s="6"/>
      <c r="S273" s="26">
        <v>1769</v>
      </c>
      <c r="T273" s="6">
        <f t="shared" si="82"/>
        <v>244.51762417599994</v>
      </c>
      <c r="U273" s="6">
        <f t="shared" si="83"/>
        <v>23.716344272727266</v>
      </c>
      <c r="V273" s="6">
        <f t="shared" si="84"/>
        <v>17.508097165991902</v>
      </c>
      <c r="W273" s="6">
        <f t="shared" si="85"/>
        <v>18.885474683544302</v>
      </c>
      <c r="X273" s="6">
        <f t="shared" si="86"/>
        <v>7.2845481049562686</v>
      </c>
      <c r="Y273" s="6">
        <f t="shared" si="87"/>
        <v>17.380645161290321</v>
      </c>
      <c r="Z273" s="6">
        <f t="shared" si="88"/>
        <v>3.329690831556503</v>
      </c>
      <c r="AA273" s="6">
        <f t="shared" si="89"/>
        <v>3.6560879265091861</v>
      </c>
      <c r="AB273" s="6">
        <f t="shared" si="90"/>
        <v>12.442677288435643</v>
      </c>
      <c r="AC273" s="6">
        <f t="shared" si="99"/>
        <v>410.17882499999996</v>
      </c>
      <c r="AD273" s="7">
        <f t="shared" si="91"/>
        <v>348.72118961101131</v>
      </c>
      <c r="AE273" s="7">
        <f t="shared" si="79"/>
        <v>487.43717982981548</v>
      </c>
      <c r="AF273" s="51">
        <v>1769</v>
      </c>
      <c r="AG273" s="44">
        <f t="shared" si="92"/>
        <v>2919.0374999999999</v>
      </c>
      <c r="AH273" s="44">
        <f t="shared" si="93"/>
        <v>2306.3999999999996</v>
      </c>
      <c r="AI273" s="44">
        <f t="shared" si="94"/>
        <v>1464.6289963662475</v>
      </c>
      <c r="AJ273" s="44">
        <f t="shared" si="80"/>
        <v>2160.4060398270476</v>
      </c>
      <c r="AK273" s="10">
        <v>1769</v>
      </c>
      <c r="AL273" s="11">
        <f t="shared" si="95"/>
        <v>1.993021787252709</v>
      </c>
      <c r="AM273" s="11">
        <f t="shared" si="96"/>
        <v>1.5747332640021401</v>
      </c>
      <c r="AN273" s="11">
        <f t="shared" si="81"/>
        <v>0.67794153939853785</v>
      </c>
      <c r="AP273" s="12">
        <v>1.993021787252709</v>
      </c>
      <c r="AQ273" s="12">
        <v>1.5747332640021401</v>
      </c>
      <c r="AS273" s="12">
        <f t="shared" si="98"/>
        <v>0</v>
      </c>
    </row>
    <row r="274" spans="1:45" x14ac:dyDescent="0.2">
      <c r="A274">
        <f t="shared" si="97"/>
        <v>1.8872960549777116</v>
      </c>
      <c r="B274" s="5">
        <v>1770</v>
      </c>
      <c r="C274" s="4">
        <v>0.47381172161172164</v>
      </c>
      <c r="D274" s="4">
        <v>0.89954765375000001</v>
      </c>
      <c r="E274" s="4">
        <v>1.38384</v>
      </c>
      <c r="F274" s="4">
        <v>0.89422299299999997</v>
      </c>
      <c r="G274" s="4">
        <v>1.2143545454545455</v>
      </c>
      <c r="H274" s="4">
        <v>4.0852226720647771</v>
      </c>
      <c r="I274" s="4">
        <v>6.6108284810126579</v>
      </c>
      <c r="J274" s="4">
        <v>5.6034985422740524</v>
      </c>
      <c r="K274" s="4">
        <v>5.8629032258064511</v>
      </c>
      <c r="L274" s="4">
        <v>2.3051705756929635</v>
      </c>
      <c r="M274" s="4">
        <v>2.5223097112860891</v>
      </c>
      <c r="N274" s="4">
        <v>6.2213386442178216</v>
      </c>
      <c r="O274" s="4">
        <v>1.321375</v>
      </c>
      <c r="P274" s="4">
        <v>11.8203</v>
      </c>
      <c r="Q274" s="4">
        <v>9.2255999999999982</v>
      </c>
      <c r="R274" s="6"/>
      <c r="S274" s="26">
        <v>1770</v>
      </c>
      <c r="T274" s="6">
        <f t="shared" si="82"/>
        <v>242.33443110299999</v>
      </c>
      <c r="U274" s="6">
        <f t="shared" si="83"/>
        <v>26.351493636363635</v>
      </c>
      <c r="V274" s="6">
        <f t="shared" si="84"/>
        <v>20.426113360323885</v>
      </c>
      <c r="W274" s="6">
        <f t="shared" si="85"/>
        <v>19.832485443037974</v>
      </c>
      <c r="X274" s="6">
        <f t="shared" si="86"/>
        <v>7.2845481049562686</v>
      </c>
      <c r="Y274" s="6">
        <f t="shared" si="87"/>
        <v>17.588709677419352</v>
      </c>
      <c r="Z274" s="6">
        <f t="shared" si="88"/>
        <v>2.9967217484008528</v>
      </c>
      <c r="AA274" s="6">
        <f t="shared" si="89"/>
        <v>3.2790026246719157</v>
      </c>
      <c r="AB274" s="6">
        <f t="shared" si="90"/>
        <v>12.442677288435643</v>
      </c>
      <c r="AC274" s="6">
        <f t="shared" si="99"/>
        <v>375.02064000000001</v>
      </c>
      <c r="AD274" s="7">
        <f t="shared" si="91"/>
        <v>352.53618298660945</v>
      </c>
      <c r="AE274" s="7">
        <f t="shared" si="79"/>
        <v>514.3823904350113</v>
      </c>
      <c r="AF274" s="51">
        <v>1770</v>
      </c>
      <c r="AG274" s="44">
        <f t="shared" si="92"/>
        <v>2955.0749999999998</v>
      </c>
      <c r="AH274" s="44">
        <f t="shared" si="93"/>
        <v>2306.3999999999996</v>
      </c>
      <c r="AI274" s="44">
        <f t="shared" si="94"/>
        <v>1480.6519685437597</v>
      </c>
      <c r="AJ274" s="44">
        <f t="shared" si="80"/>
        <v>2037.9340459111602</v>
      </c>
      <c r="AK274" s="10">
        <v>1770</v>
      </c>
      <c r="AL274" s="11">
        <f t="shared" si="95"/>
        <v>1.9957931119399748</v>
      </c>
      <c r="AM274" s="11">
        <f t="shared" si="96"/>
        <v>1.5576921849287606</v>
      </c>
      <c r="AN274" s="11">
        <f t="shared" si="81"/>
        <v>0.72654557762283245</v>
      </c>
      <c r="AP274" s="12">
        <v>1.9957931119399748</v>
      </c>
      <c r="AQ274" s="12">
        <v>1.5576921849287606</v>
      </c>
      <c r="AS274" s="12">
        <f t="shared" si="98"/>
        <v>0</v>
      </c>
    </row>
    <row r="275" spans="1:45" x14ac:dyDescent="0.2">
      <c r="A275">
        <f t="shared" si="97"/>
        <v>1.6264385140277902</v>
      </c>
      <c r="B275" s="5">
        <v>1771</v>
      </c>
      <c r="C275" s="4">
        <v>0.72316610056610053</v>
      </c>
      <c r="D275" s="4">
        <v>1.1805955152999998</v>
      </c>
      <c r="E275" s="4">
        <v>1.321375</v>
      </c>
      <c r="F275" s="4">
        <v>1.176185198</v>
      </c>
      <c r="G275" s="4">
        <v>1.7158218181818183</v>
      </c>
      <c r="H275" s="4">
        <v>4.6688259109311741</v>
      </c>
      <c r="I275" s="4">
        <v>6.4721525316455688</v>
      </c>
      <c r="J275" s="4">
        <v>5.6034985422740524</v>
      </c>
      <c r="K275" s="4">
        <v>5.9322580645161285</v>
      </c>
      <c r="L275" s="4">
        <v>2.3051705756929635</v>
      </c>
      <c r="M275" s="4">
        <v>3.0898293963254591</v>
      </c>
      <c r="N275" s="4">
        <v>6.2213386442178216</v>
      </c>
      <c r="O275" s="4">
        <v>1.4751349999999999</v>
      </c>
      <c r="P275" s="4">
        <v>11.8203</v>
      </c>
      <c r="Q275" s="4">
        <v>9.2255999999999982</v>
      </c>
      <c r="R275" s="6"/>
      <c r="S275" s="26">
        <v>1771</v>
      </c>
      <c r="T275" s="6">
        <f t="shared" si="82"/>
        <v>318.74618865799999</v>
      </c>
      <c r="U275" s="6">
        <f t="shared" si="83"/>
        <v>37.233333454545459</v>
      </c>
      <c r="V275" s="6">
        <f t="shared" si="84"/>
        <v>23.344129554655872</v>
      </c>
      <c r="W275" s="6">
        <f t="shared" si="85"/>
        <v>19.416457594936706</v>
      </c>
      <c r="X275" s="6">
        <f t="shared" si="86"/>
        <v>7.2845481049562686</v>
      </c>
      <c r="Y275" s="6">
        <f t="shared" si="87"/>
        <v>17.796774193548387</v>
      </c>
      <c r="Z275" s="6">
        <f t="shared" si="88"/>
        <v>2.9967217484008528</v>
      </c>
      <c r="AA275" s="6">
        <f t="shared" si="89"/>
        <v>4.0167782152230966</v>
      </c>
      <c r="AB275" s="6">
        <f t="shared" si="90"/>
        <v>12.442677288435643</v>
      </c>
      <c r="AC275" s="6">
        <f t="shared" si="99"/>
        <v>358.092625</v>
      </c>
      <c r="AD275" s="7">
        <f t="shared" si="91"/>
        <v>443.27760881270228</v>
      </c>
      <c r="AE275" s="7">
        <f t="shared" si="79"/>
        <v>485.22239188360953</v>
      </c>
      <c r="AF275" s="51">
        <v>1771</v>
      </c>
      <c r="AG275" s="44">
        <f t="shared" si="92"/>
        <v>2955.0749999999998</v>
      </c>
      <c r="AH275" s="44">
        <f t="shared" si="93"/>
        <v>2306.3999999999996</v>
      </c>
      <c r="AI275" s="44">
        <f t="shared" si="94"/>
        <v>1861.7659570133496</v>
      </c>
      <c r="AJ275" s="44">
        <f t="shared" si="80"/>
        <v>2027.0209896497497</v>
      </c>
      <c r="AK275" s="10">
        <v>1771</v>
      </c>
      <c r="AL275" s="11">
        <f t="shared" si="95"/>
        <v>1.5872430091806704</v>
      </c>
      <c r="AM275" s="11">
        <f t="shared" si="96"/>
        <v>1.23882381204345</v>
      </c>
      <c r="AN275" s="11">
        <f t="shared" si="81"/>
        <v>0.91847394107894531</v>
      </c>
      <c r="AP275" s="12">
        <v>1.5872430091806704</v>
      </c>
      <c r="AQ275" s="12">
        <v>1.23882381204345</v>
      </c>
      <c r="AS275" s="12">
        <f t="shared" si="98"/>
        <v>0</v>
      </c>
    </row>
    <row r="276" spans="1:45" x14ac:dyDescent="0.2">
      <c r="A276">
        <f t="shared" si="97"/>
        <v>1.5895513330457294</v>
      </c>
      <c r="B276" s="5">
        <v>1772</v>
      </c>
      <c r="C276" s="4">
        <v>0.8159699633699633</v>
      </c>
      <c r="D276" s="4">
        <v>1.3079909127499998</v>
      </c>
      <c r="E276" s="4">
        <v>1.4751349999999999</v>
      </c>
      <c r="F276" s="4">
        <v>1.2970261430000001</v>
      </c>
      <c r="G276" s="4">
        <v>1.33579</v>
      </c>
      <c r="H276" s="4">
        <v>4.6688259109311741</v>
      </c>
      <c r="I276" s="4">
        <v>5.6656424050632914</v>
      </c>
      <c r="J276" s="4">
        <v>5.6034985422740524</v>
      </c>
      <c r="K276" s="4">
        <v>6.0016129032258059</v>
      </c>
      <c r="L276" s="4">
        <v>2.6466773276474767</v>
      </c>
      <c r="M276" s="4">
        <v>3.3672834645669285</v>
      </c>
      <c r="N276" s="4">
        <v>6.2213386442178216</v>
      </c>
      <c r="O276" s="4">
        <v>1.6192850000000001</v>
      </c>
      <c r="P276" s="4">
        <v>11.8203</v>
      </c>
      <c r="Q276" s="4">
        <v>9.2255999999999982</v>
      </c>
      <c r="R276" s="6"/>
      <c r="S276" s="26">
        <v>1772</v>
      </c>
      <c r="T276" s="6">
        <f t="shared" si="82"/>
        <v>351.49408475300004</v>
      </c>
      <c r="U276" s="6">
        <f t="shared" si="83"/>
        <v>28.986643000000001</v>
      </c>
      <c r="V276" s="6">
        <f t="shared" si="84"/>
        <v>23.344129554655872</v>
      </c>
      <c r="W276" s="6">
        <f t="shared" si="85"/>
        <v>16.996927215189874</v>
      </c>
      <c r="X276" s="6">
        <f t="shared" si="86"/>
        <v>7.2845481049562686</v>
      </c>
      <c r="Y276" s="6">
        <f t="shared" si="87"/>
        <v>18.004838709677419</v>
      </c>
      <c r="Z276" s="6">
        <f t="shared" si="88"/>
        <v>3.4406805259417199</v>
      </c>
      <c r="AA276" s="6">
        <f t="shared" si="89"/>
        <v>4.3774685039370071</v>
      </c>
      <c r="AB276" s="6">
        <f t="shared" si="90"/>
        <v>12.442677288435643</v>
      </c>
      <c r="AC276" s="6">
        <f t="shared" si="99"/>
        <v>399.76158499999997</v>
      </c>
      <c r="AD276" s="7">
        <f t="shared" si="91"/>
        <v>466.37199765579385</v>
      </c>
      <c r="AE276" s="7">
        <f t="shared" si="79"/>
        <v>482.62404515470229</v>
      </c>
      <c r="AF276" s="51">
        <v>1772</v>
      </c>
      <c r="AG276" s="44">
        <f t="shared" si="92"/>
        <v>2955.0749999999998</v>
      </c>
      <c r="AH276" s="44">
        <f t="shared" si="93"/>
        <v>2306.3999999999996</v>
      </c>
      <c r="AI276" s="44">
        <f t="shared" si="94"/>
        <v>1958.7623901543343</v>
      </c>
      <c r="AJ276" s="44">
        <f t="shared" si="80"/>
        <v>2161.485891191734</v>
      </c>
      <c r="AK276" s="10">
        <v>1772</v>
      </c>
      <c r="AL276" s="11">
        <f t="shared" si="95"/>
        <v>1.5086439349936489</v>
      </c>
      <c r="AM276" s="11">
        <f t="shared" si="96"/>
        <v>1.1774781931657745</v>
      </c>
      <c r="AN276" s="11">
        <f t="shared" si="81"/>
        <v>0.90621104589971291</v>
      </c>
      <c r="AP276" s="12">
        <v>1.5086439349936489</v>
      </c>
      <c r="AQ276" s="12">
        <v>1.1774781931657745</v>
      </c>
      <c r="AS276" s="12">
        <f t="shared" si="98"/>
        <v>0</v>
      </c>
    </row>
    <row r="277" spans="1:45" x14ac:dyDescent="0.2">
      <c r="A277">
        <f t="shared" si="97"/>
        <v>1.8689469448818896</v>
      </c>
      <c r="B277" s="5">
        <v>1773</v>
      </c>
      <c r="C277" s="4">
        <v>0.56898368298368296</v>
      </c>
      <c r="D277" s="4">
        <v>1.0794571845000001</v>
      </c>
      <c r="E277" s="4">
        <v>1.6192850000000001</v>
      </c>
      <c r="F277" s="4">
        <v>1.0634003159999998</v>
      </c>
      <c r="G277" s="4">
        <v>1.3969445454545453</v>
      </c>
      <c r="H277" s="4">
        <v>4.8633603238866394</v>
      </c>
      <c r="I277" s="4">
        <v>5.6656424050632914</v>
      </c>
      <c r="J277" s="4">
        <v>5.6034985422740524</v>
      </c>
      <c r="K277" s="4">
        <v>6.0709677419354833</v>
      </c>
      <c r="L277" s="4">
        <v>2.6466773276474767</v>
      </c>
      <c r="M277" s="4">
        <v>3.8843569553805777</v>
      </c>
      <c r="N277" s="4">
        <v>6.2213386442178216</v>
      </c>
      <c r="O277" s="4">
        <v>1.6529199999999999</v>
      </c>
      <c r="P277" s="4">
        <v>11.8203</v>
      </c>
      <c r="Q277" s="4">
        <v>9.2255999999999982</v>
      </c>
      <c r="R277" s="6"/>
      <c r="S277" s="26">
        <v>1773</v>
      </c>
      <c r="T277" s="6">
        <f t="shared" si="82"/>
        <v>288.18148563599993</v>
      </c>
      <c r="U277" s="6">
        <f t="shared" si="83"/>
        <v>30.31369663636363</v>
      </c>
      <c r="V277" s="6">
        <f t="shared" si="84"/>
        <v>24.316801619433196</v>
      </c>
      <c r="W277" s="6">
        <f t="shared" si="85"/>
        <v>16.996927215189874</v>
      </c>
      <c r="X277" s="6">
        <f t="shared" si="86"/>
        <v>7.2845481049562686</v>
      </c>
      <c r="Y277" s="6">
        <f t="shared" si="87"/>
        <v>18.21290322580645</v>
      </c>
      <c r="Z277" s="6">
        <f t="shared" si="88"/>
        <v>3.4406805259417199</v>
      </c>
      <c r="AA277" s="6">
        <f t="shared" si="89"/>
        <v>5.0496640419947507</v>
      </c>
      <c r="AB277" s="6">
        <f t="shared" si="90"/>
        <v>12.442677288435643</v>
      </c>
      <c r="AC277" s="6">
        <f t="shared" si="99"/>
        <v>438.826235</v>
      </c>
      <c r="AD277" s="7">
        <f t="shared" si="91"/>
        <v>406.23938429412141</v>
      </c>
      <c r="AE277" s="7">
        <f t="shared" si="79"/>
        <v>514.63949790279378</v>
      </c>
      <c r="AF277" s="51">
        <v>1773</v>
      </c>
      <c r="AG277" s="44">
        <f t="shared" si="92"/>
        <v>2955.0749999999998</v>
      </c>
      <c r="AH277" s="44">
        <f t="shared" si="93"/>
        <v>2306.3999999999996</v>
      </c>
      <c r="AI277" s="44">
        <f t="shared" si="94"/>
        <v>1706.20541403531</v>
      </c>
      <c r="AJ277" s="44">
        <f t="shared" si="80"/>
        <v>2338.9133613641106</v>
      </c>
      <c r="AK277" s="10">
        <v>1773</v>
      </c>
      <c r="AL277" s="11">
        <f t="shared" si="95"/>
        <v>1.731957345634612</v>
      </c>
      <c r="AM277" s="11">
        <f t="shared" si="96"/>
        <v>1.3517715868367703</v>
      </c>
      <c r="AN277" s="11">
        <f t="shared" si="81"/>
        <v>0.72948636842204784</v>
      </c>
      <c r="AP277" s="12">
        <v>1.731957345634612</v>
      </c>
      <c r="AQ277" s="12">
        <v>1.3517715868367703</v>
      </c>
      <c r="AS277" s="12">
        <f t="shared" si="98"/>
        <v>0</v>
      </c>
    </row>
    <row r="278" spans="1:45" x14ac:dyDescent="0.2">
      <c r="A278">
        <f t="shared" si="97"/>
        <v>1.9267670258737475</v>
      </c>
      <c r="B278" s="5">
        <v>1774</v>
      </c>
      <c r="C278" s="4">
        <v>0.47246766566766557</v>
      </c>
      <c r="D278" s="4">
        <v>0.9199698167</v>
      </c>
      <c r="E278" s="4">
        <v>1.6529199999999999</v>
      </c>
      <c r="F278" s="4">
        <v>0.91033511900000008</v>
      </c>
      <c r="G278" s="4">
        <v>1.2143545454545455</v>
      </c>
      <c r="H278" s="4">
        <v>4.0852226720647771</v>
      </c>
      <c r="I278" s="4">
        <v>5.5397392405063295</v>
      </c>
      <c r="J278" s="4">
        <v>5.6034985422740524</v>
      </c>
      <c r="K278" s="4">
        <v>6.1403225806451607</v>
      </c>
      <c r="L278" s="4">
        <v>2.6466773276474767</v>
      </c>
      <c r="M278" s="4">
        <v>3.1402755905511812</v>
      </c>
      <c r="N278" s="4">
        <v>6.2213386442178216</v>
      </c>
      <c r="O278" s="4">
        <v>1.561625</v>
      </c>
      <c r="P278" s="4">
        <v>11.8203</v>
      </c>
      <c r="Q278" s="4">
        <v>9.2255999999999982</v>
      </c>
      <c r="R278" s="6"/>
      <c r="S278" s="26">
        <v>1774</v>
      </c>
      <c r="T278" s="6">
        <f t="shared" si="82"/>
        <v>246.70081724900001</v>
      </c>
      <c r="U278" s="6">
        <f t="shared" si="83"/>
        <v>26.351493636363635</v>
      </c>
      <c r="V278" s="6">
        <f t="shared" si="84"/>
        <v>20.426113360323885</v>
      </c>
      <c r="W278" s="6">
        <f t="shared" si="85"/>
        <v>16.619217721518989</v>
      </c>
      <c r="X278" s="6">
        <f t="shared" si="86"/>
        <v>7.2845481049562686</v>
      </c>
      <c r="Y278" s="6">
        <f t="shared" si="87"/>
        <v>18.420967741935481</v>
      </c>
      <c r="Z278" s="6">
        <f t="shared" si="88"/>
        <v>3.4406805259417199</v>
      </c>
      <c r="AA278" s="6">
        <f t="shared" si="89"/>
        <v>4.0823582677165353</v>
      </c>
      <c r="AB278" s="6">
        <f t="shared" si="90"/>
        <v>12.442677288435643</v>
      </c>
      <c r="AC278" s="6">
        <f t="shared" si="99"/>
        <v>447.94131999999996</v>
      </c>
      <c r="AD278" s="7">
        <f t="shared" si="91"/>
        <v>355.76887389619213</v>
      </c>
      <c r="AE278" s="7">
        <f t="shared" si="79"/>
        <v>556.88413365812153</v>
      </c>
      <c r="AF278" s="51">
        <v>1774</v>
      </c>
      <c r="AG278" s="44">
        <f t="shared" si="92"/>
        <v>2955.0749999999998</v>
      </c>
      <c r="AH278" s="44">
        <f t="shared" si="93"/>
        <v>2306.3999999999996</v>
      </c>
      <c r="AI278" s="44">
        <f t="shared" si="94"/>
        <v>1494.2292703640071</v>
      </c>
      <c r="AJ278" s="44">
        <f t="shared" si="80"/>
        <v>2339.4393819182069</v>
      </c>
      <c r="AK278" s="10">
        <v>1774</v>
      </c>
      <c r="AL278" s="11">
        <f t="shared" si="95"/>
        <v>1.9776583544505979</v>
      </c>
      <c r="AM278" s="11">
        <f t="shared" si="96"/>
        <v>1.5435382278638812</v>
      </c>
      <c r="AN278" s="11">
        <f t="shared" si="81"/>
        <v>0.6387125402406556</v>
      </c>
      <c r="AP278" s="12">
        <v>1.9776583544505979</v>
      </c>
      <c r="AQ278" s="12">
        <v>1.5435382278638812</v>
      </c>
      <c r="AS278" s="12">
        <f t="shared" si="98"/>
        <v>0</v>
      </c>
    </row>
    <row r="279" spans="1:45" x14ac:dyDescent="0.2">
      <c r="A279">
        <f t="shared" si="97"/>
        <v>1.8097138088836939</v>
      </c>
      <c r="B279" s="5">
        <v>1775</v>
      </c>
      <c r="C279" s="4">
        <v>0.54754279054279054</v>
      </c>
      <c r="D279" s="4">
        <v>0.95497923889999992</v>
      </c>
      <c r="E279" s="4">
        <v>1.561625</v>
      </c>
      <c r="F279" s="4">
        <v>0.9908957490000001</v>
      </c>
      <c r="G279" s="4">
        <v>0.97847272727272727</v>
      </c>
      <c r="H279" s="4">
        <v>4.0852226720647771</v>
      </c>
      <c r="I279" s="4">
        <v>5.2879329113924047</v>
      </c>
      <c r="J279" s="4">
        <v>5.6034985422740524</v>
      </c>
      <c r="K279" s="4">
        <v>6.2096774193548381</v>
      </c>
      <c r="L279" s="4">
        <v>2.6466773276474767</v>
      </c>
      <c r="M279" s="4">
        <v>2.8123753280839892</v>
      </c>
      <c r="N279" s="4">
        <v>6.2213386442178216</v>
      </c>
      <c r="O279" s="4">
        <v>1.609675</v>
      </c>
      <c r="P279" s="4">
        <v>11.964449999999998</v>
      </c>
      <c r="Q279" s="4">
        <v>9.2255999999999982</v>
      </c>
      <c r="R279" s="6"/>
      <c r="S279" s="26">
        <v>1775</v>
      </c>
      <c r="T279" s="6">
        <f t="shared" si="82"/>
        <v>268.53274797900002</v>
      </c>
      <c r="U279" s="6">
        <f t="shared" si="83"/>
        <v>21.23285818181818</v>
      </c>
      <c r="V279" s="6">
        <f t="shared" si="84"/>
        <v>20.426113360323885</v>
      </c>
      <c r="W279" s="6">
        <f t="shared" si="85"/>
        <v>15.863798734177214</v>
      </c>
      <c r="X279" s="6">
        <f t="shared" si="86"/>
        <v>7.2845481049562686</v>
      </c>
      <c r="Y279" s="6">
        <f t="shared" si="87"/>
        <v>18.629032258064512</v>
      </c>
      <c r="Z279" s="6">
        <f t="shared" si="88"/>
        <v>3.4406805259417199</v>
      </c>
      <c r="AA279" s="6">
        <f t="shared" si="89"/>
        <v>3.6560879265091861</v>
      </c>
      <c r="AB279" s="6">
        <f t="shared" si="90"/>
        <v>12.442677288435643</v>
      </c>
      <c r="AC279" s="6">
        <f t="shared" si="99"/>
        <v>423.20037500000001</v>
      </c>
      <c r="AD279" s="7">
        <f t="shared" si="91"/>
        <v>371.50854435922668</v>
      </c>
      <c r="AE279" s="7">
        <f t="shared" si="79"/>
        <v>557.00937664719208</v>
      </c>
      <c r="AF279" s="51">
        <v>1775</v>
      </c>
      <c r="AG279" s="44">
        <f t="shared" si="92"/>
        <v>2991.1124999999993</v>
      </c>
      <c r="AH279" s="44">
        <f t="shared" si="93"/>
        <v>2306.3999999999996</v>
      </c>
      <c r="AI279" s="44">
        <f t="shared" si="94"/>
        <v>1560.3358863087522</v>
      </c>
      <c r="AJ279" s="44">
        <f t="shared" si="80"/>
        <v>2209.9399197969519</v>
      </c>
      <c r="AK279" s="10">
        <v>1775</v>
      </c>
      <c r="AL279" s="11">
        <f t="shared" si="95"/>
        <v>1.9169670621855657</v>
      </c>
      <c r="AM279" s="11">
        <f t="shared" si="96"/>
        <v>1.4781432768659784</v>
      </c>
      <c r="AN279" s="11">
        <f t="shared" si="81"/>
        <v>0.70605353219381406</v>
      </c>
      <c r="AP279" s="12">
        <v>1.9169670621855657</v>
      </c>
      <c r="AQ279" s="12">
        <v>1.4781432768659784</v>
      </c>
      <c r="AS279" s="12">
        <f t="shared" si="98"/>
        <v>0</v>
      </c>
    </row>
    <row r="280" spans="1:45" x14ac:dyDescent="0.2">
      <c r="A280">
        <f t="shared" si="97"/>
        <v>1.9219352843873272</v>
      </c>
      <c r="B280" s="5">
        <v>1776</v>
      </c>
      <c r="C280" s="4">
        <v>0.50299693639693632</v>
      </c>
      <c r="D280" s="4">
        <v>0.95303427099999993</v>
      </c>
      <c r="E280" s="4">
        <v>1.609675</v>
      </c>
      <c r="F280" s="4">
        <v>0.96672756000000015</v>
      </c>
      <c r="G280" s="4">
        <v>1.0483636363636362</v>
      </c>
      <c r="H280" s="4">
        <v>4.0852226720647771</v>
      </c>
      <c r="I280" s="4">
        <v>5.2879329113924047</v>
      </c>
      <c r="J280" s="4">
        <v>5.6034985422740524</v>
      </c>
      <c r="K280" s="4">
        <v>6.2790322580645155</v>
      </c>
      <c r="L280" s="4">
        <v>2.6466773276474767</v>
      </c>
      <c r="M280" s="4">
        <v>3.0015485564304458</v>
      </c>
      <c r="N280" s="4">
        <v>6.2213386442178216</v>
      </c>
      <c r="O280" s="4">
        <v>1.3934499999999999</v>
      </c>
      <c r="P280" s="4">
        <v>11.964449999999998</v>
      </c>
      <c r="Q280" s="4">
        <v>9.2255999999999982</v>
      </c>
      <c r="R280" s="6"/>
      <c r="S280" s="26">
        <v>1776</v>
      </c>
      <c r="T280" s="6">
        <f t="shared" si="82"/>
        <v>261.98316876000007</v>
      </c>
      <c r="U280" s="6">
        <f t="shared" si="83"/>
        <v>22.749490909090905</v>
      </c>
      <c r="V280" s="6">
        <f t="shared" si="84"/>
        <v>20.426113360323885</v>
      </c>
      <c r="W280" s="6">
        <f t="shared" si="85"/>
        <v>15.863798734177214</v>
      </c>
      <c r="X280" s="6">
        <f t="shared" si="86"/>
        <v>7.2845481049562686</v>
      </c>
      <c r="Y280" s="6">
        <f t="shared" si="87"/>
        <v>18.837096774193547</v>
      </c>
      <c r="Z280" s="6">
        <f t="shared" si="88"/>
        <v>3.4406805259417199</v>
      </c>
      <c r="AA280" s="6">
        <f t="shared" si="89"/>
        <v>3.9020131233595796</v>
      </c>
      <c r="AB280" s="6">
        <f t="shared" si="90"/>
        <v>12.442677288435643</v>
      </c>
      <c r="AC280" s="6">
        <f t="shared" si="99"/>
        <v>436.221925</v>
      </c>
      <c r="AD280" s="7">
        <f t="shared" si="91"/>
        <v>366.92958758047882</v>
      </c>
      <c r="AE280" s="7">
        <f t="shared" si="79"/>
        <v>526.17617138022661</v>
      </c>
      <c r="AF280" s="51">
        <v>1776</v>
      </c>
      <c r="AG280" s="44">
        <f t="shared" si="92"/>
        <v>2991.1124999999993</v>
      </c>
      <c r="AH280" s="44">
        <f t="shared" si="93"/>
        <v>2306.3999999999996</v>
      </c>
      <c r="AI280" s="44">
        <f t="shared" si="94"/>
        <v>1541.1042678380111</v>
      </c>
      <c r="AJ280" s="44">
        <f t="shared" si="80"/>
        <v>2272.9070440460109</v>
      </c>
      <c r="AK280" s="10">
        <v>1776</v>
      </c>
      <c r="AL280" s="11">
        <f t="shared" si="95"/>
        <v>1.9408891159559114</v>
      </c>
      <c r="AM280" s="11">
        <f t="shared" si="96"/>
        <v>1.4965891978455221</v>
      </c>
      <c r="AN280" s="11">
        <f t="shared" si="81"/>
        <v>0.6780322459182867</v>
      </c>
      <c r="AP280" s="12">
        <v>1.9408891159559114</v>
      </c>
      <c r="AQ280" s="12">
        <v>1.4965891978455221</v>
      </c>
      <c r="AS280" s="12">
        <f t="shared" si="98"/>
        <v>0</v>
      </c>
    </row>
    <row r="281" spans="1:45" x14ac:dyDescent="0.2">
      <c r="A281">
        <f t="shared" si="97"/>
        <v>2.130676935483871</v>
      </c>
      <c r="B281" s="5">
        <v>1777</v>
      </c>
      <c r="C281" s="4">
        <v>0.40078468198468198</v>
      </c>
      <c r="D281" s="4">
        <v>0.85578587599999989</v>
      </c>
      <c r="E281" s="4">
        <v>1.3934499999999999</v>
      </c>
      <c r="F281" s="4">
        <v>0.85394267800000001</v>
      </c>
      <c r="G281" s="4">
        <v>1.5786609090909089</v>
      </c>
      <c r="H281" s="4">
        <v>4.4742914979757087</v>
      </c>
      <c r="I281" s="4">
        <v>5.5397392405063295</v>
      </c>
      <c r="J281" s="4">
        <v>5.6034985422740524</v>
      </c>
      <c r="K281" s="4">
        <v>6.3483870967741929</v>
      </c>
      <c r="L281" s="4">
        <v>2.6910732054015636</v>
      </c>
      <c r="M281" s="4">
        <v>2.7114829396325453</v>
      </c>
      <c r="N281" s="4">
        <v>6.447569140371197</v>
      </c>
      <c r="O281" s="4">
        <v>1.3934499999999999</v>
      </c>
      <c r="P281" s="4">
        <v>11.964449999999998</v>
      </c>
      <c r="Q281" s="4">
        <v>9.2255999999999982</v>
      </c>
      <c r="R281" s="6"/>
      <c r="S281" s="26">
        <v>1777</v>
      </c>
      <c r="T281" s="6">
        <f t="shared" si="82"/>
        <v>231.41846573800001</v>
      </c>
      <c r="U281" s="6">
        <f t="shared" si="83"/>
        <v>34.256941727272725</v>
      </c>
      <c r="V281" s="6">
        <f t="shared" si="84"/>
        <v>22.371457489878544</v>
      </c>
      <c r="W281" s="6">
        <f t="shared" si="85"/>
        <v>16.619217721518989</v>
      </c>
      <c r="X281" s="6">
        <f t="shared" si="86"/>
        <v>7.2845481049562686</v>
      </c>
      <c r="Y281" s="6">
        <f t="shared" si="87"/>
        <v>19.045161290322579</v>
      </c>
      <c r="Z281" s="6">
        <f t="shared" si="88"/>
        <v>3.4983951670220326</v>
      </c>
      <c r="AA281" s="6">
        <f t="shared" si="89"/>
        <v>3.5249278215223088</v>
      </c>
      <c r="AB281" s="6">
        <f t="shared" si="90"/>
        <v>12.895138280742394</v>
      </c>
      <c r="AC281" s="6">
        <f t="shared" si="99"/>
        <v>377.62494999999996</v>
      </c>
      <c r="AD281" s="7">
        <f t="shared" si="91"/>
        <v>350.91425334123579</v>
      </c>
      <c r="AE281" s="7">
        <f t="shared" si="79"/>
        <v>541.16834382047875</v>
      </c>
      <c r="AF281" s="51">
        <v>1777</v>
      </c>
      <c r="AG281" s="44">
        <f t="shared" si="92"/>
        <v>2991.1124999999993</v>
      </c>
      <c r="AH281" s="44">
        <f t="shared" si="93"/>
        <v>2306.3999999999996</v>
      </c>
      <c r="AI281" s="44">
        <f t="shared" si="94"/>
        <v>1473.8398640331905</v>
      </c>
      <c r="AJ281" s="44">
        <f t="shared" si="80"/>
        <v>2087.9070979335906</v>
      </c>
      <c r="AK281" s="10">
        <v>1777</v>
      </c>
      <c r="AL281" s="11">
        <f t="shared" si="95"/>
        <v>2.0294691255091744</v>
      </c>
      <c r="AM281" s="11">
        <f t="shared" si="96"/>
        <v>1.5648918558143032</v>
      </c>
      <c r="AN281" s="11">
        <f t="shared" si="81"/>
        <v>0.70589341139356976</v>
      </c>
      <c r="AP281" s="12">
        <v>2.0294691255091744</v>
      </c>
      <c r="AQ281" s="12">
        <v>1.5648918558143032</v>
      </c>
      <c r="AS281" s="12">
        <f t="shared" si="98"/>
        <v>0</v>
      </c>
    </row>
    <row r="282" spans="1:45" x14ac:dyDescent="0.2">
      <c r="A282">
        <f t="shared" si="97"/>
        <v>2.0304793781094528</v>
      </c>
      <c r="B282" s="5">
        <v>1778</v>
      </c>
      <c r="C282" s="4">
        <v>0.42452967032967032</v>
      </c>
      <c r="D282" s="4">
        <v>0.86356574759999993</v>
      </c>
      <c r="E282" s="4">
        <v>1.3934499999999999</v>
      </c>
      <c r="F282" s="4">
        <v>0.86199874099999996</v>
      </c>
      <c r="G282" s="4">
        <v>1.0623418181818181</v>
      </c>
      <c r="H282" s="4">
        <v>4.0852226720647771</v>
      </c>
      <c r="I282" s="4">
        <v>5.6656424050632914</v>
      </c>
      <c r="J282" s="4">
        <v>6.0237609329446054</v>
      </c>
      <c r="K282" s="4">
        <v>6.4177419354838703</v>
      </c>
      <c r="L282" s="4">
        <v>2.5613006396588482</v>
      </c>
      <c r="M282" s="4">
        <v>2.5601443569553801</v>
      </c>
      <c r="N282" s="4">
        <v>6.2213386442178216</v>
      </c>
      <c r="O282" s="4">
        <v>1.3646199999999999</v>
      </c>
      <c r="P282" s="4">
        <v>11.964449999999998</v>
      </c>
      <c r="Q282" s="4">
        <v>9.2255999999999982</v>
      </c>
      <c r="R282" s="6"/>
      <c r="S282" s="26">
        <v>1778</v>
      </c>
      <c r="T282" s="6">
        <f t="shared" si="82"/>
        <v>233.60165881099999</v>
      </c>
      <c r="U282" s="6">
        <f t="shared" si="83"/>
        <v>23.052817454545451</v>
      </c>
      <c r="V282" s="6">
        <f t="shared" si="84"/>
        <v>20.426113360323885</v>
      </c>
      <c r="W282" s="6">
        <f t="shared" si="85"/>
        <v>16.996927215189874</v>
      </c>
      <c r="X282" s="6">
        <f t="shared" si="86"/>
        <v>7.8308892128279872</v>
      </c>
      <c r="Y282" s="6">
        <f t="shared" si="87"/>
        <v>19.25322580645161</v>
      </c>
      <c r="Z282" s="6">
        <f t="shared" si="88"/>
        <v>3.329690831556503</v>
      </c>
      <c r="AA282" s="6">
        <f t="shared" si="89"/>
        <v>3.3281876640419941</v>
      </c>
      <c r="AB282" s="6">
        <f t="shared" si="90"/>
        <v>12.442677288435643</v>
      </c>
      <c r="AC282" s="6">
        <f t="shared" si="99"/>
        <v>377.62494999999996</v>
      </c>
      <c r="AD282" s="7">
        <f t="shared" si="91"/>
        <v>340.26218764437289</v>
      </c>
      <c r="AE282" s="7">
        <f t="shared" si="79"/>
        <v>497.12073760323585</v>
      </c>
      <c r="AF282" s="51">
        <v>1778</v>
      </c>
      <c r="AG282" s="44">
        <f t="shared" si="92"/>
        <v>2991.1124999999993</v>
      </c>
      <c r="AH282" s="44">
        <f t="shared" si="93"/>
        <v>2306.3999999999996</v>
      </c>
      <c r="AI282" s="44">
        <f t="shared" si="94"/>
        <v>1429.1011881063662</v>
      </c>
      <c r="AJ282" s="44">
        <f t="shared" si="80"/>
        <v>2033.9990111001664</v>
      </c>
      <c r="AK282" s="10">
        <v>1778</v>
      </c>
      <c r="AL282" s="11">
        <f t="shared" si="95"/>
        <v>2.093002598341815</v>
      </c>
      <c r="AM282" s="11">
        <f t="shared" si="96"/>
        <v>1.6138815216129658</v>
      </c>
      <c r="AN282" s="11">
        <f t="shared" si="81"/>
        <v>0.70260662876791757</v>
      </c>
      <c r="AP282" s="12">
        <v>2.093002598341815</v>
      </c>
      <c r="AQ282" s="12">
        <v>1.6138815216129658</v>
      </c>
      <c r="AS282" s="12">
        <f t="shared" si="98"/>
        <v>0</v>
      </c>
    </row>
    <row r="283" spans="1:45" x14ac:dyDescent="0.2">
      <c r="A283">
        <f t="shared" si="97"/>
        <v>2.1776199460431651</v>
      </c>
      <c r="B283" s="5">
        <v>1779</v>
      </c>
      <c r="C283" s="4">
        <v>0.37364755244755249</v>
      </c>
      <c r="D283" s="4">
        <v>0.81980396985000004</v>
      </c>
      <c r="E283" s="4">
        <v>1.3646199999999999</v>
      </c>
      <c r="F283" s="4">
        <v>0.81366236299999994</v>
      </c>
      <c r="G283" s="4">
        <v>0.97148363636363633</v>
      </c>
      <c r="H283" s="4">
        <v>3.5016194331983805</v>
      </c>
      <c r="I283" s="4">
        <v>5.5397392405063295</v>
      </c>
      <c r="J283" s="4">
        <v>6.864285714285713</v>
      </c>
      <c r="K283" s="4">
        <v>6.4870967741935477</v>
      </c>
      <c r="L283" s="4">
        <v>2.7320540156361051</v>
      </c>
      <c r="M283" s="4">
        <v>2.65</v>
      </c>
      <c r="N283" s="4">
        <v>6.2213386442178216</v>
      </c>
      <c r="O283" s="4">
        <v>1.2925449999999998</v>
      </c>
      <c r="P283" s="4">
        <v>11.964449999999998</v>
      </c>
      <c r="Q283" s="4">
        <v>9.2255999999999982</v>
      </c>
      <c r="R283" s="6"/>
      <c r="S283" s="26">
        <v>1779</v>
      </c>
      <c r="T283" s="6">
        <f t="shared" si="82"/>
        <v>220.50250037299998</v>
      </c>
      <c r="U283" s="6">
        <f t="shared" si="83"/>
        <v>21.081194909090907</v>
      </c>
      <c r="V283" s="6">
        <f t="shared" si="84"/>
        <v>17.508097165991902</v>
      </c>
      <c r="W283" s="6">
        <f t="shared" si="85"/>
        <v>16.619217721518989</v>
      </c>
      <c r="X283" s="6">
        <f t="shared" si="86"/>
        <v>8.923571428571428</v>
      </c>
      <c r="Y283" s="6">
        <f t="shared" si="87"/>
        <v>19.461290322580645</v>
      </c>
      <c r="Z283" s="6">
        <f t="shared" si="88"/>
        <v>3.5516702203269368</v>
      </c>
      <c r="AA283" s="6">
        <f t="shared" si="89"/>
        <v>3.4449999999999998</v>
      </c>
      <c r="AB283" s="6">
        <f t="shared" si="90"/>
        <v>12.442677288435643</v>
      </c>
      <c r="AC283" s="6">
        <f t="shared" si="99"/>
        <v>369.81201999999996</v>
      </c>
      <c r="AD283" s="7">
        <f t="shared" si="91"/>
        <v>323.53521942951636</v>
      </c>
      <c r="AE283" s="7">
        <f t="shared" si="79"/>
        <v>484.28547883337291</v>
      </c>
      <c r="AF283" s="51">
        <v>1779</v>
      </c>
      <c r="AG283" s="44">
        <f t="shared" si="92"/>
        <v>2991.1124999999993</v>
      </c>
      <c r="AH283" s="44">
        <f t="shared" si="93"/>
        <v>2306.3999999999996</v>
      </c>
      <c r="AI283" s="44">
        <f t="shared" si="94"/>
        <v>1358.8479216039689</v>
      </c>
      <c r="AJ283" s="44">
        <f t="shared" si="80"/>
        <v>1985.9479040373692</v>
      </c>
      <c r="AK283" s="10">
        <v>1779</v>
      </c>
      <c r="AL283" s="11">
        <f t="shared" si="95"/>
        <v>2.2012121094973773</v>
      </c>
      <c r="AM283" s="11">
        <f t="shared" si="96"/>
        <v>1.6973201808172551</v>
      </c>
      <c r="AN283" s="11">
        <f t="shared" si="81"/>
        <v>0.68423140347310929</v>
      </c>
      <c r="AP283" s="12">
        <v>2.2012121094973773</v>
      </c>
      <c r="AQ283" s="12">
        <v>1.6973201808172551</v>
      </c>
      <c r="AS283" s="12">
        <f t="shared" si="98"/>
        <v>0</v>
      </c>
    </row>
    <row r="284" spans="1:45" x14ac:dyDescent="0.2">
      <c r="A284">
        <f t="shared" si="97"/>
        <v>2.1060244858674464</v>
      </c>
      <c r="B284" s="5">
        <v>1780</v>
      </c>
      <c r="C284" s="4">
        <v>0.39400039960039962</v>
      </c>
      <c r="D284" s="4">
        <v>0.8353637130499999</v>
      </c>
      <c r="E284" s="4">
        <v>1.2925449999999998</v>
      </c>
      <c r="F284" s="4">
        <v>0.82977448900000006</v>
      </c>
      <c r="G284" s="4">
        <v>1.2449318181818181</v>
      </c>
      <c r="H284" s="4">
        <v>4.0852226720647771</v>
      </c>
      <c r="I284" s="4">
        <v>6.0433518987341772</v>
      </c>
      <c r="J284" s="4">
        <v>6.9</v>
      </c>
      <c r="K284" s="4">
        <v>6.5564516129032251</v>
      </c>
      <c r="L284" s="4">
        <v>2.7320540156361051</v>
      </c>
      <c r="M284" s="4">
        <v>2.7493175853018372</v>
      </c>
      <c r="N284" s="4">
        <v>6.2213386442178216</v>
      </c>
      <c r="O284" s="4">
        <v>1.31657</v>
      </c>
      <c r="P284" s="4">
        <v>11.863545</v>
      </c>
      <c r="Q284" s="4">
        <v>9.2255999999999982</v>
      </c>
      <c r="R284" s="6"/>
      <c r="S284" s="26">
        <v>1780</v>
      </c>
      <c r="T284" s="6">
        <f t="shared" si="82"/>
        <v>224.86888651900003</v>
      </c>
      <c r="U284" s="6">
        <f t="shared" si="83"/>
        <v>27.01502045454545</v>
      </c>
      <c r="V284" s="6">
        <f t="shared" si="84"/>
        <v>20.426113360323885</v>
      </c>
      <c r="W284" s="6">
        <f t="shared" si="85"/>
        <v>18.130055696202533</v>
      </c>
      <c r="X284" s="6">
        <f t="shared" si="86"/>
        <v>8.9700000000000006</v>
      </c>
      <c r="Y284" s="6">
        <f t="shared" si="87"/>
        <v>19.669354838709676</v>
      </c>
      <c r="Z284" s="6">
        <f t="shared" si="88"/>
        <v>3.5516702203269368</v>
      </c>
      <c r="AA284" s="6">
        <f t="shared" si="89"/>
        <v>3.5741128608923884</v>
      </c>
      <c r="AB284" s="6">
        <f t="shared" si="90"/>
        <v>12.442677288435643</v>
      </c>
      <c r="AC284" s="6">
        <f t="shared" si="99"/>
        <v>350.27969499999995</v>
      </c>
      <c r="AD284" s="7">
        <f t="shared" si="91"/>
        <v>338.64789123843656</v>
      </c>
      <c r="AE284" s="7">
        <f t="shared" si="79"/>
        <v>472.84473905651646</v>
      </c>
      <c r="AF284" s="51">
        <v>1780</v>
      </c>
      <c r="AG284" s="44">
        <f t="shared" si="92"/>
        <v>2965.88625</v>
      </c>
      <c r="AH284" s="44">
        <f t="shared" si="93"/>
        <v>2306.3999999999996</v>
      </c>
      <c r="AI284" s="44">
        <f t="shared" si="94"/>
        <v>1422.3211432014336</v>
      </c>
      <c r="AJ284" s="44">
        <f t="shared" si="80"/>
        <v>1949.0465388216332</v>
      </c>
      <c r="AK284" s="10">
        <v>1780</v>
      </c>
      <c r="AL284" s="11">
        <f t="shared" si="95"/>
        <v>2.0852437328775348</v>
      </c>
      <c r="AM284" s="11">
        <f t="shared" si="96"/>
        <v>1.621574713294802</v>
      </c>
      <c r="AN284" s="11">
        <f t="shared" si="81"/>
        <v>0.72975227367395212</v>
      </c>
      <c r="AP284" s="12">
        <v>2.0852437328775348</v>
      </c>
      <c r="AQ284" s="12">
        <v>1.621574713294802</v>
      </c>
      <c r="AS284" s="12">
        <f t="shared" si="98"/>
        <v>0</v>
      </c>
    </row>
    <row r="285" spans="1:45" x14ac:dyDescent="0.2">
      <c r="A285">
        <f t="shared" si="97"/>
        <v>1.8131047704649259</v>
      </c>
      <c r="B285" s="5">
        <v>1781</v>
      </c>
      <c r="C285" s="4">
        <v>0.54651874791874788</v>
      </c>
      <c r="D285" s="4">
        <v>0.99096114504999988</v>
      </c>
      <c r="E285" s="4">
        <v>1.31657</v>
      </c>
      <c r="F285" s="4">
        <v>0.9908957490000001</v>
      </c>
      <c r="G285" s="4">
        <v>1.4878027272727272</v>
      </c>
      <c r="H285" s="4">
        <v>3.6961538461538463</v>
      </c>
      <c r="I285" s="4">
        <v>6.0433518987341772</v>
      </c>
      <c r="J285" s="4">
        <v>7.0043731778425649</v>
      </c>
      <c r="K285" s="4">
        <v>6.6258064516129025</v>
      </c>
      <c r="L285" s="4">
        <v>2.9028073916133619</v>
      </c>
      <c r="M285" s="4">
        <v>2.9006561679790024</v>
      </c>
      <c r="N285" s="4">
        <v>6.2213386442178216</v>
      </c>
      <c r="O285" s="4">
        <v>1.38384</v>
      </c>
      <c r="P285" s="4">
        <v>11.863545</v>
      </c>
      <c r="Q285" s="4">
        <v>9.2255999999999982</v>
      </c>
      <c r="R285" s="6"/>
      <c r="S285" s="26">
        <v>1781</v>
      </c>
      <c r="T285" s="6">
        <f t="shared" si="82"/>
        <v>268.53274797900002</v>
      </c>
      <c r="U285" s="6">
        <f t="shared" si="83"/>
        <v>32.285319181818181</v>
      </c>
      <c r="V285" s="6">
        <f t="shared" si="84"/>
        <v>18.480769230769234</v>
      </c>
      <c r="W285" s="6">
        <f t="shared" si="85"/>
        <v>18.130055696202533</v>
      </c>
      <c r="X285" s="6">
        <f t="shared" si="86"/>
        <v>9.1056851311953348</v>
      </c>
      <c r="Y285" s="6">
        <f t="shared" si="87"/>
        <v>19.877419354838707</v>
      </c>
      <c r="Z285" s="6">
        <f t="shared" si="88"/>
        <v>3.7736496090973706</v>
      </c>
      <c r="AA285" s="6">
        <f t="shared" si="89"/>
        <v>3.7708530183727031</v>
      </c>
      <c r="AB285" s="6">
        <f t="shared" si="90"/>
        <v>12.442677288435643</v>
      </c>
      <c r="AC285" s="6">
        <f t="shared" si="99"/>
        <v>356.79047000000003</v>
      </c>
      <c r="AD285" s="7">
        <f t="shared" si="91"/>
        <v>386.39917648972971</v>
      </c>
      <c r="AE285" s="7">
        <f t="shared" si="79"/>
        <v>464.05869971943645</v>
      </c>
      <c r="AF285" s="51">
        <v>1781</v>
      </c>
      <c r="AG285" s="44">
        <f t="shared" si="92"/>
        <v>2965.88625</v>
      </c>
      <c r="AH285" s="44">
        <f t="shared" si="93"/>
        <v>2306.3999999999996</v>
      </c>
      <c r="AI285" s="44">
        <f t="shared" si="94"/>
        <v>1622.8765412568648</v>
      </c>
      <c r="AJ285" s="44">
        <f t="shared" si="80"/>
        <v>1993.5589737450648</v>
      </c>
      <c r="AK285" s="10">
        <v>1781</v>
      </c>
      <c r="AL285" s="11">
        <f t="shared" si="95"/>
        <v>1.8275489075114846</v>
      </c>
      <c r="AM285" s="11">
        <f t="shared" si="96"/>
        <v>1.4211801953916767</v>
      </c>
      <c r="AN285" s="11">
        <f t="shared" si="81"/>
        <v>0.81405996142073367</v>
      </c>
      <c r="AP285" s="12">
        <v>1.8275489075114846</v>
      </c>
      <c r="AQ285" s="12">
        <v>1.4211801953916767</v>
      </c>
      <c r="AS285" s="12">
        <f t="shared" si="98"/>
        <v>0</v>
      </c>
    </row>
    <row r="286" spans="1:45" x14ac:dyDescent="0.2">
      <c r="A286">
        <f t="shared" si="97"/>
        <v>1.7826697399728069</v>
      </c>
      <c r="B286" s="5">
        <v>1782</v>
      </c>
      <c r="C286" s="4">
        <v>0.56488751248751257</v>
      </c>
      <c r="D286" s="4">
        <v>1.0133282759</v>
      </c>
      <c r="E286" s="4">
        <v>1.38384</v>
      </c>
      <c r="F286" s="4">
        <v>1.0070078749999998</v>
      </c>
      <c r="G286" s="4">
        <v>2.1255572727272729</v>
      </c>
      <c r="H286" s="4">
        <v>3.8906882591093113</v>
      </c>
      <c r="I286" s="4">
        <v>6.1692550632911392</v>
      </c>
      <c r="J286" s="4">
        <v>7.0043731778425649</v>
      </c>
      <c r="K286" s="4">
        <v>6.6951612903225799</v>
      </c>
      <c r="L286" s="4">
        <v>2.9028073916133619</v>
      </c>
      <c r="M286" s="4">
        <v>2.83759842519685</v>
      </c>
      <c r="N286" s="4">
        <v>6.2213386442178216</v>
      </c>
      <c r="O286" s="4">
        <v>1.340595</v>
      </c>
      <c r="P286" s="4">
        <v>11.863545</v>
      </c>
      <c r="Q286" s="4">
        <v>9.2255999999999982</v>
      </c>
      <c r="R286" s="6"/>
      <c r="S286" s="26">
        <v>1782</v>
      </c>
      <c r="T286" s="6">
        <f t="shared" si="82"/>
        <v>272.89913412499993</v>
      </c>
      <c r="U286" s="6">
        <f t="shared" si="83"/>
        <v>46.124592818181817</v>
      </c>
      <c r="V286" s="6">
        <f t="shared" si="84"/>
        <v>19.453441295546558</v>
      </c>
      <c r="W286" s="6">
        <f t="shared" si="85"/>
        <v>18.507765189873417</v>
      </c>
      <c r="X286" s="6">
        <f t="shared" si="86"/>
        <v>9.1056851311953348</v>
      </c>
      <c r="Y286" s="6">
        <f t="shared" si="87"/>
        <v>20.085483870967739</v>
      </c>
      <c r="Z286" s="6">
        <f t="shared" si="88"/>
        <v>3.7736496090973706</v>
      </c>
      <c r="AA286" s="6">
        <f t="shared" si="89"/>
        <v>3.688877952755905</v>
      </c>
      <c r="AB286" s="6">
        <f t="shared" si="90"/>
        <v>12.442677288435643</v>
      </c>
      <c r="AC286" s="6">
        <f t="shared" si="99"/>
        <v>375.02064000000001</v>
      </c>
      <c r="AD286" s="7">
        <f t="shared" si="91"/>
        <v>406.08130728105368</v>
      </c>
      <c r="AE286" s="7">
        <f t="shared" si="79"/>
        <v>474.65689851072972</v>
      </c>
      <c r="AF286" s="51">
        <v>1782</v>
      </c>
      <c r="AG286" s="44">
        <f t="shared" si="92"/>
        <v>2965.88625</v>
      </c>
      <c r="AH286" s="44">
        <f t="shared" si="93"/>
        <v>2306.3999999999996</v>
      </c>
      <c r="AI286" s="44">
        <f t="shared" si="94"/>
        <v>1705.5414905804255</v>
      </c>
      <c r="AJ286" s="44">
        <f t="shared" si="80"/>
        <v>2134.451815255426</v>
      </c>
      <c r="AK286" s="10">
        <v>1782</v>
      </c>
      <c r="AL286" s="11">
        <f t="shared" si="95"/>
        <v>1.7389704480250769</v>
      </c>
      <c r="AM286" s="11">
        <f t="shared" si="96"/>
        <v>1.3522977967631216</v>
      </c>
      <c r="AN286" s="11">
        <f t="shared" si="81"/>
        <v>0.79905363915480399</v>
      </c>
      <c r="AP286" s="12">
        <v>1.7389704480250769</v>
      </c>
      <c r="AQ286" s="12">
        <v>1.3522977967631216</v>
      </c>
      <c r="AS286" s="12">
        <f t="shared" si="98"/>
        <v>0</v>
      </c>
    </row>
    <row r="287" spans="1:45" x14ac:dyDescent="0.2">
      <c r="A287">
        <f t="shared" si="97"/>
        <v>1.8632440172907081</v>
      </c>
      <c r="B287" s="5">
        <v>1783</v>
      </c>
      <c r="C287" s="4">
        <v>0.51451741591741584</v>
      </c>
      <c r="D287" s="4">
        <v>0.96567656234999988</v>
      </c>
      <c r="E287" s="4">
        <v>1.340595</v>
      </c>
      <c r="F287" s="4">
        <v>0.95867149699999998</v>
      </c>
      <c r="G287" s="4">
        <v>1.2929818181818182</v>
      </c>
      <c r="H287" s="4">
        <v>4.2797570850202433</v>
      </c>
      <c r="I287" s="4">
        <v>5.9174487341772153</v>
      </c>
      <c r="J287" s="4">
        <v>7.0043731778425649</v>
      </c>
      <c r="K287" s="4">
        <v>6.7645161290322573</v>
      </c>
      <c r="L287" s="4">
        <v>2.9028073916133619</v>
      </c>
      <c r="M287" s="4">
        <v>3.0267716535433067</v>
      </c>
      <c r="N287" s="4">
        <v>6.2213386442178216</v>
      </c>
      <c r="O287" s="4">
        <v>1.5568200000000001</v>
      </c>
      <c r="P287" s="4">
        <v>11.863545</v>
      </c>
      <c r="Q287" s="4">
        <v>9.2255999999999982</v>
      </c>
      <c r="R287" s="6"/>
      <c r="S287" s="26">
        <v>1783</v>
      </c>
      <c r="T287" s="6">
        <f t="shared" si="82"/>
        <v>259.79997568699997</v>
      </c>
      <c r="U287" s="6">
        <f t="shared" si="83"/>
        <v>28.057705454545456</v>
      </c>
      <c r="V287" s="6">
        <f t="shared" si="84"/>
        <v>21.398785425101217</v>
      </c>
      <c r="W287" s="6">
        <f t="shared" si="85"/>
        <v>17.752346202531648</v>
      </c>
      <c r="X287" s="6">
        <f t="shared" si="86"/>
        <v>9.1056851311953348</v>
      </c>
      <c r="Y287" s="6">
        <f t="shared" si="87"/>
        <v>20.29354838709677</v>
      </c>
      <c r="Z287" s="6">
        <f t="shared" si="88"/>
        <v>3.7736496090973706</v>
      </c>
      <c r="AA287" s="6">
        <f t="shared" si="89"/>
        <v>3.934803149606299</v>
      </c>
      <c r="AB287" s="6">
        <f t="shared" si="90"/>
        <v>12.442677288435643</v>
      </c>
      <c r="AC287" s="6">
        <f t="shared" si="99"/>
        <v>363.30124499999999</v>
      </c>
      <c r="AD287" s="7">
        <f t="shared" si="91"/>
        <v>376.55917633460973</v>
      </c>
      <c r="AE287" s="7">
        <f t="shared" si="79"/>
        <v>508.20281315605382</v>
      </c>
      <c r="AF287" s="51">
        <v>1783</v>
      </c>
      <c r="AG287" s="44">
        <f t="shared" si="92"/>
        <v>2965.88625</v>
      </c>
      <c r="AH287" s="44">
        <f t="shared" si="93"/>
        <v>2306.3999999999996</v>
      </c>
      <c r="AI287" s="44">
        <f t="shared" si="94"/>
        <v>1581.548540605361</v>
      </c>
      <c r="AJ287" s="44">
        <f t="shared" si="80"/>
        <v>2016.2538717199611</v>
      </c>
      <c r="AK287" s="10">
        <v>1783</v>
      </c>
      <c r="AL287" s="11">
        <f t="shared" si="95"/>
        <v>1.8753052301921529</v>
      </c>
      <c r="AM287" s="11">
        <f t="shared" si="96"/>
        <v>1.4583175544629132</v>
      </c>
      <c r="AN287" s="11">
        <f t="shared" si="81"/>
        <v>0.78439950583019802</v>
      </c>
      <c r="AP287" s="12">
        <v>1.8753052301921529</v>
      </c>
      <c r="AQ287" s="12">
        <v>1.4583175544629132</v>
      </c>
      <c r="AS287" s="12">
        <f t="shared" si="98"/>
        <v>0</v>
      </c>
    </row>
    <row r="288" spans="1:45" x14ac:dyDescent="0.2">
      <c r="A288">
        <f t="shared" si="97"/>
        <v>1.971776694125591</v>
      </c>
      <c r="B288" s="5">
        <v>1784</v>
      </c>
      <c r="C288" s="4">
        <v>0.47393972693972691</v>
      </c>
      <c r="D288" s="4">
        <v>0.93747452779999996</v>
      </c>
      <c r="E288" s="4">
        <v>1.5568200000000001</v>
      </c>
      <c r="F288" s="4">
        <v>0.93450330800000003</v>
      </c>
      <c r="G288" s="4">
        <v>1.3969445454545453</v>
      </c>
      <c r="H288" s="4">
        <v>3.8906882591093113</v>
      </c>
      <c r="I288" s="4">
        <v>5.9174487341772153</v>
      </c>
      <c r="J288" s="4">
        <v>7.0043731778425649</v>
      </c>
      <c r="K288" s="4">
        <v>6.8338709677419347</v>
      </c>
      <c r="L288" s="4">
        <v>3.0735607675906182</v>
      </c>
      <c r="M288" s="4">
        <v>4.4140419947506562</v>
      </c>
      <c r="N288" s="4">
        <v>6.5041267644095395</v>
      </c>
      <c r="O288" s="4">
        <v>1.542405</v>
      </c>
      <c r="P288" s="4">
        <v>11.863545</v>
      </c>
      <c r="Q288" s="4">
        <v>9.2255999999999982</v>
      </c>
      <c r="R288" s="6"/>
      <c r="S288" s="26">
        <v>1784</v>
      </c>
      <c r="T288" s="6">
        <f t="shared" si="82"/>
        <v>253.25039646800002</v>
      </c>
      <c r="U288" s="6">
        <f t="shared" si="83"/>
        <v>30.31369663636363</v>
      </c>
      <c r="V288" s="6">
        <f t="shared" si="84"/>
        <v>19.453441295546558</v>
      </c>
      <c r="W288" s="6">
        <f t="shared" si="85"/>
        <v>17.752346202531648</v>
      </c>
      <c r="X288" s="6">
        <f t="shared" si="86"/>
        <v>9.1056851311953348</v>
      </c>
      <c r="Y288" s="6">
        <f t="shared" si="87"/>
        <v>20.501612903225805</v>
      </c>
      <c r="Z288" s="6">
        <f t="shared" si="88"/>
        <v>3.9956289978678039</v>
      </c>
      <c r="AA288" s="6">
        <f t="shared" si="89"/>
        <v>5.7382545931758528</v>
      </c>
      <c r="AB288" s="6">
        <f t="shared" si="90"/>
        <v>13.008253528819079</v>
      </c>
      <c r="AC288" s="6">
        <f t="shared" si="99"/>
        <v>421.89822000000004</v>
      </c>
      <c r="AD288" s="7">
        <f t="shared" si="91"/>
        <v>373.11931575672577</v>
      </c>
      <c r="AE288" s="7">
        <f t="shared" si="79"/>
        <v>480.06044564760975</v>
      </c>
      <c r="AF288" s="51">
        <v>1784</v>
      </c>
      <c r="AG288" s="44">
        <f t="shared" si="92"/>
        <v>2965.88625</v>
      </c>
      <c r="AH288" s="44">
        <f t="shared" si="93"/>
        <v>2306.3999999999996</v>
      </c>
      <c r="AI288" s="44">
        <f t="shared" si="94"/>
        <v>1567.1011261782483</v>
      </c>
      <c r="AJ288" s="44">
        <f t="shared" si="80"/>
        <v>2275.4219850126483</v>
      </c>
      <c r="AK288" s="10">
        <v>1784</v>
      </c>
      <c r="AL288" s="11">
        <f t="shared" si="95"/>
        <v>1.8925940390541514</v>
      </c>
      <c r="AM288" s="11">
        <f t="shared" si="96"/>
        <v>1.4717620716824504</v>
      </c>
      <c r="AN288" s="11">
        <f t="shared" si="81"/>
        <v>0.68870791286194644</v>
      </c>
      <c r="AP288" s="12">
        <v>1.8925940390541514</v>
      </c>
      <c r="AQ288" s="12">
        <v>1.4717620716824504</v>
      </c>
      <c r="AS288" s="12">
        <f t="shared" si="98"/>
        <v>0</v>
      </c>
    </row>
    <row r="289" spans="1:45" x14ac:dyDescent="0.2">
      <c r="A289">
        <f t="shared" si="97"/>
        <v>2.0937056540738657</v>
      </c>
      <c r="B289" s="5">
        <v>1785</v>
      </c>
      <c r="C289" s="4">
        <v>0.45403489843489842</v>
      </c>
      <c r="D289" s="4">
        <v>0.94914433519999997</v>
      </c>
      <c r="E289" s="4">
        <v>1.542405</v>
      </c>
      <c r="F289" s="4">
        <v>0.95061543400000015</v>
      </c>
      <c r="G289" s="4">
        <v>1.33579</v>
      </c>
      <c r="H289" s="4">
        <v>4.0852226720647771</v>
      </c>
      <c r="I289" s="4">
        <v>6.0433518987341772</v>
      </c>
      <c r="J289" s="4">
        <v>7.0043731778425649</v>
      </c>
      <c r="K289" s="4">
        <v>6.9032258064516121</v>
      </c>
      <c r="L289" s="4">
        <v>3.0735607675906182</v>
      </c>
      <c r="M289" s="4">
        <v>2.9637139107611548</v>
      </c>
      <c r="N289" s="4">
        <v>6.7869148846012584</v>
      </c>
      <c r="O289" s="4">
        <v>1.5664299999999998</v>
      </c>
      <c r="P289" s="4">
        <v>11.796275</v>
      </c>
      <c r="Q289" s="4">
        <v>9.2255999999999982</v>
      </c>
      <c r="R289" s="6"/>
      <c r="S289" s="26">
        <v>1785</v>
      </c>
      <c r="T289" s="6">
        <f t="shared" si="82"/>
        <v>257.61678261400004</v>
      </c>
      <c r="U289" s="6">
        <f t="shared" si="83"/>
        <v>28.986643000000001</v>
      </c>
      <c r="V289" s="6">
        <f t="shared" si="84"/>
        <v>20.426113360323885</v>
      </c>
      <c r="W289" s="6">
        <f t="shared" si="85"/>
        <v>18.130055696202533</v>
      </c>
      <c r="X289" s="6">
        <f t="shared" si="86"/>
        <v>9.1056851311953348</v>
      </c>
      <c r="Y289" s="6">
        <f t="shared" si="87"/>
        <v>20.709677419354836</v>
      </c>
      <c r="Z289" s="6">
        <f t="shared" si="88"/>
        <v>3.9956289978678039</v>
      </c>
      <c r="AA289" s="6">
        <f t="shared" si="89"/>
        <v>3.8528280839895013</v>
      </c>
      <c r="AB289" s="6">
        <f t="shared" si="90"/>
        <v>13.573829769202517</v>
      </c>
      <c r="AC289" s="6">
        <f t="shared" si="99"/>
        <v>417.99175500000001</v>
      </c>
      <c r="AD289" s="7">
        <f t="shared" si="91"/>
        <v>376.39724407213646</v>
      </c>
      <c r="AE289" s="7">
        <f t="shared" si="79"/>
        <v>541.76713928872573</v>
      </c>
      <c r="AF289" s="51">
        <v>1785</v>
      </c>
      <c r="AG289" s="44">
        <f t="shared" si="92"/>
        <v>2949.0687499999999</v>
      </c>
      <c r="AH289" s="44">
        <f t="shared" si="93"/>
        <v>2306.3999999999996</v>
      </c>
      <c r="AI289" s="44">
        <f t="shared" si="94"/>
        <v>1580.8684251029731</v>
      </c>
      <c r="AJ289" s="44">
        <f t="shared" si="80"/>
        <v>2254.4433091241731</v>
      </c>
      <c r="AK289" s="10">
        <v>1785</v>
      </c>
      <c r="AL289" s="11">
        <f t="shared" si="95"/>
        <v>1.8654738769976422</v>
      </c>
      <c r="AM289" s="11">
        <f t="shared" si="96"/>
        <v>1.458944946572494</v>
      </c>
      <c r="AN289" s="11">
        <f t="shared" si="81"/>
        <v>0.70122341010079492</v>
      </c>
      <c r="AP289" s="12">
        <v>1.8654738769976422</v>
      </c>
      <c r="AQ289" s="12">
        <v>1.458944946572494</v>
      </c>
      <c r="AS289" s="12">
        <f t="shared" si="98"/>
        <v>0</v>
      </c>
    </row>
    <row r="290" spans="1:45" x14ac:dyDescent="0.2">
      <c r="A290">
        <f t="shared" si="97"/>
        <v>1.9462818475073316</v>
      </c>
      <c r="B290" s="5">
        <v>1786</v>
      </c>
      <c r="C290" s="4">
        <v>0.48014798534798531</v>
      </c>
      <c r="D290" s="4">
        <v>0.94039197964999999</v>
      </c>
      <c r="E290" s="4">
        <v>1.5664299999999998</v>
      </c>
      <c r="F290" s="4">
        <v>0.93450330800000003</v>
      </c>
      <c r="G290" s="4">
        <v>1.9892699999999999</v>
      </c>
      <c r="H290" s="4">
        <v>4.0852226720647771</v>
      </c>
      <c r="I290" s="4">
        <v>6.1692550632911392</v>
      </c>
      <c r="J290" s="4">
        <v>7.0043731778425649</v>
      </c>
      <c r="K290" s="4">
        <v>6.9725806451612895</v>
      </c>
      <c r="L290" s="4">
        <v>3.0735607675906182</v>
      </c>
      <c r="M290" s="4">
        <v>4.2248687664041995</v>
      </c>
      <c r="N290" s="4">
        <v>6.6455208245054003</v>
      </c>
      <c r="O290" s="4">
        <v>1.542405</v>
      </c>
      <c r="P290" s="4">
        <v>11.796275</v>
      </c>
      <c r="Q290" s="4">
        <v>9.2255999999999982</v>
      </c>
      <c r="R290" s="6"/>
      <c r="S290" s="26">
        <v>1786</v>
      </c>
      <c r="T290" s="6">
        <f t="shared" si="82"/>
        <v>253.25039646800002</v>
      </c>
      <c r="U290" s="6">
        <f t="shared" si="83"/>
        <v>43.167158999999998</v>
      </c>
      <c r="V290" s="6">
        <f t="shared" si="84"/>
        <v>20.426113360323885</v>
      </c>
      <c r="W290" s="6">
        <f t="shared" si="85"/>
        <v>18.507765189873417</v>
      </c>
      <c r="X290" s="6">
        <f t="shared" si="86"/>
        <v>9.1056851311953348</v>
      </c>
      <c r="Y290" s="6">
        <f t="shared" si="87"/>
        <v>20.917741935483868</v>
      </c>
      <c r="Z290" s="6">
        <f t="shared" si="88"/>
        <v>3.9956289978678039</v>
      </c>
      <c r="AA290" s="6">
        <f t="shared" si="89"/>
        <v>5.4923293963254594</v>
      </c>
      <c r="AB290" s="6">
        <f t="shared" si="90"/>
        <v>13.291041649010801</v>
      </c>
      <c r="AC290" s="6">
        <f t="shared" si="99"/>
        <v>424.50252999999992</v>
      </c>
      <c r="AD290" s="7">
        <f t="shared" si="91"/>
        <v>388.15386112808062</v>
      </c>
      <c r="AE290" s="7">
        <f t="shared" si="79"/>
        <v>536.77221645813643</v>
      </c>
      <c r="AF290" s="51">
        <v>1786</v>
      </c>
      <c r="AG290" s="44">
        <f t="shared" si="92"/>
        <v>2949.0687499999999</v>
      </c>
      <c r="AH290" s="44">
        <f t="shared" si="93"/>
        <v>2306.3999999999996</v>
      </c>
      <c r="AI290" s="44">
        <f t="shared" si="94"/>
        <v>1630.2462167379388</v>
      </c>
      <c r="AJ290" s="44">
        <f t="shared" si="80"/>
        <v>2349.5051775723382</v>
      </c>
      <c r="AK290" s="10">
        <v>1786</v>
      </c>
      <c r="AL290" s="11">
        <f t="shared" si="95"/>
        <v>1.8089713809616901</v>
      </c>
      <c r="AM290" s="11">
        <f t="shared" si="96"/>
        <v>1.4147556217704458</v>
      </c>
      <c r="AN290" s="11">
        <f t="shared" si="81"/>
        <v>0.6938678970788289</v>
      </c>
      <c r="AP290" s="12">
        <v>1.8089713809616901</v>
      </c>
      <c r="AQ290" s="12">
        <v>1.4147556217704458</v>
      </c>
      <c r="AS290" s="12">
        <f t="shared" si="98"/>
        <v>0</v>
      </c>
    </row>
    <row r="291" spans="1:45" x14ac:dyDescent="0.2">
      <c r="A291">
        <f t="shared" si="97"/>
        <v>1.8302519960988297</v>
      </c>
      <c r="B291" s="5">
        <v>1787</v>
      </c>
      <c r="C291" s="4">
        <v>0.54139853479853484</v>
      </c>
      <c r="D291" s="4">
        <v>1.0016584685000001</v>
      </c>
      <c r="E291" s="4">
        <v>1.542405</v>
      </c>
      <c r="F291" s="4">
        <v>0.9908957490000001</v>
      </c>
      <c r="G291" s="4">
        <v>1.5183799999999998</v>
      </c>
      <c r="H291" s="4">
        <v>3.8906882591093113</v>
      </c>
      <c r="I291" s="4">
        <v>6.5469645569620258</v>
      </c>
      <c r="J291" s="4">
        <v>7.0043731778425649</v>
      </c>
      <c r="K291" s="4">
        <v>7.0419354838709669</v>
      </c>
      <c r="L291" s="4">
        <v>3.0735607675906182</v>
      </c>
      <c r="M291" s="4">
        <v>3.6951837270341206</v>
      </c>
      <c r="N291" s="4">
        <v>6.5041267644095395</v>
      </c>
      <c r="O291" s="4">
        <v>1.484745</v>
      </c>
      <c r="P291" s="4">
        <v>11.796275</v>
      </c>
      <c r="Q291" s="4">
        <v>9.2255999999999982</v>
      </c>
      <c r="R291" s="6"/>
      <c r="S291" s="26">
        <v>1787</v>
      </c>
      <c r="T291" s="6">
        <f t="shared" si="82"/>
        <v>268.53274797900002</v>
      </c>
      <c r="U291" s="6">
        <f t="shared" si="83"/>
        <v>32.948845999999996</v>
      </c>
      <c r="V291" s="6">
        <f t="shared" si="84"/>
        <v>19.453441295546558</v>
      </c>
      <c r="W291" s="6">
        <f t="shared" si="85"/>
        <v>19.640893670886079</v>
      </c>
      <c r="X291" s="6">
        <f t="shared" si="86"/>
        <v>9.1056851311953348</v>
      </c>
      <c r="Y291" s="6">
        <f t="shared" si="87"/>
        <v>21.125806451612902</v>
      </c>
      <c r="Z291" s="6">
        <f t="shared" si="88"/>
        <v>3.9956289978678039</v>
      </c>
      <c r="AA291" s="6">
        <f t="shared" si="89"/>
        <v>4.8037388451443572</v>
      </c>
      <c r="AB291" s="6">
        <f t="shared" si="90"/>
        <v>13.008253528819079</v>
      </c>
      <c r="AC291" s="6">
        <f t="shared" si="99"/>
        <v>417.99175500000001</v>
      </c>
      <c r="AD291" s="7">
        <f t="shared" si="91"/>
        <v>392.61504190007219</v>
      </c>
      <c r="AE291" s="7">
        <f t="shared" si="79"/>
        <v>559.40599466008052</v>
      </c>
      <c r="AF291" s="51">
        <v>1787</v>
      </c>
      <c r="AG291" s="44">
        <f t="shared" si="92"/>
        <v>2949.0687499999999</v>
      </c>
      <c r="AH291" s="44">
        <f t="shared" si="93"/>
        <v>2306.3999999999996</v>
      </c>
      <c r="AI291" s="44">
        <f t="shared" si="94"/>
        <v>1648.9831759803033</v>
      </c>
      <c r="AJ291" s="44">
        <f t="shared" si="80"/>
        <v>2276.7110054685027</v>
      </c>
      <c r="AK291" s="10">
        <v>1787</v>
      </c>
      <c r="AL291" s="11">
        <f t="shared" si="95"/>
        <v>1.7884165181047462</v>
      </c>
      <c r="AM291" s="11">
        <f t="shared" si="96"/>
        <v>1.3986801282122656</v>
      </c>
      <c r="AN291" s="11">
        <f t="shared" si="81"/>
        <v>0.724283043398815</v>
      </c>
      <c r="AP291" s="12">
        <v>1.7884165181047462</v>
      </c>
      <c r="AQ291" s="12">
        <v>1.3986801282122656</v>
      </c>
      <c r="AS291" s="12">
        <f t="shared" si="98"/>
        <v>0</v>
      </c>
    </row>
    <row r="292" spans="1:45" x14ac:dyDescent="0.2">
      <c r="A292">
        <f t="shared" si="97"/>
        <v>1.9521722876277754</v>
      </c>
      <c r="B292" s="5">
        <v>1788</v>
      </c>
      <c r="C292" s="4">
        <v>0.54472667332667335</v>
      </c>
      <c r="D292" s="4">
        <v>1.0726497968499999</v>
      </c>
      <c r="E292" s="4">
        <v>1.484745</v>
      </c>
      <c r="F292" s="4">
        <v>1.0634003159999998</v>
      </c>
      <c r="G292" s="4">
        <v>1.4572254545454546</v>
      </c>
      <c r="H292" s="4">
        <v>3.8906882591093113</v>
      </c>
      <c r="I292" s="4">
        <v>5.9174487341772153</v>
      </c>
      <c r="J292" s="4">
        <v>7.0043731778425649</v>
      </c>
      <c r="K292" s="4">
        <v>7.1112903225806443</v>
      </c>
      <c r="L292" s="4">
        <v>3.0735607675906182</v>
      </c>
      <c r="M292" s="4">
        <v>3.5060104986876639</v>
      </c>
      <c r="N292" s="4">
        <v>6.3627327043136814</v>
      </c>
      <c r="O292" s="4">
        <v>1.5135749999999999</v>
      </c>
      <c r="P292" s="4">
        <v>11.796275</v>
      </c>
      <c r="Q292" s="4">
        <v>9.2255999999999982</v>
      </c>
      <c r="R292" s="6"/>
      <c r="S292" s="26">
        <v>1788</v>
      </c>
      <c r="T292" s="6">
        <f t="shared" si="82"/>
        <v>288.18148563599993</v>
      </c>
      <c r="U292" s="6">
        <f t="shared" si="83"/>
        <v>31.621792363636363</v>
      </c>
      <c r="V292" s="6">
        <f t="shared" si="84"/>
        <v>19.453441295546558</v>
      </c>
      <c r="W292" s="6">
        <f t="shared" si="85"/>
        <v>17.752346202531648</v>
      </c>
      <c r="X292" s="6">
        <f t="shared" si="86"/>
        <v>9.1056851311953348</v>
      </c>
      <c r="Y292" s="6">
        <f t="shared" si="87"/>
        <v>21.333870967741934</v>
      </c>
      <c r="Z292" s="6">
        <f t="shared" si="88"/>
        <v>3.9956289978678039</v>
      </c>
      <c r="AA292" s="6">
        <f t="shared" si="89"/>
        <v>4.5578136482939628</v>
      </c>
      <c r="AB292" s="6">
        <f t="shared" si="90"/>
        <v>12.725465408627363</v>
      </c>
      <c r="AC292" s="6">
        <f t="shared" si="99"/>
        <v>402.36589500000002</v>
      </c>
      <c r="AD292" s="7">
        <f t="shared" si="91"/>
        <v>408.72752965144093</v>
      </c>
      <c r="AE292" s="7">
        <f t="shared" si="79"/>
        <v>542.07404892107206</v>
      </c>
      <c r="AF292" s="51">
        <v>1788</v>
      </c>
      <c r="AG292" s="44">
        <f t="shared" si="92"/>
        <v>2949.0687499999999</v>
      </c>
      <c r="AH292" s="44">
        <f t="shared" si="93"/>
        <v>2306.3999999999996</v>
      </c>
      <c r="AI292" s="44">
        <f t="shared" si="94"/>
        <v>1716.6556245360521</v>
      </c>
      <c r="AJ292" s="44">
        <f t="shared" si="80"/>
        <v>2196.2301438648524</v>
      </c>
      <c r="AK292" s="10">
        <v>1788</v>
      </c>
      <c r="AL292" s="11">
        <f t="shared" si="95"/>
        <v>1.7179151763750071</v>
      </c>
      <c r="AM292" s="11">
        <f t="shared" si="96"/>
        <v>1.3435426226639566</v>
      </c>
      <c r="AN292" s="11">
        <f t="shared" si="81"/>
        <v>0.78163740231483159</v>
      </c>
      <c r="AP292" s="12">
        <v>1.7179151763750071</v>
      </c>
      <c r="AQ292" s="12">
        <v>1.3435426226639566</v>
      </c>
      <c r="AS292" s="12">
        <f t="shared" si="98"/>
        <v>0</v>
      </c>
    </row>
    <row r="293" spans="1:45" x14ac:dyDescent="0.2">
      <c r="A293">
        <f t="shared" si="97"/>
        <v>1.7140175166376574</v>
      </c>
      <c r="B293" s="5">
        <v>1789</v>
      </c>
      <c r="C293" s="4">
        <v>0.62511401931401933</v>
      </c>
      <c r="D293" s="4">
        <v>1.1222464782999999</v>
      </c>
      <c r="E293" s="4">
        <v>1.5135749999999999</v>
      </c>
      <c r="F293" s="4">
        <v>1.071456379</v>
      </c>
      <c r="G293" s="4">
        <v>1.3960709090909091</v>
      </c>
      <c r="H293" s="4">
        <v>4.0852226720647771</v>
      </c>
      <c r="I293" s="4">
        <v>5.7915455696202534</v>
      </c>
      <c r="J293" s="4">
        <v>6.3039358600583082</v>
      </c>
      <c r="K293" s="4">
        <v>7.1806451612903217</v>
      </c>
      <c r="L293" s="4">
        <v>3.2443141435678746</v>
      </c>
      <c r="M293" s="4">
        <v>4.0735301837270335</v>
      </c>
      <c r="N293" s="4">
        <v>6.3627327043136814</v>
      </c>
      <c r="O293" s="4">
        <v>1.9075850000000001</v>
      </c>
      <c r="P293" s="4">
        <v>11.796275</v>
      </c>
      <c r="Q293" s="4">
        <v>9.2255999999999982</v>
      </c>
      <c r="R293" s="6"/>
      <c r="S293" s="26">
        <v>1789</v>
      </c>
      <c r="T293" s="6">
        <f t="shared" si="82"/>
        <v>290.36467870900003</v>
      </c>
      <c r="U293" s="6">
        <f t="shared" si="83"/>
        <v>30.294738727272726</v>
      </c>
      <c r="V293" s="6">
        <f t="shared" si="84"/>
        <v>20.426113360323885</v>
      </c>
      <c r="W293" s="6">
        <f t="shared" si="85"/>
        <v>17.374636708860759</v>
      </c>
      <c r="X293" s="6">
        <f t="shared" si="86"/>
        <v>8.1951166180758008</v>
      </c>
      <c r="Y293" s="6">
        <f t="shared" si="87"/>
        <v>21.541935483870965</v>
      </c>
      <c r="Z293" s="6">
        <f t="shared" si="88"/>
        <v>4.2176083866382372</v>
      </c>
      <c r="AA293" s="6">
        <f t="shared" si="89"/>
        <v>5.2955892388451433</v>
      </c>
      <c r="AB293" s="6">
        <f t="shared" si="90"/>
        <v>12.725465408627363</v>
      </c>
      <c r="AC293" s="6">
        <f t="shared" si="99"/>
        <v>410.17882499999996</v>
      </c>
      <c r="AD293" s="7">
        <f t="shared" si="91"/>
        <v>410.43588264151492</v>
      </c>
      <c r="AE293" s="7">
        <f t="shared" si="79"/>
        <v>522.91193901544102</v>
      </c>
      <c r="AF293" s="51">
        <v>1789</v>
      </c>
      <c r="AG293" s="44">
        <f t="shared" si="92"/>
        <v>2949.0687499999999</v>
      </c>
      <c r="AH293" s="44">
        <f t="shared" si="93"/>
        <v>2306.3999999999996</v>
      </c>
      <c r="AI293" s="44">
        <f t="shared" si="94"/>
        <v>1723.8307070943627</v>
      </c>
      <c r="AJ293" s="44">
        <f t="shared" si="80"/>
        <v>2227.0501215165623</v>
      </c>
      <c r="AK293" s="10">
        <v>1789</v>
      </c>
      <c r="AL293" s="11">
        <f t="shared" si="95"/>
        <v>1.7107647159684618</v>
      </c>
      <c r="AM293" s="11">
        <f t="shared" si="96"/>
        <v>1.337950409229917</v>
      </c>
      <c r="AN293" s="11">
        <f t="shared" si="81"/>
        <v>0.77404216925323599</v>
      </c>
      <c r="AP293" s="12">
        <v>1.7107647159684618</v>
      </c>
      <c r="AQ293" s="12">
        <v>1.337950409229917</v>
      </c>
      <c r="AS293" s="12">
        <f t="shared" si="98"/>
        <v>0</v>
      </c>
    </row>
    <row r="294" spans="1:45" x14ac:dyDescent="0.2">
      <c r="A294">
        <f t="shared" si="97"/>
        <v>1.8425475016386277</v>
      </c>
      <c r="B294" s="5">
        <v>1790</v>
      </c>
      <c r="C294" s="4">
        <v>0.5858803862803863</v>
      </c>
      <c r="D294" s="4">
        <v>1.1844854510999998</v>
      </c>
      <c r="E294" s="4">
        <v>1.9075850000000001</v>
      </c>
      <c r="F294" s="4">
        <v>1.079512442</v>
      </c>
      <c r="G294" s="4">
        <v>1.2449318181818181</v>
      </c>
      <c r="H294" s="4">
        <v>4.0852226720647771</v>
      </c>
      <c r="I294" s="4">
        <v>5.8554094936708854</v>
      </c>
      <c r="J294" s="4">
        <v>6.1</v>
      </c>
      <c r="K294" s="4">
        <v>7.25</v>
      </c>
      <c r="L294" s="4">
        <v>3.0735607675906182</v>
      </c>
      <c r="M294" s="4">
        <v>3.2537795275590553</v>
      </c>
      <c r="N294" s="4">
        <v>6.3627327043136814</v>
      </c>
      <c r="O294" s="4">
        <v>1.7057749999999998</v>
      </c>
      <c r="P294" s="4">
        <v>12.123014999999999</v>
      </c>
      <c r="Q294" s="4">
        <v>9.2255999999999982</v>
      </c>
      <c r="R294" s="6"/>
      <c r="S294" s="26">
        <v>1790</v>
      </c>
      <c r="T294" s="6">
        <f t="shared" si="82"/>
        <v>292.54787178200002</v>
      </c>
      <c r="U294" s="6">
        <f t="shared" si="83"/>
        <v>27.01502045454545</v>
      </c>
      <c r="V294" s="6">
        <f t="shared" si="84"/>
        <v>20.426113360323885</v>
      </c>
      <c r="W294" s="6">
        <f t="shared" si="85"/>
        <v>17.566228481012658</v>
      </c>
      <c r="X294" s="6">
        <f t="shared" si="86"/>
        <v>7.93</v>
      </c>
      <c r="Y294" s="6">
        <f t="shared" si="87"/>
        <v>21.75</v>
      </c>
      <c r="Z294" s="6">
        <f t="shared" si="88"/>
        <v>3.9956289978678039</v>
      </c>
      <c r="AA294" s="6">
        <f t="shared" si="89"/>
        <v>4.2299133858267721</v>
      </c>
      <c r="AB294" s="6">
        <f t="shared" si="90"/>
        <v>12.725465408627363</v>
      </c>
      <c r="AC294" s="6">
        <f t="shared" si="99"/>
        <v>516.95553500000005</v>
      </c>
      <c r="AD294" s="7">
        <f t="shared" si="91"/>
        <v>408.18624187020396</v>
      </c>
      <c r="AE294" s="7">
        <f t="shared" si="79"/>
        <v>530.25002893251485</v>
      </c>
      <c r="AF294" s="51">
        <v>1790</v>
      </c>
      <c r="AG294" s="44">
        <f t="shared" si="92"/>
        <v>3030.7537499999999</v>
      </c>
      <c r="AH294" s="44">
        <f t="shared" si="93"/>
        <v>2306.3999999999996</v>
      </c>
      <c r="AI294" s="44">
        <f t="shared" si="94"/>
        <v>1714.3822158548567</v>
      </c>
      <c r="AJ294" s="44">
        <f t="shared" si="80"/>
        <v>2656.8944013704568</v>
      </c>
      <c r="AK294" s="10">
        <v>1790</v>
      </c>
      <c r="AL294" s="11">
        <f t="shared" si="95"/>
        <v>1.7678401712121996</v>
      </c>
      <c r="AM294" s="11">
        <f t="shared" si="96"/>
        <v>1.3453242682233146</v>
      </c>
      <c r="AN294" s="11">
        <f t="shared" si="81"/>
        <v>0.64525794287140603</v>
      </c>
      <c r="AP294" s="12">
        <v>1.7678401712121996</v>
      </c>
      <c r="AQ294" s="12">
        <v>1.3453242682233146</v>
      </c>
      <c r="AS294" s="12">
        <f t="shared" si="98"/>
        <v>0</v>
      </c>
    </row>
    <row r="295" spans="1:45" x14ac:dyDescent="0.2">
      <c r="A295">
        <f t="shared" si="97"/>
        <v>2.1334024576271191</v>
      </c>
      <c r="B295" s="5">
        <v>1791</v>
      </c>
      <c r="C295" s="4">
        <v>0.4455865467865468</v>
      </c>
      <c r="D295" s="4">
        <v>0.95789669075000006</v>
      </c>
      <c r="E295" s="4">
        <v>1.7057749999999998</v>
      </c>
      <c r="F295" s="4">
        <v>0.95061543400000015</v>
      </c>
      <c r="G295" s="4">
        <v>1.2903609090909089</v>
      </c>
      <c r="H295" s="4">
        <v>3.8906882591093113</v>
      </c>
      <c r="I295" s="4">
        <v>5.5397392405063295</v>
      </c>
      <c r="J295" s="4">
        <v>6.0237609329446054</v>
      </c>
      <c r="K295" s="4">
        <v>7.25</v>
      </c>
      <c r="L295" s="4">
        <v>3.0735607675906182</v>
      </c>
      <c r="M295" s="4">
        <v>2.7745406824146981</v>
      </c>
      <c r="N295" s="4">
        <v>6.3627327043136814</v>
      </c>
      <c r="O295" s="4">
        <v>1.503965</v>
      </c>
      <c r="P295" s="4">
        <v>12.123014999999999</v>
      </c>
      <c r="Q295" s="4">
        <v>9.2255999999999982</v>
      </c>
      <c r="R295" s="6"/>
      <c r="S295" s="26">
        <v>1791</v>
      </c>
      <c r="T295" s="6">
        <f t="shared" si="82"/>
        <v>257.61678261400004</v>
      </c>
      <c r="U295" s="6">
        <f t="shared" si="83"/>
        <v>28.000831727272722</v>
      </c>
      <c r="V295" s="6">
        <f t="shared" si="84"/>
        <v>19.453441295546558</v>
      </c>
      <c r="W295" s="6">
        <f t="shared" si="85"/>
        <v>16.619217721518989</v>
      </c>
      <c r="X295" s="6">
        <f t="shared" si="86"/>
        <v>7.8308892128279872</v>
      </c>
      <c r="Y295" s="6">
        <f t="shared" si="87"/>
        <v>21.75</v>
      </c>
      <c r="Z295" s="6">
        <f t="shared" si="88"/>
        <v>3.9956289978678039</v>
      </c>
      <c r="AA295" s="6">
        <f t="shared" si="89"/>
        <v>3.6069028871391078</v>
      </c>
      <c r="AB295" s="6">
        <f t="shared" si="90"/>
        <v>12.725465408627363</v>
      </c>
      <c r="AC295" s="6">
        <f t="shared" si="99"/>
        <v>462.26502499999992</v>
      </c>
      <c r="AD295" s="7">
        <f t="shared" si="91"/>
        <v>371.59915986480053</v>
      </c>
      <c r="AE295" s="7">
        <f t="shared" ref="AE295:AE305" si="100">SUM(U294:AC294)</f>
        <v>632.593905088204</v>
      </c>
      <c r="AF295" s="51">
        <v>1791</v>
      </c>
      <c r="AG295" s="44">
        <f t="shared" si="92"/>
        <v>3030.7537499999999</v>
      </c>
      <c r="AH295" s="44">
        <f t="shared" si="93"/>
        <v>2306.3999999999996</v>
      </c>
      <c r="AI295" s="44">
        <f t="shared" si="94"/>
        <v>1560.7164714321623</v>
      </c>
      <c r="AJ295" s="44">
        <f t="shared" ref="AJ295:AJ304" si="101">AE296*4.2</f>
        <v>2420.2390894533619</v>
      </c>
      <c r="AK295" s="10">
        <v>1791</v>
      </c>
      <c r="AL295" s="11">
        <f t="shared" si="95"/>
        <v>1.9418989966953353</v>
      </c>
      <c r="AM295" s="11">
        <f t="shared" si="96"/>
        <v>1.4777828274494822</v>
      </c>
      <c r="AN295" s="11">
        <f t="shared" ref="AN295:AN303" si="102">AI295/AJ295</f>
        <v>0.64486045128073177</v>
      </c>
      <c r="AP295" s="12">
        <v>1.9418989966953353</v>
      </c>
      <c r="AQ295" s="12">
        <v>1.4777828274494822</v>
      </c>
      <c r="AS295" s="12">
        <f t="shared" si="98"/>
        <v>0</v>
      </c>
    </row>
    <row r="296" spans="1:45" x14ac:dyDescent="0.2">
      <c r="A296">
        <f t="shared" si="97"/>
        <v>2.0877806915695682</v>
      </c>
      <c r="B296" s="5">
        <v>1792</v>
      </c>
      <c r="C296" s="4">
        <v>0.46689943389943389</v>
      </c>
      <c r="D296" s="4">
        <v>0.98415375739999988</v>
      </c>
      <c r="E296" s="4">
        <v>1.503965</v>
      </c>
      <c r="F296" s="4">
        <v>0.97478362299999999</v>
      </c>
      <c r="G296" s="4">
        <v>1.4117963636363635</v>
      </c>
      <c r="H296" s="4">
        <v>3.8906882591093113</v>
      </c>
      <c r="I296" s="4">
        <v>5.2879329113924047</v>
      </c>
      <c r="J296" s="4">
        <v>6.0237609329446054</v>
      </c>
      <c r="K296" s="4">
        <v>7.25</v>
      </c>
      <c r="L296" s="4">
        <v>3.0735607675906182</v>
      </c>
      <c r="M296" s="4">
        <v>2.8123753280839892</v>
      </c>
      <c r="N296" s="4">
        <v>6.2213386442178216</v>
      </c>
      <c r="O296" s="4">
        <v>1.4703299999999999</v>
      </c>
      <c r="P296" s="4">
        <v>12.123014999999999</v>
      </c>
      <c r="Q296" s="4">
        <v>9.2255999999999982</v>
      </c>
      <c r="R296" s="6"/>
      <c r="S296" s="26">
        <v>1792</v>
      </c>
      <c r="T296" s="6">
        <f t="shared" si="82"/>
        <v>264.166361833</v>
      </c>
      <c r="U296" s="6">
        <f t="shared" si="83"/>
        <v>30.635981090909087</v>
      </c>
      <c r="V296" s="6">
        <f t="shared" si="84"/>
        <v>19.453441295546558</v>
      </c>
      <c r="W296" s="6">
        <f t="shared" si="85"/>
        <v>15.863798734177214</v>
      </c>
      <c r="X296" s="6">
        <f t="shared" si="86"/>
        <v>7.8308892128279872</v>
      </c>
      <c r="Y296" s="6">
        <f t="shared" si="87"/>
        <v>21.75</v>
      </c>
      <c r="Z296" s="6">
        <f t="shared" si="88"/>
        <v>3.9956289978678039</v>
      </c>
      <c r="AA296" s="6">
        <f t="shared" si="89"/>
        <v>3.6560879265091861</v>
      </c>
      <c r="AB296" s="6">
        <f t="shared" si="90"/>
        <v>12.442677288435643</v>
      </c>
      <c r="AC296" s="6">
        <f t="shared" si="99"/>
        <v>407.57451500000002</v>
      </c>
      <c r="AD296" s="7">
        <f t="shared" si="91"/>
        <v>379.79486637927346</v>
      </c>
      <c r="AE296" s="7">
        <f t="shared" si="100"/>
        <v>576.24740225080041</v>
      </c>
      <c r="AF296" s="51">
        <v>1792</v>
      </c>
      <c r="AG296" s="44">
        <f t="shared" si="92"/>
        <v>3030.7537499999999</v>
      </c>
      <c r="AH296" s="44">
        <f t="shared" si="93"/>
        <v>2306.3999999999996</v>
      </c>
      <c r="AI296" s="44">
        <f t="shared" si="94"/>
        <v>1595.1384387929486</v>
      </c>
      <c r="AJ296" s="44">
        <f t="shared" si="101"/>
        <v>2197.4526820943488</v>
      </c>
      <c r="AK296" s="10">
        <v>1792</v>
      </c>
      <c r="AL296" s="11">
        <f t="shared" si="95"/>
        <v>1.8999941799994429</v>
      </c>
      <c r="AM296" s="11">
        <f t="shared" si="96"/>
        <v>1.4458933117712762</v>
      </c>
      <c r="AN296" s="11">
        <f t="shared" si="102"/>
        <v>0.72590342981704326</v>
      </c>
      <c r="AP296" s="12">
        <v>1.8999941799994429</v>
      </c>
      <c r="AQ296" s="12">
        <v>1.4458933117712762</v>
      </c>
      <c r="AS296" s="12">
        <f t="shared" si="98"/>
        <v>0</v>
      </c>
    </row>
    <row r="297" spans="1:45" x14ac:dyDescent="0.2">
      <c r="A297">
        <f t="shared" si="97"/>
        <v>1.8680368946188339</v>
      </c>
      <c r="B297" s="5">
        <v>1793</v>
      </c>
      <c r="C297" s="4">
        <v>0.59944895104895102</v>
      </c>
      <c r="D297" s="4">
        <v>1.1309988338499999</v>
      </c>
      <c r="E297" s="4">
        <v>1.4703299999999999</v>
      </c>
      <c r="F297" s="4">
        <v>1.1197927569999999</v>
      </c>
      <c r="G297" s="4">
        <v>1.5332318181818181</v>
      </c>
      <c r="H297" s="4">
        <v>4.0852226720647771</v>
      </c>
      <c r="I297" s="4">
        <v>5.6656424050632914</v>
      </c>
      <c r="J297" s="4">
        <v>6.0237609329446054</v>
      </c>
      <c r="K297" s="4">
        <v>7.25</v>
      </c>
      <c r="L297" s="4">
        <v>3.0735607675906182</v>
      </c>
      <c r="M297" s="4">
        <v>3.2790026246719162</v>
      </c>
      <c r="N297" s="4">
        <v>6.5041267644095395</v>
      </c>
      <c r="O297" s="4">
        <v>1.523185</v>
      </c>
      <c r="P297" s="4">
        <v>12.123014999999999</v>
      </c>
      <c r="Q297" s="4">
        <v>9.2255999999999982</v>
      </c>
      <c r="R297" s="6"/>
      <c r="S297" s="26">
        <v>1793</v>
      </c>
      <c r="T297" s="6">
        <f t="shared" si="82"/>
        <v>303.46383714699999</v>
      </c>
      <c r="U297" s="6">
        <f t="shared" si="83"/>
        <v>33.27113045454545</v>
      </c>
      <c r="V297" s="6">
        <f t="shared" si="84"/>
        <v>20.426113360323885</v>
      </c>
      <c r="W297" s="6">
        <f t="shared" si="85"/>
        <v>16.996927215189874</v>
      </c>
      <c r="X297" s="6">
        <f t="shared" si="86"/>
        <v>7.8308892128279872</v>
      </c>
      <c r="Y297" s="6">
        <f t="shared" si="87"/>
        <v>21.75</v>
      </c>
      <c r="Z297" s="6">
        <f t="shared" si="88"/>
        <v>3.9956289978678039</v>
      </c>
      <c r="AA297" s="6">
        <f t="shared" si="89"/>
        <v>4.262703412073491</v>
      </c>
      <c r="AB297" s="6">
        <f t="shared" si="90"/>
        <v>13.008253528819079</v>
      </c>
      <c r="AC297" s="6">
        <f t="shared" si="99"/>
        <v>398.45943</v>
      </c>
      <c r="AD297" s="7">
        <f t="shared" si="91"/>
        <v>425.00548332864759</v>
      </c>
      <c r="AE297" s="7">
        <f t="shared" si="100"/>
        <v>523.20301954627348</v>
      </c>
      <c r="AF297" s="51">
        <v>1793</v>
      </c>
      <c r="AG297" s="44">
        <f t="shared" si="92"/>
        <v>3030.7537499999999</v>
      </c>
      <c r="AH297" s="44">
        <f t="shared" si="93"/>
        <v>2306.3999999999996</v>
      </c>
      <c r="AI297" s="44">
        <f t="shared" si="94"/>
        <v>1785.02302998032</v>
      </c>
      <c r="AJ297" s="44">
        <f t="shared" si="101"/>
        <v>2184.0045199629199</v>
      </c>
      <c r="AK297" s="10">
        <v>1793</v>
      </c>
      <c r="AL297" s="11">
        <f t="shared" si="95"/>
        <v>1.6978793545500721</v>
      </c>
      <c r="AM297" s="11">
        <f t="shared" si="96"/>
        <v>1.2920841699310892</v>
      </c>
      <c r="AN297" s="11">
        <f t="shared" si="102"/>
        <v>0.81731654566842482</v>
      </c>
      <c r="AP297" s="12">
        <v>1.6978793545500721</v>
      </c>
      <c r="AQ297" s="12">
        <v>1.2920841699310892</v>
      </c>
      <c r="AS297" s="12">
        <f t="shared" si="98"/>
        <v>0</v>
      </c>
    </row>
    <row r="298" spans="1:45" x14ac:dyDescent="0.2">
      <c r="A298">
        <f t="shared" si="97"/>
        <v>1.8653119315109645</v>
      </c>
      <c r="B298" s="5">
        <v>1794</v>
      </c>
      <c r="C298" s="4">
        <v>0.63919460539460538</v>
      </c>
      <c r="D298" s="4">
        <v>1.2010176782499999</v>
      </c>
      <c r="E298" s="4">
        <v>1.523185</v>
      </c>
      <c r="F298" s="4">
        <v>1.1922973240000001</v>
      </c>
      <c r="G298" s="4">
        <v>1.8066799999999998</v>
      </c>
      <c r="H298" s="4">
        <v>4.0852226720647771</v>
      </c>
      <c r="I298" s="4">
        <v>6.1692550632911392</v>
      </c>
      <c r="J298" s="4">
        <v>6.0237609329446054</v>
      </c>
      <c r="K298" s="4">
        <v>7.25</v>
      </c>
      <c r="L298" s="4">
        <v>3.329690831556503</v>
      </c>
      <c r="M298" s="4">
        <v>3.6573490813648291</v>
      </c>
      <c r="N298" s="4">
        <v>6.5041267644095395</v>
      </c>
      <c r="O298" s="4">
        <v>1.6433099999999998</v>
      </c>
      <c r="P298" s="4">
        <v>12.123014999999999</v>
      </c>
      <c r="Q298" s="4">
        <v>9.2255999999999982</v>
      </c>
      <c r="R298" s="6"/>
      <c r="S298" s="26">
        <v>1794</v>
      </c>
      <c r="T298" s="6">
        <f t="shared" si="82"/>
        <v>323.11257480400002</v>
      </c>
      <c r="U298" s="6">
        <f t="shared" si="83"/>
        <v>39.204955999999996</v>
      </c>
      <c r="V298" s="6">
        <f t="shared" si="84"/>
        <v>20.426113360323885</v>
      </c>
      <c r="W298" s="6">
        <f t="shared" si="85"/>
        <v>18.507765189873417</v>
      </c>
      <c r="X298" s="6">
        <f t="shared" si="86"/>
        <v>7.8308892128279872</v>
      </c>
      <c r="Y298" s="6">
        <f t="shared" si="87"/>
        <v>21.75</v>
      </c>
      <c r="Z298" s="6">
        <f t="shared" si="88"/>
        <v>4.3285980810234541</v>
      </c>
      <c r="AA298" s="6">
        <f t="shared" si="89"/>
        <v>4.754553805774278</v>
      </c>
      <c r="AB298" s="6">
        <f t="shared" si="90"/>
        <v>13.008253528819079</v>
      </c>
      <c r="AC298" s="6">
        <f t="shared" si="99"/>
        <v>412.78313500000002</v>
      </c>
      <c r="AD298" s="7">
        <f t="shared" si="91"/>
        <v>452.92370398264205</v>
      </c>
      <c r="AE298" s="7">
        <f t="shared" si="100"/>
        <v>520.00107618164759</v>
      </c>
      <c r="AF298" s="51">
        <v>1794</v>
      </c>
      <c r="AG298" s="44">
        <f t="shared" si="92"/>
        <v>3030.7537499999999</v>
      </c>
      <c r="AH298" s="44">
        <f t="shared" si="93"/>
        <v>2306.3999999999996</v>
      </c>
      <c r="AI298" s="44">
        <f t="shared" si="94"/>
        <v>1902.2795567270966</v>
      </c>
      <c r="AJ298" s="44">
        <f t="shared" si="101"/>
        <v>2278.8959095502969</v>
      </c>
      <c r="AK298" s="10">
        <v>1794</v>
      </c>
      <c r="AL298" s="11">
        <f t="shared" si="95"/>
        <v>1.5932220578632836</v>
      </c>
      <c r="AM298" s="11">
        <f t="shared" si="96"/>
        <v>1.2124400915963156</v>
      </c>
      <c r="AN298" s="11">
        <f t="shared" si="102"/>
        <v>0.83473736064692861</v>
      </c>
      <c r="AP298" s="12">
        <v>1.5932220578632836</v>
      </c>
      <c r="AQ298" s="12">
        <v>1.2124400915963156</v>
      </c>
      <c r="AS298" s="12">
        <f t="shared" si="98"/>
        <v>0</v>
      </c>
    </row>
    <row r="299" spans="1:45" x14ac:dyDescent="0.2">
      <c r="A299">
        <f t="shared" si="97"/>
        <v>1.3242882308079535</v>
      </c>
      <c r="B299" s="5">
        <v>1795</v>
      </c>
      <c r="C299" s="4">
        <v>1.2714129204129203</v>
      </c>
      <c r="D299" s="4">
        <v>1.6940670409</v>
      </c>
      <c r="E299" s="4">
        <v>1.6433099999999998</v>
      </c>
      <c r="F299" s="4">
        <v>1.6837171669999997</v>
      </c>
      <c r="G299" s="4">
        <v>2.003248181818182</v>
      </c>
      <c r="H299" s="4">
        <v>4.0852226720647771</v>
      </c>
      <c r="I299" s="4">
        <v>5.6665547468354429</v>
      </c>
      <c r="J299" s="4">
        <v>6.0237609329446054</v>
      </c>
      <c r="K299" s="4">
        <v>7.25</v>
      </c>
      <c r="L299" s="4">
        <v>4.9518479033404406</v>
      </c>
      <c r="M299" s="4">
        <v>4.3509842519685034</v>
      </c>
      <c r="N299" s="4">
        <v>7.6352792451764175</v>
      </c>
      <c r="O299" s="4">
        <v>2.5466499999999996</v>
      </c>
      <c r="P299" s="4">
        <v>11.834714999999999</v>
      </c>
      <c r="Q299" s="4">
        <v>9.2255999999999982</v>
      </c>
      <c r="R299" s="6"/>
      <c r="S299" s="26">
        <v>1795</v>
      </c>
      <c r="T299" s="6">
        <f t="shared" si="82"/>
        <v>456.28735225699995</v>
      </c>
      <c r="U299" s="6">
        <f t="shared" si="83"/>
        <v>43.470485545454551</v>
      </c>
      <c r="V299" s="6">
        <f t="shared" si="84"/>
        <v>20.426113360323885</v>
      </c>
      <c r="W299" s="6">
        <f t="shared" si="85"/>
        <v>16.999664240506327</v>
      </c>
      <c r="X299" s="6">
        <f t="shared" si="86"/>
        <v>7.8308892128279872</v>
      </c>
      <c r="Y299" s="6">
        <f t="shared" si="87"/>
        <v>21.75</v>
      </c>
      <c r="Z299" s="6">
        <f t="shared" si="88"/>
        <v>6.4374022743425732</v>
      </c>
      <c r="AA299" s="6">
        <f t="shared" si="89"/>
        <v>5.6562795275590547</v>
      </c>
      <c r="AB299" s="6">
        <f t="shared" si="90"/>
        <v>15.270558490352835</v>
      </c>
      <c r="AC299" s="6">
        <f t="shared" si="99"/>
        <v>445.33700999999996</v>
      </c>
      <c r="AD299" s="7">
        <f t="shared" si="91"/>
        <v>594.12874490836725</v>
      </c>
      <c r="AE299" s="7">
        <f t="shared" si="100"/>
        <v>542.59426417864211</v>
      </c>
      <c r="AF299" s="51">
        <v>1795</v>
      </c>
      <c r="AG299" s="44">
        <f t="shared" si="92"/>
        <v>2958.6787499999996</v>
      </c>
      <c r="AH299" s="44">
        <f t="shared" si="93"/>
        <v>2306.3999999999996</v>
      </c>
      <c r="AI299" s="44">
        <f t="shared" si="94"/>
        <v>2495.3407286151428</v>
      </c>
      <c r="AJ299" s="44">
        <f t="shared" si="101"/>
        <v>2449.3492911357421</v>
      </c>
      <c r="AK299" s="10">
        <v>1795</v>
      </c>
      <c r="AL299" s="11">
        <f t="shared" si="95"/>
        <v>1.1856812643145527</v>
      </c>
      <c r="AM299" s="11">
        <f t="shared" si="96"/>
        <v>0.92428259337553431</v>
      </c>
      <c r="AN299" s="11">
        <f t="shared" si="102"/>
        <v>1.0187770023842027</v>
      </c>
      <c r="AP299" s="12">
        <v>1.1856812643145527</v>
      </c>
      <c r="AQ299" s="12">
        <v>0.92428259337553431</v>
      </c>
      <c r="AS299" s="12">
        <f t="shared" si="98"/>
        <v>0</v>
      </c>
    </row>
    <row r="300" spans="1:45" x14ac:dyDescent="0.2">
      <c r="A300">
        <f t="shared" si="97"/>
        <v>2.2236871808563734</v>
      </c>
      <c r="B300" s="5">
        <v>1796</v>
      </c>
      <c r="C300" s="4">
        <v>0.64124269064269057</v>
      </c>
      <c r="D300" s="4">
        <v>1.4276064386</v>
      </c>
      <c r="E300" s="4">
        <v>2.5466499999999996</v>
      </c>
      <c r="F300" s="4">
        <v>1.4259231510000001</v>
      </c>
      <c r="G300" s="4">
        <v>1.1383481818181818</v>
      </c>
      <c r="H300" s="4">
        <v>4.6688259109311741</v>
      </c>
      <c r="I300" s="4">
        <v>6.1692550632911392</v>
      </c>
      <c r="J300" s="4">
        <v>6.0237609329446054</v>
      </c>
      <c r="K300" s="4">
        <v>7.25</v>
      </c>
      <c r="L300" s="4">
        <v>4.439587775408671</v>
      </c>
      <c r="M300" s="4">
        <v>4.9815616797900262</v>
      </c>
      <c r="N300" s="4">
        <v>7.3524911249846978</v>
      </c>
      <c r="O300" s="4">
        <v>2.4313299999999995</v>
      </c>
      <c r="P300" s="4">
        <v>11.834714999999999</v>
      </c>
      <c r="Q300" s="4">
        <v>9.2255999999999982</v>
      </c>
      <c r="R300" s="6"/>
      <c r="S300" s="26">
        <v>1796</v>
      </c>
      <c r="T300" s="6">
        <f t="shared" si="82"/>
        <v>386.42517392100001</v>
      </c>
      <c r="U300" s="6">
        <f t="shared" si="83"/>
        <v>24.702155545454545</v>
      </c>
      <c r="V300" s="6">
        <f t="shared" si="84"/>
        <v>23.344129554655872</v>
      </c>
      <c r="W300" s="6">
        <f t="shared" si="85"/>
        <v>18.507765189873417</v>
      </c>
      <c r="X300" s="6">
        <f t="shared" si="86"/>
        <v>7.8308892128279872</v>
      </c>
      <c r="Y300" s="6">
        <f t="shared" si="87"/>
        <v>21.75</v>
      </c>
      <c r="Z300" s="6">
        <f t="shared" si="88"/>
        <v>5.7714641080312727</v>
      </c>
      <c r="AA300" s="6">
        <f t="shared" si="89"/>
        <v>6.4760301837270342</v>
      </c>
      <c r="AB300" s="6">
        <f t="shared" si="90"/>
        <v>14.704982249969396</v>
      </c>
      <c r="AC300" s="6">
        <f t="shared" si="99"/>
        <v>690.1421499999999</v>
      </c>
      <c r="AD300" s="7">
        <f t="shared" si="91"/>
        <v>509.51258996553958</v>
      </c>
      <c r="AE300" s="7">
        <f t="shared" si="100"/>
        <v>583.17840265136715</v>
      </c>
      <c r="AF300" s="51">
        <v>1796</v>
      </c>
      <c r="AG300" s="44">
        <f t="shared" si="92"/>
        <v>2958.6787499999996</v>
      </c>
      <c r="AH300" s="44">
        <f t="shared" si="93"/>
        <v>2306.3999999999996</v>
      </c>
      <c r="AI300" s="44">
        <f t="shared" si="94"/>
        <v>2139.9528778552663</v>
      </c>
      <c r="AJ300" s="44">
        <f t="shared" si="101"/>
        <v>3415.5641773870657</v>
      </c>
      <c r="AK300" s="10">
        <v>1796</v>
      </c>
      <c r="AL300" s="11">
        <f t="shared" si="95"/>
        <v>1.3825906077732368</v>
      </c>
      <c r="AM300" s="11">
        <f t="shared" si="96"/>
        <v>1.0777807417477119</v>
      </c>
      <c r="AN300" s="11">
        <f t="shared" si="102"/>
        <v>0.62652984008409052</v>
      </c>
      <c r="AP300" s="12">
        <v>1.3825906077732368</v>
      </c>
      <c r="AQ300" s="12">
        <v>1.0777807417477119</v>
      </c>
      <c r="AS300" s="12">
        <f t="shared" si="98"/>
        <v>0</v>
      </c>
    </row>
    <row r="301" spans="1:45" x14ac:dyDescent="0.2">
      <c r="A301">
        <f t="shared" si="97"/>
        <v>2.0151114974619291</v>
      </c>
      <c r="B301" s="5">
        <v>1797</v>
      </c>
      <c r="C301" s="4">
        <v>0.49173246753246752</v>
      </c>
      <c r="D301" s="4">
        <v>0.99485108085000007</v>
      </c>
      <c r="E301" s="4">
        <v>2.4313299999999995</v>
      </c>
      <c r="F301" s="4">
        <v>0.9908957490000001</v>
      </c>
      <c r="G301" s="4">
        <v>1.0929190909090907</v>
      </c>
      <c r="H301" s="4">
        <v>4.0852226720647771</v>
      </c>
      <c r="I301" s="4">
        <v>6.1583069620253159</v>
      </c>
      <c r="J301" s="4">
        <v>6.0237609329446054</v>
      </c>
      <c r="K301" s="4">
        <v>7.25</v>
      </c>
      <c r="L301" s="4">
        <v>3.9273276474769006</v>
      </c>
      <c r="M301" s="4">
        <v>3.4681758530183724</v>
      </c>
      <c r="N301" s="4">
        <v>7.3524911249846978</v>
      </c>
      <c r="O301" s="4">
        <v>1.67214</v>
      </c>
      <c r="P301" s="4">
        <v>11.834714999999999</v>
      </c>
      <c r="Q301" s="4">
        <v>9.2255999999999982</v>
      </c>
      <c r="R301" s="6"/>
      <c r="S301" s="26">
        <v>1797</v>
      </c>
      <c r="T301" s="6">
        <f t="shared" si="82"/>
        <v>268.53274797900002</v>
      </c>
      <c r="U301" s="6">
        <f t="shared" si="83"/>
        <v>23.716344272727266</v>
      </c>
      <c r="V301" s="6">
        <f t="shared" si="84"/>
        <v>20.426113360323885</v>
      </c>
      <c r="W301" s="6">
        <f t="shared" si="85"/>
        <v>18.47492088607595</v>
      </c>
      <c r="X301" s="6">
        <f t="shared" si="86"/>
        <v>7.8308892128279872</v>
      </c>
      <c r="Y301" s="6">
        <f t="shared" si="87"/>
        <v>21.75</v>
      </c>
      <c r="Z301" s="6">
        <f t="shared" si="88"/>
        <v>5.1055259417199705</v>
      </c>
      <c r="AA301" s="6">
        <f t="shared" si="89"/>
        <v>4.5086286089238845</v>
      </c>
      <c r="AB301" s="6">
        <f t="shared" si="90"/>
        <v>14.704982249969396</v>
      </c>
      <c r="AC301" s="6">
        <f t="shared" si="99"/>
        <v>658.89042999999992</v>
      </c>
      <c r="AD301" s="7">
        <f t="shared" si="91"/>
        <v>385.05015251156834</v>
      </c>
      <c r="AE301" s="7">
        <f t="shared" si="100"/>
        <v>813.22956604453941</v>
      </c>
      <c r="AF301" s="51">
        <v>1797</v>
      </c>
      <c r="AG301" s="44">
        <f t="shared" si="92"/>
        <v>2958.6787499999996</v>
      </c>
      <c r="AH301" s="44">
        <f t="shared" si="93"/>
        <v>2306.3999999999996</v>
      </c>
      <c r="AI301" s="44">
        <f t="shared" si="94"/>
        <v>1617.2106405485872</v>
      </c>
      <c r="AJ301" s="44">
        <f t="shared" si="101"/>
        <v>3256.7129050367867</v>
      </c>
      <c r="AK301" s="10">
        <v>1797</v>
      </c>
      <c r="AL301" s="11">
        <f t="shared" si="95"/>
        <v>1.8294949809360406</v>
      </c>
      <c r="AM301" s="11">
        <f t="shared" si="96"/>
        <v>1.4261593030439292</v>
      </c>
      <c r="AN301" s="11">
        <f t="shared" si="102"/>
        <v>0.49657758841666144</v>
      </c>
      <c r="AP301" s="12">
        <v>1.8294949809360406</v>
      </c>
      <c r="AQ301" s="12">
        <v>1.4261593030439292</v>
      </c>
      <c r="AS301" s="12">
        <f t="shared" si="98"/>
        <v>0</v>
      </c>
    </row>
    <row r="302" spans="1:45" x14ac:dyDescent="0.2">
      <c r="A302">
        <f t="shared" si="97"/>
        <v>1.9943741860465114</v>
      </c>
      <c r="B302" s="5">
        <v>1798</v>
      </c>
      <c r="C302" s="4">
        <v>0.50088484848484849</v>
      </c>
      <c r="D302" s="4">
        <v>0.99874101665000004</v>
      </c>
      <c r="E302" s="4">
        <v>1.67214</v>
      </c>
      <c r="F302" s="4">
        <v>0.99895181199999994</v>
      </c>
      <c r="G302" s="4">
        <v>1.33579</v>
      </c>
      <c r="H302" s="4">
        <v>4.4742914979757087</v>
      </c>
      <c r="I302" s="4">
        <v>6.1072158227848092</v>
      </c>
      <c r="J302" s="4">
        <v>6.0237609329446054</v>
      </c>
      <c r="K302" s="4">
        <v>7.25</v>
      </c>
      <c r="L302" s="4">
        <v>3.7565742714996442</v>
      </c>
      <c r="M302" s="4">
        <v>3.5942913385826771</v>
      </c>
      <c r="N302" s="4">
        <v>7.3524911249846978</v>
      </c>
      <c r="O302" s="4">
        <v>1.6144799999999999</v>
      </c>
      <c r="P302" s="4">
        <v>11.834714999999999</v>
      </c>
      <c r="Q302" s="4">
        <v>9.2255999999999982</v>
      </c>
      <c r="R302" s="6"/>
      <c r="S302" s="26">
        <v>1798</v>
      </c>
      <c r="T302" s="6">
        <f t="shared" si="82"/>
        <v>270.71594105200001</v>
      </c>
      <c r="U302" s="6">
        <f t="shared" si="83"/>
        <v>28.986643000000001</v>
      </c>
      <c r="V302" s="6">
        <f t="shared" si="84"/>
        <v>22.371457489878544</v>
      </c>
      <c r="W302" s="6">
        <f t="shared" si="85"/>
        <v>18.321647468354428</v>
      </c>
      <c r="X302" s="6">
        <f t="shared" si="86"/>
        <v>7.8308892128279872</v>
      </c>
      <c r="Y302" s="6">
        <f t="shared" si="87"/>
        <v>21.75</v>
      </c>
      <c r="Z302" s="6">
        <f t="shared" si="88"/>
        <v>4.8835465529495377</v>
      </c>
      <c r="AA302" s="6">
        <f t="shared" si="89"/>
        <v>4.6725787401574808</v>
      </c>
      <c r="AB302" s="6">
        <f t="shared" si="90"/>
        <v>14.704982249969396</v>
      </c>
      <c r="AC302" s="6">
        <f t="shared" si="99"/>
        <v>453.14994000000002</v>
      </c>
      <c r="AD302" s="7">
        <f t="shared" si="91"/>
        <v>394.23768576613742</v>
      </c>
      <c r="AE302" s="7">
        <f t="shared" si="100"/>
        <v>775.40783453256824</v>
      </c>
      <c r="AF302" s="51">
        <v>1798</v>
      </c>
      <c r="AG302" s="44">
        <f t="shared" si="92"/>
        <v>2958.6787499999996</v>
      </c>
      <c r="AH302" s="44">
        <f t="shared" si="93"/>
        <v>2306.3999999999996</v>
      </c>
      <c r="AI302" s="44">
        <f t="shared" si="94"/>
        <v>1655.7982802177771</v>
      </c>
      <c r="AJ302" s="44">
        <f t="shared" si="101"/>
        <v>2422.0210757993773</v>
      </c>
      <c r="AK302" s="10">
        <v>1798</v>
      </c>
      <c r="AL302" s="11">
        <f t="shared" si="95"/>
        <v>1.7868594172056167</v>
      </c>
      <c r="AM302" s="11">
        <f t="shared" si="96"/>
        <v>1.3929232972126611</v>
      </c>
      <c r="AN302" s="11">
        <f t="shared" si="102"/>
        <v>0.68364321713067189</v>
      </c>
      <c r="AP302" s="12">
        <v>1.7868594172056167</v>
      </c>
      <c r="AQ302" s="12">
        <v>1.3929232972126611</v>
      </c>
      <c r="AS302" s="12">
        <f t="shared" si="98"/>
        <v>0</v>
      </c>
    </row>
    <row r="303" spans="1:45" x14ac:dyDescent="0.2">
      <c r="A303">
        <f t="shared" si="97"/>
        <v>1.7484991517932313</v>
      </c>
      <c r="B303" s="5">
        <v>1799</v>
      </c>
      <c r="C303" s="4">
        <v>0.76022364302364298</v>
      </c>
      <c r="D303" s="4">
        <v>1.3332754954499999</v>
      </c>
      <c r="E303" s="4">
        <v>1.6144799999999999</v>
      </c>
      <c r="F303" s="4">
        <v>1.3292503950000001</v>
      </c>
      <c r="G303" s="4">
        <v>1.5201272727272725</v>
      </c>
      <c r="H303" s="4">
        <v>4.0852226720647771</v>
      </c>
      <c r="I303" s="4">
        <v>6.7987708860759497</v>
      </c>
      <c r="J303" s="4">
        <v>6.0237609329446054</v>
      </c>
      <c r="K303" s="4">
        <v>7.25</v>
      </c>
      <c r="L303" s="4">
        <v>4.0980810234541574</v>
      </c>
      <c r="M303" s="4">
        <v>2.7114829396325453</v>
      </c>
      <c r="N303" s="4">
        <v>7.3524911249846978</v>
      </c>
      <c r="O303" s="4">
        <v>1.8691450000000001</v>
      </c>
      <c r="P303" s="4">
        <v>11.834714999999999</v>
      </c>
      <c r="Q303" s="4">
        <v>9.2255999999999982</v>
      </c>
      <c r="R303" s="6"/>
      <c r="S303" s="26">
        <v>1799</v>
      </c>
      <c r="T303" s="6">
        <f t="shared" si="82"/>
        <v>360.22685704500003</v>
      </c>
      <c r="U303" s="6">
        <f t="shared" si="83"/>
        <v>32.986761818181812</v>
      </c>
      <c r="V303" s="6">
        <f t="shared" si="84"/>
        <v>20.426113360323885</v>
      </c>
      <c r="W303" s="6">
        <f t="shared" si="85"/>
        <v>20.396312658227849</v>
      </c>
      <c r="X303" s="6">
        <f t="shared" si="86"/>
        <v>7.8308892128279872</v>
      </c>
      <c r="Y303" s="6">
        <f t="shared" si="87"/>
        <v>21.75</v>
      </c>
      <c r="Z303" s="6">
        <f t="shared" si="88"/>
        <v>5.3275053304904052</v>
      </c>
      <c r="AA303" s="6">
        <f t="shared" si="89"/>
        <v>3.5249278215223088</v>
      </c>
      <c r="AB303" s="6">
        <f t="shared" si="90"/>
        <v>14.704982249969396</v>
      </c>
      <c r="AC303" s="6">
        <f t="shared" si="99"/>
        <v>437.52407999999997</v>
      </c>
      <c r="AD303" s="7">
        <f t="shared" si="91"/>
        <v>487.17434949654364</v>
      </c>
      <c r="AE303" s="7">
        <f t="shared" si="100"/>
        <v>576.67168471413743</v>
      </c>
      <c r="AF303" s="51">
        <v>1799</v>
      </c>
      <c r="AG303" s="44">
        <f t="shared" si="92"/>
        <v>2958.6787499999996</v>
      </c>
      <c r="AH303" s="44">
        <f t="shared" si="93"/>
        <v>2306.3999999999996</v>
      </c>
      <c r="AI303" s="44">
        <f t="shared" si="94"/>
        <v>2046.1322678854833</v>
      </c>
      <c r="AJ303" s="44">
        <f t="shared" si="101"/>
        <v>2370.780604296483</v>
      </c>
      <c r="AK303" s="10">
        <v>1799</v>
      </c>
      <c r="AL303" s="11">
        <f t="shared" si="95"/>
        <v>1.4459860667060205</v>
      </c>
      <c r="AM303" s="11">
        <f t="shared" si="96"/>
        <v>1.1271998571155337</v>
      </c>
      <c r="AN303" s="11">
        <f t="shared" si="102"/>
        <v>0.86306268246726381</v>
      </c>
      <c r="AP303" s="12">
        <v>1.4459860667060205</v>
      </c>
      <c r="AQ303" s="12">
        <v>1.1271998571155337</v>
      </c>
      <c r="AS303" s="12">
        <f t="shared" si="98"/>
        <v>0</v>
      </c>
    </row>
    <row r="304" spans="1:45" x14ac:dyDescent="0.2">
      <c r="A304">
        <f t="shared" si="97"/>
        <v>1.5380899772727274</v>
      </c>
      <c r="B304" s="5">
        <v>1800</v>
      </c>
      <c r="C304" s="4">
        <v>1.0842051282051282</v>
      </c>
      <c r="D304" s="4">
        <v>1.6765623298000001</v>
      </c>
      <c r="E304" s="4">
        <v>1.8691450000000001</v>
      </c>
      <c r="F304" s="4">
        <v>1.6676050410000001</v>
      </c>
      <c r="G304" s="4">
        <v>1.8293945454545455</v>
      </c>
      <c r="H304" s="4">
        <v>4.4742914979757087</v>
      </c>
      <c r="I304" s="4">
        <v>7.8059962025316452</v>
      </c>
      <c r="J304" s="4">
        <v>6.0237609329446054</v>
      </c>
      <c r="K304" s="4">
        <v>7.25</v>
      </c>
      <c r="L304" s="4">
        <v>4.0980810234541574</v>
      </c>
      <c r="M304" s="4">
        <v>4.25</v>
      </c>
      <c r="N304" s="4">
        <v>7.3524911249846978</v>
      </c>
      <c r="O304" s="4">
        <v>2.1910799999999999</v>
      </c>
      <c r="P304" s="4">
        <v>12.156649999999999</v>
      </c>
      <c r="Q304" s="4">
        <v>9.2255999999999982</v>
      </c>
      <c r="R304" s="6"/>
      <c r="S304" s="26">
        <v>1800</v>
      </c>
      <c r="T304" s="6">
        <f t="shared" si="82"/>
        <v>451.92096611100004</v>
      </c>
      <c r="U304" s="6">
        <f t="shared" si="83"/>
        <v>39.697861636363633</v>
      </c>
      <c r="V304" s="6">
        <f t="shared" si="84"/>
        <v>22.371457489878544</v>
      </c>
      <c r="W304" s="6">
        <f t="shared" si="85"/>
        <v>23.417988607594936</v>
      </c>
      <c r="X304" s="6">
        <f t="shared" si="86"/>
        <v>7.8308892128279872</v>
      </c>
      <c r="Y304" s="6">
        <f t="shared" si="87"/>
        <v>21.75</v>
      </c>
      <c r="Z304" s="6">
        <f t="shared" si="88"/>
        <v>5.3275053304904052</v>
      </c>
      <c r="AA304" s="6">
        <f t="shared" si="89"/>
        <v>5.5250000000000004</v>
      </c>
      <c r="AB304" s="6">
        <f t="shared" si="90"/>
        <v>14.704982249969396</v>
      </c>
      <c r="AC304" s="6">
        <f t="shared" si="99"/>
        <v>506.53829500000001</v>
      </c>
      <c r="AD304" s="7">
        <f t="shared" si="91"/>
        <v>592.5466506381249</v>
      </c>
      <c r="AE304" s="7">
        <f t="shared" si="100"/>
        <v>564.47157245154358</v>
      </c>
      <c r="AF304" s="51">
        <v>1800</v>
      </c>
      <c r="AG304" s="44">
        <f t="shared" si="92"/>
        <v>3039.1624999999999</v>
      </c>
      <c r="AH304" s="44">
        <f t="shared" si="93"/>
        <v>2306.3999999999996</v>
      </c>
      <c r="AI304" s="44">
        <f t="shared" si="94"/>
        <v>2488.6959326801248</v>
      </c>
      <c r="AJ304" s="44">
        <f t="shared" si="101"/>
        <v>2718.0887140139243</v>
      </c>
      <c r="AK304" s="10">
        <v>1800</v>
      </c>
      <c r="AL304" s="11">
        <f t="shared" si="95"/>
        <v>1.2211867508969114</v>
      </c>
      <c r="AM304" s="11">
        <f t="shared" si="96"/>
        <v>0.92675041965299187</v>
      </c>
      <c r="AN304" s="11">
        <f>AI304/AJ304</f>
        <v>0.91560511614242168</v>
      </c>
      <c r="AO304" s="12"/>
      <c r="AP304" s="12">
        <v>1.2211867508969114</v>
      </c>
      <c r="AQ304" s="12">
        <v>0.92675041965299187</v>
      </c>
      <c r="AR304" s="12"/>
      <c r="AS304" s="12">
        <f t="shared" si="98"/>
        <v>0</v>
      </c>
    </row>
    <row r="305" spans="5:31" x14ac:dyDescent="0.2">
      <c r="E305" s="4">
        <v>2.1910799999999999</v>
      </c>
      <c r="AC305" s="6">
        <f t="shared" si="99"/>
        <v>593.78268000000003</v>
      </c>
      <c r="AE305" s="7">
        <f t="shared" si="100"/>
        <v>647.16397952712487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6"/>
  <dimension ref="A1:AK304"/>
  <sheetViews>
    <sheetView topLeftCell="BG1" zoomScaleNormal="100" workbookViewId="0">
      <selection activeCell="O1" sqref="O1:O1048576"/>
    </sheetView>
  </sheetViews>
  <sheetFormatPr baseColWidth="10" defaultColWidth="10.83203125" defaultRowHeight="15" x14ac:dyDescent="0.2"/>
  <cols>
    <col min="1" max="1" width="18.5" style="5" customWidth="1"/>
    <col min="2" max="12" width="25" style="4" customWidth="1"/>
    <col min="13" max="13" width="8.5" style="45" customWidth="1"/>
    <col min="14" max="14" width="23.33203125" style="4" customWidth="1"/>
    <col min="15" max="15" width="23.33203125" customWidth="1"/>
    <col min="16" max="16" width="8.5" customWidth="1"/>
    <col min="17" max="17" width="19.1640625" style="26" customWidth="1"/>
    <col min="18" max="26" width="25.5" style="6" customWidth="1"/>
    <col min="27" max="27" width="8.5" style="6" customWidth="1"/>
    <col min="28" max="28" width="26.83203125" style="7" customWidth="1"/>
    <col min="29" max="29" width="8.5" customWidth="1"/>
    <col min="30" max="30" width="19.33203125" style="8" customWidth="1"/>
    <col min="31" max="33" width="24" style="9" customWidth="1"/>
    <col min="34" max="34" width="10.83203125" style="12" customWidth="1"/>
    <col min="35" max="35" width="20.83203125" style="24" customWidth="1"/>
    <col min="36" max="37" width="20.83203125" style="11" customWidth="1"/>
  </cols>
  <sheetData>
    <row r="1" spans="1:37" x14ac:dyDescent="0.2">
      <c r="M1" s="4"/>
      <c r="N1" s="45"/>
      <c r="O1" s="4"/>
      <c r="P1" s="4"/>
      <c r="AI1" s="46"/>
    </row>
    <row r="2" spans="1:37" x14ac:dyDescent="0.2">
      <c r="M2" s="4"/>
      <c r="N2" s="4" t="s">
        <v>145</v>
      </c>
      <c r="O2" s="4" t="s">
        <v>145</v>
      </c>
      <c r="P2" s="4"/>
      <c r="R2" s="6" t="s">
        <v>146</v>
      </c>
      <c r="S2" s="6" t="s">
        <v>147</v>
      </c>
      <c r="T2" s="6" t="s">
        <v>4</v>
      </c>
      <c r="U2" s="6" t="s">
        <v>6</v>
      </c>
      <c r="V2" s="6" t="s">
        <v>7</v>
      </c>
      <c r="W2" s="6" t="s">
        <v>148</v>
      </c>
      <c r="X2" s="6" t="s">
        <v>7</v>
      </c>
      <c r="Y2" s="6" t="s">
        <v>149</v>
      </c>
      <c r="Z2" s="6" t="s">
        <v>150</v>
      </c>
      <c r="AJ2" s="11" t="s">
        <v>165</v>
      </c>
      <c r="AK2" s="11" t="s">
        <v>165</v>
      </c>
    </row>
    <row r="3" spans="1:37" x14ac:dyDescent="0.2">
      <c r="B3" s="4" t="s">
        <v>151</v>
      </c>
      <c r="C3" s="4" t="s">
        <v>152</v>
      </c>
      <c r="D3" s="4" t="s">
        <v>152</v>
      </c>
      <c r="E3" s="4" t="s">
        <v>151</v>
      </c>
      <c r="F3" s="4" t="s">
        <v>152</v>
      </c>
      <c r="G3" s="4" t="s">
        <v>152</v>
      </c>
      <c r="H3" s="4" t="s">
        <v>152</v>
      </c>
      <c r="I3" s="4" t="s">
        <v>152</v>
      </c>
      <c r="J3" s="4" t="s">
        <v>152</v>
      </c>
      <c r="K3" s="4" t="s">
        <v>151</v>
      </c>
      <c r="L3" s="4" t="s">
        <v>153</v>
      </c>
      <c r="M3" s="4"/>
      <c r="N3" s="4" t="s">
        <v>0</v>
      </c>
      <c r="O3" s="4" t="s">
        <v>0</v>
      </c>
      <c r="P3" s="4"/>
      <c r="R3" s="6" t="s">
        <v>154</v>
      </c>
      <c r="S3" s="6" t="s">
        <v>154</v>
      </c>
      <c r="T3" s="6" t="s">
        <v>154</v>
      </c>
      <c r="U3" s="6" t="s">
        <v>154</v>
      </c>
      <c r="V3" s="6" t="s">
        <v>154</v>
      </c>
      <c r="W3" s="6" t="s">
        <v>154</v>
      </c>
      <c r="X3" s="6" t="s">
        <v>154</v>
      </c>
      <c r="Y3" s="6" t="s">
        <v>154</v>
      </c>
      <c r="Z3" s="6" t="s">
        <v>154</v>
      </c>
      <c r="AB3" s="7" t="s">
        <v>154</v>
      </c>
      <c r="AE3" s="9" t="s">
        <v>27</v>
      </c>
      <c r="AF3" s="9" t="s">
        <v>27</v>
      </c>
      <c r="AG3" s="9" t="s">
        <v>28</v>
      </c>
      <c r="AJ3" s="11" t="s">
        <v>29</v>
      </c>
      <c r="AK3" s="11" t="s">
        <v>29</v>
      </c>
    </row>
    <row r="4" spans="1:37" x14ac:dyDescent="0.2">
      <c r="B4" s="4" t="s">
        <v>155</v>
      </c>
      <c r="C4" s="4" t="s">
        <v>155</v>
      </c>
      <c r="D4" s="4" t="s">
        <v>156</v>
      </c>
      <c r="E4" s="4" t="s">
        <v>157</v>
      </c>
      <c r="F4" s="4" t="s">
        <v>158</v>
      </c>
      <c r="G4" s="4" t="s">
        <v>159</v>
      </c>
      <c r="H4" s="4" t="s">
        <v>35</v>
      </c>
      <c r="I4" s="4" t="s">
        <v>39</v>
      </c>
      <c r="J4" s="4" t="s">
        <v>160</v>
      </c>
      <c r="K4" s="4" t="s">
        <v>161</v>
      </c>
      <c r="L4" s="4" t="s">
        <v>162</v>
      </c>
      <c r="M4" s="4"/>
      <c r="N4" s="4" t="s">
        <v>37</v>
      </c>
      <c r="O4" s="4" t="s">
        <v>44</v>
      </c>
      <c r="P4" s="4"/>
      <c r="R4" s="6" t="s">
        <v>163</v>
      </c>
      <c r="S4" s="6" t="s">
        <v>157</v>
      </c>
      <c r="T4" s="6" t="s">
        <v>158</v>
      </c>
      <c r="U4" s="6" t="s">
        <v>159</v>
      </c>
      <c r="V4" s="6" t="s">
        <v>35</v>
      </c>
      <c r="W4" s="6" t="s">
        <v>39</v>
      </c>
      <c r="X4" s="6" t="s">
        <v>160</v>
      </c>
      <c r="Y4" s="6" t="s">
        <v>161</v>
      </c>
      <c r="Z4" s="6" t="s">
        <v>162</v>
      </c>
      <c r="AB4" s="7" t="s">
        <v>43</v>
      </c>
      <c r="AE4" s="9" t="s">
        <v>37</v>
      </c>
      <c r="AF4" s="9" t="s">
        <v>38</v>
      </c>
      <c r="AG4" s="9" t="s">
        <v>164</v>
      </c>
      <c r="AJ4" s="11" t="s">
        <v>37</v>
      </c>
      <c r="AK4" s="11" t="s">
        <v>44</v>
      </c>
    </row>
    <row r="5" spans="1:37" x14ac:dyDescent="0.2">
      <c r="A5" s="5">
        <v>1501</v>
      </c>
      <c r="B5" s="4">
        <v>0.14368367513531843</v>
      </c>
      <c r="C5" s="4">
        <f>B5/0.7</f>
        <v>0.20526239305045491</v>
      </c>
      <c r="D5" s="4">
        <v>0.21204255319148937</v>
      </c>
      <c r="E5" s="4">
        <v>0.21459785662261993</v>
      </c>
      <c r="F5" s="4">
        <v>0.79059999999999997</v>
      </c>
      <c r="G5" s="4">
        <v>1.716</v>
      </c>
      <c r="H5" s="4">
        <v>0.61670000000000003</v>
      </c>
      <c r="I5" s="4">
        <v>4.29</v>
      </c>
      <c r="J5" s="4">
        <v>2.0044</v>
      </c>
      <c r="K5" s="4">
        <v>1.3487</v>
      </c>
      <c r="L5" s="4">
        <v>2.6286999999999998</v>
      </c>
      <c r="M5" s="4"/>
      <c r="N5" s="4">
        <v>4.125</v>
      </c>
      <c r="O5" s="4">
        <v>2.4750000000000001</v>
      </c>
      <c r="P5" s="4"/>
      <c r="Q5" s="26">
        <v>1501</v>
      </c>
      <c r="R5" s="6">
        <f t="shared" ref="R5:R68" si="0">271*D5</f>
        <v>57.463531914893622</v>
      </c>
      <c r="S5" s="6">
        <f>(E5/0.73)*21.7</f>
        <v>6.3791417653573319</v>
      </c>
      <c r="T5" s="6">
        <f t="shared" ref="T5:T68" si="1">F5*5</f>
        <v>3.9529999999999998</v>
      </c>
      <c r="U5" s="6">
        <f t="shared" ref="U5:U68" si="2">G5*3</f>
        <v>5.1479999999999997</v>
      </c>
      <c r="V5" s="6">
        <f t="shared" ref="V5:V68" si="3">H5*1.3</f>
        <v>0.80171000000000003</v>
      </c>
      <c r="W5" s="6">
        <f t="shared" ref="W5:W68" si="4">I5*3</f>
        <v>12.870000000000001</v>
      </c>
      <c r="X5" s="6">
        <f t="shared" ref="X5:X68" si="5">J5*1.3</f>
        <v>2.6057200000000003</v>
      </c>
      <c r="Y5" s="6">
        <f t="shared" ref="Y5:Y68" si="6">K5*1.3</f>
        <v>1.7533100000000001</v>
      </c>
      <c r="Z5" s="6">
        <f t="shared" ref="Z5:Z68" si="7">L5*2</f>
        <v>5.2573999999999996</v>
      </c>
      <c r="AB5" s="7">
        <f t="shared" ref="AB5:AB68" si="8">SUM(R5:Z5)</f>
        <v>96.231813680250966</v>
      </c>
      <c r="AC5" s="7"/>
      <c r="AD5" s="8">
        <v>1501</v>
      </c>
      <c r="AE5" s="9">
        <f t="shared" ref="AE5:AE68" si="9">N5*250</f>
        <v>1031.25</v>
      </c>
      <c r="AF5" s="9">
        <f t="shared" ref="AF5:AF68" si="10">O5*250</f>
        <v>618.75</v>
      </c>
      <c r="AG5" s="9">
        <f>AB5*4.2</f>
        <v>404.17361745705409</v>
      </c>
      <c r="AI5" s="24">
        <v>1501</v>
      </c>
      <c r="AJ5" s="11">
        <f>AE5/AG5</f>
        <v>2.5515025114413277</v>
      </c>
      <c r="AK5" s="11">
        <f>AF5/AG5</f>
        <v>1.5309015068647966</v>
      </c>
    </row>
    <row r="6" spans="1:37" x14ac:dyDescent="0.2">
      <c r="A6" s="5">
        <v>1502</v>
      </c>
      <c r="B6" s="4">
        <v>0.20460522184686103</v>
      </c>
      <c r="C6" s="4">
        <f t="shared" ref="C6:C69" si="11">B6/0.7</f>
        <v>0.29229317406694433</v>
      </c>
      <c r="D6" s="4">
        <v>0.21063829787234045</v>
      </c>
      <c r="E6" s="4">
        <v>0.19743002809281035</v>
      </c>
      <c r="F6" s="4">
        <v>0.90290000000000004</v>
      </c>
      <c r="G6" s="4">
        <v>1.5987</v>
      </c>
      <c r="H6" s="4">
        <v>0.66080000000000005</v>
      </c>
      <c r="I6" s="4">
        <v>3.9049999999999998</v>
      </c>
      <c r="J6" s="4">
        <v>2.1756000000000002</v>
      </c>
      <c r="K6" s="4">
        <v>1.1738999999999999</v>
      </c>
      <c r="L6" s="4">
        <v>2.9054000000000002</v>
      </c>
      <c r="M6" s="4"/>
      <c r="N6" s="4">
        <v>4.125</v>
      </c>
      <c r="O6" s="4">
        <v>2.4750000000000001</v>
      </c>
      <c r="P6" s="4"/>
      <c r="Q6" s="26">
        <v>1502</v>
      </c>
      <c r="R6" s="6">
        <f t="shared" si="0"/>
        <v>57.08297872340426</v>
      </c>
      <c r="S6" s="6">
        <f t="shared" ref="S6:S69" si="12">(E6/0.73)*21.7</f>
        <v>5.8688104241287453</v>
      </c>
      <c r="T6" s="6">
        <f t="shared" si="1"/>
        <v>4.5145</v>
      </c>
      <c r="U6" s="6">
        <f t="shared" si="2"/>
        <v>4.7961</v>
      </c>
      <c r="V6" s="6">
        <f t="shared" si="3"/>
        <v>0.85904000000000014</v>
      </c>
      <c r="W6" s="6">
        <f t="shared" si="4"/>
        <v>11.715</v>
      </c>
      <c r="X6" s="6">
        <f t="shared" si="5"/>
        <v>2.8282800000000003</v>
      </c>
      <c r="Y6" s="6">
        <f t="shared" si="6"/>
        <v>1.52607</v>
      </c>
      <c r="Z6" s="6">
        <f t="shared" si="7"/>
        <v>5.8108000000000004</v>
      </c>
      <c r="AB6" s="7">
        <f t="shared" si="8"/>
        <v>95.001579147533008</v>
      </c>
      <c r="AC6" s="7"/>
      <c r="AD6" s="8">
        <v>1502</v>
      </c>
      <c r="AE6" s="9">
        <f t="shared" si="9"/>
        <v>1031.25</v>
      </c>
      <c r="AF6" s="9">
        <f t="shared" si="10"/>
        <v>618.75</v>
      </c>
      <c r="AG6" s="9">
        <f t="shared" ref="AG6:AG69" si="13">AB6*4.2</f>
        <v>399.00663241963866</v>
      </c>
      <c r="AI6" s="24">
        <v>1502</v>
      </c>
      <c r="AJ6" s="11">
        <f t="shared" ref="AJ6:AJ69" si="14">AE6/AG6</f>
        <v>2.5845435043180576</v>
      </c>
      <c r="AK6" s="11">
        <f t="shared" ref="AK6:AK69" si="15">AF6/AG6</f>
        <v>1.5507261025908345</v>
      </c>
    </row>
    <row r="7" spans="1:37" x14ac:dyDescent="0.2">
      <c r="A7" s="5">
        <v>1503</v>
      </c>
      <c r="B7" s="4">
        <v>0.12743792934557377</v>
      </c>
      <c r="C7" s="4">
        <f t="shared" si="11"/>
        <v>0.18205418477939111</v>
      </c>
      <c r="D7" s="4">
        <v>0.15587234042553194</v>
      </c>
      <c r="E7" s="4">
        <v>0.21173655186765167</v>
      </c>
      <c r="F7" s="4">
        <v>0.90290000000000004</v>
      </c>
      <c r="G7" s="4">
        <v>1.804</v>
      </c>
      <c r="H7" s="4">
        <v>0.66080000000000005</v>
      </c>
      <c r="I7" s="4">
        <v>4.1067</v>
      </c>
      <c r="J7" s="4">
        <v>2.2000000000000002</v>
      </c>
      <c r="K7" s="4">
        <v>1.2738</v>
      </c>
      <c r="L7" s="4">
        <v>2.3519999999999999</v>
      </c>
      <c r="M7" s="4"/>
      <c r="N7" s="4">
        <v>4.125</v>
      </c>
      <c r="O7" s="4">
        <v>2.4750000000000001</v>
      </c>
      <c r="P7" s="4"/>
      <c r="Q7" s="26">
        <v>1503</v>
      </c>
      <c r="R7" s="6">
        <f t="shared" si="0"/>
        <v>42.241404255319154</v>
      </c>
      <c r="S7" s="6">
        <f t="shared" si="12"/>
        <v>6.2940865418192349</v>
      </c>
      <c r="T7" s="6">
        <f t="shared" si="1"/>
        <v>4.5145</v>
      </c>
      <c r="U7" s="6">
        <f t="shared" si="2"/>
        <v>5.4119999999999999</v>
      </c>
      <c r="V7" s="6">
        <f t="shared" si="3"/>
        <v>0.85904000000000014</v>
      </c>
      <c r="W7" s="6">
        <f t="shared" si="4"/>
        <v>12.3201</v>
      </c>
      <c r="X7" s="6">
        <f t="shared" si="5"/>
        <v>2.8600000000000003</v>
      </c>
      <c r="Y7" s="6">
        <f t="shared" si="6"/>
        <v>1.6559400000000002</v>
      </c>
      <c r="Z7" s="6">
        <f t="shared" si="7"/>
        <v>4.7039999999999997</v>
      </c>
      <c r="AB7" s="7">
        <f t="shared" si="8"/>
        <v>80.861070797138382</v>
      </c>
      <c r="AC7" s="7"/>
      <c r="AD7" s="8">
        <v>1503</v>
      </c>
      <c r="AE7" s="9">
        <f t="shared" si="9"/>
        <v>1031.25</v>
      </c>
      <c r="AF7" s="9">
        <f t="shared" si="10"/>
        <v>618.75</v>
      </c>
      <c r="AG7" s="9">
        <f t="shared" si="13"/>
        <v>339.61649734798124</v>
      </c>
      <c r="AI7" s="24">
        <v>1503</v>
      </c>
      <c r="AJ7" s="11">
        <f t="shared" si="14"/>
        <v>3.036513267326205</v>
      </c>
      <c r="AK7" s="11">
        <f t="shared" si="15"/>
        <v>1.8219079603957231</v>
      </c>
    </row>
    <row r="8" spans="1:37" x14ac:dyDescent="0.2">
      <c r="A8" s="5">
        <v>1504</v>
      </c>
      <c r="B8" s="4">
        <v>0.11343011792482452</v>
      </c>
      <c r="C8" s="4">
        <f t="shared" si="11"/>
        <v>0.16204302560689218</v>
      </c>
      <c r="D8" s="4">
        <v>0.17834042553191493</v>
      </c>
      <c r="E8" s="4">
        <v>0.27468525647695352</v>
      </c>
      <c r="F8" s="4">
        <v>0.90290000000000004</v>
      </c>
      <c r="G8" s="4">
        <v>1.7526999999999999</v>
      </c>
      <c r="H8" s="4">
        <v>0.39650000000000002</v>
      </c>
      <c r="I8" s="4">
        <v>4.4733000000000001</v>
      </c>
      <c r="J8" s="4">
        <v>2.2732999999999999</v>
      </c>
      <c r="K8" s="4">
        <v>1.7484</v>
      </c>
      <c r="L8" s="4">
        <v>2.0291999999999999</v>
      </c>
      <c r="M8" s="4"/>
      <c r="N8" s="4">
        <v>4.125</v>
      </c>
      <c r="O8" s="4">
        <v>2.64</v>
      </c>
      <c r="P8" s="4"/>
      <c r="Q8" s="26">
        <v>1504</v>
      </c>
      <c r="R8" s="6">
        <f t="shared" si="0"/>
        <v>48.330255319148947</v>
      </c>
      <c r="S8" s="6">
        <f t="shared" si="12"/>
        <v>8.1653014596573854</v>
      </c>
      <c r="T8" s="6">
        <f t="shared" si="1"/>
        <v>4.5145</v>
      </c>
      <c r="U8" s="6">
        <f t="shared" si="2"/>
        <v>5.2580999999999998</v>
      </c>
      <c r="V8" s="6">
        <f t="shared" si="3"/>
        <v>0.51545000000000007</v>
      </c>
      <c r="W8" s="6">
        <f t="shared" si="4"/>
        <v>13.4199</v>
      </c>
      <c r="X8" s="6">
        <f t="shared" si="5"/>
        <v>2.9552899999999998</v>
      </c>
      <c r="Y8" s="6">
        <f t="shared" si="6"/>
        <v>2.2729200000000001</v>
      </c>
      <c r="Z8" s="6">
        <f t="shared" si="7"/>
        <v>4.0583999999999998</v>
      </c>
      <c r="AB8" s="7">
        <f t="shared" si="8"/>
        <v>89.490116778806339</v>
      </c>
      <c r="AC8" s="7"/>
      <c r="AD8" s="8">
        <v>1504</v>
      </c>
      <c r="AE8" s="9">
        <f t="shared" si="9"/>
        <v>1031.25</v>
      </c>
      <c r="AF8" s="9">
        <f t="shared" si="10"/>
        <v>660</v>
      </c>
      <c r="AG8" s="9">
        <f t="shared" si="13"/>
        <v>375.85849047098662</v>
      </c>
      <c r="AI8" s="24">
        <v>1504</v>
      </c>
      <c r="AJ8" s="11">
        <f t="shared" si="14"/>
        <v>2.7437187828529432</v>
      </c>
      <c r="AK8" s="11">
        <f t="shared" si="15"/>
        <v>1.7559800210258838</v>
      </c>
    </row>
    <row r="9" spans="1:37" x14ac:dyDescent="0.2">
      <c r="A9" s="5">
        <v>1505</v>
      </c>
      <c r="B9" s="4">
        <v>0.12743792934557377</v>
      </c>
      <c r="C9" s="4">
        <f t="shared" si="11"/>
        <v>0.18205418477939111</v>
      </c>
      <c r="D9" s="4">
        <v>0.18044680851063832</v>
      </c>
      <c r="E9" s="4">
        <v>0.25</v>
      </c>
      <c r="F9" s="4">
        <v>1.0531999999999999</v>
      </c>
      <c r="G9" s="4">
        <v>1.7526999999999999</v>
      </c>
      <c r="H9" s="4">
        <v>0.42</v>
      </c>
      <c r="I9" s="4">
        <v>4.6749999999999998</v>
      </c>
      <c r="J9" s="4">
        <v>2.2732999999999999</v>
      </c>
      <c r="K9" s="4">
        <v>1.3987000000000001</v>
      </c>
      <c r="L9" s="4">
        <v>1.7986</v>
      </c>
      <c r="M9" s="4"/>
      <c r="N9" s="4">
        <v>4.125</v>
      </c>
      <c r="O9" s="4">
        <v>2.64</v>
      </c>
      <c r="P9" s="4"/>
      <c r="Q9" s="26">
        <v>1505</v>
      </c>
      <c r="R9" s="6">
        <f t="shared" si="0"/>
        <v>48.901085106382986</v>
      </c>
      <c r="S9" s="6">
        <f t="shared" si="12"/>
        <v>7.4315068493150678</v>
      </c>
      <c r="T9" s="6">
        <f t="shared" si="1"/>
        <v>5.266</v>
      </c>
      <c r="U9" s="6">
        <f t="shared" si="2"/>
        <v>5.2580999999999998</v>
      </c>
      <c r="V9" s="6">
        <f t="shared" si="3"/>
        <v>0.54600000000000004</v>
      </c>
      <c r="W9" s="6">
        <f t="shared" si="4"/>
        <v>14.024999999999999</v>
      </c>
      <c r="X9" s="6">
        <f t="shared" si="5"/>
        <v>2.9552899999999998</v>
      </c>
      <c r="Y9" s="6">
        <f t="shared" si="6"/>
        <v>1.8183100000000001</v>
      </c>
      <c r="Z9" s="6">
        <f t="shared" si="7"/>
        <v>3.5972</v>
      </c>
      <c r="AB9" s="7">
        <f t="shared" si="8"/>
        <v>89.798491955698069</v>
      </c>
      <c r="AC9" s="7"/>
      <c r="AD9" s="8">
        <v>1505</v>
      </c>
      <c r="AE9" s="9">
        <f t="shared" si="9"/>
        <v>1031.25</v>
      </c>
      <c r="AF9" s="9">
        <f t="shared" si="10"/>
        <v>660</v>
      </c>
      <c r="AG9" s="9">
        <f t="shared" si="13"/>
        <v>377.1536662139319</v>
      </c>
      <c r="AI9" s="24">
        <v>1505</v>
      </c>
      <c r="AJ9" s="11">
        <f t="shared" si="14"/>
        <v>2.7342966339217467</v>
      </c>
      <c r="AK9" s="11">
        <f t="shared" si="15"/>
        <v>1.7499498457099179</v>
      </c>
    </row>
    <row r="10" spans="1:37" x14ac:dyDescent="0.2">
      <c r="A10" s="5">
        <v>1506</v>
      </c>
      <c r="B10" s="4">
        <v>0.12897132882062617</v>
      </c>
      <c r="C10" s="4">
        <f t="shared" si="11"/>
        <v>0.1842447554580374</v>
      </c>
      <c r="D10" s="4">
        <v>0.19168085106382984</v>
      </c>
      <c r="E10" s="4">
        <v>0.14020393299344502</v>
      </c>
      <c r="F10" s="4">
        <v>0.90290000000000004</v>
      </c>
      <c r="G10" s="4">
        <v>1.5547</v>
      </c>
      <c r="H10" s="4">
        <v>0.42</v>
      </c>
      <c r="I10" s="4">
        <v>4.7667000000000002</v>
      </c>
      <c r="J10" s="4">
        <v>2.3466999999999998</v>
      </c>
      <c r="K10" s="4">
        <v>1.2988</v>
      </c>
      <c r="L10" s="4">
        <v>2.2136999999999998</v>
      </c>
      <c r="M10" s="4"/>
      <c r="N10" s="4">
        <v>4.125</v>
      </c>
      <c r="O10" s="4">
        <v>2.64</v>
      </c>
      <c r="P10" s="4"/>
      <c r="Q10" s="26">
        <v>1506</v>
      </c>
      <c r="R10" s="6">
        <f t="shared" si="0"/>
        <v>51.94551063829789</v>
      </c>
      <c r="S10" s="6">
        <f t="shared" si="12"/>
        <v>4.1677059533667906</v>
      </c>
      <c r="T10" s="6">
        <f t="shared" si="1"/>
        <v>4.5145</v>
      </c>
      <c r="U10" s="6">
        <f t="shared" si="2"/>
        <v>4.6640999999999995</v>
      </c>
      <c r="V10" s="6">
        <f t="shared" si="3"/>
        <v>0.54600000000000004</v>
      </c>
      <c r="W10" s="6">
        <f t="shared" si="4"/>
        <v>14.3001</v>
      </c>
      <c r="X10" s="6">
        <f t="shared" si="5"/>
        <v>3.05071</v>
      </c>
      <c r="Y10" s="6">
        <f t="shared" si="6"/>
        <v>1.6884399999999999</v>
      </c>
      <c r="Z10" s="6">
        <f t="shared" si="7"/>
        <v>4.4273999999999996</v>
      </c>
      <c r="AB10" s="7">
        <f t="shared" si="8"/>
        <v>89.304466591664692</v>
      </c>
      <c r="AC10" s="7"/>
      <c r="AD10" s="8">
        <v>1506</v>
      </c>
      <c r="AE10" s="9">
        <f t="shared" si="9"/>
        <v>1031.25</v>
      </c>
      <c r="AF10" s="9">
        <f t="shared" si="10"/>
        <v>660</v>
      </c>
      <c r="AG10" s="9">
        <f t="shared" si="13"/>
        <v>375.07875968499172</v>
      </c>
      <c r="AI10" s="24">
        <v>1506</v>
      </c>
      <c r="AJ10" s="11">
        <f t="shared" si="14"/>
        <v>2.749422550256087</v>
      </c>
      <c r="AK10" s="11">
        <f t="shared" si="15"/>
        <v>1.7596304321638958</v>
      </c>
    </row>
    <row r="11" spans="1:37" x14ac:dyDescent="0.2">
      <c r="A11" s="5">
        <v>1507</v>
      </c>
      <c r="B11" s="4">
        <v>0.13676265588305475</v>
      </c>
      <c r="C11" s="4">
        <f t="shared" si="11"/>
        <v>0.19537522269007823</v>
      </c>
      <c r="D11" s="4">
        <v>0.19729787234042556</v>
      </c>
      <c r="E11" s="4">
        <v>0.17167828529809595</v>
      </c>
      <c r="F11" s="4">
        <v>0.89590000000000003</v>
      </c>
      <c r="G11" s="4">
        <v>1.9433</v>
      </c>
      <c r="H11" s="4">
        <v>0.4405</v>
      </c>
      <c r="I11" s="4">
        <v>4.29</v>
      </c>
      <c r="J11" s="4">
        <v>2.3466999999999998</v>
      </c>
      <c r="K11" s="4">
        <v>0.8992</v>
      </c>
      <c r="L11" s="4">
        <v>2.2136999999999998</v>
      </c>
      <c r="M11" s="4"/>
      <c r="N11" s="4">
        <v>4.125</v>
      </c>
      <c r="O11" s="4">
        <v>2.64</v>
      </c>
      <c r="P11" s="4"/>
      <c r="Q11" s="26">
        <v>1507</v>
      </c>
      <c r="R11" s="6">
        <f t="shared" si="0"/>
        <v>53.467723404255324</v>
      </c>
      <c r="S11" s="6">
        <f t="shared" si="12"/>
        <v>5.1033134122858659</v>
      </c>
      <c r="T11" s="6">
        <f t="shared" si="1"/>
        <v>4.4794999999999998</v>
      </c>
      <c r="U11" s="6">
        <f t="shared" si="2"/>
        <v>5.8299000000000003</v>
      </c>
      <c r="V11" s="6">
        <f t="shared" si="3"/>
        <v>0.57264999999999999</v>
      </c>
      <c r="W11" s="6">
        <f t="shared" si="4"/>
        <v>12.870000000000001</v>
      </c>
      <c r="X11" s="6">
        <f t="shared" si="5"/>
        <v>3.05071</v>
      </c>
      <c r="Y11" s="6">
        <f t="shared" si="6"/>
        <v>1.16896</v>
      </c>
      <c r="Z11" s="6">
        <f t="shared" si="7"/>
        <v>4.4273999999999996</v>
      </c>
      <c r="AB11" s="7">
        <f t="shared" si="8"/>
        <v>90.970156816541191</v>
      </c>
      <c r="AC11" s="7"/>
      <c r="AD11" s="8">
        <v>1507</v>
      </c>
      <c r="AE11" s="9">
        <f t="shared" si="9"/>
        <v>1031.25</v>
      </c>
      <c r="AF11" s="9">
        <f t="shared" si="10"/>
        <v>660</v>
      </c>
      <c r="AG11" s="9">
        <f t="shared" si="13"/>
        <v>382.07465862947299</v>
      </c>
      <c r="AI11" s="24">
        <v>1507</v>
      </c>
      <c r="AJ11" s="11">
        <f t="shared" si="14"/>
        <v>2.6990798178009547</v>
      </c>
      <c r="AK11" s="11">
        <f t="shared" si="15"/>
        <v>1.7274110833926111</v>
      </c>
    </row>
    <row r="12" spans="1:37" x14ac:dyDescent="0.2">
      <c r="A12" s="5">
        <v>1508</v>
      </c>
      <c r="B12" s="4">
        <v>0.11343011792482452</v>
      </c>
      <c r="C12" s="4">
        <f t="shared" si="11"/>
        <v>0.16204302560689218</v>
      </c>
      <c r="D12" s="4">
        <v>0.16008510638297874</v>
      </c>
      <c r="E12" s="4">
        <v>0.18884611382790553</v>
      </c>
      <c r="F12" s="4">
        <v>0.79059999999999997</v>
      </c>
      <c r="G12" s="4">
        <v>1.716</v>
      </c>
      <c r="H12" s="4">
        <v>0.6</v>
      </c>
      <c r="I12" s="4">
        <v>4.29</v>
      </c>
      <c r="J12" s="4">
        <v>2.4689000000000001</v>
      </c>
      <c r="K12" s="4">
        <v>1.0906</v>
      </c>
      <c r="L12" s="4">
        <v>2.5596000000000001</v>
      </c>
      <c r="M12" s="4"/>
      <c r="N12" s="4">
        <v>4.125</v>
      </c>
      <c r="O12" s="4">
        <v>2.64</v>
      </c>
      <c r="P12" s="4"/>
      <c r="Q12" s="26">
        <v>1508</v>
      </c>
      <c r="R12" s="6">
        <f t="shared" si="0"/>
        <v>43.38306382978724</v>
      </c>
      <c r="S12" s="6">
        <f t="shared" si="12"/>
        <v>5.6136447535144516</v>
      </c>
      <c r="T12" s="6">
        <f t="shared" si="1"/>
        <v>3.9529999999999998</v>
      </c>
      <c r="U12" s="6">
        <f t="shared" si="2"/>
        <v>5.1479999999999997</v>
      </c>
      <c r="V12" s="6">
        <f t="shared" si="3"/>
        <v>0.78</v>
      </c>
      <c r="W12" s="6">
        <f t="shared" si="4"/>
        <v>12.870000000000001</v>
      </c>
      <c r="X12" s="6">
        <f t="shared" si="5"/>
        <v>3.2095700000000003</v>
      </c>
      <c r="Y12" s="6">
        <f t="shared" si="6"/>
        <v>1.41778</v>
      </c>
      <c r="Z12" s="6">
        <f t="shared" si="7"/>
        <v>5.1192000000000002</v>
      </c>
      <c r="AB12" s="7">
        <f t="shared" si="8"/>
        <v>81.494258583301701</v>
      </c>
      <c r="AC12" s="7"/>
      <c r="AD12" s="8">
        <v>1508</v>
      </c>
      <c r="AE12" s="9">
        <f t="shared" si="9"/>
        <v>1031.25</v>
      </c>
      <c r="AF12" s="9">
        <f t="shared" si="10"/>
        <v>660</v>
      </c>
      <c r="AG12" s="9">
        <f t="shared" si="13"/>
        <v>342.27588604986715</v>
      </c>
      <c r="AI12" s="24">
        <v>1508</v>
      </c>
      <c r="AJ12" s="11">
        <f t="shared" si="14"/>
        <v>3.0129204014382545</v>
      </c>
      <c r="AK12" s="11">
        <f t="shared" si="15"/>
        <v>1.9282690569204828</v>
      </c>
    </row>
    <row r="13" spans="1:37" x14ac:dyDescent="0.2">
      <c r="A13" s="5">
        <v>1509</v>
      </c>
      <c r="B13" s="4">
        <v>9.9961068481796395E-2</v>
      </c>
      <c r="C13" s="4">
        <f t="shared" si="11"/>
        <v>0.1428015264025663</v>
      </c>
      <c r="D13" s="4">
        <v>0.13270212765957448</v>
      </c>
      <c r="E13" s="4">
        <v>0.17167828529809595</v>
      </c>
      <c r="F13" s="4">
        <v>0.77659999999999996</v>
      </c>
      <c r="G13" s="4">
        <v>1.6647000000000001</v>
      </c>
      <c r="H13" s="4">
        <v>0.6</v>
      </c>
      <c r="I13" s="4">
        <v>4.3817000000000004</v>
      </c>
      <c r="J13" s="4">
        <v>2.4689000000000001</v>
      </c>
      <c r="K13" s="4">
        <v>1.2487999999999999</v>
      </c>
      <c r="L13" s="4">
        <v>2.9054000000000002</v>
      </c>
      <c r="M13" s="4"/>
      <c r="N13" s="4">
        <v>4.125</v>
      </c>
      <c r="O13" s="4">
        <v>2.64</v>
      </c>
      <c r="P13" s="4"/>
      <c r="Q13" s="26">
        <v>1509</v>
      </c>
      <c r="R13" s="6">
        <f t="shared" si="0"/>
        <v>35.962276595744683</v>
      </c>
      <c r="S13" s="6">
        <f t="shared" si="12"/>
        <v>5.1033134122858659</v>
      </c>
      <c r="T13" s="6">
        <f t="shared" si="1"/>
        <v>3.883</v>
      </c>
      <c r="U13" s="6">
        <f t="shared" si="2"/>
        <v>4.9941000000000004</v>
      </c>
      <c r="V13" s="6">
        <f t="shared" si="3"/>
        <v>0.78</v>
      </c>
      <c r="W13" s="6">
        <f t="shared" si="4"/>
        <v>13.145100000000001</v>
      </c>
      <c r="X13" s="6">
        <f t="shared" si="5"/>
        <v>3.2095700000000003</v>
      </c>
      <c r="Y13" s="6">
        <f t="shared" si="6"/>
        <v>1.62344</v>
      </c>
      <c r="Z13" s="6">
        <f t="shared" si="7"/>
        <v>5.8108000000000004</v>
      </c>
      <c r="AB13" s="7">
        <f t="shared" si="8"/>
        <v>74.511600008030555</v>
      </c>
      <c r="AC13" s="7"/>
      <c r="AD13" s="8">
        <v>1509</v>
      </c>
      <c r="AE13" s="9">
        <f t="shared" si="9"/>
        <v>1031.25</v>
      </c>
      <c r="AF13" s="9">
        <f t="shared" si="10"/>
        <v>660</v>
      </c>
      <c r="AG13" s="9">
        <f t="shared" si="13"/>
        <v>312.94872003372836</v>
      </c>
      <c r="AI13" s="24">
        <v>1509</v>
      </c>
      <c r="AJ13" s="11">
        <f t="shared" si="14"/>
        <v>3.2952683106959375</v>
      </c>
      <c r="AK13" s="11">
        <f t="shared" si="15"/>
        <v>2.1089717188454</v>
      </c>
    </row>
    <row r="14" spans="1:37" x14ac:dyDescent="0.2">
      <c r="A14" s="5">
        <v>1510</v>
      </c>
      <c r="B14" s="4">
        <v>8.7030781016489395E-2</v>
      </c>
      <c r="C14" s="4">
        <f t="shared" si="11"/>
        <v>0.12432968716641343</v>
      </c>
      <c r="D14" s="4">
        <v>0.14463829787234042</v>
      </c>
      <c r="E14" s="4">
        <v>0.13734262823847676</v>
      </c>
      <c r="F14" s="4">
        <v>0.73719999999999997</v>
      </c>
      <c r="G14" s="4">
        <v>1.98</v>
      </c>
      <c r="H14" s="4">
        <v>0.6</v>
      </c>
      <c r="I14" s="4">
        <v>4.5833000000000004</v>
      </c>
      <c r="J14" s="4">
        <v>2.3711000000000002</v>
      </c>
      <c r="K14" s="4">
        <v>1.1238999999999999</v>
      </c>
      <c r="L14" s="4">
        <v>2.6286999999999998</v>
      </c>
      <c r="M14" s="4"/>
      <c r="N14" s="4">
        <v>4.125</v>
      </c>
      <c r="O14" s="4">
        <v>2.64</v>
      </c>
      <c r="P14" s="4"/>
      <c r="Q14" s="26">
        <v>1510</v>
      </c>
      <c r="R14" s="6">
        <f t="shared" si="0"/>
        <v>39.196978723404257</v>
      </c>
      <c r="S14" s="6">
        <f t="shared" si="12"/>
        <v>4.0826507298286927</v>
      </c>
      <c r="T14" s="6">
        <f t="shared" si="1"/>
        <v>3.6859999999999999</v>
      </c>
      <c r="U14" s="6">
        <f t="shared" si="2"/>
        <v>5.9399999999999995</v>
      </c>
      <c r="V14" s="6">
        <f t="shared" si="3"/>
        <v>0.78</v>
      </c>
      <c r="W14" s="6">
        <f t="shared" si="4"/>
        <v>13.7499</v>
      </c>
      <c r="X14" s="6">
        <f t="shared" si="5"/>
        <v>3.0824300000000004</v>
      </c>
      <c r="Y14" s="6">
        <f t="shared" si="6"/>
        <v>1.4610699999999999</v>
      </c>
      <c r="Z14" s="6">
        <f t="shared" si="7"/>
        <v>5.2573999999999996</v>
      </c>
      <c r="AB14" s="7">
        <f t="shared" si="8"/>
        <v>77.236429453232958</v>
      </c>
      <c r="AC14" s="7"/>
      <c r="AD14" s="8">
        <v>1510</v>
      </c>
      <c r="AE14" s="9">
        <f t="shared" si="9"/>
        <v>1031.25</v>
      </c>
      <c r="AF14" s="9">
        <f t="shared" si="10"/>
        <v>660</v>
      </c>
      <c r="AG14" s="9">
        <f t="shared" si="13"/>
        <v>324.39300370357842</v>
      </c>
      <c r="AI14" s="24">
        <v>1510</v>
      </c>
      <c r="AJ14" s="11">
        <f t="shared" si="14"/>
        <v>3.1790143074180737</v>
      </c>
      <c r="AK14" s="11">
        <f t="shared" si="15"/>
        <v>2.0345691567475672</v>
      </c>
    </row>
    <row r="15" spans="1:37" x14ac:dyDescent="0.2">
      <c r="A15" s="5">
        <v>1511</v>
      </c>
      <c r="B15" s="4">
        <v>0.12743792934557377</v>
      </c>
      <c r="C15" s="4">
        <f t="shared" si="11"/>
        <v>0.18205418477939111</v>
      </c>
      <c r="D15" s="4">
        <v>0.16148936170212769</v>
      </c>
      <c r="E15" s="4">
        <v>0.20601394235771514</v>
      </c>
      <c r="F15" s="4">
        <v>0.71619999999999995</v>
      </c>
      <c r="G15" s="4">
        <v>2.2366999999999999</v>
      </c>
      <c r="H15" s="4">
        <v>0.70479999999999998</v>
      </c>
      <c r="I15" s="4">
        <v>4.3817000000000004</v>
      </c>
      <c r="J15" s="4">
        <v>2.3222</v>
      </c>
      <c r="K15" s="4">
        <v>1.1989000000000001</v>
      </c>
      <c r="L15" s="4">
        <v>3.0438000000000001</v>
      </c>
      <c r="M15" s="4"/>
      <c r="N15" s="4">
        <v>4.125</v>
      </c>
      <c r="O15" s="4">
        <v>2.64</v>
      </c>
      <c r="P15" s="4"/>
      <c r="Q15" s="26">
        <v>1511</v>
      </c>
      <c r="R15" s="6">
        <f t="shared" si="0"/>
        <v>43.763617021276602</v>
      </c>
      <c r="S15" s="6">
        <f t="shared" si="12"/>
        <v>6.1239760947430391</v>
      </c>
      <c r="T15" s="6">
        <f t="shared" si="1"/>
        <v>3.5809999999999995</v>
      </c>
      <c r="U15" s="6">
        <f t="shared" si="2"/>
        <v>6.7100999999999997</v>
      </c>
      <c r="V15" s="6">
        <f t="shared" si="3"/>
        <v>0.91624000000000005</v>
      </c>
      <c r="W15" s="6">
        <f t="shared" si="4"/>
        <v>13.145100000000001</v>
      </c>
      <c r="X15" s="6">
        <f t="shared" si="5"/>
        <v>3.0188600000000001</v>
      </c>
      <c r="Y15" s="6">
        <f t="shared" si="6"/>
        <v>1.5585700000000002</v>
      </c>
      <c r="Z15" s="6">
        <f t="shared" si="7"/>
        <v>6.0876000000000001</v>
      </c>
      <c r="AB15" s="7">
        <f t="shared" si="8"/>
        <v>84.905063116019647</v>
      </c>
      <c r="AC15" s="7"/>
      <c r="AD15" s="8">
        <v>1511</v>
      </c>
      <c r="AE15" s="9">
        <f t="shared" si="9"/>
        <v>1031.25</v>
      </c>
      <c r="AF15" s="9">
        <f t="shared" si="10"/>
        <v>660</v>
      </c>
      <c r="AG15" s="9">
        <f t="shared" si="13"/>
        <v>356.60126508728251</v>
      </c>
      <c r="AI15" s="24">
        <v>1511</v>
      </c>
      <c r="AJ15" s="11">
        <f t="shared" si="14"/>
        <v>2.8918854220766406</v>
      </c>
      <c r="AK15" s="11">
        <f t="shared" si="15"/>
        <v>1.85080667012905</v>
      </c>
    </row>
    <row r="16" spans="1:37" x14ac:dyDescent="0.2">
      <c r="A16" s="5">
        <v>1512</v>
      </c>
      <c r="B16" s="4">
        <v>0.14815954387330932</v>
      </c>
      <c r="C16" s="4">
        <f t="shared" si="11"/>
        <v>0.21165649124758476</v>
      </c>
      <c r="D16" s="4">
        <v>0.19729787234042556</v>
      </c>
      <c r="E16" s="4">
        <v>0.21173655186765167</v>
      </c>
      <c r="F16" s="4">
        <v>0.74709999999999999</v>
      </c>
      <c r="G16" s="4">
        <v>2.42</v>
      </c>
      <c r="H16" s="4">
        <v>0.72</v>
      </c>
      <c r="I16" s="4">
        <v>4.29</v>
      </c>
      <c r="J16" s="4">
        <v>2.2000000000000002</v>
      </c>
      <c r="K16" s="4">
        <v>1.6484000000000001</v>
      </c>
      <c r="L16" s="4">
        <v>2.9516</v>
      </c>
      <c r="M16" s="4"/>
      <c r="N16" s="4">
        <v>4.125</v>
      </c>
      <c r="O16" s="4">
        <v>2.64</v>
      </c>
      <c r="P16" s="4"/>
      <c r="Q16" s="26">
        <v>1512</v>
      </c>
      <c r="R16" s="6">
        <f t="shared" si="0"/>
        <v>53.467723404255324</v>
      </c>
      <c r="S16" s="6">
        <f t="shared" si="12"/>
        <v>6.2940865418192349</v>
      </c>
      <c r="T16" s="6">
        <f t="shared" si="1"/>
        <v>3.7355</v>
      </c>
      <c r="U16" s="6">
        <f t="shared" si="2"/>
        <v>7.26</v>
      </c>
      <c r="V16" s="6">
        <f t="shared" si="3"/>
        <v>0.93599999999999994</v>
      </c>
      <c r="W16" s="6">
        <f t="shared" si="4"/>
        <v>12.870000000000001</v>
      </c>
      <c r="X16" s="6">
        <f t="shared" si="5"/>
        <v>2.8600000000000003</v>
      </c>
      <c r="Y16" s="6">
        <f t="shared" si="6"/>
        <v>2.1429200000000002</v>
      </c>
      <c r="Z16" s="6">
        <f t="shared" si="7"/>
        <v>5.9032</v>
      </c>
      <c r="AB16" s="7">
        <f t="shared" si="8"/>
        <v>95.469429946074555</v>
      </c>
      <c r="AC16" s="7"/>
      <c r="AD16" s="8">
        <v>1512</v>
      </c>
      <c r="AE16" s="9">
        <f t="shared" si="9"/>
        <v>1031.25</v>
      </c>
      <c r="AF16" s="9">
        <f t="shared" si="10"/>
        <v>660</v>
      </c>
      <c r="AG16" s="9">
        <f t="shared" si="13"/>
        <v>400.97160577351315</v>
      </c>
      <c r="AI16" s="24">
        <v>1512</v>
      </c>
      <c r="AJ16" s="11">
        <f t="shared" si="14"/>
        <v>2.5718778715281312</v>
      </c>
      <c r="AK16" s="11">
        <f t="shared" si="15"/>
        <v>1.6460018377780041</v>
      </c>
    </row>
    <row r="17" spans="1:37" x14ac:dyDescent="0.2">
      <c r="A17" s="5">
        <v>1513</v>
      </c>
      <c r="B17" s="4">
        <v>0.18906401095105935</v>
      </c>
      <c r="C17" s="4">
        <f t="shared" si="11"/>
        <v>0.27009144421579906</v>
      </c>
      <c r="D17" s="4">
        <v>0.22257446808510642</v>
      </c>
      <c r="E17" s="4">
        <v>0.29757569451669963</v>
      </c>
      <c r="F17" s="4">
        <v>0.81869999999999998</v>
      </c>
      <c r="G17" s="4">
        <v>2.508</v>
      </c>
      <c r="H17" s="4">
        <v>0.74890000000000001</v>
      </c>
      <c r="I17" s="4">
        <v>4.29</v>
      </c>
      <c r="J17" s="4">
        <v>2.3466999999999998</v>
      </c>
      <c r="K17" s="4">
        <v>1.9981</v>
      </c>
      <c r="L17" s="4">
        <v>2.6286999999999998</v>
      </c>
      <c r="M17" s="4"/>
      <c r="N17" s="4">
        <v>4.95</v>
      </c>
      <c r="O17" s="4">
        <v>2.64</v>
      </c>
      <c r="P17" s="4"/>
      <c r="Q17" s="26">
        <v>1513</v>
      </c>
      <c r="R17" s="6">
        <f t="shared" si="0"/>
        <v>60.317680851063841</v>
      </c>
      <c r="S17" s="6">
        <f t="shared" si="12"/>
        <v>8.8457432479621669</v>
      </c>
      <c r="T17" s="6">
        <f t="shared" si="1"/>
        <v>4.0934999999999997</v>
      </c>
      <c r="U17" s="6">
        <f t="shared" si="2"/>
        <v>7.524</v>
      </c>
      <c r="V17" s="6">
        <f t="shared" si="3"/>
        <v>0.97357000000000005</v>
      </c>
      <c r="W17" s="6">
        <f t="shared" si="4"/>
        <v>12.870000000000001</v>
      </c>
      <c r="X17" s="6">
        <f t="shared" si="5"/>
        <v>3.05071</v>
      </c>
      <c r="Y17" s="6">
        <f t="shared" si="6"/>
        <v>2.5975299999999999</v>
      </c>
      <c r="Z17" s="6">
        <f t="shared" si="7"/>
        <v>5.2573999999999996</v>
      </c>
      <c r="AB17" s="7">
        <f t="shared" si="8"/>
        <v>105.53013409902601</v>
      </c>
      <c r="AC17" s="7"/>
      <c r="AD17" s="8">
        <v>1513</v>
      </c>
      <c r="AE17" s="9">
        <f t="shared" si="9"/>
        <v>1237.5</v>
      </c>
      <c r="AF17" s="9">
        <f t="shared" si="10"/>
        <v>660</v>
      </c>
      <c r="AG17" s="9">
        <f t="shared" si="13"/>
        <v>443.22656321590927</v>
      </c>
      <c r="AI17" s="24">
        <v>1513</v>
      </c>
      <c r="AJ17" s="11">
        <f t="shared" si="14"/>
        <v>2.7920258005772451</v>
      </c>
      <c r="AK17" s="11">
        <f t="shared" si="15"/>
        <v>1.4890804269745308</v>
      </c>
    </row>
    <row r="18" spans="1:37" x14ac:dyDescent="0.2">
      <c r="A18" s="5">
        <v>1514</v>
      </c>
      <c r="B18" s="4">
        <v>0.13676265588305475</v>
      </c>
      <c r="C18" s="4">
        <f t="shared" si="11"/>
        <v>0.19537522269007823</v>
      </c>
      <c r="D18" s="4">
        <v>0.16851063829787236</v>
      </c>
      <c r="E18" s="4">
        <v>0.28040786598689005</v>
      </c>
      <c r="F18" s="4">
        <v>0.83409999999999995</v>
      </c>
      <c r="G18" s="4">
        <v>2.42</v>
      </c>
      <c r="H18" s="4">
        <v>0.79290000000000005</v>
      </c>
      <c r="I18" s="4">
        <v>4.4733000000000001</v>
      </c>
      <c r="J18" s="4">
        <v>2.4689000000000001</v>
      </c>
      <c r="K18" s="4">
        <v>2.2978000000000001</v>
      </c>
      <c r="L18" s="4">
        <v>2.7671000000000001</v>
      </c>
      <c r="M18" s="4"/>
      <c r="N18" s="4">
        <v>4.95</v>
      </c>
      <c r="O18" s="4">
        <v>2.8050000000000002</v>
      </c>
      <c r="P18" s="4"/>
      <c r="Q18" s="26">
        <v>1514</v>
      </c>
      <c r="R18" s="6">
        <f t="shared" si="0"/>
        <v>45.666382978723405</v>
      </c>
      <c r="S18" s="6">
        <f t="shared" si="12"/>
        <v>8.3354119067335812</v>
      </c>
      <c r="T18" s="6">
        <f t="shared" si="1"/>
        <v>4.1704999999999997</v>
      </c>
      <c r="U18" s="6">
        <f t="shared" si="2"/>
        <v>7.26</v>
      </c>
      <c r="V18" s="6">
        <f t="shared" si="3"/>
        <v>1.0307700000000002</v>
      </c>
      <c r="W18" s="6">
        <f t="shared" si="4"/>
        <v>13.4199</v>
      </c>
      <c r="X18" s="6">
        <f t="shared" si="5"/>
        <v>3.2095700000000003</v>
      </c>
      <c r="Y18" s="6">
        <f t="shared" si="6"/>
        <v>2.9871400000000001</v>
      </c>
      <c r="Z18" s="6">
        <f t="shared" si="7"/>
        <v>5.5342000000000002</v>
      </c>
      <c r="AB18" s="7">
        <f t="shared" si="8"/>
        <v>91.61387488545698</v>
      </c>
      <c r="AC18" s="7"/>
      <c r="AD18" s="8">
        <v>1514</v>
      </c>
      <c r="AE18" s="9">
        <f t="shared" si="9"/>
        <v>1237.5</v>
      </c>
      <c r="AF18" s="9">
        <f t="shared" si="10"/>
        <v>701.25</v>
      </c>
      <c r="AG18" s="9">
        <f t="shared" si="13"/>
        <v>384.77827451891932</v>
      </c>
      <c r="AI18" s="24">
        <v>1514</v>
      </c>
      <c r="AJ18" s="11">
        <f t="shared" si="14"/>
        <v>3.2161379213710073</v>
      </c>
      <c r="AK18" s="11">
        <f t="shared" si="15"/>
        <v>1.8224781554435707</v>
      </c>
    </row>
    <row r="19" spans="1:37" x14ac:dyDescent="0.2">
      <c r="A19" s="5">
        <v>1515</v>
      </c>
      <c r="B19" s="4">
        <v>0.16730631569693696</v>
      </c>
      <c r="C19" s="4">
        <f t="shared" si="11"/>
        <v>0.23900902242419567</v>
      </c>
      <c r="D19" s="4">
        <v>0.20151063829787236</v>
      </c>
      <c r="E19" s="4">
        <v>0.19456872333784209</v>
      </c>
      <c r="F19" s="4">
        <v>0.87770000000000004</v>
      </c>
      <c r="G19" s="4">
        <v>2.6179999999999999</v>
      </c>
      <c r="H19" s="4">
        <v>0.70479999999999998</v>
      </c>
      <c r="I19" s="4">
        <v>4.5833000000000004</v>
      </c>
      <c r="J19" s="4">
        <v>2.7622</v>
      </c>
      <c r="K19" s="4">
        <v>2.1979000000000002</v>
      </c>
      <c r="L19" s="4">
        <v>2.7671000000000001</v>
      </c>
      <c r="M19" s="4"/>
      <c r="N19" s="4">
        <v>4.95</v>
      </c>
      <c r="O19" s="4">
        <v>2.8050000000000002</v>
      </c>
      <c r="P19" s="4"/>
      <c r="Q19" s="26">
        <v>1515</v>
      </c>
      <c r="R19" s="6">
        <f t="shared" si="0"/>
        <v>54.60938297872341</v>
      </c>
      <c r="S19" s="6">
        <f t="shared" si="12"/>
        <v>5.7837552005906483</v>
      </c>
      <c r="T19" s="6">
        <f t="shared" si="1"/>
        <v>4.3885000000000005</v>
      </c>
      <c r="U19" s="6">
        <f t="shared" si="2"/>
        <v>7.8539999999999992</v>
      </c>
      <c r="V19" s="6">
        <f t="shared" si="3"/>
        <v>0.91624000000000005</v>
      </c>
      <c r="W19" s="6">
        <f t="shared" si="4"/>
        <v>13.7499</v>
      </c>
      <c r="X19" s="6">
        <f t="shared" si="5"/>
        <v>3.5908600000000002</v>
      </c>
      <c r="Y19" s="6">
        <f t="shared" si="6"/>
        <v>2.8572700000000002</v>
      </c>
      <c r="Z19" s="6">
        <f t="shared" si="7"/>
        <v>5.5342000000000002</v>
      </c>
      <c r="AB19" s="7">
        <f t="shared" si="8"/>
        <v>99.28410817931406</v>
      </c>
      <c r="AC19" s="7"/>
      <c r="AD19" s="8">
        <v>1515</v>
      </c>
      <c r="AE19" s="9">
        <f t="shared" si="9"/>
        <v>1237.5</v>
      </c>
      <c r="AF19" s="9">
        <f t="shared" si="10"/>
        <v>701.25</v>
      </c>
      <c r="AG19" s="9">
        <f t="shared" si="13"/>
        <v>416.99325435311908</v>
      </c>
      <c r="AI19" s="24">
        <v>1515</v>
      </c>
      <c r="AJ19" s="11">
        <f t="shared" si="14"/>
        <v>2.9676739061875992</v>
      </c>
      <c r="AK19" s="11">
        <f t="shared" si="15"/>
        <v>1.6816818801729729</v>
      </c>
    </row>
    <row r="20" spans="1:37" x14ac:dyDescent="0.2">
      <c r="A20" s="5">
        <v>1516</v>
      </c>
      <c r="B20" s="4">
        <v>0.25019277380787924</v>
      </c>
      <c r="C20" s="4">
        <f t="shared" si="11"/>
        <v>0.35741824829697039</v>
      </c>
      <c r="D20" s="4">
        <v>0.25768085106382982</v>
      </c>
      <c r="E20" s="4">
        <v>0.22318177088752472</v>
      </c>
      <c r="F20" s="4">
        <v>1.0531999999999999</v>
      </c>
      <c r="G20" s="4">
        <v>2.464</v>
      </c>
      <c r="H20" s="4">
        <v>0.78</v>
      </c>
      <c r="I20" s="4">
        <v>4.5833000000000004</v>
      </c>
      <c r="J20" s="4">
        <v>2.4933000000000001</v>
      </c>
      <c r="K20" s="4">
        <v>1.4237</v>
      </c>
      <c r="L20" s="4">
        <v>2.6979000000000002</v>
      </c>
      <c r="M20" s="4"/>
      <c r="N20" s="4">
        <v>4.95</v>
      </c>
      <c r="O20" s="4">
        <v>2.8050000000000002</v>
      </c>
      <c r="P20" s="4"/>
      <c r="Q20" s="26">
        <v>1516</v>
      </c>
      <c r="R20" s="6">
        <f t="shared" si="0"/>
        <v>69.831510638297885</v>
      </c>
      <c r="S20" s="6">
        <f t="shared" si="12"/>
        <v>6.6343074359716256</v>
      </c>
      <c r="T20" s="6">
        <f t="shared" si="1"/>
        <v>5.266</v>
      </c>
      <c r="U20" s="6">
        <f t="shared" si="2"/>
        <v>7.3919999999999995</v>
      </c>
      <c r="V20" s="6">
        <f t="shared" si="3"/>
        <v>1.014</v>
      </c>
      <c r="W20" s="6">
        <f t="shared" si="4"/>
        <v>13.7499</v>
      </c>
      <c r="X20" s="6">
        <f t="shared" si="5"/>
        <v>3.2412900000000002</v>
      </c>
      <c r="Y20" s="6">
        <f t="shared" si="6"/>
        <v>1.8508100000000001</v>
      </c>
      <c r="Z20" s="6">
        <f t="shared" si="7"/>
        <v>5.3958000000000004</v>
      </c>
      <c r="AB20" s="7">
        <f t="shared" si="8"/>
        <v>114.3756180742695</v>
      </c>
      <c r="AC20" s="7"/>
      <c r="AD20" s="8">
        <v>1516</v>
      </c>
      <c r="AE20" s="9">
        <f t="shared" si="9"/>
        <v>1237.5</v>
      </c>
      <c r="AF20" s="9">
        <f t="shared" si="10"/>
        <v>701.25</v>
      </c>
      <c r="AG20" s="9">
        <f t="shared" si="13"/>
        <v>480.37759591193191</v>
      </c>
      <c r="AI20" s="24">
        <v>1516</v>
      </c>
      <c r="AJ20" s="11">
        <f t="shared" si="14"/>
        <v>2.5760984911271176</v>
      </c>
      <c r="AK20" s="11">
        <f t="shared" si="15"/>
        <v>1.4597891449720333</v>
      </c>
    </row>
    <row r="21" spans="1:37" x14ac:dyDescent="0.2">
      <c r="A21" s="5">
        <v>1517</v>
      </c>
      <c r="B21" s="4">
        <v>0.1704145578760973</v>
      </c>
      <c r="C21" s="4">
        <f t="shared" si="11"/>
        <v>0.24344936839442474</v>
      </c>
      <c r="D21" s="4">
        <v>0.24082978723404258</v>
      </c>
      <c r="E21" s="4">
        <v>0.22890438039746128</v>
      </c>
      <c r="F21" s="4">
        <v>1.0531999999999999</v>
      </c>
      <c r="G21" s="4">
        <v>2.5739999999999998</v>
      </c>
      <c r="H21" s="4">
        <v>0.88100000000000001</v>
      </c>
      <c r="I21" s="4">
        <v>4.29</v>
      </c>
      <c r="J21" s="4">
        <v>2.6156000000000001</v>
      </c>
      <c r="K21" s="4">
        <v>2.0230999999999999</v>
      </c>
      <c r="L21" s="4">
        <v>2.6518000000000002</v>
      </c>
      <c r="M21" s="4"/>
      <c r="N21" s="4">
        <v>4.95</v>
      </c>
      <c r="O21" s="4">
        <v>2.8050000000000002</v>
      </c>
      <c r="P21" s="4"/>
      <c r="Q21" s="26">
        <v>1517</v>
      </c>
      <c r="R21" s="6">
        <f t="shared" si="0"/>
        <v>65.264872340425541</v>
      </c>
      <c r="S21" s="6">
        <f t="shared" si="12"/>
        <v>6.8044178830478215</v>
      </c>
      <c r="T21" s="6">
        <f t="shared" si="1"/>
        <v>5.266</v>
      </c>
      <c r="U21" s="6">
        <f t="shared" si="2"/>
        <v>7.7219999999999995</v>
      </c>
      <c r="V21" s="6">
        <f t="shared" si="3"/>
        <v>1.1453</v>
      </c>
      <c r="W21" s="6">
        <f t="shared" si="4"/>
        <v>12.870000000000001</v>
      </c>
      <c r="X21" s="6">
        <f t="shared" si="5"/>
        <v>3.4002800000000004</v>
      </c>
      <c r="Y21" s="6">
        <f t="shared" si="6"/>
        <v>2.6300300000000001</v>
      </c>
      <c r="Z21" s="6">
        <f t="shared" si="7"/>
        <v>5.3036000000000003</v>
      </c>
      <c r="AB21" s="7">
        <f t="shared" si="8"/>
        <v>110.40650022347337</v>
      </c>
      <c r="AC21" s="7"/>
      <c r="AD21" s="8">
        <v>1517</v>
      </c>
      <c r="AE21" s="9">
        <f t="shared" si="9"/>
        <v>1237.5</v>
      </c>
      <c r="AF21" s="9">
        <f t="shared" si="10"/>
        <v>701.25</v>
      </c>
      <c r="AG21" s="9">
        <f t="shared" si="13"/>
        <v>463.70730093858816</v>
      </c>
      <c r="AI21" s="24">
        <v>1517</v>
      </c>
      <c r="AJ21" s="11">
        <f t="shared" si="14"/>
        <v>2.6687093291289159</v>
      </c>
      <c r="AK21" s="11">
        <f t="shared" si="15"/>
        <v>1.5122686198397191</v>
      </c>
    </row>
    <row r="22" spans="1:37" x14ac:dyDescent="0.2">
      <c r="A22" s="5">
        <v>1518</v>
      </c>
      <c r="B22" s="4">
        <v>0.12743792934557377</v>
      </c>
      <c r="C22" s="4">
        <f t="shared" si="11"/>
        <v>0.18205418477939111</v>
      </c>
      <c r="D22" s="4">
        <v>0.1811489361702128</v>
      </c>
      <c r="E22" s="4">
        <v>0.21887073839003918</v>
      </c>
      <c r="F22" s="4">
        <v>1.0531999999999999</v>
      </c>
      <c r="G22" s="4">
        <v>2.7427000000000001</v>
      </c>
      <c r="H22" s="4">
        <v>0.89</v>
      </c>
      <c r="I22" s="4">
        <v>4.29</v>
      </c>
      <c r="J22" s="4">
        <v>2.6888999999999998</v>
      </c>
      <c r="K22" s="4">
        <v>1.9481999999999999</v>
      </c>
      <c r="L22" s="4">
        <v>2.7671000000000001</v>
      </c>
      <c r="M22" s="4"/>
      <c r="N22" s="4">
        <v>4.95</v>
      </c>
      <c r="O22" s="4">
        <v>2.8050000000000002</v>
      </c>
      <c r="P22" s="4"/>
      <c r="Q22" s="26">
        <v>1518</v>
      </c>
      <c r="R22" s="6">
        <f t="shared" si="0"/>
        <v>49.091361702127671</v>
      </c>
      <c r="S22" s="6">
        <f t="shared" si="12"/>
        <v>6.5061575658408897</v>
      </c>
      <c r="T22" s="6">
        <f t="shared" si="1"/>
        <v>5.266</v>
      </c>
      <c r="U22" s="6">
        <f t="shared" si="2"/>
        <v>8.2281000000000013</v>
      </c>
      <c r="V22" s="6">
        <f t="shared" si="3"/>
        <v>1.157</v>
      </c>
      <c r="W22" s="6">
        <f t="shared" si="4"/>
        <v>12.870000000000001</v>
      </c>
      <c r="X22" s="6">
        <f t="shared" si="5"/>
        <v>3.4955699999999998</v>
      </c>
      <c r="Y22" s="6">
        <f t="shared" si="6"/>
        <v>2.5326599999999999</v>
      </c>
      <c r="Z22" s="6">
        <f t="shared" si="7"/>
        <v>5.5342000000000002</v>
      </c>
      <c r="AB22" s="7">
        <f t="shared" si="8"/>
        <v>94.681049267968547</v>
      </c>
      <c r="AC22" s="7"/>
      <c r="AD22" s="8">
        <v>1518</v>
      </c>
      <c r="AE22" s="9">
        <f t="shared" si="9"/>
        <v>1237.5</v>
      </c>
      <c r="AF22" s="9">
        <f t="shared" si="10"/>
        <v>701.25</v>
      </c>
      <c r="AG22" s="9">
        <f t="shared" si="13"/>
        <v>397.6604069254679</v>
      </c>
      <c r="AI22" s="24">
        <v>1518</v>
      </c>
      <c r="AJ22" s="11">
        <f t="shared" si="14"/>
        <v>3.1119517519176614</v>
      </c>
      <c r="AK22" s="11">
        <f t="shared" si="15"/>
        <v>1.7634393260866748</v>
      </c>
    </row>
    <row r="23" spans="1:37" x14ac:dyDescent="0.2">
      <c r="A23" s="5">
        <v>1519</v>
      </c>
      <c r="B23" s="4">
        <v>0.14815954387330932</v>
      </c>
      <c r="C23" s="4">
        <f t="shared" si="11"/>
        <v>0.21165649124758476</v>
      </c>
      <c r="D23" s="4">
        <v>0.17693617021276598</v>
      </c>
      <c r="E23" s="4">
        <v>0.19456872333784209</v>
      </c>
      <c r="F23" s="4">
        <v>1.0531999999999999</v>
      </c>
      <c r="G23" s="4">
        <v>2.0607000000000002</v>
      </c>
      <c r="H23" s="4">
        <v>0.89</v>
      </c>
      <c r="I23" s="4">
        <v>4.29</v>
      </c>
      <c r="J23" s="4">
        <v>2.6156000000000001</v>
      </c>
      <c r="K23" s="4">
        <v>1.7484</v>
      </c>
      <c r="L23" s="4">
        <v>2.9054000000000002</v>
      </c>
      <c r="M23" s="4"/>
      <c r="N23" s="4">
        <v>4.95</v>
      </c>
      <c r="O23" s="4">
        <v>2.8050000000000002</v>
      </c>
      <c r="P23" s="4"/>
      <c r="Q23" s="26">
        <v>1519</v>
      </c>
      <c r="R23" s="6">
        <f t="shared" si="0"/>
        <v>47.949702127659577</v>
      </c>
      <c r="S23" s="6">
        <f t="shared" si="12"/>
        <v>5.7837552005906483</v>
      </c>
      <c r="T23" s="6">
        <f t="shared" si="1"/>
        <v>5.266</v>
      </c>
      <c r="U23" s="6">
        <f t="shared" si="2"/>
        <v>6.1821000000000002</v>
      </c>
      <c r="V23" s="6">
        <f t="shared" si="3"/>
        <v>1.157</v>
      </c>
      <c r="W23" s="6">
        <f t="shared" si="4"/>
        <v>12.870000000000001</v>
      </c>
      <c r="X23" s="6">
        <f t="shared" si="5"/>
        <v>3.4002800000000004</v>
      </c>
      <c r="Y23" s="6">
        <f t="shared" si="6"/>
        <v>2.2729200000000001</v>
      </c>
      <c r="Z23" s="6">
        <f t="shared" si="7"/>
        <v>5.8108000000000004</v>
      </c>
      <c r="AB23" s="7">
        <f t="shared" si="8"/>
        <v>90.692557328250217</v>
      </c>
      <c r="AC23" s="7"/>
      <c r="AD23" s="8">
        <v>1519</v>
      </c>
      <c r="AE23" s="9">
        <f t="shared" si="9"/>
        <v>1237.5</v>
      </c>
      <c r="AF23" s="9">
        <f t="shared" si="10"/>
        <v>701.25</v>
      </c>
      <c r="AG23" s="9">
        <f t="shared" si="13"/>
        <v>380.90874077865095</v>
      </c>
      <c r="AI23" s="24">
        <v>1519</v>
      </c>
      <c r="AJ23" s="11">
        <f t="shared" si="14"/>
        <v>3.2488096688732089</v>
      </c>
      <c r="AK23" s="11">
        <f t="shared" si="15"/>
        <v>1.8409921456948184</v>
      </c>
    </row>
    <row r="24" spans="1:37" x14ac:dyDescent="0.2">
      <c r="A24" s="5">
        <v>1520</v>
      </c>
      <c r="B24" s="4">
        <v>0.19320833385660643</v>
      </c>
      <c r="C24" s="4">
        <f t="shared" si="11"/>
        <v>0.27601190550943777</v>
      </c>
      <c r="D24" s="4">
        <v>0.24504255319148938</v>
      </c>
      <c r="E24" s="4">
        <v>0.2017029098602296</v>
      </c>
      <c r="F24" s="4">
        <v>1.0531999999999999</v>
      </c>
      <c r="G24" s="4">
        <v>2.5447000000000002</v>
      </c>
      <c r="H24" s="4">
        <v>0.89</v>
      </c>
      <c r="I24" s="4">
        <v>4.29</v>
      </c>
      <c r="J24" s="4">
        <v>2.5667</v>
      </c>
      <c r="K24" s="4">
        <v>1.8982000000000001</v>
      </c>
      <c r="L24" s="4">
        <v>3.0438000000000001</v>
      </c>
      <c r="M24" s="4"/>
      <c r="N24" s="4">
        <v>4.95</v>
      </c>
      <c r="O24" s="4">
        <v>2.8050000000000002</v>
      </c>
      <c r="P24" s="4"/>
      <c r="Q24" s="26">
        <v>1520</v>
      </c>
      <c r="R24" s="6">
        <f t="shared" si="0"/>
        <v>66.40653191489362</v>
      </c>
      <c r="S24" s="6">
        <f t="shared" si="12"/>
        <v>5.9958262246123049</v>
      </c>
      <c r="T24" s="6">
        <f t="shared" si="1"/>
        <v>5.266</v>
      </c>
      <c r="U24" s="6">
        <f t="shared" si="2"/>
        <v>7.6341000000000001</v>
      </c>
      <c r="V24" s="6">
        <f t="shared" si="3"/>
        <v>1.157</v>
      </c>
      <c r="W24" s="6">
        <f t="shared" si="4"/>
        <v>12.870000000000001</v>
      </c>
      <c r="X24" s="6">
        <f t="shared" si="5"/>
        <v>3.3367100000000001</v>
      </c>
      <c r="Y24" s="6">
        <f t="shared" si="6"/>
        <v>2.4676600000000004</v>
      </c>
      <c r="Z24" s="6">
        <f t="shared" si="7"/>
        <v>6.0876000000000001</v>
      </c>
      <c r="AB24" s="7">
        <f t="shared" si="8"/>
        <v>111.22142813950592</v>
      </c>
      <c r="AC24" s="7"/>
      <c r="AD24" s="8">
        <v>1520</v>
      </c>
      <c r="AE24" s="9">
        <f t="shared" si="9"/>
        <v>1237.5</v>
      </c>
      <c r="AF24" s="9">
        <f t="shared" si="10"/>
        <v>701.25</v>
      </c>
      <c r="AG24" s="9">
        <f t="shared" si="13"/>
        <v>467.12999818592488</v>
      </c>
      <c r="AI24" s="24">
        <v>1520</v>
      </c>
      <c r="AJ24" s="11">
        <f t="shared" si="14"/>
        <v>2.6491554916313813</v>
      </c>
      <c r="AK24" s="11">
        <f t="shared" si="15"/>
        <v>1.5011881119244492</v>
      </c>
    </row>
    <row r="25" spans="1:37" x14ac:dyDescent="0.2">
      <c r="A25" s="5">
        <v>1521</v>
      </c>
      <c r="B25" s="4">
        <v>0.41895337008803546</v>
      </c>
      <c r="C25" s="4">
        <f t="shared" si="11"/>
        <v>0.59850481441147929</v>
      </c>
      <c r="D25" s="4">
        <v>0.35608510638297874</v>
      </c>
      <c r="E25" s="4">
        <v>0.31075503763049284</v>
      </c>
      <c r="F25" s="4">
        <v>1.0213000000000001</v>
      </c>
      <c r="G25" s="4">
        <v>2.4746999999999999</v>
      </c>
      <c r="H25" s="4">
        <v>0.89700000000000002</v>
      </c>
      <c r="I25" s="4">
        <v>4.16</v>
      </c>
      <c r="J25" s="4">
        <v>2.4889000000000001</v>
      </c>
      <c r="K25" s="4">
        <v>1.7438</v>
      </c>
      <c r="L25" s="4">
        <v>2.9516</v>
      </c>
      <c r="M25" s="4"/>
      <c r="N25" s="4">
        <v>4.8</v>
      </c>
      <c r="O25" s="4">
        <v>2.88</v>
      </c>
      <c r="P25" s="4"/>
      <c r="Q25" s="26">
        <v>1521</v>
      </c>
      <c r="R25" s="6">
        <f t="shared" si="0"/>
        <v>96.499063829787247</v>
      </c>
      <c r="S25" s="6">
        <f t="shared" si="12"/>
        <v>9.2375127624406783</v>
      </c>
      <c r="T25" s="6">
        <f t="shared" si="1"/>
        <v>5.1065000000000005</v>
      </c>
      <c r="U25" s="6">
        <f t="shared" si="2"/>
        <v>7.4240999999999993</v>
      </c>
      <c r="V25" s="6">
        <f t="shared" si="3"/>
        <v>1.1661000000000001</v>
      </c>
      <c r="W25" s="6">
        <f t="shared" si="4"/>
        <v>12.48</v>
      </c>
      <c r="X25" s="6">
        <f t="shared" si="5"/>
        <v>3.2355700000000001</v>
      </c>
      <c r="Y25" s="6">
        <f t="shared" si="6"/>
        <v>2.26694</v>
      </c>
      <c r="Z25" s="6">
        <f t="shared" si="7"/>
        <v>5.9032</v>
      </c>
      <c r="AB25" s="7">
        <f t="shared" si="8"/>
        <v>143.3189865922279</v>
      </c>
      <c r="AC25" s="7"/>
      <c r="AD25" s="8">
        <v>1521</v>
      </c>
      <c r="AE25" s="9">
        <f t="shared" si="9"/>
        <v>1200</v>
      </c>
      <c r="AF25" s="9">
        <f t="shared" si="10"/>
        <v>720</v>
      </c>
      <c r="AG25" s="9">
        <f t="shared" si="13"/>
        <v>601.93974368735724</v>
      </c>
      <c r="AI25" s="24">
        <v>1521</v>
      </c>
      <c r="AJ25" s="11">
        <f t="shared" si="14"/>
        <v>1.9935550237122581</v>
      </c>
      <c r="AK25" s="11">
        <f t="shared" si="15"/>
        <v>1.1961330142273547</v>
      </c>
    </row>
    <row r="26" spans="1:37" x14ac:dyDescent="0.2">
      <c r="A26" s="5">
        <v>1522</v>
      </c>
      <c r="B26" s="4">
        <v>0.17630200811282606</v>
      </c>
      <c r="C26" s="4">
        <f t="shared" si="11"/>
        <v>0.25186001158975152</v>
      </c>
      <c r="D26" s="4">
        <v>0.31727659574468087</v>
      </c>
      <c r="E26" s="4">
        <v>0.24786413715765504</v>
      </c>
      <c r="F26" s="4">
        <v>1.0826</v>
      </c>
      <c r="G26" s="4">
        <v>2.6596000000000002</v>
      </c>
      <c r="H26" s="4">
        <v>1.25</v>
      </c>
      <c r="I26" s="4">
        <v>4.6222000000000003</v>
      </c>
      <c r="J26" s="4">
        <v>2.5836999999999999</v>
      </c>
      <c r="K26" s="4">
        <v>1.4047000000000001</v>
      </c>
      <c r="L26" s="4">
        <v>3.0857000000000001</v>
      </c>
      <c r="M26" s="4"/>
      <c r="N26" s="4">
        <v>4.8</v>
      </c>
      <c r="O26" s="4">
        <v>2.96</v>
      </c>
      <c r="P26" s="4"/>
      <c r="Q26" s="26">
        <v>1522</v>
      </c>
      <c r="R26" s="6">
        <f t="shared" si="0"/>
        <v>85.981957446808508</v>
      </c>
      <c r="S26" s="6">
        <f t="shared" si="12"/>
        <v>7.3680161319467325</v>
      </c>
      <c r="T26" s="6">
        <f t="shared" si="1"/>
        <v>5.4130000000000003</v>
      </c>
      <c r="U26" s="6">
        <f t="shared" si="2"/>
        <v>7.9788000000000006</v>
      </c>
      <c r="V26" s="6">
        <f t="shared" si="3"/>
        <v>1.625</v>
      </c>
      <c r="W26" s="6">
        <f t="shared" si="4"/>
        <v>13.866600000000002</v>
      </c>
      <c r="X26" s="6">
        <f t="shared" si="5"/>
        <v>3.3588100000000001</v>
      </c>
      <c r="Y26" s="6">
        <f t="shared" si="6"/>
        <v>1.8261100000000001</v>
      </c>
      <c r="Z26" s="6">
        <f t="shared" si="7"/>
        <v>6.1714000000000002</v>
      </c>
      <c r="AB26" s="7">
        <f t="shared" si="8"/>
        <v>133.58969357875526</v>
      </c>
      <c r="AC26" s="7"/>
      <c r="AD26" s="8">
        <v>1522</v>
      </c>
      <c r="AE26" s="9">
        <f t="shared" si="9"/>
        <v>1200</v>
      </c>
      <c r="AF26" s="9">
        <f t="shared" si="10"/>
        <v>740</v>
      </c>
      <c r="AG26" s="9">
        <f t="shared" si="13"/>
        <v>561.07671303077211</v>
      </c>
      <c r="AI26" s="24">
        <v>1522</v>
      </c>
      <c r="AJ26" s="11">
        <f t="shared" si="14"/>
        <v>2.1387449739590001</v>
      </c>
      <c r="AK26" s="11">
        <f t="shared" si="15"/>
        <v>1.3188927339413834</v>
      </c>
    </row>
    <row r="27" spans="1:37" x14ac:dyDescent="0.2">
      <c r="A27" s="5">
        <v>1523</v>
      </c>
      <c r="B27" s="4">
        <v>0.18333479849799691</v>
      </c>
      <c r="C27" s="4">
        <f t="shared" si="11"/>
        <v>0.26190685499713845</v>
      </c>
      <c r="D27" s="4">
        <v>0.32204255319148939</v>
      </c>
      <c r="E27" s="4">
        <v>0.24416467242395867</v>
      </c>
      <c r="F27" s="4">
        <v>1.0213000000000001</v>
      </c>
      <c r="G27" s="4">
        <v>2.1760000000000002</v>
      </c>
      <c r="H27" s="4">
        <v>1.25</v>
      </c>
      <c r="I27" s="4">
        <v>4.3377999999999997</v>
      </c>
      <c r="J27" s="4">
        <v>2.9392999999999998</v>
      </c>
      <c r="K27" s="4">
        <v>1.9376</v>
      </c>
      <c r="L27" s="4">
        <v>2.9516</v>
      </c>
      <c r="M27" s="4"/>
      <c r="N27" s="4">
        <v>4.8</v>
      </c>
      <c r="O27" s="4">
        <v>2.96</v>
      </c>
      <c r="P27" s="4"/>
      <c r="Q27" s="26">
        <v>1523</v>
      </c>
      <c r="R27" s="6">
        <f t="shared" si="0"/>
        <v>87.273531914893624</v>
      </c>
      <c r="S27" s="6">
        <f t="shared" si="12"/>
        <v>7.2580457419176758</v>
      </c>
      <c r="T27" s="6">
        <f t="shared" si="1"/>
        <v>5.1065000000000005</v>
      </c>
      <c r="U27" s="6">
        <f t="shared" si="2"/>
        <v>6.5280000000000005</v>
      </c>
      <c r="V27" s="6">
        <f t="shared" si="3"/>
        <v>1.625</v>
      </c>
      <c r="W27" s="6">
        <f t="shared" si="4"/>
        <v>13.013399999999999</v>
      </c>
      <c r="X27" s="6">
        <f t="shared" si="5"/>
        <v>3.8210899999999999</v>
      </c>
      <c r="Y27" s="6">
        <f t="shared" si="6"/>
        <v>2.5188800000000002</v>
      </c>
      <c r="Z27" s="6">
        <f t="shared" si="7"/>
        <v>5.9032</v>
      </c>
      <c r="AB27" s="7">
        <f t="shared" si="8"/>
        <v>133.04764765681131</v>
      </c>
      <c r="AC27" s="7"/>
      <c r="AD27" s="8">
        <v>1523</v>
      </c>
      <c r="AE27" s="9">
        <f t="shared" si="9"/>
        <v>1200</v>
      </c>
      <c r="AF27" s="9">
        <f t="shared" si="10"/>
        <v>740</v>
      </c>
      <c r="AG27" s="9">
        <f t="shared" si="13"/>
        <v>558.80012015860757</v>
      </c>
      <c r="AI27" s="24">
        <v>1523</v>
      </c>
      <c r="AJ27" s="11">
        <f t="shared" si="14"/>
        <v>2.1474583786048522</v>
      </c>
      <c r="AK27" s="11">
        <f t="shared" si="15"/>
        <v>1.3242660001396589</v>
      </c>
    </row>
    <row r="28" spans="1:37" x14ac:dyDescent="0.2">
      <c r="A28" s="5">
        <v>1524</v>
      </c>
      <c r="B28" s="4">
        <v>0.34159267585115605</v>
      </c>
      <c r="C28" s="4">
        <f t="shared" si="11"/>
        <v>0.48798953693022296</v>
      </c>
      <c r="D28" s="4">
        <v>0.29685106382978727</v>
      </c>
      <c r="E28" s="4">
        <v>0.29965664342940385</v>
      </c>
      <c r="F28" s="4">
        <v>1.2773000000000001</v>
      </c>
      <c r="G28" s="4">
        <v>2.5173000000000001</v>
      </c>
      <c r="H28" s="4">
        <v>1.5805</v>
      </c>
      <c r="I28" s="4">
        <v>4.4443999999999999</v>
      </c>
      <c r="J28" s="4">
        <v>3.2</v>
      </c>
      <c r="K28" s="4">
        <v>2.2766000000000002</v>
      </c>
      <c r="L28" s="4">
        <v>3.2199</v>
      </c>
      <c r="M28" s="4"/>
      <c r="N28" s="4">
        <v>4.96</v>
      </c>
      <c r="O28" s="4">
        <v>3.12</v>
      </c>
      <c r="P28" s="4"/>
      <c r="Q28" s="26">
        <v>1524</v>
      </c>
      <c r="R28" s="6">
        <f t="shared" si="0"/>
        <v>80.446638297872354</v>
      </c>
      <c r="S28" s="6">
        <f t="shared" si="12"/>
        <v>8.9076015923535117</v>
      </c>
      <c r="T28" s="6">
        <f t="shared" si="1"/>
        <v>6.3865000000000007</v>
      </c>
      <c r="U28" s="6">
        <f t="shared" si="2"/>
        <v>7.5518999999999998</v>
      </c>
      <c r="V28" s="6">
        <f t="shared" si="3"/>
        <v>2.0546500000000001</v>
      </c>
      <c r="W28" s="6">
        <f t="shared" si="4"/>
        <v>13.3332</v>
      </c>
      <c r="X28" s="6">
        <f t="shared" si="5"/>
        <v>4.16</v>
      </c>
      <c r="Y28" s="6">
        <f t="shared" si="6"/>
        <v>2.9595800000000003</v>
      </c>
      <c r="Z28" s="6">
        <f t="shared" si="7"/>
        <v>6.4398</v>
      </c>
      <c r="AB28" s="7">
        <f t="shared" si="8"/>
        <v>132.23986989022586</v>
      </c>
      <c r="AC28" s="7"/>
      <c r="AD28" s="8">
        <v>1524</v>
      </c>
      <c r="AE28" s="9">
        <f t="shared" si="9"/>
        <v>1240</v>
      </c>
      <c r="AF28" s="9">
        <f t="shared" si="10"/>
        <v>780</v>
      </c>
      <c r="AG28" s="9">
        <f t="shared" si="13"/>
        <v>555.40745353894863</v>
      </c>
      <c r="AI28" s="24">
        <v>1524</v>
      </c>
      <c r="AJ28" s="11">
        <f t="shared" si="14"/>
        <v>2.2325951733253855</v>
      </c>
      <c r="AK28" s="11">
        <f t="shared" si="15"/>
        <v>1.4043743832208071</v>
      </c>
    </row>
    <row r="29" spans="1:37" x14ac:dyDescent="0.2">
      <c r="A29" s="5">
        <v>1525</v>
      </c>
      <c r="B29" s="4">
        <v>0.13293229683398847</v>
      </c>
      <c r="C29" s="4">
        <f t="shared" si="11"/>
        <v>0.18990328119141212</v>
      </c>
      <c r="D29" s="4">
        <v>0.1881914893617021</v>
      </c>
      <c r="E29" s="4">
        <v>0.150868796171054</v>
      </c>
      <c r="F29" s="4">
        <v>1.1575</v>
      </c>
      <c r="G29" s="4">
        <v>2.0493000000000001</v>
      </c>
      <c r="H29" s="4">
        <v>0.92910000000000004</v>
      </c>
      <c r="I29" s="4">
        <v>4.6078000000000001</v>
      </c>
      <c r="J29" s="4">
        <v>2.7281</v>
      </c>
      <c r="K29" s="4">
        <v>1.2511000000000001</v>
      </c>
      <c r="L29" s="4">
        <v>2.9180000000000001</v>
      </c>
      <c r="M29" s="4"/>
      <c r="N29" s="4">
        <v>4.7849999999999993</v>
      </c>
      <c r="O29" s="4">
        <v>2.8275000000000001</v>
      </c>
      <c r="P29" s="4"/>
      <c r="Q29" s="26">
        <v>1525</v>
      </c>
      <c r="R29" s="6">
        <f t="shared" si="0"/>
        <v>50.999893617021272</v>
      </c>
      <c r="S29" s="6">
        <f t="shared" si="12"/>
        <v>4.4847299683724273</v>
      </c>
      <c r="T29" s="6">
        <f t="shared" si="1"/>
        <v>5.7874999999999996</v>
      </c>
      <c r="U29" s="6">
        <f t="shared" si="2"/>
        <v>6.1478999999999999</v>
      </c>
      <c r="V29" s="6">
        <f t="shared" si="3"/>
        <v>1.2078300000000002</v>
      </c>
      <c r="W29" s="6">
        <f t="shared" si="4"/>
        <v>13.823399999999999</v>
      </c>
      <c r="X29" s="6">
        <f t="shared" si="5"/>
        <v>3.5465300000000002</v>
      </c>
      <c r="Y29" s="6">
        <f t="shared" si="6"/>
        <v>1.6264300000000003</v>
      </c>
      <c r="Z29" s="6">
        <f t="shared" si="7"/>
        <v>5.8360000000000003</v>
      </c>
      <c r="AB29" s="7">
        <f t="shared" si="8"/>
        <v>93.460213585393689</v>
      </c>
      <c r="AC29" s="7"/>
      <c r="AD29" s="8">
        <v>1525</v>
      </c>
      <c r="AE29" s="9">
        <f t="shared" si="9"/>
        <v>1196.2499999999998</v>
      </c>
      <c r="AF29" s="9">
        <f t="shared" si="10"/>
        <v>706.875</v>
      </c>
      <c r="AG29" s="9">
        <f t="shared" si="13"/>
        <v>392.53289705865353</v>
      </c>
      <c r="AI29" s="24">
        <v>1525</v>
      </c>
      <c r="AJ29" s="11">
        <f t="shared" si="14"/>
        <v>3.0475152756973953</v>
      </c>
      <c r="AK29" s="11">
        <f t="shared" si="15"/>
        <v>1.8008044810939157</v>
      </c>
    </row>
    <row r="30" spans="1:37" x14ac:dyDescent="0.2">
      <c r="A30" s="5">
        <v>1526</v>
      </c>
      <c r="B30" s="4">
        <v>0.16351237645522251</v>
      </c>
      <c r="C30" s="4">
        <f t="shared" si="11"/>
        <v>0.23358910922174647</v>
      </c>
      <c r="D30" s="4">
        <v>0.2281702127659575</v>
      </c>
      <c r="E30" s="4">
        <v>0.19098486687707378</v>
      </c>
      <c r="F30" s="4">
        <v>1.1175999999999999</v>
      </c>
      <c r="G30" s="4">
        <v>1.96</v>
      </c>
      <c r="H30" s="4">
        <v>0.74750000000000005</v>
      </c>
      <c r="I30" s="4">
        <v>4.2933000000000003</v>
      </c>
      <c r="J30" s="4">
        <v>2.5304000000000002</v>
      </c>
      <c r="K30" s="4">
        <v>1.1302000000000001</v>
      </c>
      <c r="L30" s="4">
        <v>3.0522</v>
      </c>
      <c r="M30" s="4"/>
      <c r="N30" s="4">
        <v>4.62</v>
      </c>
      <c r="O30" s="4">
        <v>2.73</v>
      </c>
      <c r="P30" s="4"/>
      <c r="Q30" s="26">
        <v>1526</v>
      </c>
      <c r="R30" s="6">
        <f t="shared" si="0"/>
        <v>61.834127659574484</v>
      </c>
      <c r="S30" s="6">
        <f t="shared" si="12"/>
        <v>5.6772213852500011</v>
      </c>
      <c r="T30" s="6">
        <f t="shared" si="1"/>
        <v>5.5879999999999992</v>
      </c>
      <c r="U30" s="6">
        <f t="shared" si="2"/>
        <v>5.88</v>
      </c>
      <c r="V30" s="6">
        <f t="shared" si="3"/>
        <v>0.97175000000000011</v>
      </c>
      <c r="W30" s="6">
        <f t="shared" si="4"/>
        <v>12.879900000000001</v>
      </c>
      <c r="X30" s="6">
        <f t="shared" si="5"/>
        <v>3.2895200000000004</v>
      </c>
      <c r="Y30" s="6">
        <f t="shared" si="6"/>
        <v>1.4692600000000002</v>
      </c>
      <c r="Z30" s="6">
        <f t="shared" si="7"/>
        <v>6.1044</v>
      </c>
      <c r="AB30" s="7">
        <f t="shared" si="8"/>
        <v>103.69417904482448</v>
      </c>
      <c r="AC30" s="7"/>
      <c r="AD30" s="8">
        <v>1526</v>
      </c>
      <c r="AE30" s="9">
        <f t="shared" si="9"/>
        <v>1155</v>
      </c>
      <c r="AF30" s="9">
        <f t="shared" si="10"/>
        <v>682.5</v>
      </c>
      <c r="AG30" s="9">
        <f t="shared" si="13"/>
        <v>435.51555198826281</v>
      </c>
      <c r="AI30" s="24">
        <v>1526</v>
      </c>
      <c r="AJ30" s="11">
        <f t="shared" si="14"/>
        <v>2.6520292897166788</v>
      </c>
      <c r="AK30" s="11">
        <f t="shared" si="15"/>
        <v>1.5671082166507648</v>
      </c>
    </row>
    <row r="31" spans="1:37" x14ac:dyDescent="0.2">
      <c r="A31" s="5">
        <v>1527</v>
      </c>
      <c r="B31" s="4">
        <v>0.19892749946626145</v>
      </c>
      <c r="C31" s="4">
        <f t="shared" si="11"/>
        <v>0.28418214209465925</v>
      </c>
      <c r="D31" s="4">
        <v>0.31046808510638302</v>
      </c>
      <c r="E31" s="4">
        <v>0.23306627822286966</v>
      </c>
      <c r="F31" s="4">
        <v>1.2773000000000001</v>
      </c>
      <c r="G31" s="4">
        <v>2.3466999999999998</v>
      </c>
      <c r="H31" s="4">
        <v>0.72619999999999996</v>
      </c>
      <c r="I31" s="4">
        <v>4.9066999999999998</v>
      </c>
      <c r="J31" s="4">
        <v>2.9392999999999998</v>
      </c>
      <c r="K31" s="4">
        <v>1.1868000000000001</v>
      </c>
      <c r="L31" s="4">
        <v>4.0248999999999997</v>
      </c>
      <c r="M31" s="4"/>
      <c r="N31" s="4">
        <v>5.28</v>
      </c>
      <c r="O31" s="4">
        <v>3.12</v>
      </c>
      <c r="P31" s="4"/>
      <c r="Q31" s="26">
        <v>1527</v>
      </c>
      <c r="R31" s="6">
        <f t="shared" si="0"/>
        <v>84.136851063829795</v>
      </c>
      <c r="S31" s="6">
        <f t="shared" si="12"/>
        <v>6.9281345718305083</v>
      </c>
      <c r="T31" s="6">
        <f t="shared" si="1"/>
        <v>6.3865000000000007</v>
      </c>
      <c r="U31" s="6">
        <f t="shared" si="2"/>
        <v>7.0400999999999989</v>
      </c>
      <c r="V31" s="6">
        <f t="shared" si="3"/>
        <v>0.94406000000000001</v>
      </c>
      <c r="W31" s="6">
        <f t="shared" si="4"/>
        <v>14.720099999999999</v>
      </c>
      <c r="X31" s="6">
        <f t="shared" si="5"/>
        <v>3.8210899999999999</v>
      </c>
      <c r="Y31" s="6">
        <f t="shared" si="6"/>
        <v>1.5428400000000002</v>
      </c>
      <c r="Z31" s="6">
        <f t="shared" si="7"/>
        <v>8.0497999999999994</v>
      </c>
      <c r="AB31" s="7">
        <f t="shared" si="8"/>
        <v>133.5694756356603</v>
      </c>
      <c r="AC31" s="7"/>
      <c r="AD31" s="8">
        <v>1527</v>
      </c>
      <c r="AE31" s="9">
        <f t="shared" si="9"/>
        <v>1320</v>
      </c>
      <c r="AF31" s="9">
        <f t="shared" si="10"/>
        <v>780</v>
      </c>
      <c r="AG31" s="9">
        <f t="shared" si="13"/>
        <v>560.99179766977329</v>
      </c>
      <c r="AI31" s="24">
        <v>1527</v>
      </c>
      <c r="AJ31" s="11">
        <f t="shared" si="14"/>
        <v>2.3529755791135742</v>
      </c>
      <c r="AK31" s="11">
        <f t="shared" si="15"/>
        <v>1.3903946603852939</v>
      </c>
    </row>
    <row r="32" spans="1:37" x14ac:dyDescent="0.2">
      <c r="A32" s="5">
        <v>1528</v>
      </c>
      <c r="B32" s="4">
        <v>0.23208208271063838</v>
      </c>
      <c r="C32" s="4">
        <f t="shared" si="11"/>
        <v>0.33154583244376912</v>
      </c>
      <c r="D32" s="4">
        <v>0.3057021276595745</v>
      </c>
      <c r="E32" s="4">
        <v>0.25526306662504772</v>
      </c>
      <c r="F32" s="4">
        <v>1.2773000000000001</v>
      </c>
      <c r="G32" s="4">
        <v>2.3039999999999998</v>
      </c>
      <c r="H32" s="4">
        <v>0.86</v>
      </c>
      <c r="I32" s="4">
        <v>4.16</v>
      </c>
      <c r="J32" s="4">
        <v>2.9392999999999998</v>
      </c>
      <c r="K32" s="4">
        <v>1.429</v>
      </c>
      <c r="L32" s="4">
        <v>3.4882</v>
      </c>
      <c r="M32" s="4"/>
      <c r="N32" s="4">
        <v>5.28</v>
      </c>
      <c r="O32" s="4">
        <v>3.12</v>
      </c>
      <c r="P32" s="4"/>
      <c r="Q32" s="26">
        <v>1528</v>
      </c>
      <c r="R32" s="6">
        <f t="shared" si="0"/>
        <v>82.845276595744693</v>
      </c>
      <c r="S32" s="6">
        <f t="shared" si="12"/>
        <v>7.5879569120048425</v>
      </c>
      <c r="T32" s="6">
        <f t="shared" si="1"/>
        <v>6.3865000000000007</v>
      </c>
      <c r="U32" s="6">
        <f t="shared" si="2"/>
        <v>6.911999999999999</v>
      </c>
      <c r="V32" s="6">
        <f t="shared" si="3"/>
        <v>1.1180000000000001</v>
      </c>
      <c r="W32" s="6">
        <f t="shared" si="4"/>
        <v>12.48</v>
      </c>
      <c r="X32" s="6">
        <f t="shared" si="5"/>
        <v>3.8210899999999999</v>
      </c>
      <c r="Y32" s="6">
        <f t="shared" si="6"/>
        <v>1.8577000000000001</v>
      </c>
      <c r="Z32" s="6">
        <f t="shared" si="7"/>
        <v>6.9763999999999999</v>
      </c>
      <c r="AB32" s="7">
        <f t="shared" si="8"/>
        <v>129.98492350774953</v>
      </c>
      <c r="AC32" s="7"/>
      <c r="AD32" s="8">
        <v>1528</v>
      </c>
      <c r="AE32" s="9">
        <f t="shared" si="9"/>
        <v>1320</v>
      </c>
      <c r="AF32" s="9">
        <f t="shared" si="10"/>
        <v>780</v>
      </c>
      <c r="AG32" s="9">
        <f t="shared" si="13"/>
        <v>545.93667873254799</v>
      </c>
      <c r="AI32" s="24">
        <v>1528</v>
      </c>
      <c r="AJ32" s="11">
        <f t="shared" si="14"/>
        <v>2.4178628244296116</v>
      </c>
      <c r="AK32" s="11">
        <f t="shared" si="15"/>
        <v>1.4287371235265887</v>
      </c>
    </row>
    <row r="33" spans="1:37" x14ac:dyDescent="0.2">
      <c r="A33" s="5">
        <v>1529</v>
      </c>
      <c r="B33" s="4">
        <v>0.22002587062177403</v>
      </c>
      <c r="C33" s="4">
        <f t="shared" si="11"/>
        <v>0.3143226723168201</v>
      </c>
      <c r="D33" s="4">
        <v>0.29685106382978727</v>
      </c>
      <c r="E33" s="4">
        <v>0.26636146082613671</v>
      </c>
      <c r="F33" s="4">
        <v>1.3277000000000001</v>
      </c>
      <c r="G33" s="4">
        <v>2.3679999999999999</v>
      </c>
      <c r="H33" s="4">
        <v>1.0251999999999999</v>
      </c>
      <c r="I33" s="4">
        <v>4.16</v>
      </c>
      <c r="J33" s="4">
        <v>2.6785000000000001</v>
      </c>
      <c r="K33" s="4">
        <v>1.9376</v>
      </c>
      <c r="L33" s="4">
        <v>3.4882</v>
      </c>
      <c r="M33" s="4"/>
      <c r="N33" s="4">
        <v>4.8</v>
      </c>
      <c r="O33" s="4">
        <v>2.88</v>
      </c>
      <c r="P33" s="4"/>
      <c r="Q33" s="26">
        <v>1529</v>
      </c>
      <c r="R33" s="6">
        <f t="shared" si="0"/>
        <v>80.446638297872354</v>
      </c>
      <c r="S33" s="6">
        <f t="shared" si="12"/>
        <v>7.9178680820920091</v>
      </c>
      <c r="T33" s="6">
        <f t="shared" si="1"/>
        <v>6.6385000000000005</v>
      </c>
      <c r="U33" s="6">
        <f t="shared" si="2"/>
        <v>7.1039999999999992</v>
      </c>
      <c r="V33" s="6">
        <f t="shared" si="3"/>
        <v>1.3327599999999999</v>
      </c>
      <c r="W33" s="6">
        <f t="shared" si="4"/>
        <v>12.48</v>
      </c>
      <c r="X33" s="6">
        <f t="shared" si="5"/>
        <v>3.4820500000000001</v>
      </c>
      <c r="Y33" s="6">
        <f t="shared" si="6"/>
        <v>2.5188800000000002</v>
      </c>
      <c r="Z33" s="6">
        <f t="shared" si="7"/>
        <v>6.9763999999999999</v>
      </c>
      <c r="AB33" s="7">
        <f t="shared" si="8"/>
        <v>128.89709637996438</v>
      </c>
      <c r="AC33" s="7"/>
      <c r="AD33" s="8">
        <v>1529</v>
      </c>
      <c r="AE33" s="9">
        <f t="shared" si="9"/>
        <v>1200</v>
      </c>
      <c r="AF33" s="9">
        <f t="shared" si="10"/>
        <v>720</v>
      </c>
      <c r="AG33" s="9">
        <f t="shared" si="13"/>
        <v>541.36780479585047</v>
      </c>
      <c r="AI33" s="24">
        <v>1529</v>
      </c>
      <c r="AJ33" s="11">
        <f t="shared" si="14"/>
        <v>2.2166076175374325</v>
      </c>
      <c r="AK33" s="11">
        <f t="shared" si="15"/>
        <v>1.3299645705224596</v>
      </c>
    </row>
    <row r="34" spans="1:37" x14ac:dyDescent="0.2">
      <c r="A34" s="5">
        <v>1530</v>
      </c>
      <c r="B34" s="4">
        <v>0.27528350936240226</v>
      </c>
      <c r="C34" s="4">
        <f t="shared" si="11"/>
        <v>0.39326215623200322</v>
      </c>
      <c r="D34" s="4">
        <v>0.39625531914893619</v>
      </c>
      <c r="E34" s="4">
        <v>0.44393576804356122</v>
      </c>
      <c r="F34" s="4">
        <v>1.3685</v>
      </c>
      <c r="G34" s="4">
        <v>2.56</v>
      </c>
      <c r="H34" s="4">
        <v>1.1960999999999999</v>
      </c>
      <c r="I34" s="4">
        <v>4.2488999999999999</v>
      </c>
      <c r="J34" s="4">
        <v>2.6785000000000001</v>
      </c>
      <c r="K34" s="4">
        <v>2.2282000000000002</v>
      </c>
      <c r="L34" s="4">
        <v>3.4882</v>
      </c>
      <c r="M34" s="4"/>
      <c r="N34" s="4">
        <v>4.8</v>
      </c>
      <c r="O34" s="4">
        <v>2.88</v>
      </c>
      <c r="P34" s="4"/>
      <c r="Q34" s="26">
        <v>1530</v>
      </c>
      <c r="R34" s="6">
        <f t="shared" si="0"/>
        <v>107.3851914893617</v>
      </c>
      <c r="S34" s="6">
        <f t="shared" si="12"/>
        <v>13.196446803486683</v>
      </c>
      <c r="T34" s="6">
        <f t="shared" si="1"/>
        <v>6.8425000000000002</v>
      </c>
      <c r="U34" s="6">
        <f t="shared" si="2"/>
        <v>7.68</v>
      </c>
      <c r="V34" s="6">
        <f t="shared" si="3"/>
        <v>1.5549299999999999</v>
      </c>
      <c r="W34" s="6">
        <f t="shared" si="4"/>
        <v>12.746700000000001</v>
      </c>
      <c r="X34" s="6">
        <f t="shared" si="5"/>
        <v>3.4820500000000001</v>
      </c>
      <c r="Y34" s="6">
        <f t="shared" si="6"/>
        <v>2.8966600000000002</v>
      </c>
      <c r="Z34" s="6">
        <f t="shared" si="7"/>
        <v>6.9763999999999999</v>
      </c>
      <c r="AB34" s="7">
        <f t="shared" si="8"/>
        <v>162.76087829284839</v>
      </c>
      <c r="AC34" s="7"/>
      <c r="AD34" s="8">
        <v>1530</v>
      </c>
      <c r="AE34" s="9">
        <f t="shared" si="9"/>
        <v>1200</v>
      </c>
      <c r="AF34" s="9">
        <f t="shared" si="10"/>
        <v>720</v>
      </c>
      <c r="AG34" s="9">
        <f t="shared" si="13"/>
        <v>683.59568882996325</v>
      </c>
      <c r="AI34" s="24">
        <v>1530</v>
      </c>
      <c r="AJ34" s="11">
        <f t="shared" si="14"/>
        <v>1.7554235926413024</v>
      </c>
      <c r="AK34" s="11">
        <f t="shared" si="15"/>
        <v>1.0532541555847814</v>
      </c>
    </row>
    <row r="35" spans="1:37" x14ac:dyDescent="0.2">
      <c r="A35" s="5">
        <v>1531</v>
      </c>
      <c r="B35" s="4">
        <v>0.38579878684365859</v>
      </c>
      <c r="C35" s="4">
        <f t="shared" si="11"/>
        <v>0.55114112406236948</v>
      </c>
      <c r="D35" s="4">
        <v>0.36697872340425541</v>
      </c>
      <c r="E35" s="4">
        <v>0.32185343183158188</v>
      </c>
      <c r="F35" s="4">
        <v>1.4058999999999999</v>
      </c>
      <c r="G35" s="4">
        <v>2.3410000000000002</v>
      </c>
      <c r="H35" s="4">
        <v>1.0251999999999999</v>
      </c>
      <c r="I35" s="4">
        <v>4.5332999999999997</v>
      </c>
      <c r="J35" s="4">
        <v>2.6785000000000001</v>
      </c>
      <c r="K35" s="4">
        <v>2.4220000000000002</v>
      </c>
      <c r="L35" s="4">
        <v>2.7280000000000002</v>
      </c>
      <c r="M35" s="4"/>
      <c r="N35" s="4">
        <v>4.8</v>
      </c>
      <c r="O35" s="4">
        <v>2.88</v>
      </c>
      <c r="P35" s="4"/>
      <c r="Q35" s="26">
        <v>1531</v>
      </c>
      <c r="R35" s="6">
        <f t="shared" si="0"/>
        <v>99.45123404255321</v>
      </c>
      <c r="S35" s="6">
        <f t="shared" si="12"/>
        <v>9.567423932527845</v>
      </c>
      <c r="T35" s="6">
        <f t="shared" si="1"/>
        <v>7.0294999999999996</v>
      </c>
      <c r="U35" s="6">
        <f t="shared" si="2"/>
        <v>7.0230000000000006</v>
      </c>
      <c r="V35" s="6">
        <f t="shared" si="3"/>
        <v>1.3327599999999999</v>
      </c>
      <c r="W35" s="6">
        <f t="shared" si="4"/>
        <v>13.599899999999998</v>
      </c>
      <c r="X35" s="6">
        <f t="shared" si="5"/>
        <v>3.4820500000000001</v>
      </c>
      <c r="Y35" s="6">
        <f t="shared" si="6"/>
        <v>3.1486000000000005</v>
      </c>
      <c r="Z35" s="6">
        <f t="shared" si="7"/>
        <v>5.4560000000000004</v>
      </c>
      <c r="AB35" s="7">
        <f t="shared" si="8"/>
        <v>150.090467975081</v>
      </c>
      <c r="AC35" s="7"/>
      <c r="AD35" s="8">
        <v>1531</v>
      </c>
      <c r="AE35" s="9">
        <f t="shared" si="9"/>
        <v>1200</v>
      </c>
      <c r="AF35" s="9">
        <f t="shared" si="10"/>
        <v>720</v>
      </c>
      <c r="AG35" s="9">
        <f t="shared" si="13"/>
        <v>630.37996549534023</v>
      </c>
      <c r="AI35" s="24">
        <v>1531</v>
      </c>
      <c r="AJ35" s="11">
        <f t="shared" si="14"/>
        <v>1.9036137975245826</v>
      </c>
      <c r="AK35" s="11">
        <f t="shared" si="15"/>
        <v>1.1421682785147496</v>
      </c>
    </row>
    <row r="36" spans="1:37" x14ac:dyDescent="0.2">
      <c r="A36" s="5">
        <v>1532</v>
      </c>
      <c r="B36" s="4">
        <v>0.18735353586095169</v>
      </c>
      <c r="C36" s="4">
        <f t="shared" si="11"/>
        <v>0.26764790837278812</v>
      </c>
      <c r="D36" s="4">
        <v>0.25531914893617019</v>
      </c>
      <c r="E36" s="4">
        <v>0.25526306662504772</v>
      </c>
      <c r="F36" s="4">
        <v>1.4058999999999999</v>
      </c>
      <c r="G36" s="4">
        <v>2.3410000000000002</v>
      </c>
      <c r="H36" s="4">
        <v>1</v>
      </c>
      <c r="I36" s="4">
        <v>3.6089000000000002</v>
      </c>
      <c r="J36" s="4">
        <v>2.6785000000000001</v>
      </c>
      <c r="K36" s="4">
        <v>1.9376</v>
      </c>
      <c r="L36" s="4">
        <v>2.9516</v>
      </c>
      <c r="M36" s="4"/>
      <c r="N36" s="4">
        <v>4.8</v>
      </c>
      <c r="O36" s="4">
        <v>2.88</v>
      </c>
      <c r="P36" s="4"/>
      <c r="Q36" s="26">
        <v>1532</v>
      </c>
      <c r="R36" s="6">
        <f t="shared" si="0"/>
        <v>69.191489361702125</v>
      </c>
      <c r="S36" s="6">
        <f t="shared" si="12"/>
        <v>7.5879569120048425</v>
      </c>
      <c r="T36" s="6">
        <f t="shared" si="1"/>
        <v>7.0294999999999996</v>
      </c>
      <c r="U36" s="6">
        <f t="shared" si="2"/>
        <v>7.0230000000000006</v>
      </c>
      <c r="V36" s="6">
        <f t="shared" si="3"/>
        <v>1.3</v>
      </c>
      <c r="W36" s="6">
        <f t="shared" si="4"/>
        <v>10.826700000000001</v>
      </c>
      <c r="X36" s="6">
        <f t="shared" si="5"/>
        <v>3.4820500000000001</v>
      </c>
      <c r="Y36" s="6">
        <f t="shared" si="6"/>
        <v>2.5188800000000002</v>
      </c>
      <c r="Z36" s="6">
        <f t="shared" si="7"/>
        <v>5.9032</v>
      </c>
      <c r="AB36" s="7">
        <f t="shared" si="8"/>
        <v>114.86277627370696</v>
      </c>
      <c r="AC36" s="7"/>
      <c r="AD36" s="8">
        <v>1532</v>
      </c>
      <c r="AE36" s="9">
        <f t="shared" si="9"/>
        <v>1200</v>
      </c>
      <c r="AF36" s="9">
        <f t="shared" si="10"/>
        <v>720</v>
      </c>
      <c r="AG36" s="9">
        <f t="shared" si="13"/>
        <v>482.42366034956922</v>
      </c>
      <c r="AI36" s="24">
        <v>1532</v>
      </c>
      <c r="AJ36" s="11">
        <f t="shared" si="14"/>
        <v>2.487440187180014</v>
      </c>
      <c r="AK36" s="11">
        <f t="shared" si="15"/>
        <v>1.4924641123080085</v>
      </c>
    </row>
    <row r="37" spans="1:37" x14ac:dyDescent="0.2">
      <c r="A37" s="5">
        <v>1533</v>
      </c>
      <c r="B37" s="4">
        <v>0.14668391374784936</v>
      </c>
      <c r="C37" s="4">
        <f t="shared" si="11"/>
        <v>0.20954844821121338</v>
      </c>
      <c r="D37" s="4">
        <v>0.24714893617021277</v>
      </c>
      <c r="E37" s="4">
        <v>0.2497138695245032</v>
      </c>
      <c r="F37" s="4">
        <v>1.4058999999999999</v>
      </c>
      <c r="G37" s="4">
        <v>2.7241</v>
      </c>
      <c r="H37" s="4">
        <v>0.98250000000000004</v>
      </c>
      <c r="I37" s="4">
        <v>2.8622000000000001</v>
      </c>
      <c r="J37" s="4">
        <v>2.7021999999999999</v>
      </c>
      <c r="K37" s="4">
        <v>1.3079000000000001</v>
      </c>
      <c r="L37" s="4">
        <v>2.1019000000000001</v>
      </c>
      <c r="M37" s="4"/>
      <c r="N37" s="4">
        <v>4.8</v>
      </c>
      <c r="O37" s="4">
        <v>2.88</v>
      </c>
      <c r="P37" s="4"/>
      <c r="Q37" s="26">
        <v>1533</v>
      </c>
      <c r="R37" s="6">
        <f t="shared" si="0"/>
        <v>66.977361702127666</v>
      </c>
      <c r="S37" s="6">
        <f t="shared" si="12"/>
        <v>7.4230013269612591</v>
      </c>
      <c r="T37" s="6">
        <f t="shared" si="1"/>
        <v>7.0294999999999996</v>
      </c>
      <c r="U37" s="6">
        <f t="shared" si="2"/>
        <v>8.1722999999999999</v>
      </c>
      <c r="V37" s="6">
        <f t="shared" si="3"/>
        <v>1.27725</v>
      </c>
      <c r="W37" s="6">
        <f t="shared" si="4"/>
        <v>8.5866000000000007</v>
      </c>
      <c r="X37" s="6">
        <f t="shared" si="5"/>
        <v>3.5128599999999999</v>
      </c>
      <c r="Y37" s="6">
        <f t="shared" si="6"/>
        <v>1.7002700000000002</v>
      </c>
      <c r="Z37" s="6">
        <f t="shared" si="7"/>
        <v>4.2038000000000002</v>
      </c>
      <c r="AB37" s="7">
        <f t="shared" si="8"/>
        <v>108.88294302908893</v>
      </c>
      <c r="AC37" s="7"/>
      <c r="AD37" s="8">
        <v>1533</v>
      </c>
      <c r="AE37" s="9">
        <f t="shared" si="9"/>
        <v>1200</v>
      </c>
      <c r="AF37" s="9">
        <f t="shared" si="10"/>
        <v>720</v>
      </c>
      <c r="AG37" s="9">
        <f t="shared" si="13"/>
        <v>457.30836072217352</v>
      </c>
      <c r="AI37" s="24">
        <v>1533</v>
      </c>
      <c r="AJ37" s="11">
        <f t="shared" si="14"/>
        <v>2.6240499913558994</v>
      </c>
      <c r="AK37" s="11">
        <f t="shared" si="15"/>
        <v>1.5744299948135396</v>
      </c>
    </row>
    <row r="38" spans="1:37" x14ac:dyDescent="0.2">
      <c r="A38" s="5">
        <v>1534</v>
      </c>
      <c r="B38" s="4">
        <v>0.15419895261657479</v>
      </c>
      <c r="C38" s="4">
        <f t="shared" si="11"/>
        <v>0.22028421802367829</v>
      </c>
      <c r="D38" s="4">
        <v>0.2403404255319149</v>
      </c>
      <c r="E38" s="4">
        <v>0.26358686227586448</v>
      </c>
      <c r="F38" s="4">
        <v>1.4058999999999999</v>
      </c>
      <c r="G38" s="4">
        <v>2.4900000000000002</v>
      </c>
      <c r="H38" s="4">
        <v>0.93979999999999997</v>
      </c>
      <c r="I38" s="4">
        <v>2.8622000000000001</v>
      </c>
      <c r="J38" s="4">
        <v>2.7496</v>
      </c>
      <c r="K38" s="4">
        <v>1.4047000000000001</v>
      </c>
      <c r="L38" s="4">
        <v>3.0857000000000001</v>
      </c>
      <c r="M38" s="4"/>
      <c r="N38" s="4">
        <v>4.8</v>
      </c>
      <c r="O38" s="4">
        <v>2.88</v>
      </c>
      <c r="P38" s="4"/>
      <c r="Q38" s="26">
        <v>1534</v>
      </c>
      <c r="R38" s="6">
        <f t="shared" si="0"/>
        <v>65.132255319148939</v>
      </c>
      <c r="S38" s="6">
        <f t="shared" si="12"/>
        <v>7.8353902895702179</v>
      </c>
      <c r="T38" s="6">
        <f t="shared" si="1"/>
        <v>7.0294999999999996</v>
      </c>
      <c r="U38" s="6">
        <f t="shared" si="2"/>
        <v>7.4700000000000006</v>
      </c>
      <c r="V38" s="6">
        <f t="shared" si="3"/>
        <v>1.22174</v>
      </c>
      <c r="W38" s="6">
        <f t="shared" si="4"/>
        <v>8.5866000000000007</v>
      </c>
      <c r="X38" s="6">
        <f t="shared" si="5"/>
        <v>3.5744800000000003</v>
      </c>
      <c r="Y38" s="6">
        <f t="shared" si="6"/>
        <v>1.8261100000000001</v>
      </c>
      <c r="Z38" s="6">
        <f t="shared" si="7"/>
        <v>6.1714000000000002</v>
      </c>
      <c r="AB38" s="7">
        <f t="shared" si="8"/>
        <v>108.84747560871915</v>
      </c>
      <c r="AC38" s="7"/>
      <c r="AD38" s="8">
        <v>1534</v>
      </c>
      <c r="AE38" s="9">
        <f t="shared" si="9"/>
        <v>1200</v>
      </c>
      <c r="AF38" s="9">
        <f t="shared" si="10"/>
        <v>720</v>
      </c>
      <c r="AG38" s="9">
        <f t="shared" si="13"/>
        <v>457.15939755662043</v>
      </c>
      <c r="AI38" s="24">
        <v>1534</v>
      </c>
      <c r="AJ38" s="11">
        <f t="shared" si="14"/>
        <v>2.6249050252792339</v>
      </c>
      <c r="AK38" s="11">
        <f t="shared" si="15"/>
        <v>1.5749430151675403</v>
      </c>
    </row>
    <row r="39" spans="1:37" x14ac:dyDescent="0.2">
      <c r="A39" s="5">
        <v>1535</v>
      </c>
      <c r="B39" s="4">
        <v>0.20543785399424819</v>
      </c>
      <c r="C39" s="4">
        <f t="shared" si="11"/>
        <v>0.29348264856321171</v>
      </c>
      <c r="D39" s="4">
        <v>0.2995744680851064</v>
      </c>
      <c r="E39" s="4">
        <v>0.269136059376409</v>
      </c>
      <c r="F39" s="4">
        <v>1.4058999999999999</v>
      </c>
      <c r="G39" s="4">
        <v>2.5325000000000002</v>
      </c>
      <c r="H39" s="4">
        <v>0.91</v>
      </c>
      <c r="I39" s="4">
        <v>2.8622000000000001</v>
      </c>
      <c r="J39" s="4">
        <v>2.8443999999999998</v>
      </c>
      <c r="K39" s="4">
        <v>1.6954</v>
      </c>
      <c r="L39" s="4">
        <v>3.1303999999999998</v>
      </c>
      <c r="M39" s="4"/>
      <c r="N39" s="4">
        <v>4.96</v>
      </c>
      <c r="O39" s="4">
        <v>2.88</v>
      </c>
      <c r="P39" s="4"/>
      <c r="Q39" s="26">
        <v>1535</v>
      </c>
      <c r="R39" s="6">
        <f t="shared" si="0"/>
        <v>81.184680851063831</v>
      </c>
      <c r="S39" s="6">
        <f t="shared" si="12"/>
        <v>8.0003458746138012</v>
      </c>
      <c r="T39" s="6">
        <f t="shared" si="1"/>
        <v>7.0294999999999996</v>
      </c>
      <c r="U39" s="6">
        <f t="shared" si="2"/>
        <v>7.5975000000000001</v>
      </c>
      <c r="V39" s="6">
        <f t="shared" si="3"/>
        <v>1.1830000000000001</v>
      </c>
      <c r="W39" s="6">
        <f t="shared" si="4"/>
        <v>8.5866000000000007</v>
      </c>
      <c r="X39" s="6">
        <f t="shared" si="5"/>
        <v>3.6977199999999999</v>
      </c>
      <c r="Y39" s="6">
        <f t="shared" si="6"/>
        <v>2.2040200000000003</v>
      </c>
      <c r="Z39" s="6">
        <f t="shared" si="7"/>
        <v>6.2607999999999997</v>
      </c>
      <c r="AB39" s="7">
        <f t="shared" si="8"/>
        <v>125.74416672567764</v>
      </c>
      <c r="AC39" s="7"/>
      <c r="AD39" s="8">
        <v>1535</v>
      </c>
      <c r="AE39" s="9">
        <f t="shared" si="9"/>
        <v>1240</v>
      </c>
      <c r="AF39" s="9">
        <f t="shared" si="10"/>
        <v>720</v>
      </c>
      <c r="AG39" s="9">
        <f t="shared" si="13"/>
        <v>528.12550024784616</v>
      </c>
      <c r="AI39" s="24">
        <v>1535</v>
      </c>
      <c r="AJ39" s="11">
        <f t="shared" si="14"/>
        <v>2.3479267700917212</v>
      </c>
      <c r="AK39" s="11">
        <f t="shared" si="15"/>
        <v>1.3633123181177738</v>
      </c>
    </row>
    <row r="40" spans="1:37" x14ac:dyDescent="0.2">
      <c r="A40" s="5">
        <v>1536</v>
      </c>
      <c r="B40" s="4">
        <v>0.33054114810303042</v>
      </c>
      <c r="C40" s="4">
        <f t="shared" si="11"/>
        <v>0.47220164014718635</v>
      </c>
      <c r="D40" s="4">
        <v>0.28595744680851065</v>
      </c>
      <c r="E40" s="4">
        <v>0.23584087677314192</v>
      </c>
      <c r="F40" s="4">
        <v>1.4058999999999999</v>
      </c>
      <c r="G40" s="4">
        <v>2.4403000000000001</v>
      </c>
      <c r="H40" s="4">
        <v>0.89700000000000002</v>
      </c>
      <c r="I40" s="4">
        <v>3.0577999999999999</v>
      </c>
      <c r="J40" s="4">
        <v>2.8919000000000001</v>
      </c>
      <c r="K40" s="4">
        <v>1.5985</v>
      </c>
      <c r="L40" s="4">
        <v>3.0857000000000001</v>
      </c>
      <c r="M40" s="4"/>
      <c r="N40" s="4">
        <v>5.28</v>
      </c>
      <c r="O40" s="4">
        <v>2.88</v>
      </c>
      <c r="P40" s="4"/>
      <c r="Q40" s="26">
        <v>1536</v>
      </c>
      <c r="R40" s="6">
        <f t="shared" si="0"/>
        <v>77.494468085106391</v>
      </c>
      <c r="S40" s="6">
        <f t="shared" si="12"/>
        <v>7.0106123643523004</v>
      </c>
      <c r="T40" s="6">
        <f t="shared" si="1"/>
        <v>7.0294999999999996</v>
      </c>
      <c r="U40" s="6">
        <f t="shared" si="2"/>
        <v>7.3209</v>
      </c>
      <c r="V40" s="6">
        <f t="shared" si="3"/>
        <v>1.1661000000000001</v>
      </c>
      <c r="W40" s="6">
        <f t="shared" si="4"/>
        <v>9.1733999999999991</v>
      </c>
      <c r="X40" s="6">
        <f t="shared" si="5"/>
        <v>3.7594700000000003</v>
      </c>
      <c r="Y40" s="6">
        <f t="shared" si="6"/>
        <v>2.0780500000000002</v>
      </c>
      <c r="Z40" s="6">
        <f t="shared" si="7"/>
        <v>6.1714000000000002</v>
      </c>
      <c r="AB40" s="7">
        <f t="shared" si="8"/>
        <v>121.20390044945869</v>
      </c>
      <c r="AC40" s="7"/>
      <c r="AD40" s="8">
        <v>1536</v>
      </c>
      <c r="AE40" s="9">
        <f t="shared" si="9"/>
        <v>1320</v>
      </c>
      <c r="AF40" s="9">
        <f t="shared" si="10"/>
        <v>720</v>
      </c>
      <c r="AG40" s="9">
        <f t="shared" si="13"/>
        <v>509.0563818877265</v>
      </c>
      <c r="AI40" s="24">
        <v>1536</v>
      </c>
      <c r="AJ40" s="11">
        <f t="shared" si="14"/>
        <v>2.5930330057056996</v>
      </c>
      <c r="AK40" s="11">
        <f t="shared" si="15"/>
        <v>1.4143816394758362</v>
      </c>
    </row>
    <row r="41" spans="1:37" x14ac:dyDescent="0.2">
      <c r="A41" s="5">
        <v>1537</v>
      </c>
      <c r="B41" s="4">
        <v>0.17682444397001018</v>
      </c>
      <c r="C41" s="4">
        <f t="shared" si="11"/>
        <v>0.25260634852858599</v>
      </c>
      <c r="D41" s="4">
        <v>0.26348936170212767</v>
      </c>
      <c r="E41" s="4">
        <v>0.19977109561960257</v>
      </c>
      <c r="F41" s="4">
        <v>1.4058999999999999</v>
      </c>
      <c r="G41" s="4">
        <v>2.4403000000000001</v>
      </c>
      <c r="H41" s="4">
        <v>0.81159999999999999</v>
      </c>
      <c r="I41" s="4">
        <v>2.7732999999999999</v>
      </c>
      <c r="J41" s="4">
        <v>2.7732999999999999</v>
      </c>
      <c r="K41" s="4">
        <v>1.6469</v>
      </c>
      <c r="L41" s="4">
        <v>3.0857000000000001</v>
      </c>
      <c r="M41" s="4"/>
      <c r="N41" s="4">
        <v>5.6000000000000005</v>
      </c>
      <c r="O41" s="4">
        <v>3.12</v>
      </c>
      <c r="P41" s="4"/>
      <c r="Q41" s="26">
        <v>1537</v>
      </c>
      <c r="R41" s="6">
        <f t="shared" si="0"/>
        <v>71.405617021276598</v>
      </c>
      <c r="S41" s="6">
        <f t="shared" si="12"/>
        <v>5.9384010615690084</v>
      </c>
      <c r="T41" s="6">
        <f t="shared" si="1"/>
        <v>7.0294999999999996</v>
      </c>
      <c r="U41" s="6">
        <f t="shared" si="2"/>
        <v>7.3209</v>
      </c>
      <c r="V41" s="6">
        <f t="shared" si="3"/>
        <v>1.05508</v>
      </c>
      <c r="W41" s="6">
        <f t="shared" si="4"/>
        <v>8.3199000000000005</v>
      </c>
      <c r="X41" s="6">
        <f t="shared" si="5"/>
        <v>3.6052900000000001</v>
      </c>
      <c r="Y41" s="6">
        <f t="shared" si="6"/>
        <v>2.1409700000000003</v>
      </c>
      <c r="Z41" s="6">
        <f t="shared" si="7"/>
        <v>6.1714000000000002</v>
      </c>
      <c r="AB41" s="7">
        <f t="shared" si="8"/>
        <v>112.98705808284561</v>
      </c>
      <c r="AC41" s="7"/>
      <c r="AD41" s="8">
        <v>1537</v>
      </c>
      <c r="AE41" s="9">
        <f t="shared" si="9"/>
        <v>1400.0000000000002</v>
      </c>
      <c r="AF41" s="9">
        <f t="shared" si="10"/>
        <v>780</v>
      </c>
      <c r="AG41" s="9">
        <f t="shared" si="13"/>
        <v>474.54564394795159</v>
      </c>
      <c r="AI41" s="24">
        <v>1537</v>
      </c>
      <c r="AJ41" s="11">
        <f t="shared" si="14"/>
        <v>2.9501903933893301</v>
      </c>
      <c r="AK41" s="11">
        <f t="shared" si="15"/>
        <v>1.6436775048883407</v>
      </c>
    </row>
    <row r="42" spans="1:37" x14ac:dyDescent="0.2">
      <c r="A42" s="5">
        <v>1538</v>
      </c>
      <c r="B42" s="4">
        <v>0.28633503711052788</v>
      </c>
      <c r="C42" s="4">
        <f t="shared" si="11"/>
        <v>0.40905005301503983</v>
      </c>
      <c r="D42" s="4">
        <v>0.33361702127659576</v>
      </c>
      <c r="E42" s="4">
        <v>0.31075503763049284</v>
      </c>
      <c r="F42" s="4">
        <v>1.4058999999999999</v>
      </c>
      <c r="G42" s="4">
        <v>2.4687000000000001</v>
      </c>
      <c r="H42" s="4">
        <v>0.98250000000000004</v>
      </c>
      <c r="I42" s="4">
        <v>3.1467000000000001</v>
      </c>
      <c r="J42" s="4">
        <v>2.7732999999999999</v>
      </c>
      <c r="K42" s="4">
        <v>1.8891</v>
      </c>
      <c r="L42" s="4">
        <v>3.1303999999999998</v>
      </c>
      <c r="M42" s="4"/>
      <c r="N42" s="4">
        <v>6.08</v>
      </c>
      <c r="O42" s="4">
        <v>3.36</v>
      </c>
      <c r="P42" s="4"/>
      <c r="Q42" s="26">
        <v>1538</v>
      </c>
      <c r="R42" s="6">
        <f t="shared" si="0"/>
        <v>90.410212765957453</v>
      </c>
      <c r="S42" s="6">
        <f t="shared" si="12"/>
        <v>9.2375127624406783</v>
      </c>
      <c r="T42" s="6">
        <f t="shared" si="1"/>
        <v>7.0294999999999996</v>
      </c>
      <c r="U42" s="6">
        <f t="shared" si="2"/>
        <v>7.4061000000000003</v>
      </c>
      <c r="V42" s="6">
        <f t="shared" si="3"/>
        <v>1.27725</v>
      </c>
      <c r="W42" s="6">
        <f t="shared" si="4"/>
        <v>9.440100000000001</v>
      </c>
      <c r="X42" s="6">
        <f t="shared" si="5"/>
        <v>3.6052900000000001</v>
      </c>
      <c r="Y42" s="6">
        <f t="shared" si="6"/>
        <v>2.4558300000000002</v>
      </c>
      <c r="Z42" s="6">
        <f t="shared" si="7"/>
        <v>6.2607999999999997</v>
      </c>
      <c r="AB42" s="7">
        <f t="shared" si="8"/>
        <v>137.12259552839811</v>
      </c>
      <c r="AC42" s="7"/>
      <c r="AD42" s="8">
        <v>1538</v>
      </c>
      <c r="AE42" s="9">
        <f t="shared" si="9"/>
        <v>1520</v>
      </c>
      <c r="AF42" s="9">
        <f t="shared" si="10"/>
        <v>840</v>
      </c>
      <c r="AG42" s="9">
        <f t="shared" si="13"/>
        <v>575.91490121927211</v>
      </c>
      <c r="AI42" s="24">
        <v>1538</v>
      </c>
      <c r="AJ42" s="11">
        <f t="shared" si="14"/>
        <v>2.6392788184191813</v>
      </c>
      <c r="AK42" s="11">
        <f t="shared" si="15"/>
        <v>1.458548820705337</v>
      </c>
    </row>
    <row r="43" spans="1:37" x14ac:dyDescent="0.2">
      <c r="A43" s="5">
        <v>1539</v>
      </c>
      <c r="B43" s="4">
        <v>0.27528350936240226</v>
      </c>
      <c r="C43" s="4">
        <f t="shared" si="11"/>
        <v>0.39326215623200322</v>
      </c>
      <c r="D43" s="4">
        <v>0.32136170212765963</v>
      </c>
      <c r="E43" s="4">
        <v>0.34541902218522763</v>
      </c>
      <c r="F43" s="4">
        <v>1.5133000000000001</v>
      </c>
      <c r="G43" s="4">
        <v>2.3976999999999999</v>
      </c>
      <c r="H43" s="4">
        <v>0.98250000000000004</v>
      </c>
      <c r="I43" s="4">
        <v>3.0577999999999999</v>
      </c>
      <c r="J43" s="4">
        <v>2.7970000000000002</v>
      </c>
      <c r="K43" s="4">
        <v>1.7196</v>
      </c>
      <c r="L43" s="4">
        <v>3.6223999999999998</v>
      </c>
      <c r="M43" s="4"/>
      <c r="N43" s="4">
        <v>6.08</v>
      </c>
      <c r="O43" s="4">
        <v>3.36</v>
      </c>
      <c r="P43" s="4"/>
      <c r="Q43" s="26">
        <v>1539</v>
      </c>
      <c r="R43" s="6">
        <f t="shared" si="0"/>
        <v>87.089021276595759</v>
      </c>
      <c r="S43" s="6">
        <f t="shared" si="12"/>
        <v>10.267935317012931</v>
      </c>
      <c r="T43" s="6">
        <f t="shared" si="1"/>
        <v>7.5665000000000004</v>
      </c>
      <c r="U43" s="6">
        <f t="shared" si="2"/>
        <v>7.1930999999999994</v>
      </c>
      <c r="V43" s="6">
        <f t="shared" si="3"/>
        <v>1.27725</v>
      </c>
      <c r="W43" s="6">
        <f t="shared" si="4"/>
        <v>9.1733999999999991</v>
      </c>
      <c r="X43" s="6">
        <f t="shared" si="5"/>
        <v>3.6361000000000003</v>
      </c>
      <c r="Y43" s="6">
        <f t="shared" si="6"/>
        <v>2.2354799999999999</v>
      </c>
      <c r="Z43" s="6">
        <f t="shared" si="7"/>
        <v>7.2447999999999997</v>
      </c>
      <c r="AB43" s="7">
        <f t="shared" si="8"/>
        <v>135.68358659360868</v>
      </c>
      <c r="AC43" s="7"/>
      <c r="AD43" s="8">
        <v>1539</v>
      </c>
      <c r="AE43" s="9">
        <f t="shared" si="9"/>
        <v>1520</v>
      </c>
      <c r="AF43" s="9">
        <f t="shared" si="10"/>
        <v>840</v>
      </c>
      <c r="AG43" s="9">
        <f t="shared" si="13"/>
        <v>569.87106369315643</v>
      </c>
      <c r="AI43" s="24">
        <v>1539</v>
      </c>
      <c r="AJ43" s="11">
        <f t="shared" si="14"/>
        <v>2.6672700139385119</v>
      </c>
      <c r="AK43" s="11">
        <f t="shared" si="15"/>
        <v>1.4740176392818092</v>
      </c>
    </row>
    <row r="44" spans="1:37" x14ac:dyDescent="0.2">
      <c r="A44" s="5">
        <v>1540</v>
      </c>
      <c r="B44" s="4">
        <v>0.24261117460157988</v>
      </c>
      <c r="C44" s="4">
        <f t="shared" si="11"/>
        <v>0.34658739228797131</v>
      </c>
      <c r="D44" s="4">
        <v>0.30774468085106388</v>
      </c>
      <c r="E44" s="4">
        <v>0.2621810656770599</v>
      </c>
      <c r="F44" s="4">
        <v>1.5133000000000001</v>
      </c>
      <c r="G44" s="4">
        <v>2.4260999999999999</v>
      </c>
      <c r="H44" s="4">
        <v>0.98250000000000004</v>
      </c>
      <c r="I44" s="4">
        <v>2.7732999999999999</v>
      </c>
      <c r="J44" s="4">
        <v>3.0104000000000002</v>
      </c>
      <c r="K44" s="4">
        <v>2.1798000000000002</v>
      </c>
      <c r="L44" s="4">
        <v>3.4882</v>
      </c>
      <c r="M44" s="4"/>
      <c r="N44" s="4">
        <v>6.08</v>
      </c>
      <c r="O44" s="4">
        <v>3.36</v>
      </c>
      <c r="P44" s="4"/>
      <c r="Q44" s="26">
        <v>1540</v>
      </c>
      <c r="R44" s="6">
        <f t="shared" si="0"/>
        <v>83.398808510638318</v>
      </c>
      <c r="S44" s="6">
        <f t="shared" si="12"/>
        <v>7.7936015413591777</v>
      </c>
      <c r="T44" s="6">
        <f t="shared" si="1"/>
        <v>7.5665000000000004</v>
      </c>
      <c r="U44" s="6">
        <f t="shared" si="2"/>
        <v>7.2782999999999998</v>
      </c>
      <c r="V44" s="6">
        <f t="shared" si="3"/>
        <v>1.27725</v>
      </c>
      <c r="W44" s="6">
        <f t="shared" si="4"/>
        <v>8.3199000000000005</v>
      </c>
      <c r="X44" s="6">
        <f t="shared" si="5"/>
        <v>3.9135200000000006</v>
      </c>
      <c r="Y44" s="6">
        <f t="shared" si="6"/>
        <v>2.8337400000000001</v>
      </c>
      <c r="Z44" s="6">
        <f t="shared" si="7"/>
        <v>6.9763999999999999</v>
      </c>
      <c r="AB44" s="7">
        <f t="shared" si="8"/>
        <v>129.35802005199753</v>
      </c>
      <c r="AC44" s="7"/>
      <c r="AD44" s="8">
        <v>1540</v>
      </c>
      <c r="AE44" s="9">
        <f t="shared" si="9"/>
        <v>1520</v>
      </c>
      <c r="AF44" s="9">
        <f t="shared" si="10"/>
        <v>840</v>
      </c>
      <c r="AG44" s="9">
        <f t="shared" si="13"/>
        <v>543.30368421838966</v>
      </c>
      <c r="AI44" s="24">
        <v>1540</v>
      </c>
      <c r="AJ44" s="11">
        <f t="shared" si="14"/>
        <v>2.7976986796743524</v>
      </c>
      <c r="AK44" s="11">
        <f t="shared" si="15"/>
        <v>1.5460966387674053</v>
      </c>
    </row>
    <row r="45" spans="1:37" x14ac:dyDescent="0.2">
      <c r="A45" s="5">
        <v>1541</v>
      </c>
      <c r="B45" s="4">
        <v>0.20543785399424819</v>
      </c>
      <c r="C45" s="4">
        <f t="shared" si="11"/>
        <v>0.29348264856321171</v>
      </c>
      <c r="D45" s="4">
        <v>0.28323404255319146</v>
      </c>
      <c r="E45" s="4">
        <v>0.25248846807477543</v>
      </c>
      <c r="F45" s="4">
        <v>1.5133000000000001</v>
      </c>
      <c r="G45" s="4">
        <v>2.4047999999999998</v>
      </c>
      <c r="H45" s="4">
        <v>0.98250000000000004</v>
      </c>
      <c r="I45" s="4">
        <v>3.1467000000000001</v>
      </c>
      <c r="J45" s="4">
        <v>3.1052</v>
      </c>
      <c r="K45" s="4">
        <v>2.0748000000000002</v>
      </c>
      <c r="L45" s="4">
        <v>3.4211</v>
      </c>
      <c r="M45" s="4"/>
      <c r="N45" s="4">
        <v>6.08</v>
      </c>
      <c r="O45" s="4">
        <v>3.6</v>
      </c>
      <c r="P45" s="4"/>
      <c r="Q45" s="26">
        <v>1541</v>
      </c>
      <c r="R45" s="6">
        <f t="shared" si="0"/>
        <v>76.756425531914886</v>
      </c>
      <c r="S45" s="6">
        <f t="shared" si="12"/>
        <v>7.5054791194830495</v>
      </c>
      <c r="T45" s="6">
        <f t="shared" si="1"/>
        <v>7.5665000000000004</v>
      </c>
      <c r="U45" s="6">
        <f t="shared" si="2"/>
        <v>7.2143999999999995</v>
      </c>
      <c r="V45" s="6">
        <f t="shared" si="3"/>
        <v>1.27725</v>
      </c>
      <c r="W45" s="6">
        <f t="shared" si="4"/>
        <v>9.440100000000001</v>
      </c>
      <c r="X45" s="6">
        <f t="shared" si="5"/>
        <v>4.0367600000000001</v>
      </c>
      <c r="Y45" s="6">
        <f t="shared" si="6"/>
        <v>2.6972400000000003</v>
      </c>
      <c r="Z45" s="6">
        <f t="shared" si="7"/>
        <v>6.8422000000000001</v>
      </c>
      <c r="AB45" s="7">
        <f t="shared" si="8"/>
        <v>123.33635465139794</v>
      </c>
      <c r="AC45" s="7"/>
      <c r="AD45" s="8">
        <v>1541</v>
      </c>
      <c r="AE45" s="9">
        <f t="shared" si="9"/>
        <v>1520</v>
      </c>
      <c r="AF45" s="9">
        <f t="shared" si="10"/>
        <v>900</v>
      </c>
      <c r="AG45" s="9">
        <f t="shared" si="13"/>
        <v>518.01268953587135</v>
      </c>
      <c r="AI45" s="24">
        <v>1541</v>
      </c>
      <c r="AJ45" s="11">
        <f t="shared" si="14"/>
        <v>2.9342910525259307</v>
      </c>
      <c r="AK45" s="11">
        <f t="shared" si="15"/>
        <v>1.7374091758377219</v>
      </c>
    </row>
    <row r="46" spans="1:37" x14ac:dyDescent="0.2">
      <c r="A46" s="5">
        <v>1542</v>
      </c>
      <c r="B46" s="4">
        <v>0.2315596468534542</v>
      </c>
      <c r="C46" s="4">
        <f t="shared" si="11"/>
        <v>0.33079949550493459</v>
      </c>
      <c r="D46" s="4">
        <v>0.37719148936170221</v>
      </c>
      <c r="E46" s="4">
        <v>0.31075503763049284</v>
      </c>
      <c r="F46" s="4">
        <v>1.5133000000000001</v>
      </c>
      <c r="G46" s="4">
        <v>2.7241</v>
      </c>
      <c r="H46" s="4">
        <v>0.98250000000000004</v>
      </c>
      <c r="I46" s="4">
        <v>3.2355999999999998</v>
      </c>
      <c r="J46" s="4">
        <v>2.9392999999999998</v>
      </c>
      <c r="K46" s="4">
        <v>1.5985</v>
      </c>
      <c r="L46" s="4">
        <v>3.8012999999999999</v>
      </c>
      <c r="M46" s="4"/>
      <c r="N46" s="4">
        <v>6.08</v>
      </c>
      <c r="O46" s="4">
        <v>3.6</v>
      </c>
      <c r="P46" s="4"/>
      <c r="Q46" s="26">
        <v>1542</v>
      </c>
      <c r="R46" s="6">
        <f t="shared" si="0"/>
        <v>102.21889361702129</v>
      </c>
      <c r="S46" s="6">
        <f t="shared" si="12"/>
        <v>9.2375127624406783</v>
      </c>
      <c r="T46" s="6">
        <f t="shared" si="1"/>
        <v>7.5665000000000004</v>
      </c>
      <c r="U46" s="6">
        <f t="shared" si="2"/>
        <v>8.1722999999999999</v>
      </c>
      <c r="V46" s="6">
        <f t="shared" si="3"/>
        <v>1.27725</v>
      </c>
      <c r="W46" s="6">
        <f t="shared" si="4"/>
        <v>9.7067999999999994</v>
      </c>
      <c r="X46" s="6">
        <f t="shared" si="5"/>
        <v>3.8210899999999999</v>
      </c>
      <c r="Y46" s="6">
        <f t="shared" si="6"/>
        <v>2.0780500000000002</v>
      </c>
      <c r="Z46" s="6">
        <f t="shared" si="7"/>
        <v>7.6025999999999998</v>
      </c>
      <c r="AB46" s="7">
        <f t="shared" si="8"/>
        <v>151.68099637946196</v>
      </c>
      <c r="AC46" s="7"/>
      <c r="AD46" s="8">
        <v>1542</v>
      </c>
      <c r="AE46" s="9">
        <f t="shared" si="9"/>
        <v>1520</v>
      </c>
      <c r="AF46" s="9">
        <f t="shared" si="10"/>
        <v>900</v>
      </c>
      <c r="AG46" s="9">
        <f t="shared" si="13"/>
        <v>637.06018479374029</v>
      </c>
      <c r="AI46" s="24">
        <v>1542</v>
      </c>
      <c r="AJ46" s="11">
        <f t="shared" si="14"/>
        <v>2.3859598139728782</v>
      </c>
      <c r="AK46" s="11">
        <f t="shared" si="15"/>
        <v>1.4127393635365726</v>
      </c>
    </row>
    <row r="47" spans="1:37" x14ac:dyDescent="0.2">
      <c r="A47" s="5">
        <v>1543</v>
      </c>
      <c r="B47" s="4">
        <v>0.29385007597925333</v>
      </c>
      <c r="C47" s="4">
        <f t="shared" si="11"/>
        <v>0.41978582282750476</v>
      </c>
      <c r="D47" s="4">
        <v>0.36425531914893622</v>
      </c>
      <c r="E47" s="4">
        <v>0.42173897964138318</v>
      </c>
      <c r="F47" s="4">
        <v>1.6055999999999999</v>
      </c>
      <c r="G47" s="4">
        <v>2.9085000000000001</v>
      </c>
      <c r="H47" s="4">
        <v>0.98250000000000004</v>
      </c>
      <c r="I47" s="4">
        <v>3.2355999999999998</v>
      </c>
      <c r="J47" s="4">
        <v>3.0577999999999999</v>
      </c>
      <c r="K47" s="4">
        <v>1.768</v>
      </c>
      <c r="L47" s="4">
        <v>4.3379000000000003</v>
      </c>
      <c r="M47" s="4"/>
      <c r="N47" s="4">
        <v>6.72</v>
      </c>
      <c r="O47" s="4">
        <v>3.6</v>
      </c>
      <c r="P47" s="4"/>
      <c r="Q47" s="26">
        <v>1543</v>
      </c>
      <c r="R47" s="6">
        <f t="shared" si="0"/>
        <v>98.713191489361719</v>
      </c>
      <c r="S47" s="6">
        <f t="shared" si="12"/>
        <v>12.536624463312348</v>
      </c>
      <c r="T47" s="6">
        <f t="shared" si="1"/>
        <v>8.0279999999999987</v>
      </c>
      <c r="U47" s="6">
        <f t="shared" si="2"/>
        <v>8.7255000000000003</v>
      </c>
      <c r="V47" s="6">
        <f t="shared" si="3"/>
        <v>1.27725</v>
      </c>
      <c r="W47" s="6">
        <f t="shared" si="4"/>
        <v>9.7067999999999994</v>
      </c>
      <c r="X47" s="6">
        <f t="shared" si="5"/>
        <v>3.9751400000000001</v>
      </c>
      <c r="Y47" s="6">
        <f t="shared" si="6"/>
        <v>2.2984</v>
      </c>
      <c r="Z47" s="6">
        <f t="shared" si="7"/>
        <v>8.6758000000000006</v>
      </c>
      <c r="AB47" s="7">
        <f t="shared" si="8"/>
        <v>153.93670595267409</v>
      </c>
      <c r="AC47" s="7"/>
      <c r="AD47" s="8">
        <v>1543</v>
      </c>
      <c r="AE47" s="9">
        <f t="shared" si="9"/>
        <v>1680</v>
      </c>
      <c r="AF47" s="9">
        <f t="shared" si="10"/>
        <v>900</v>
      </c>
      <c r="AG47" s="9">
        <f t="shared" si="13"/>
        <v>646.53416500123114</v>
      </c>
      <c r="AI47" s="24">
        <v>1543</v>
      </c>
      <c r="AJ47" s="11">
        <f t="shared" si="14"/>
        <v>2.5984705696052441</v>
      </c>
      <c r="AK47" s="11">
        <f t="shared" si="15"/>
        <v>1.3920378051456666</v>
      </c>
    </row>
    <row r="48" spans="1:37" x14ac:dyDescent="0.2">
      <c r="A48" s="5">
        <v>1544</v>
      </c>
      <c r="B48" s="4">
        <v>0.35264420359928167</v>
      </c>
      <c r="C48" s="4">
        <f t="shared" si="11"/>
        <v>0.50377743371325956</v>
      </c>
      <c r="D48" s="4">
        <v>0.40851063829787237</v>
      </c>
      <c r="E48" s="4">
        <v>0.35514861443484896</v>
      </c>
      <c r="F48" s="4">
        <v>1.698</v>
      </c>
      <c r="G48" s="4">
        <v>2.9794999999999998</v>
      </c>
      <c r="H48" s="4">
        <v>0.98250000000000004</v>
      </c>
      <c r="I48" s="4">
        <v>3.2355999999999998</v>
      </c>
      <c r="J48" s="4">
        <v>3.6503999999999999</v>
      </c>
      <c r="K48" s="4">
        <v>2.4946000000000002</v>
      </c>
      <c r="L48" s="4">
        <v>4.5614999999999997</v>
      </c>
      <c r="M48" s="4"/>
      <c r="N48" s="4">
        <v>6.72</v>
      </c>
      <c r="O48" s="4">
        <v>3.6</v>
      </c>
      <c r="P48" s="4"/>
      <c r="Q48" s="26">
        <v>1544</v>
      </c>
      <c r="R48" s="6">
        <f t="shared" si="0"/>
        <v>110.70638297872341</v>
      </c>
      <c r="S48" s="6">
        <f t="shared" si="12"/>
        <v>10.557157442789347</v>
      </c>
      <c r="T48" s="6">
        <f t="shared" si="1"/>
        <v>8.49</v>
      </c>
      <c r="U48" s="6">
        <f t="shared" si="2"/>
        <v>8.9384999999999994</v>
      </c>
      <c r="V48" s="6">
        <f t="shared" si="3"/>
        <v>1.27725</v>
      </c>
      <c r="W48" s="6">
        <f t="shared" si="4"/>
        <v>9.7067999999999994</v>
      </c>
      <c r="X48" s="6">
        <f t="shared" si="5"/>
        <v>4.74552</v>
      </c>
      <c r="Y48" s="6">
        <f t="shared" si="6"/>
        <v>3.2429800000000002</v>
      </c>
      <c r="Z48" s="6">
        <f t="shared" si="7"/>
        <v>9.1229999999999993</v>
      </c>
      <c r="AB48" s="7">
        <f t="shared" si="8"/>
        <v>166.78759042151273</v>
      </c>
      <c r="AC48" s="7"/>
      <c r="AD48" s="8">
        <v>1544</v>
      </c>
      <c r="AE48" s="9">
        <f t="shared" si="9"/>
        <v>1680</v>
      </c>
      <c r="AF48" s="9">
        <f t="shared" si="10"/>
        <v>900</v>
      </c>
      <c r="AG48" s="9">
        <f t="shared" si="13"/>
        <v>700.5078797703535</v>
      </c>
      <c r="AI48" s="24">
        <v>1544</v>
      </c>
      <c r="AJ48" s="11">
        <f t="shared" si="14"/>
        <v>2.3982599604029464</v>
      </c>
      <c r="AK48" s="11">
        <f t="shared" si="15"/>
        <v>1.2847821216444357</v>
      </c>
    </row>
    <row r="49" spans="1:37" x14ac:dyDescent="0.2">
      <c r="A49" s="5">
        <v>1545</v>
      </c>
      <c r="B49" s="4">
        <v>0.39685031459178421</v>
      </c>
      <c r="C49" s="4">
        <f t="shared" si="11"/>
        <v>0.56692902084540608</v>
      </c>
      <c r="D49" s="4">
        <v>0.43982978723404259</v>
      </c>
      <c r="E49" s="4">
        <v>0.36624700863593801</v>
      </c>
      <c r="F49" s="4">
        <v>1.7726999999999999</v>
      </c>
      <c r="G49" s="4">
        <v>2.7099000000000002</v>
      </c>
      <c r="H49" s="4">
        <v>0.98250000000000004</v>
      </c>
      <c r="I49" s="4">
        <v>3.2355999999999998</v>
      </c>
      <c r="J49" s="4">
        <v>3.8163</v>
      </c>
      <c r="K49" s="4">
        <v>1.9456</v>
      </c>
      <c r="L49" s="4">
        <v>4.2931999999999997</v>
      </c>
      <c r="M49" s="4"/>
      <c r="N49" s="4">
        <v>7.2</v>
      </c>
      <c r="O49" s="4">
        <v>3.6</v>
      </c>
      <c r="P49" s="4"/>
      <c r="Q49" s="26">
        <v>1545</v>
      </c>
      <c r="R49" s="6">
        <f t="shared" si="0"/>
        <v>119.19387234042554</v>
      </c>
      <c r="S49" s="6">
        <f t="shared" si="12"/>
        <v>10.887068612876512</v>
      </c>
      <c r="T49" s="6">
        <f t="shared" si="1"/>
        <v>8.8635000000000002</v>
      </c>
      <c r="U49" s="6">
        <f t="shared" si="2"/>
        <v>8.1296999999999997</v>
      </c>
      <c r="V49" s="6">
        <f t="shared" si="3"/>
        <v>1.27725</v>
      </c>
      <c r="W49" s="6">
        <f t="shared" si="4"/>
        <v>9.7067999999999994</v>
      </c>
      <c r="X49" s="6">
        <f t="shared" si="5"/>
        <v>4.9611900000000002</v>
      </c>
      <c r="Y49" s="6">
        <f t="shared" si="6"/>
        <v>2.52928</v>
      </c>
      <c r="Z49" s="6">
        <f t="shared" si="7"/>
        <v>8.5863999999999994</v>
      </c>
      <c r="AB49" s="7">
        <f t="shared" si="8"/>
        <v>174.13506095330203</v>
      </c>
      <c r="AC49" s="7"/>
      <c r="AD49" s="8">
        <v>1545</v>
      </c>
      <c r="AE49" s="9">
        <f t="shared" si="9"/>
        <v>1800</v>
      </c>
      <c r="AF49" s="9">
        <f t="shared" si="10"/>
        <v>900</v>
      </c>
      <c r="AG49" s="9">
        <f t="shared" si="13"/>
        <v>731.36725600386853</v>
      </c>
      <c r="AI49" s="24">
        <v>1545</v>
      </c>
      <c r="AJ49" s="11">
        <f t="shared" si="14"/>
        <v>2.4611438169040465</v>
      </c>
      <c r="AK49" s="11">
        <f t="shared" si="15"/>
        <v>1.2305719084520232</v>
      </c>
    </row>
    <row r="50" spans="1:37" x14ac:dyDescent="0.2">
      <c r="A50" s="5">
        <v>1546</v>
      </c>
      <c r="B50" s="4">
        <v>0.22050811910532858</v>
      </c>
      <c r="C50" s="4">
        <f t="shared" si="11"/>
        <v>0.31501159872189799</v>
      </c>
      <c r="D50" s="4">
        <v>0.2199148936170213</v>
      </c>
      <c r="E50" s="4">
        <v>0.2497138695245032</v>
      </c>
      <c r="F50" s="4">
        <v>1.7726999999999999</v>
      </c>
      <c r="G50" s="4">
        <v>2.8942999999999999</v>
      </c>
      <c r="H50" s="4">
        <v>0.98250000000000004</v>
      </c>
      <c r="I50" s="4">
        <v>3.2355999999999998</v>
      </c>
      <c r="J50" s="4">
        <v>3.5792999999999999</v>
      </c>
      <c r="K50" s="4">
        <v>1.6954</v>
      </c>
      <c r="L50" s="4">
        <v>3.7565</v>
      </c>
      <c r="M50" s="4"/>
      <c r="N50" s="4">
        <v>7.2</v>
      </c>
      <c r="O50" s="4">
        <v>3.6</v>
      </c>
      <c r="P50" s="4"/>
      <c r="Q50" s="26">
        <v>1546</v>
      </c>
      <c r="R50" s="6">
        <f t="shared" si="0"/>
        <v>59.596936170212771</v>
      </c>
      <c r="S50" s="6">
        <f t="shared" si="12"/>
        <v>7.4230013269612591</v>
      </c>
      <c r="T50" s="6">
        <f t="shared" si="1"/>
        <v>8.8635000000000002</v>
      </c>
      <c r="U50" s="6">
        <f t="shared" si="2"/>
        <v>8.6829000000000001</v>
      </c>
      <c r="V50" s="6">
        <f t="shared" si="3"/>
        <v>1.27725</v>
      </c>
      <c r="W50" s="6">
        <f t="shared" si="4"/>
        <v>9.7067999999999994</v>
      </c>
      <c r="X50" s="6">
        <f t="shared" si="5"/>
        <v>4.6530899999999997</v>
      </c>
      <c r="Y50" s="6">
        <f t="shared" si="6"/>
        <v>2.2040200000000003</v>
      </c>
      <c r="Z50" s="6">
        <f t="shared" si="7"/>
        <v>7.5129999999999999</v>
      </c>
      <c r="AB50" s="7">
        <f t="shared" si="8"/>
        <v>109.92049749717404</v>
      </c>
      <c r="AC50" s="7"/>
      <c r="AD50" s="8">
        <v>1546</v>
      </c>
      <c r="AE50" s="9">
        <f t="shared" si="9"/>
        <v>1800</v>
      </c>
      <c r="AF50" s="9">
        <f t="shared" si="10"/>
        <v>900</v>
      </c>
      <c r="AG50" s="9">
        <f t="shared" si="13"/>
        <v>461.66608948813098</v>
      </c>
      <c r="AI50" s="24">
        <v>1546</v>
      </c>
      <c r="AJ50" s="11">
        <f t="shared" si="14"/>
        <v>3.898921841965342</v>
      </c>
      <c r="AK50" s="11">
        <f t="shared" si="15"/>
        <v>1.949460920982671</v>
      </c>
    </row>
    <row r="51" spans="1:37" x14ac:dyDescent="0.2">
      <c r="A51" s="5">
        <v>1547</v>
      </c>
      <c r="B51" s="4">
        <v>0.13261833297750764</v>
      </c>
      <c r="C51" s="4">
        <f t="shared" si="11"/>
        <v>0.18945476139643949</v>
      </c>
      <c r="D51" s="4">
        <v>0.17906382978723406</v>
      </c>
      <c r="E51" s="4">
        <v>0.183123504317969</v>
      </c>
      <c r="F51" s="4">
        <v>1.698</v>
      </c>
      <c r="G51" s="4">
        <v>3.0007000000000001</v>
      </c>
      <c r="H51" s="4">
        <v>0.98250000000000004</v>
      </c>
      <c r="I51" s="4">
        <v>3.4133</v>
      </c>
      <c r="J51" s="4">
        <v>3.6267</v>
      </c>
      <c r="K51" s="4">
        <v>1.5016</v>
      </c>
      <c r="L51" s="4">
        <v>4.0248999999999997</v>
      </c>
      <c r="M51" s="4"/>
      <c r="N51" s="4">
        <v>7.68</v>
      </c>
      <c r="O51" s="4">
        <v>3.84</v>
      </c>
      <c r="P51" s="4"/>
      <c r="Q51" s="26">
        <v>1547</v>
      </c>
      <c r="R51" s="6">
        <f t="shared" si="0"/>
        <v>48.526297872340429</v>
      </c>
      <c r="S51" s="6">
        <f t="shared" si="12"/>
        <v>5.4435343064382558</v>
      </c>
      <c r="T51" s="6">
        <f t="shared" si="1"/>
        <v>8.49</v>
      </c>
      <c r="U51" s="6">
        <f t="shared" si="2"/>
        <v>9.0021000000000004</v>
      </c>
      <c r="V51" s="6">
        <f t="shared" si="3"/>
        <v>1.27725</v>
      </c>
      <c r="W51" s="6">
        <f t="shared" si="4"/>
        <v>10.2399</v>
      </c>
      <c r="X51" s="6">
        <f t="shared" si="5"/>
        <v>4.7147100000000002</v>
      </c>
      <c r="Y51" s="6">
        <f t="shared" si="6"/>
        <v>1.95208</v>
      </c>
      <c r="Z51" s="6">
        <f t="shared" si="7"/>
        <v>8.0497999999999994</v>
      </c>
      <c r="AB51" s="7">
        <f t="shared" si="8"/>
        <v>97.695672178778693</v>
      </c>
      <c r="AC51" s="7"/>
      <c r="AD51" s="8">
        <v>1547</v>
      </c>
      <c r="AE51" s="9">
        <f t="shared" si="9"/>
        <v>1920</v>
      </c>
      <c r="AF51" s="9">
        <f t="shared" si="10"/>
        <v>960</v>
      </c>
      <c r="AG51" s="9">
        <f t="shared" si="13"/>
        <v>410.32182315087056</v>
      </c>
      <c r="AI51" s="24">
        <v>1547</v>
      </c>
      <c r="AJ51" s="11">
        <f t="shared" si="14"/>
        <v>4.679253921364154</v>
      </c>
      <c r="AK51" s="11">
        <f t="shared" si="15"/>
        <v>2.339626960682077</v>
      </c>
    </row>
    <row r="52" spans="1:37" x14ac:dyDescent="0.2">
      <c r="A52" s="5">
        <v>1548</v>
      </c>
      <c r="B52" s="4">
        <v>0.19840506360907734</v>
      </c>
      <c r="C52" s="4">
        <f t="shared" si="11"/>
        <v>0.28343580515582478</v>
      </c>
      <c r="D52" s="4">
        <v>0.27982978723404256</v>
      </c>
      <c r="E52" s="4">
        <v>0.31630423473103736</v>
      </c>
      <c r="F52" s="4">
        <v>1.698</v>
      </c>
      <c r="G52" s="4">
        <v>2.9582000000000002</v>
      </c>
      <c r="H52" s="4">
        <v>0.98250000000000004</v>
      </c>
      <c r="I52" s="4">
        <v>3.9822000000000002</v>
      </c>
      <c r="J52" s="4">
        <v>3.5556000000000001</v>
      </c>
      <c r="K52" s="4">
        <v>1.7034</v>
      </c>
      <c r="L52" s="4">
        <v>5.3217999999999996</v>
      </c>
      <c r="M52" s="4"/>
      <c r="N52" s="4">
        <v>7.68</v>
      </c>
      <c r="O52" s="4">
        <v>3.84</v>
      </c>
      <c r="P52" s="4"/>
      <c r="Q52" s="26">
        <v>1548</v>
      </c>
      <c r="R52" s="6">
        <f t="shared" si="0"/>
        <v>75.833872340425529</v>
      </c>
      <c r="S52" s="6">
        <f t="shared" si="12"/>
        <v>9.4024683474842607</v>
      </c>
      <c r="T52" s="6">
        <f t="shared" si="1"/>
        <v>8.49</v>
      </c>
      <c r="U52" s="6">
        <f t="shared" si="2"/>
        <v>8.8746000000000009</v>
      </c>
      <c r="V52" s="6">
        <f t="shared" si="3"/>
        <v>1.27725</v>
      </c>
      <c r="W52" s="6">
        <f t="shared" si="4"/>
        <v>11.9466</v>
      </c>
      <c r="X52" s="6">
        <f t="shared" si="5"/>
        <v>4.6222799999999999</v>
      </c>
      <c r="Y52" s="6">
        <f t="shared" si="6"/>
        <v>2.2144200000000001</v>
      </c>
      <c r="Z52" s="6">
        <f t="shared" si="7"/>
        <v>10.643599999999999</v>
      </c>
      <c r="AB52" s="7">
        <f t="shared" si="8"/>
        <v>133.3050906879098</v>
      </c>
      <c r="AC52" s="7"/>
      <c r="AD52" s="8">
        <v>1548</v>
      </c>
      <c r="AE52" s="9">
        <f t="shared" si="9"/>
        <v>1920</v>
      </c>
      <c r="AF52" s="9">
        <f t="shared" si="10"/>
        <v>960</v>
      </c>
      <c r="AG52" s="9">
        <f t="shared" si="13"/>
        <v>559.88138088922119</v>
      </c>
      <c r="AI52" s="24">
        <v>1548</v>
      </c>
      <c r="AJ52" s="11">
        <f t="shared" si="14"/>
        <v>3.4292978218896932</v>
      </c>
      <c r="AK52" s="11">
        <f t="shared" si="15"/>
        <v>1.7146489109448466</v>
      </c>
    </row>
    <row r="53" spans="1:37" x14ac:dyDescent="0.2">
      <c r="A53" s="5">
        <v>1549</v>
      </c>
      <c r="B53" s="4">
        <v>0.2973865648586535</v>
      </c>
      <c r="C53" s="4">
        <f t="shared" si="11"/>
        <v>0.42483794979807643</v>
      </c>
      <c r="D53" s="4">
        <v>0.3227234042553192</v>
      </c>
      <c r="E53" s="4">
        <v>0.34405022023375997</v>
      </c>
      <c r="F53" s="4">
        <v>1.698</v>
      </c>
      <c r="G53" s="4">
        <v>2.9369000000000001</v>
      </c>
      <c r="H53" s="4">
        <v>0.98250000000000004</v>
      </c>
      <c r="I53" s="4">
        <v>3.9822000000000002</v>
      </c>
      <c r="J53" s="4">
        <v>3.2711000000000001</v>
      </c>
      <c r="K53" s="4">
        <v>2.0829</v>
      </c>
      <c r="L53" s="4">
        <v>5.3665000000000003</v>
      </c>
      <c r="M53" s="4"/>
      <c r="N53" s="4">
        <v>7.68</v>
      </c>
      <c r="O53" s="4">
        <v>3.84</v>
      </c>
      <c r="P53" s="4"/>
      <c r="Q53" s="26">
        <v>1549</v>
      </c>
      <c r="R53" s="6">
        <f t="shared" si="0"/>
        <v>87.458042553191504</v>
      </c>
      <c r="S53" s="6">
        <f t="shared" si="12"/>
        <v>10.22724627270218</v>
      </c>
      <c r="T53" s="6">
        <f t="shared" si="1"/>
        <v>8.49</v>
      </c>
      <c r="U53" s="6">
        <f t="shared" si="2"/>
        <v>8.8107000000000006</v>
      </c>
      <c r="V53" s="6">
        <f t="shared" si="3"/>
        <v>1.27725</v>
      </c>
      <c r="W53" s="6">
        <f t="shared" si="4"/>
        <v>11.9466</v>
      </c>
      <c r="X53" s="6">
        <f t="shared" si="5"/>
        <v>4.2524300000000004</v>
      </c>
      <c r="Y53" s="6">
        <f t="shared" si="6"/>
        <v>2.70777</v>
      </c>
      <c r="Z53" s="6">
        <f t="shared" si="7"/>
        <v>10.733000000000001</v>
      </c>
      <c r="AB53" s="7">
        <f t="shared" si="8"/>
        <v>145.90303882589367</v>
      </c>
      <c r="AC53" s="7"/>
      <c r="AD53" s="8">
        <v>1549</v>
      </c>
      <c r="AE53" s="9">
        <f t="shared" si="9"/>
        <v>1920</v>
      </c>
      <c r="AF53" s="9">
        <f t="shared" si="10"/>
        <v>960</v>
      </c>
      <c r="AG53" s="9">
        <f t="shared" si="13"/>
        <v>612.7927630687534</v>
      </c>
      <c r="AI53" s="24">
        <v>1549</v>
      </c>
      <c r="AJ53" s="11">
        <f t="shared" si="14"/>
        <v>3.1331962707669607</v>
      </c>
      <c r="AK53" s="11">
        <f t="shared" si="15"/>
        <v>1.5665981353834804</v>
      </c>
    </row>
    <row r="54" spans="1:37" x14ac:dyDescent="0.2">
      <c r="A54" s="5">
        <v>1550</v>
      </c>
      <c r="B54" s="4">
        <v>0.22050811910532858</v>
      </c>
      <c r="C54" s="4">
        <f t="shared" si="11"/>
        <v>0.31501159872189799</v>
      </c>
      <c r="D54" s="4">
        <v>0.35404255319148942</v>
      </c>
      <c r="E54" s="4">
        <v>0.32185343183158188</v>
      </c>
      <c r="F54" s="4">
        <v>1.6505000000000001</v>
      </c>
      <c r="G54" s="4">
        <v>3.2136</v>
      </c>
      <c r="H54" s="4">
        <v>0.98250000000000004</v>
      </c>
      <c r="I54" s="4">
        <v>4.0711000000000004</v>
      </c>
      <c r="J54" s="4">
        <v>3.2</v>
      </c>
      <c r="K54" s="4">
        <v>1.8407</v>
      </c>
      <c r="L54" s="4">
        <v>5.3665000000000003</v>
      </c>
      <c r="M54" s="4"/>
      <c r="N54" s="4">
        <v>7.68</v>
      </c>
      <c r="O54" s="4">
        <v>3.84</v>
      </c>
      <c r="P54" s="4"/>
      <c r="Q54" s="26">
        <v>1550</v>
      </c>
      <c r="R54" s="6">
        <f t="shared" si="0"/>
        <v>95.945531914893635</v>
      </c>
      <c r="S54" s="6">
        <f t="shared" si="12"/>
        <v>9.567423932527845</v>
      </c>
      <c r="T54" s="6">
        <f t="shared" si="1"/>
        <v>8.2525000000000013</v>
      </c>
      <c r="U54" s="6">
        <f t="shared" si="2"/>
        <v>9.6408000000000005</v>
      </c>
      <c r="V54" s="6">
        <f t="shared" si="3"/>
        <v>1.27725</v>
      </c>
      <c r="W54" s="6">
        <f t="shared" si="4"/>
        <v>12.2133</v>
      </c>
      <c r="X54" s="6">
        <f t="shared" si="5"/>
        <v>4.16</v>
      </c>
      <c r="Y54" s="6">
        <f t="shared" si="6"/>
        <v>2.3929100000000001</v>
      </c>
      <c r="Z54" s="6">
        <f t="shared" si="7"/>
        <v>10.733000000000001</v>
      </c>
      <c r="AB54" s="7">
        <f t="shared" si="8"/>
        <v>154.18271584742146</v>
      </c>
      <c r="AC54" s="7"/>
      <c r="AD54" s="8">
        <v>1550</v>
      </c>
      <c r="AE54" s="9">
        <f t="shared" si="9"/>
        <v>1920</v>
      </c>
      <c r="AF54" s="9">
        <f t="shared" si="10"/>
        <v>960</v>
      </c>
      <c r="AG54" s="9">
        <f t="shared" si="13"/>
        <v>647.56740655917019</v>
      </c>
      <c r="AI54" s="24">
        <v>1550</v>
      </c>
      <c r="AJ54" s="11">
        <f t="shared" si="14"/>
        <v>2.96494230647256</v>
      </c>
      <c r="AK54" s="11">
        <f t="shared" si="15"/>
        <v>1.48247115323628</v>
      </c>
    </row>
    <row r="55" spans="1:37" x14ac:dyDescent="0.2">
      <c r="A55" s="5">
        <v>1551</v>
      </c>
      <c r="B55" s="4">
        <v>0.39685031459178421</v>
      </c>
      <c r="C55" s="4">
        <f t="shared" si="11"/>
        <v>0.56692902084540608</v>
      </c>
      <c r="D55" s="4">
        <v>0.45276595744680859</v>
      </c>
      <c r="E55" s="4">
        <v>0.35514861443484896</v>
      </c>
      <c r="F55" s="4">
        <v>1.6505000000000001</v>
      </c>
      <c r="G55" s="4">
        <v>3.3553999999999999</v>
      </c>
      <c r="H55" s="4">
        <v>0.98250000000000004</v>
      </c>
      <c r="I55" s="4">
        <v>4.0711000000000004</v>
      </c>
      <c r="J55" s="4">
        <v>3.2</v>
      </c>
      <c r="K55" s="4">
        <v>2.0143</v>
      </c>
      <c r="L55" s="4">
        <v>5.3665000000000003</v>
      </c>
      <c r="M55" s="4"/>
      <c r="N55" s="4">
        <v>7.68</v>
      </c>
      <c r="O55" s="4">
        <v>3.84</v>
      </c>
      <c r="P55" s="4"/>
      <c r="Q55" s="26">
        <v>1551</v>
      </c>
      <c r="R55" s="6">
        <f t="shared" si="0"/>
        <v>122.69957446808513</v>
      </c>
      <c r="S55" s="6">
        <f t="shared" si="12"/>
        <v>10.557157442789347</v>
      </c>
      <c r="T55" s="6">
        <f t="shared" si="1"/>
        <v>8.2525000000000013</v>
      </c>
      <c r="U55" s="6">
        <f t="shared" si="2"/>
        <v>10.0662</v>
      </c>
      <c r="V55" s="6">
        <f t="shared" si="3"/>
        <v>1.27725</v>
      </c>
      <c r="W55" s="6">
        <f t="shared" si="4"/>
        <v>12.2133</v>
      </c>
      <c r="X55" s="6">
        <f t="shared" si="5"/>
        <v>4.16</v>
      </c>
      <c r="Y55" s="6">
        <f t="shared" si="6"/>
        <v>2.6185900000000002</v>
      </c>
      <c r="Z55" s="6">
        <f t="shared" si="7"/>
        <v>10.733000000000001</v>
      </c>
      <c r="AB55" s="7">
        <f t="shared" si="8"/>
        <v>182.5775719108745</v>
      </c>
      <c r="AC55" s="7"/>
      <c r="AD55" s="8">
        <v>1551</v>
      </c>
      <c r="AE55" s="9">
        <f t="shared" si="9"/>
        <v>1920</v>
      </c>
      <c r="AF55" s="9">
        <f t="shared" si="10"/>
        <v>960</v>
      </c>
      <c r="AG55" s="9">
        <f t="shared" si="13"/>
        <v>766.82580202567294</v>
      </c>
      <c r="AI55" s="24">
        <v>1551</v>
      </c>
      <c r="AJ55" s="11">
        <f t="shared" si="14"/>
        <v>2.5038281118450412</v>
      </c>
      <c r="AK55" s="11">
        <f t="shared" si="15"/>
        <v>1.2519140559225206</v>
      </c>
    </row>
    <row r="56" spans="1:37" x14ac:dyDescent="0.2">
      <c r="A56" s="5">
        <v>1552</v>
      </c>
      <c r="B56" s="4">
        <v>0.37474725909553297</v>
      </c>
      <c r="C56" s="4">
        <f t="shared" si="11"/>
        <v>0.53535322727933288</v>
      </c>
      <c r="D56" s="4">
        <v>0.41531914893617028</v>
      </c>
      <c r="E56" s="4">
        <v>0.41618978254083866</v>
      </c>
      <c r="F56" s="4">
        <v>1.6505000000000001</v>
      </c>
      <c r="G56" s="4">
        <v>3.6604999999999999</v>
      </c>
      <c r="H56" s="4">
        <v>0.98250000000000004</v>
      </c>
      <c r="I56" s="4">
        <v>4.0711000000000004</v>
      </c>
      <c r="J56" s="4">
        <v>3.2</v>
      </c>
      <c r="K56" s="4">
        <v>2.0143</v>
      </c>
      <c r="L56" s="4">
        <v>5.2770000000000001</v>
      </c>
      <c r="M56" s="4"/>
      <c r="N56" s="4">
        <v>7.68</v>
      </c>
      <c r="O56" s="4">
        <v>3.84</v>
      </c>
      <c r="P56" s="4"/>
      <c r="Q56" s="26">
        <v>1552</v>
      </c>
      <c r="R56" s="6">
        <f t="shared" si="0"/>
        <v>112.55148936170215</v>
      </c>
      <c r="S56" s="6">
        <f t="shared" si="12"/>
        <v>12.371668878268764</v>
      </c>
      <c r="T56" s="6">
        <f t="shared" si="1"/>
        <v>8.2525000000000013</v>
      </c>
      <c r="U56" s="6">
        <f t="shared" si="2"/>
        <v>10.9815</v>
      </c>
      <c r="V56" s="6">
        <f t="shared" si="3"/>
        <v>1.27725</v>
      </c>
      <c r="W56" s="6">
        <f t="shared" si="4"/>
        <v>12.2133</v>
      </c>
      <c r="X56" s="6">
        <f t="shared" si="5"/>
        <v>4.16</v>
      </c>
      <c r="Y56" s="6">
        <f t="shared" si="6"/>
        <v>2.6185900000000002</v>
      </c>
      <c r="Z56" s="6">
        <f t="shared" si="7"/>
        <v>10.554</v>
      </c>
      <c r="AB56" s="7">
        <f t="shared" si="8"/>
        <v>174.98029823997095</v>
      </c>
      <c r="AC56" s="7"/>
      <c r="AD56" s="8">
        <v>1552</v>
      </c>
      <c r="AE56" s="9">
        <f t="shared" si="9"/>
        <v>1920</v>
      </c>
      <c r="AF56" s="9">
        <f t="shared" si="10"/>
        <v>960</v>
      </c>
      <c r="AG56" s="9">
        <f t="shared" si="13"/>
        <v>734.91725260787803</v>
      </c>
      <c r="AI56" s="24">
        <v>1552</v>
      </c>
      <c r="AJ56" s="11">
        <f t="shared" si="14"/>
        <v>2.6125390214841424</v>
      </c>
      <c r="AK56" s="11">
        <f t="shared" si="15"/>
        <v>1.3062695107420712</v>
      </c>
    </row>
    <row r="57" spans="1:37" x14ac:dyDescent="0.2">
      <c r="A57" s="5">
        <v>1553</v>
      </c>
      <c r="B57" s="4">
        <v>0.34096474813819433</v>
      </c>
      <c r="C57" s="4">
        <f t="shared" si="11"/>
        <v>0.48709249734027765</v>
      </c>
      <c r="D57" s="4">
        <v>0.35425531914893621</v>
      </c>
      <c r="E57" s="4">
        <v>0.43699927166788055</v>
      </c>
      <c r="F57" s="4">
        <v>1.7836000000000001</v>
      </c>
      <c r="G57" s="4">
        <v>4.1215999999999999</v>
      </c>
      <c r="H57" s="4">
        <v>1.1499999999999999</v>
      </c>
      <c r="I57" s="4">
        <v>4.5999999999999996</v>
      </c>
      <c r="J57" s="4">
        <v>3.3555999999999999</v>
      </c>
      <c r="K57" s="4">
        <v>2.7246999999999999</v>
      </c>
      <c r="L57" s="4">
        <v>5.1148999999999996</v>
      </c>
      <c r="M57" s="4"/>
      <c r="N57" s="4">
        <v>7.1999999999999993</v>
      </c>
      <c r="O57" s="4">
        <v>3.6</v>
      </c>
      <c r="P57" s="4"/>
      <c r="Q57" s="26">
        <v>1553</v>
      </c>
      <c r="R57" s="6">
        <f t="shared" si="0"/>
        <v>96.003191489361711</v>
      </c>
      <c r="S57" s="6">
        <f t="shared" si="12"/>
        <v>12.990252322182204</v>
      </c>
      <c r="T57" s="6">
        <f t="shared" si="1"/>
        <v>8.918000000000001</v>
      </c>
      <c r="U57" s="6">
        <f t="shared" si="2"/>
        <v>12.364799999999999</v>
      </c>
      <c r="V57" s="6">
        <f t="shared" si="3"/>
        <v>1.4949999999999999</v>
      </c>
      <c r="W57" s="6">
        <f t="shared" si="4"/>
        <v>13.799999999999999</v>
      </c>
      <c r="X57" s="6">
        <f t="shared" si="5"/>
        <v>4.3622800000000002</v>
      </c>
      <c r="Y57" s="6">
        <f t="shared" si="6"/>
        <v>3.5421100000000001</v>
      </c>
      <c r="Z57" s="6">
        <f t="shared" si="7"/>
        <v>10.229799999999999</v>
      </c>
      <c r="AB57" s="7">
        <f t="shared" si="8"/>
        <v>163.70543381154394</v>
      </c>
      <c r="AC57" s="7"/>
      <c r="AD57" s="8">
        <v>1553</v>
      </c>
      <c r="AE57" s="9">
        <f t="shared" si="9"/>
        <v>1799.9999999999998</v>
      </c>
      <c r="AF57" s="9">
        <f t="shared" si="10"/>
        <v>900</v>
      </c>
      <c r="AG57" s="9">
        <f t="shared" si="13"/>
        <v>687.56282200848455</v>
      </c>
      <c r="AI57" s="24">
        <v>1553</v>
      </c>
      <c r="AJ57" s="11">
        <f t="shared" si="14"/>
        <v>2.6179425972188293</v>
      </c>
      <c r="AK57" s="11">
        <f t="shared" si="15"/>
        <v>1.3089712986094149</v>
      </c>
    </row>
    <row r="58" spans="1:37" x14ac:dyDescent="0.2">
      <c r="A58" s="5">
        <v>1554</v>
      </c>
      <c r="B58" s="4">
        <v>0.2274479761889811</v>
      </c>
      <c r="C58" s="4">
        <f t="shared" si="11"/>
        <v>0.32492568026997304</v>
      </c>
      <c r="D58" s="4">
        <v>0.31914893617021278</v>
      </c>
      <c r="E58" s="4">
        <v>0.42139215482259906</v>
      </c>
      <c r="F58" s="4">
        <v>1.6997</v>
      </c>
      <c r="G58" s="4">
        <v>3.806</v>
      </c>
      <c r="H58" s="4">
        <v>1.1499999999999999</v>
      </c>
      <c r="I58" s="4">
        <v>4.5999999999999996</v>
      </c>
      <c r="J58" s="4">
        <v>4.2</v>
      </c>
      <c r="K58" s="4">
        <v>3.1787999999999998</v>
      </c>
      <c r="L58" s="4">
        <v>4.3811999999999998</v>
      </c>
      <c r="M58" s="4"/>
      <c r="N58" s="4">
        <v>7.1999999999999993</v>
      </c>
      <c r="O58" s="4">
        <v>3.75</v>
      </c>
      <c r="P58" s="4"/>
      <c r="Q58" s="26">
        <v>1554</v>
      </c>
      <c r="R58" s="6">
        <f t="shared" si="0"/>
        <v>86.489361702127667</v>
      </c>
      <c r="S58" s="6">
        <f t="shared" si="12"/>
        <v>12.526314739247121</v>
      </c>
      <c r="T58" s="6">
        <f t="shared" si="1"/>
        <v>8.4984999999999999</v>
      </c>
      <c r="U58" s="6">
        <f t="shared" si="2"/>
        <v>11.417999999999999</v>
      </c>
      <c r="V58" s="6">
        <f t="shared" si="3"/>
        <v>1.4949999999999999</v>
      </c>
      <c r="W58" s="6">
        <f t="shared" si="4"/>
        <v>13.799999999999999</v>
      </c>
      <c r="X58" s="6">
        <f t="shared" si="5"/>
        <v>5.4600000000000009</v>
      </c>
      <c r="Y58" s="6">
        <f t="shared" si="6"/>
        <v>4.1324399999999999</v>
      </c>
      <c r="Z58" s="6">
        <f t="shared" si="7"/>
        <v>8.7623999999999995</v>
      </c>
      <c r="AB58" s="7">
        <f t="shared" si="8"/>
        <v>152.58201644137483</v>
      </c>
      <c r="AC58" s="7"/>
      <c r="AD58" s="8">
        <v>1554</v>
      </c>
      <c r="AE58" s="9">
        <f t="shared" si="9"/>
        <v>1799.9999999999998</v>
      </c>
      <c r="AF58" s="9">
        <f t="shared" si="10"/>
        <v>937.5</v>
      </c>
      <c r="AG58" s="9">
        <f t="shared" si="13"/>
        <v>640.84446905377433</v>
      </c>
      <c r="AI58" s="24">
        <v>1554</v>
      </c>
      <c r="AJ58" s="11">
        <f t="shared" si="14"/>
        <v>2.8087938445622425</v>
      </c>
      <c r="AK58" s="11">
        <f t="shared" si="15"/>
        <v>1.4629134607095013</v>
      </c>
    </row>
    <row r="59" spans="1:37" x14ac:dyDescent="0.2">
      <c r="A59" s="5">
        <v>1555</v>
      </c>
      <c r="B59" s="4">
        <v>0.28625968578497246</v>
      </c>
      <c r="C59" s="4">
        <f t="shared" si="11"/>
        <v>0.40894240826424638</v>
      </c>
      <c r="D59" s="4">
        <v>0.33574468085106385</v>
      </c>
      <c r="E59" s="4">
        <v>0.5514514618666112</v>
      </c>
      <c r="F59" s="4">
        <v>1.9418</v>
      </c>
      <c r="G59" s="4">
        <v>4.1778000000000004</v>
      </c>
      <c r="H59" s="4">
        <v>1.1499999999999999</v>
      </c>
      <c r="I59" s="4">
        <v>3.8167</v>
      </c>
      <c r="J59" s="4">
        <v>4.3777999999999997</v>
      </c>
      <c r="K59" s="4">
        <v>2.2894999999999999</v>
      </c>
      <c r="L59" s="4">
        <v>6.4565000000000001</v>
      </c>
      <c r="M59" s="4"/>
      <c r="N59" s="4">
        <v>7.1999999999999993</v>
      </c>
      <c r="O59" s="4">
        <v>3.75</v>
      </c>
      <c r="P59" s="4"/>
      <c r="Q59" s="26">
        <v>1555</v>
      </c>
      <c r="R59" s="6">
        <f t="shared" si="0"/>
        <v>90.986808510638298</v>
      </c>
      <c r="S59" s="6">
        <f t="shared" si="12"/>
        <v>16.392461263706114</v>
      </c>
      <c r="T59" s="6">
        <f t="shared" si="1"/>
        <v>9.7089999999999996</v>
      </c>
      <c r="U59" s="6">
        <f t="shared" si="2"/>
        <v>12.5334</v>
      </c>
      <c r="V59" s="6">
        <f t="shared" si="3"/>
        <v>1.4949999999999999</v>
      </c>
      <c r="W59" s="6">
        <f t="shared" si="4"/>
        <v>11.450099999999999</v>
      </c>
      <c r="X59" s="6">
        <f t="shared" si="5"/>
        <v>5.6911399999999999</v>
      </c>
      <c r="Y59" s="6">
        <f t="shared" si="6"/>
        <v>2.9763500000000001</v>
      </c>
      <c r="Z59" s="6">
        <f t="shared" si="7"/>
        <v>12.913</v>
      </c>
      <c r="AB59" s="7">
        <f t="shared" si="8"/>
        <v>164.14725977434441</v>
      </c>
      <c r="AC59" s="7"/>
      <c r="AD59" s="8">
        <v>1555</v>
      </c>
      <c r="AE59" s="9">
        <f t="shared" si="9"/>
        <v>1799.9999999999998</v>
      </c>
      <c r="AF59" s="9">
        <f t="shared" si="10"/>
        <v>937.5</v>
      </c>
      <c r="AG59" s="9">
        <f t="shared" si="13"/>
        <v>689.41849105224651</v>
      </c>
      <c r="AI59" s="24">
        <v>1555</v>
      </c>
      <c r="AJ59" s="11">
        <f t="shared" si="14"/>
        <v>2.6108960281188476</v>
      </c>
      <c r="AK59" s="11">
        <f t="shared" si="15"/>
        <v>1.3598416813119001</v>
      </c>
    </row>
    <row r="60" spans="1:37" x14ac:dyDescent="0.2">
      <c r="A60" s="5">
        <v>1556</v>
      </c>
      <c r="B60" s="4">
        <v>0.68946462883192894</v>
      </c>
      <c r="C60" s="4">
        <f t="shared" si="11"/>
        <v>0.9849494697598985</v>
      </c>
      <c r="D60" s="4">
        <v>0.47234042553191491</v>
      </c>
      <c r="E60" s="4">
        <v>0.81937363437727606</v>
      </c>
      <c r="F60" s="4">
        <v>2.1850999999999998</v>
      </c>
      <c r="G60" s="4">
        <v>4.7794999999999996</v>
      </c>
      <c r="H60" s="4">
        <v>1.1499999999999999</v>
      </c>
      <c r="I60" s="4">
        <v>3.1166999999999998</v>
      </c>
      <c r="J60" s="4">
        <v>4.5999999999999996</v>
      </c>
      <c r="K60" s="4">
        <v>2.5354999999999999</v>
      </c>
      <c r="L60" s="4">
        <v>5.6809000000000003</v>
      </c>
      <c r="M60" s="4"/>
      <c r="N60" s="4">
        <v>7.1999999999999993</v>
      </c>
      <c r="O60" s="4">
        <v>3.75</v>
      </c>
      <c r="P60" s="4"/>
      <c r="Q60" s="26">
        <v>1556</v>
      </c>
      <c r="R60" s="6">
        <f t="shared" si="0"/>
        <v>128.00425531914894</v>
      </c>
      <c r="S60" s="6">
        <f t="shared" si="12"/>
        <v>24.356723104091628</v>
      </c>
      <c r="T60" s="6">
        <f t="shared" si="1"/>
        <v>10.9255</v>
      </c>
      <c r="U60" s="6">
        <f t="shared" si="2"/>
        <v>14.3385</v>
      </c>
      <c r="V60" s="6">
        <f t="shared" si="3"/>
        <v>1.4949999999999999</v>
      </c>
      <c r="W60" s="6">
        <f t="shared" si="4"/>
        <v>9.3500999999999994</v>
      </c>
      <c r="X60" s="6">
        <f t="shared" si="5"/>
        <v>5.9799999999999995</v>
      </c>
      <c r="Y60" s="6">
        <f t="shared" si="6"/>
        <v>3.2961499999999999</v>
      </c>
      <c r="Z60" s="6">
        <f t="shared" si="7"/>
        <v>11.361800000000001</v>
      </c>
      <c r="AB60" s="7">
        <f t="shared" si="8"/>
        <v>209.10802842324057</v>
      </c>
      <c r="AC60" s="7"/>
      <c r="AD60" s="8">
        <v>1556</v>
      </c>
      <c r="AE60" s="9">
        <f t="shared" si="9"/>
        <v>1799.9999999999998</v>
      </c>
      <c r="AF60" s="9">
        <f t="shared" si="10"/>
        <v>937.5</v>
      </c>
      <c r="AG60" s="9">
        <f t="shared" si="13"/>
        <v>878.25371937761042</v>
      </c>
      <c r="AI60" s="24">
        <v>1556</v>
      </c>
      <c r="AJ60" s="11">
        <f t="shared" si="14"/>
        <v>2.0495216362711228</v>
      </c>
      <c r="AK60" s="11">
        <f t="shared" si="15"/>
        <v>1.0674591855578768</v>
      </c>
    </row>
    <row r="61" spans="1:37" x14ac:dyDescent="0.2">
      <c r="A61" s="5">
        <v>1557</v>
      </c>
      <c r="B61" s="4">
        <v>0.27548444623054996</v>
      </c>
      <c r="C61" s="4">
        <f t="shared" si="11"/>
        <v>0.39354920890078571</v>
      </c>
      <c r="D61" s="4">
        <v>0.35425531914893621</v>
      </c>
      <c r="E61" s="4">
        <v>0.40058266569555717</v>
      </c>
      <c r="F61" s="4">
        <v>2.1541000000000001</v>
      </c>
      <c r="G61" s="4">
        <v>3.5491000000000001</v>
      </c>
      <c r="H61" s="4">
        <v>1.3214999999999999</v>
      </c>
      <c r="I61" s="4">
        <v>3.7332999999999998</v>
      </c>
      <c r="J61" s="4">
        <v>4.2443999999999997</v>
      </c>
      <c r="K61" s="4">
        <v>3.0501999999999998</v>
      </c>
      <c r="L61" s="4">
        <v>3.3959999999999999</v>
      </c>
      <c r="M61" s="4"/>
      <c r="N61" s="4">
        <v>7.1999999999999993</v>
      </c>
      <c r="O61" s="4">
        <v>4.05</v>
      </c>
      <c r="P61" s="4"/>
      <c r="Q61" s="26">
        <v>1557</v>
      </c>
      <c r="R61" s="6">
        <f t="shared" si="0"/>
        <v>96.003191489361711</v>
      </c>
      <c r="S61" s="6">
        <f t="shared" si="12"/>
        <v>11.907731295333685</v>
      </c>
      <c r="T61" s="6">
        <f t="shared" si="1"/>
        <v>10.7705</v>
      </c>
      <c r="U61" s="6">
        <f t="shared" si="2"/>
        <v>10.647300000000001</v>
      </c>
      <c r="V61" s="6">
        <f t="shared" si="3"/>
        <v>1.7179499999999999</v>
      </c>
      <c r="W61" s="6">
        <f t="shared" si="4"/>
        <v>11.1999</v>
      </c>
      <c r="X61" s="6">
        <f t="shared" si="5"/>
        <v>5.5177199999999997</v>
      </c>
      <c r="Y61" s="6">
        <f t="shared" si="6"/>
        <v>3.9652599999999998</v>
      </c>
      <c r="Z61" s="6">
        <f t="shared" si="7"/>
        <v>6.7919999999999998</v>
      </c>
      <c r="AB61" s="7">
        <f t="shared" si="8"/>
        <v>158.52155278469539</v>
      </c>
      <c r="AC61" s="7"/>
      <c r="AD61" s="8">
        <v>1557</v>
      </c>
      <c r="AE61" s="9">
        <f t="shared" si="9"/>
        <v>1799.9999999999998</v>
      </c>
      <c r="AF61" s="9">
        <f t="shared" si="10"/>
        <v>1012.5</v>
      </c>
      <c r="AG61" s="9">
        <f t="shared" si="13"/>
        <v>665.7905216957206</v>
      </c>
      <c r="AI61" s="24">
        <v>1557</v>
      </c>
      <c r="AJ61" s="11">
        <f t="shared" si="14"/>
        <v>2.7035530566213666</v>
      </c>
      <c r="AK61" s="11">
        <f t="shared" si="15"/>
        <v>1.5207485943495189</v>
      </c>
    </row>
    <row r="62" spans="1:37" x14ac:dyDescent="0.2">
      <c r="A62" s="5">
        <v>1558</v>
      </c>
      <c r="B62" s="4">
        <v>0.25054315747171185</v>
      </c>
      <c r="C62" s="4">
        <f t="shared" si="11"/>
        <v>0.35791879638815982</v>
      </c>
      <c r="D62" s="4">
        <v>0.37723404255319148</v>
      </c>
      <c r="E62" s="4">
        <v>0.39538029341379666</v>
      </c>
      <c r="F62" s="4">
        <v>2.2136</v>
      </c>
      <c r="G62" s="4">
        <v>3.61</v>
      </c>
      <c r="H62" s="4">
        <v>1.4016</v>
      </c>
      <c r="I62" s="4">
        <v>4.3333000000000004</v>
      </c>
      <c r="J62" s="4">
        <v>4.3110999999999997</v>
      </c>
      <c r="K62" s="4">
        <v>2.0625</v>
      </c>
      <c r="L62" s="4">
        <v>6.6661999999999999</v>
      </c>
      <c r="M62" s="4"/>
      <c r="N62" s="4">
        <v>8.1</v>
      </c>
      <c r="O62" s="4">
        <v>4.8</v>
      </c>
      <c r="P62" s="4"/>
      <c r="Q62" s="26">
        <v>1558</v>
      </c>
      <c r="R62" s="6">
        <f t="shared" si="0"/>
        <v>102.23042553191489</v>
      </c>
      <c r="S62" s="6">
        <f t="shared" si="12"/>
        <v>11.753085434355325</v>
      </c>
      <c r="T62" s="6">
        <f t="shared" si="1"/>
        <v>11.068</v>
      </c>
      <c r="U62" s="6">
        <f t="shared" si="2"/>
        <v>10.83</v>
      </c>
      <c r="V62" s="6">
        <f t="shared" si="3"/>
        <v>1.8220799999999999</v>
      </c>
      <c r="W62" s="6">
        <f t="shared" si="4"/>
        <v>12.9999</v>
      </c>
      <c r="X62" s="6">
        <f t="shared" si="5"/>
        <v>5.6044299999999998</v>
      </c>
      <c r="Y62" s="6">
        <f t="shared" si="6"/>
        <v>2.6812499999999999</v>
      </c>
      <c r="Z62" s="6">
        <f t="shared" si="7"/>
        <v>13.3324</v>
      </c>
      <c r="AB62" s="7">
        <f t="shared" si="8"/>
        <v>172.32157096627023</v>
      </c>
      <c r="AC62" s="7"/>
      <c r="AD62" s="8">
        <v>1558</v>
      </c>
      <c r="AE62" s="9">
        <f t="shared" si="9"/>
        <v>2025</v>
      </c>
      <c r="AF62" s="9">
        <f t="shared" si="10"/>
        <v>1200</v>
      </c>
      <c r="AG62" s="9">
        <f t="shared" si="13"/>
        <v>723.75059805833496</v>
      </c>
      <c r="AI62" s="24">
        <v>1558</v>
      </c>
      <c r="AJ62" s="11">
        <f t="shared" si="14"/>
        <v>2.797925149122686</v>
      </c>
      <c r="AK62" s="11">
        <f t="shared" si="15"/>
        <v>1.6580297179986287</v>
      </c>
    </row>
    <row r="63" spans="1:37" x14ac:dyDescent="0.2">
      <c r="A63" s="5">
        <v>1559</v>
      </c>
      <c r="B63" s="4">
        <v>0.24159518756200787</v>
      </c>
      <c r="C63" s="4">
        <f t="shared" si="11"/>
        <v>0.34513598223143982</v>
      </c>
      <c r="D63" s="4">
        <v>0.34870212765957448</v>
      </c>
      <c r="E63" s="4">
        <v>0.33711372385807936</v>
      </c>
      <c r="F63" s="4">
        <v>2.2938999999999998</v>
      </c>
      <c r="G63" s="4">
        <v>4.0967000000000002</v>
      </c>
      <c r="H63" s="4">
        <v>1.25</v>
      </c>
      <c r="I63" s="4">
        <v>4.29</v>
      </c>
      <c r="J63" s="4">
        <v>4.5599999999999996</v>
      </c>
      <c r="K63" s="4">
        <v>1.6212</v>
      </c>
      <c r="L63" s="4">
        <v>6.6787000000000001</v>
      </c>
      <c r="M63" s="4"/>
      <c r="N63" s="4">
        <v>7.2900000000000009</v>
      </c>
      <c r="O63" s="4">
        <v>4.6574999999999998</v>
      </c>
      <c r="P63" s="4"/>
      <c r="Q63" s="26">
        <v>1559</v>
      </c>
      <c r="R63" s="6">
        <f t="shared" si="0"/>
        <v>94.498276595744684</v>
      </c>
      <c r="S63" s="6">
        <f t="shared" si="12"/>
        <v>10.021051791397701</v>
      </c>
      <c r="T63" s="6">
        <f t="shared" si="1"/>
        <v>11.4695</v>
      </c>
      <c r="U63" s="6">
        <f t="shared" si="2"/>
        <v>12.290100000000001</v>
      </c>
      <c r="V63" s="6">
        <f t="shared" si="3"/>
        <v>1.625</v>
      </c>
      <c r="W63" s="6">
        <f t="shared" si="4"/>
        <v>12.870000000000001</v>
      </c>
      <c r="X63" s="6">
        <f t="shared" si="5"/>
        <v>5.9279999999999999</v>
      </c>
      <c r="Y63" s="6">
        <f t="shared" si="6"/>
        <v>2.1075599999999999</v>
      </c>
      <c r="Z63" s="6">
        <f t="shared" si="7"/>
        <v>13.3574</v>
      </c>
      <c r="AB63" s="7">
        <f t="shared" si="8"/>
        <v>164.16688838714239</v>
      </c>
      <c r="AC63" s="7"/>
      <c r="AD63" s="8">
        <v>1559</v>
      </c>
      <c r="AE63" s="9">
        <f t="shared" si="9"/>
        <v>1822.5000000000002</v>
      </c>
      <c r="AF63" s="9">
        <f t="shared" si="10"/>
        <v>1164.375</v>
      </c>
      <c r="AG63" s="9">
        <f t="shared" si="13"/>
        <v>689.5009312259981</v>
      </c>
      <c r="AI63" s="24">
        <v>1559</v>
      </c>
      <c r="AJ63" s="11">
        <f t="shared" si="14"/>
        <v>2.6432161545589534</v>
      </c>
      <c r="AK63" s="11">
        <f t="shared" si="15"/>
        <v>1.6887214320793313</v>
      </c>
    </row>
    <row r="64" spans="1:37" x14ac:dyDescent="0.2">
      <c r="A64" s="5">
        <v>1560</v>
      </c>
      <c r="B64" s="4">
        <v>0.23396586584952345</v>
      </c>
      <c r="C64" s="4">
        <f t="shared" si="11"/>
        <v>0.33423695121360497</v>
      </c>
      <c r="D64" s="4">
        <v>0.29872340425531924</v>
      </c>
      <c r="E64" s="4">
        <v>0.30902091353657268</v>
      </c>
      <c r="F64" s="4">
        <v>2.2938999999999998</v>
      </c>
      <c r="G64" s="4">
        <v>3.2787000000000002</v>
      </c>
      <c r="H64" s="4">
        <v>1.1173</v>
      </c>
      <c r="I64" s="4">
        <v>4.29</v>
      </c>
      <c r="J64" s="4">
        <v>3.72</v>
      </c>
      <c r="K64" s="4">
        <v>1.6348</v>
      </c>
      <c r="L64" s="4">
        <v>6.5655000000000001</v>
      </c>
      <c r="M64" s="4"/>
      <c r="N64" s="4">
        <v>8.1000000000000014</v>
      </c>
      <c r="O64" s="4">
        <v>4.7925000000000004</v>
      </c>
      <c r="P64" s="4"/>
      <c r="Q64" s="26">
        <v>1560</v>
      </c>
      <c r="R64" s="6">
        <f t="shared" si="0"/>
        <v>80.954042553191513</v>
      </c>
      <c r="S64" s="6">
        <f t="shared" si="12"/>
        <v>9.1859641421145568</v>
      </c>
      <c r="T64" s="6">
        <f t="shared" si="1"/>
        <v>11.4695</v>
      </c>
      <c r="U64" s="6">
        <f t="shared" si="2"/>
        <v>9.8361000000000001</v>
      </c>
      <c r="V64" s="6">
        <f t="shared" si="3"/>
        <v>1.4524900000000001</v>
      </c>
      <c r="W64" s="6">
        <f t="shared" si="4"/>
        <v>12.870000000000001</v>
      </c>
      <c r="X64" s="6">
        <f t="shared" si="5"/>
        <v>4.8360000000000003</v>
      </c>
      <c r="Y64" s="6">
        <f t="shared" si="6"/>
        <v>2.1252400000000002</v>
      </c>
      <c r="Z64" s="6">
        <f t="shared" si="7"/>
        <v>13.131</v>
      </c>
      <c r="AB64" s="7">
        <f t="shared" si="8"/>
        <v>145.86033669530607</v>
      </c>
      <c r="AC64" s="7"/>
      <c r="AD64" s="8">
        <v>1560</v>
      </c>
      <c r="AE64" s="9">
        <f t="shared" si="9"/>
        <v>2025.0000000000005</v>
      </c>
      <c r="AF64" s="9">
        <f t="shared" si="10"/>
        <v>1198.125</v>
      </c>
      <c r="AG64" s="9">
        <f t="shared" si="13"/>
        <v>612.61341412028548</v>
      </c>
      <c r="AI64" s="24">
        <v>1560</v>
      </c>
      <c r="AJ64" s="11">
        <f t="shared" si="14"/>
        <v>3.3055103811396394</v>
      </c>
      <c r="AK64" s="11">
        <f t="shared" si="15"/>
        <v>1.9557603088409528</v>
      </c>
    </row>
    <row r="65" spans="1:37" x14ac:dyDescent="0.2">
      <c r="A65" s="5">
        <v>1561</v>
      </c>
      <c r="B65" s="4">
        <v>0.23396586584952345</v>
      </c>
      <c r="C65" s="4">
        <f t="shared" si="11"/>
        <v>0.33423695121360497</v>
      </c>
      <c r="D65" s="4">
        <v>0.26425531914893624</v>
      </c>
      <c r="E65" s="4">
        <v>0.36520653417958593</v>
      </c>
      <c r="F65" s="4">
        <v>2.0880999999999998</v>
      </c>
      <c r="G65" s="4">
        <v>4.2590000000000003</v>
      </c>
      <c r="H65" s="4">
        <v>1.73</v>
      </c>
      <c r="I65" s="4">
        <v>4.29</v>
      </c>
      <c r="J65" s="4">
        <v>3.72</v>
      </c>
      <c r="K65" s="4">
        <v>1.8460000000000001</v>
      </c>
      <c r="L65" s="4">
        <v>5.6787999999999998</v>
      </c>
      <c r="M65" s="4"/>
      <c r="N65" s="4">
        <v>9.7200000000000006</v>
      </c>
      <c r="O65" s="4">
        <v>5.2649999999999997</v>
      </c>
      <c r="P65" s="4"/>
      <c r="Q65" s="26">
        <v>1561</v>
      </c>
      <c r="R65" s="6">
        <f t="shared" si="0"/>
        <v>71.613191489361725</v>
      </c>
      <c r="S65" s="6">
        <f t="shared" si="12"/>
        <v>10.85613944068084</v>
      </c>
      <c r="T65" s="6">
        <f t="shared" si="1"/>
        <v>10.4405</v>
      </c>
      <c r="U65" s="6">
        <f t="shared" si="2"/>
        <v>12.777000000000001</v>
      </c>
      <c r="V65" s="6">
        <f t="shared" si="3"/>
        <v>2.2490000000000001</v>
      </c>
      <c r="W65" s="6">
        <f t="shared" si="4"/>
        <v>12.870000000000001</v>
      </c>
      <c r="X65" s="6">
        <f t="shared" si="5"/>
        <v>4.8360000000000003</v>
      </c>
      <c r="Y65" s="6">
        <f t="shared" si="6"/>
        <v>2.3998000000000004</v>
      </c>
      <c r="Z65" s="6">
        <f t="shared" si="7"/>
        <v>11.3576</v>
      </c>
      <c r="AB65" s="7">
        <f t="shared" si="8"/>
        <v>139.39923093004256</v>
      </c>
      <c r="AC65" s="7"/>
      <c r="AD65" s="8">
        <v>1561</v>
      </c>
      <c r="AE65" s="9">
        <f t="shared" si="9"/>
        <v>2430</v>
      </c>
      <c r="AF65" s="9">
        <f t="shared" si="10"/>
        <v>1316.25</v>
      </c>
      <c r="AG65" s="9">
        <f t="shared" si="13"/>
        <v>585.47676990617879</v>
      </c>
      <c r="AI65" s="24">
        <v>1561</v>
      </c>
      <c r="AJ65" s="11">
        <f t="shared" si="14"/>
        <v>4.150463562182666</v>
      </c>
      <c r="AK65" s="11">
        <f t="shared" si="15"/>
        <v>2.248167762848944</v>
      </c>
    </row>
    <row r="66" spans="1:37" x14ac:dyDescent="0.2">
      <c r="A66" s="5">
        <v>1562</v>
      </c>
      <c r="B66" s="4">
        <v>0.42724201589912975</v>
      </c>
      <c r="C66" s="4">
        <f t="shared" si="11"/>
        <v>0.61034573699875683</v>
      </c>
      <c r="D66" s="4">
        <v>0.29182978723404257</v>
      </c>
      <c r="E66" s="4">
        <v>0.37457080428675482</v>
      </c>
      <c r="F66" s="4">
        <v>2.1850999999999998</v>
      </c>
      <c r="G66" s="4">
        <v>3.8872</v>
      </c>
      <c r="H66" s="4">
        <v>1.73</v>
      </c>
      <c r="I66" s="4">
        <v>4.29</v>
      </c>
      <c r="J66" s="4">
        <v>3.58</v>
      </c>
      <c r="K66" s="4">
        <v>1.7983</v>
      </c>
      <c r="L66" s="4">
        <v>5.2637999999999998</v>
      </c>
      <c r="M66" s="4"/>
      <c r="N66" s="4">
        <v>12.15</v>
      </c>
      <c r="O66" s="4">
        <v>5.67</v>
      </c>
      <c r="P66" s="4"/>
      <c r="Q66" s="26">
        <v>1562</v>
      </c>
      <c r="R66" s="6">
        <f t="shared" si="0"/>
        <v>79.085872340425539</v>
      </c>
      <c r="S66" s="6">
        <f t="shared" si="12"/>
        <v>11.134501990441889</v>
      </c>
      <c r="T66" s="6">
        <f t="shared" si="1"/>
        <v>10.9255</v>
      </c>
      <c r="U66" s="6">
        <f t="shared" si="2"/>
        <v>11.6616</v>
      </c>
      <c r="V66" s="6">
        <f t="shared" si="3"/>
        <v>2.2490000000000001</v>
      </c>
      <c r="W66" s="6">
        <f t="shared" si="4"/>
        <v>12.870000000000001</v>
      </c>
      <c r="X66" s="6">
        <f t="shared" si="5"/>
        <v>4.6539999999999999</v>
      </c>
      <c r="Y66" s="6">
        <f t="shared" si="6"/>
        <v>2.33779</v>
      </c>
      <c r="Z66" s="6">
        <f t="shared" si="7"/>
        <v>10.5276</v>
      </c>
      <c r="AB66" s="7">
        <f t="shared" si="8"/>
        <v>145.44586433086744</v>
      </c>
      <c r="AC66" s="7"/>
      <c r="AD66" s="8">
        <v>1562</v>
      </c>
      <c r="AE66" s="9">
        <f t="shared" si="9"/>
        <v>3037.5</v>
      </c>
      <c r="AF66" s="9">
        <f t="shared" si="10"/>
        <v>1417.5</v>
      </c>
      <c r="AG66" s="9">
        <f t="shared" si="13"/>
        <v>610.87263018964325</v>
      </c>
      <c r="AI66" s="24">
        <v>1562</v>
      </c>
      <c r="AJ66" s="11">
        <f t="shared" si="14"/>
        <v>4.9723949803693426</v>
      </c>
      <c r="AK66" s="11">
        <f t="shared" si="15"/>
        <v>2.3204509908390265</v>
      </c>
    </row>
    <row r="67" spans="1:37" x14ac:dyDescent="0.2">
      <c r="A67" s="5">
        <v>1563</v>
      </c>
      <c r="B67" s="4">
        <v>0.27719868888693538</v>
      </c>
      <c r="C67" s="4">
        <f t="shared" si="11"/>
        <v>0.3959981269813363</v>
      </c>
      <c r="D67" s="4">
        <v>0.38374468085106389</v>
      </c>
      <c r="E67" s="4">
        <v>0.36988866923317038</v>
      </c>
      <c r="F67" s="4">
        <v>2.0659999999999998</v>
      </c>
      <c r="G67" s="4">
        <v>4.0242000000000004</v>
      </c>
      <c r="H67" s="4">
        <v>1.73</v>
      </c>
      <c r="I67" s="4">
        <v>4.29</v>
      </c>
      <c r="J67" s="4">
        <v>3.86</v>
      </c>
      <c r="K67" s="4">
        <v>2.1253000000000002</v>
      </c>
      <c r="L67" s="4">
        <v>4.2450000000000001</v>
      </c>
      <c r="M67" s="4"/>
      <c r="N67" s="4">
        <v>12.15</v>
      </c>
      <c r="O67" s="4">
        <v>5.67</v>
      </c>
      <c r="P67" s="4"/>
      <c r="Q67" s="26">
        <v>1563</v>
      </c>
      <c r="R67" s="6">
        <f t="shared" si="0"/>
        <v>103.99480851063831</v>
      </c>
      <c r="S67" s="6">
        <f t="shared" si="12"/>
        <v>10.995320715561366</v>
      </c>
      <c r="T67" s="6">
        <f t="shared" si="1"/>
        <v>10.329999999999998</v>
      </c>
      <c r="U67" s="6">
        <f t="shared" si="2"/>
        <v>12.072600000000001</v>
      </c>
      <c r="V67" s="6">
        <f t="shared" si="3"/>
        <v>2.2490000000000001</v>
      </c>
      <c r="W67" s="6">
        <f t="shared" si="4"/>
        <v>12.870000000000001</v>
      </c>
      <c r="X67" s="6">
        <f t="shared" si="5"/>
        <v>5.0179999999999998</v>
      </c>
      <c r="Y67" s="6">
        <f t="shared" si="6"/>
        <v>2.7628900000000005</v>
      </c>
      <c r="Z67" s="6">
        <f t="shared" si="7"/>
        <v>8.49</v>
      </c>
      <c r="AB67" s="7">
        <f t="shared" si="8"/>
        <v>168.78261922619967</v>
      </c>
      <c r="AC67" s="7"/>
      <c r="AD67" s="8">
        <v>1563</v>
      </c>
      <c r="AE67" s="9">
        <f t="shared" si="9"/>
        <v>3037.5</v>
      </c>
      <c r="AF67" s="9">
        <f t="shared" si="10"/>
        <v>1417.5</v>
      </c>
      <c r="AG67" s="9">
        <f t="shared" si="13"/>
        <v>708.88700075003862</v>
      </c>
      <c r="AI67" s="24">
        <v>1563</v>
      </c>
      <c r="AJ67" s="11">
        <f t="shared" si="14"/>
        <v>4.2848860210247475</v>
      </c>
      <c r="AK67" s="11">
        <f t="shared" si="15"/>
        <v>1.9996134764782154</v>
      </c>
    </row>
    <row r="68" spans="1:37" x14ac:dyDescent="0.2">
      <c r="A68" s="5">
        <v>1564</v>
      </c>
      <c r="B68" s="4">
        <v>0.26448315269946127</v>
      </c>
      <c r="C68" s="4">
        <f t="shared" si="11"/>
        <v>0.3778330752849447</v>
      </c>
      <c r="D68" s="4">
        <v>0.30331914893617029</v>
      </c>
      <c r="E68" s="4">
        <v>0.44948496514410574</v>
      </c>
      <c r="F68" s="4">
        <v>2.1585999999999999</v>
      </c>
      <c r="G68" s="4">
        <v>3.3212000000000002</v>
      </c>
      <c r="H68" s="4">
        <v>1.73</v>
      </c>
      <c r="I68" s="4">
        <v>4.4400000000000004</v>
      </c>
      <c r="J68" s="4">
        <v>4.22</v>
      </c>
      <c r="K68" s="4">
        <v>2.6021000000000001</v>
      </c>
      <c r="L68" s="4">
        <v>4.5468000000000002</v>
      </c>
      <c r="M68" s="4"/>
      <c r="N68" s="4">
        <v>12.15</v>
      </c>
      <c r="O68" s="4">
        <v>5.67</v>
      </c>
      <c r="P68" s="4"/>
      <c r="Q68" s="26">
        <v>1564</v>
      </c>
      <c r="R68" s="6">
        <f t="shared" si="0"/>
        <v>82.199489361702149</v>
      </c>
      <c r="S68" s="6">
        <f t="shared" si="12"/>
        <v>13.361402388530266</v>
      </c>
      <c r="T68" s="6">
        <f t="shared" si="1"/>
        <v>10.792999999999999</v>
      </c>
      <c r="U68" s="6">
        <f t="shared" si="2"/>
        <v>9.9635999999999996</v>
      </c>
      <c r="V68" s="6">
        <f t="shared" si="3"/>
        <v>2.2490000000000001</v>
      </c>
      <c r="W68" s="6">
        <f t="shared" si="4"/>
        <v>13.32</v>
      </c>
      <c r="X68" s="6">
        <f t="shared" si="5"/>
        <v>5.4859999999999998</v>
      </c>
      <c r="Y68" s="6">
        <f t="shared" si="6"/>
        <v>3.38273</v>
      </c>
      <c r="Z68" s="6">
        <f t="shared" si="7"/>
        <v>9.0936000000000003</v>
      </c>
      <c r="AB68" s="7">
        <f t="shared" si="8"/>
        <v>149.84882175023242</v>
      </c>
      <c r="AC68" s="7"/>
      <c r="AD68" s="8">
        <v>1564</v>
      </c>
      <c r="AE68" s="9">
        <f t="shared" si="9"/>
        <v>3037.5</v>
      </c>
      <c r="AF68" s="9">
        <f t="shared" si="10"/>
        <v>1417.5</v>
      </c>
      <c r="AG68" s="9">
        <f t="shared" si="13"/>
        <v>629.36505135097616</v>
      </c>
      <c r="AI68" s="24">
        <v>1564</v>
      </c>
      <c r="AJ68" s="11">
        <f t="shared" si="14"/>
        <v>4.8262927747255642</v>
      </c>
      <c r="AK68" s="11">
        <f t="shared" si="15"/>
        <v>2.2522699615385968</v>
      </c>
    </row>
    <row r="69" spans="1:37" x14ac:dyDescent="0.2">
      <c r="A69" s="5">
        <v>1565</v>
      </c>
      <c r="B69" s="4">
        <v>0.47810416064902611</v>
      </c>
      <c r="C69" s="4">
        <f t="shared" si="11"/>
        <v>0.68300594378432311</v>
      </c>
      <c r="D69" s="4">
        <v>0.45095744680851074</v>
      </c>
      <c r="E69" s="4">
        <v>0.61804182707314537</v>
      </c>
      <c r="F69" s="4">
        <v>2.0844999999999998</v>
      </c>
      <c r="G69" s="4">
        <v>3.8759000000000001</v>
      </c>
      <c r="H69" s="4">
        <v>1.66</v>
      </c>
      <c r="I69" s="4">
        <v>4.6050000000000004</v>
      </c>
      <c r="J69" s="4">
        <v>4.54</v>
      </c>
      <c r="K69" s="4">
        <v>3.7601</v>
      </c>
      <c r="L69" s="4">
        <v>6.7542</v>
      </c>
      <c r="M69" s="4"/>
      <c r="N69" s="4">
        <v>12.15</v>
      </c>
      <c r="O69" s="4">
        <v>5.13</v>
      </c>
      <c r="P69" s="4"/>
      <c r="Q69" s="26">
        <v>1565</v>
      </c>
      <c r="R69" s="6">
        <f t="shared" ref="R69:R132" si="16">271*D69</f>
        <v>122.20946808510641</v>
      </c>
      <c r="S69" s="6">
        <f t="shared" si="12"/>
        <v>18.371928284229114</v>
      </c>
      <c r="T69" s="6">
        <f t="shared" ref="T69:T132" si="17">F69*5</f>
        <v>10.422499999999999</v>
      </c>
      <c r="U69" s="6">
        <f t="shared" ref="U69:U132" si="18">G69*3</f>
        <v>11.627700000000001</v>
      </c>
      <c r="V69" s="6">
        <f t="shared" ref="V69:V132" si="19">H69*1.3</f>
        <v>2.1579999999999999</v>
      </c>
      <c r="W69" s="6">
        <f t="shared" ref="W69:W132" si="20">I69*3</f>
        <v>13.815000000000001</v>
      </c>
      <c r="X69" s="6">
        <f t="shared" ref="X69:X132" si="21">J69*1.3</f>
        <v>5.9020000000000001</v>
      </c>
      <c r="Y69" s="6">
        <f t="shared" ref="Y69:Y132" si="22">K69*1.3</f>
        <v>4.8881300000000003</v>
      </c>
      <c r="Z69" s="6">
        <f t="shared" ref="Z69:Z132" si="23">L69*2</f>
        <v>13.5084</v>
      </c>
      <c r="AB69" s="7">
        <f t="shared" ref="AB69:AB132" si="24">SUM(R69:Z69)</f>
        <v>202.90312636933547</v>
      </c>
      <c r="AC69" s="7"/>
      <c r="AD69" s="8">
        <v>1565</v>
      </c>
      <c r="AE69" s="9">
        <f t="shared" ref="AE69:AE132" si="25">N69*250</f>
        <v>3037.5</v>
      </c>
      <c r="AF69" s="9">
        <f t="shared" ref="AF69:AF132" si="26">O69*250</f>
        <v>1282.5</v>
      </c>
      <c r="AG69" s="9">
        <f t="shared" si="13"/>
        <v>852.19313075120897</v>
      </c>
      <c r="AI69" s="24">
        <v>1565</v>
      </c>
      <c r="AJ69" s="11">
        <f t="shared" si="14"/>
        <v>3.5643328846390032</v>
      </c>
      <c r="AK69" s="11">
        <f t="shared" si="15"/>
        <v>1.5049405512920235</v>
      </c>
    </row>
    <row r="70" spans="1:37" x14ac:dyDescent="0.2">
      <c r="A70" s="5">
        <v>1566</v>
      </c>
      <c r="B70" s="4">
        <v>0.32297461916184211</v>
      </c>
      <c r="C70" s="4">
        <f t="shared" ref="C70:C133" si="27">B70/0.7</f>
        <v>0.46139231308834588</v>
      </c>
      <c r="D70" s="4">
        <v>0.38029787234042556</v>
      </c>
      <c r="E70" s="4">
        <v>0.38549578607845181</v>
      </c>
      <c r="F70" s="4">
        <v>2.1957</v>
      </c>
      <c r="G70" s="4">
        <v>4.2111999999999998</v>
      </c>
      <c r="H70" s="4">
        <v>1.66</v>
      </c>
      <c r="I70" s="4">
        <v>4.6050000000000004</v>
      </c>
      <c r="J70" s="4">
        <v>4.38</v>
      </c>
      <c r="K70" s="4">
        <v>2.1558999999999999</v>
      </c>
      <c r="L70" s="4">
        <v>5.66</v>
      </c>
      <c r="M70" s="4"/>
      <c r="N70" s="4">
        <v>10.530000000000001</v>
      </c>
      <c r="O70" s="4">
        <v>4.8600000000000003</v>
      </c>
      <c r="P70" s="4"/>
      <c r="Q70" s="26">
        <v>1566</v>
      </c>
      <c r="R70" s="6">
        <f t="shared" si="16"/>
        <v>103.06072340425533</v>
      </c>
      <c r="S70" s="6">
        <f t="shared" ref="S70:S133" si="28">(E70/0.73)*21.7</f>
        <v>11.459258298496444</v>
      </c>
      <c r="T70" s="6">
        <f t="shared" si="17"/>
        <v>10.9785</v>
      </c>
      <c r="U70" s="6">
        <f t="shared" si="18"/>
        <v>12.633599999999999</v>
      </c>
      <c r="V70" s="6">
        <f t="shared" si="19"/>
        <v>2.1579999999999999</v>
      </c>
      <c r="W70" s="6">
        <f t="shared" si="20"/>
        <v>13.815000000000001</v>
      </c>
      <c r="X70" s="6">
        <f t="shared" si="21"/>
        <v>5.694</v>
      </c>
      <c r="Y70" s="6">
        <f t="shared" si="22"/>
        <v>2.80267</v>
      </c>
      <c r="Z70" s="6">
        <f t="shared" si="23"/>
        <v>11.32</v>
      </c>
      <c r="AB70" s="7">
        <f t="shared" si="24"/>
        <v>173.92175170275175</v>
      </c>
      <c r="AC70" s="7"/>
      <c r="AD70" s="8">
        <v>1566</v>
      </c>
      <c r="AE70" s="9">
        <f t="shared" si="25"/>
        <v>2632.5000000000005</v>
      </c>
      <c r="AF70" s="9">
        <f t="shared" si="26"/>
        <v>1215</v>
      </c>
      <c r="AG70" s="9">
        <f t="shared" ref="AG70:AG133" si="29">AB70*4.2</f>
        <v>730.47135715155741</v>
      </c>
      <c r="AI70" s="24">
        <v>1566</v>
      </c>
      <c r="AJ70" s="11">
        <f t="shared" ref="AJ70:AJ133" si="30">AE70/AG70</f>
        <v>3.6038374047482495</v>
      </c>
      <c r="AK70" s="11">
        <f t="shared" ref="AK70:AK133" si="31">AF70/AG70</f>
        <v>1.6633095714222688</v>
      </c>
    </row>
    <row r="71" spans="1:37" x14ac:dyDescent="0.2">
      <c r="A71" s="5">
        <v>1567</v>
      </c>
      <c r="B71" s="4">
        <v>0.30517286849937836</v>
      </c>
      <c r="C71" s="4">
        <f t="shared" si="27"/>
        <v>0.4359612407133977</v>
      </c>
      <c r="D71" s="4">
        <v>0.36708510638297875</v>
      </c>
      <c r="E71" s="4">
        <v>0.35272084070336079</v>
      </c>
      <c r="F71" s="4">
        <v>2.1031</v>
      </c>
      <c r="G71" s="4">
        <v>3.5728</v>
      </c>
      <c r="H71" s="4">
        <v>1.66</v>
      </c>
      <c r="I71" s="4">
        <v>4.53</v>
      </c>
      <c r="J71" s="4">
        <v>3.82</v>
      </c>
      <c r="K71" s="4">
        <v>1.7029000000000001</v>
      </c>
      <c r="L71" s="4">
        <v>5.6977000000000002</v>
      </c>
      <c r="M71" s="4"/>
      <c r="N71" s="4">
        <v>8.5050000000000008</v>
      </c>
      <c r="O71" s="4">
        <v>4.8600000000000003</v>
      </c>
      <c r="P71" s="4"/>
      <c r="Q71" s="26">
        <v>1567</v>
      </c>
      <c r="R71" s="6">
        <f t="shared" si="16"/>
        <v>99.480063829787241</v>
      </c>
      <c r="S71" s="6">
        <f t="shared" si="28"/>
        <v>10.484989374332779</v>
      </c>
      <c r="T71" s="6">
        <f t="shared" si="17"/>
        <v>10.515499999999999</v>
      </c>
      <c r="U71" s="6">
        <f t="shared" si="18"/>
        <v>10.718399999999999</v>
      </c>
      <c r="V71" s="6">
        <f t="shared" si="19"/>
        <v>2.1579999999999999</v>
      </c>
      <c r="W71" s="6">
        <f t="shared" si="20"/>
        <v>13.59</v>
      </c>
      <c r="X71" s="6">
        <f t="shared" si="21"/>
        <v>4.9660000000000002</v>
      </c>
      <c r="Y71" s="6">
        <f t="shared" si="22"/>
        <v>2.2137700000000002</v>
      </c>
      <c r="Z71" s="6">
        <f t="shared" si="23"/>
        <v>11.3954</v>
      </c>
      <c r="AB71" s="7">
        <f t="shared" si="24"/>
        <v>165.52212320412002</v>
      </c>
      <c r="AC71" s="7"/>
      <c r="AD71" s="8">
        <v>1567</v>
      </c>
      <c r="AE71" s="9">
        <f t="shared" si="25"/>
        <v>2126.25</v>
      </c>
      <c r="AF71" s="9">
        <f t="shared" si="26"/>
        <v>1215</v>
      </c>
      <c r="AG71" s="9">
        <f t="shared" si="29"/>
        <v>695.19291745730413</v>
      </c>
      <c r="AI71" s="24">
        <v>1567</v>
      </c>
      <c r="AJ71" s="11">
        <f t="shared" si="30"/>
        <v>3.058503541400917</v>
      </c>
      <c r="AK71" s="11">
        <f t="shared" si="31"/>
        <v>1.7477163093719525</v>
      </c>
    </row>
    <row r="72" spans="1:37" x14ac:dyDescent="0.2">
      <c r="A72" s="5">
        <v>1568</v>
      </c>
      <c r="B72" s="4">
        <v>0.3306039408743266</v>
      </c>
      <c r="C72" s="4">
        <f t="shared" si="27"/>
        <v>0.4722913441061809</v>
      </c>
      <c r="D72" s="4">
        <v>0.38029787234042556</v>
      </c>
      <c r="E72" s="4">
        <v>0.37222973675996263</v>
      </c>
      <c r="F72" s="4">
        <v>2.0844999999999998</v>
      </c>
      <c r="G72" s="4">
        <v>4.0629</v>
      </c>
      <c r="H72" s="4">
        <v>1.66</v>
      </c>
      <c r="I72" s="4">
        <v>4.53</v>
      </c>
      <c r="J72" s="4">
        <v>4.12</v>
      </c>
      <c r="K72" s="4">
        <v>2.7587999999999999</v>
      </c>
      <c r="L72" s="4">
        <v>4.4524999999999997</v>
      </c>
      <c r="M72" s="4"/>
      <c r="N72" s="4">
        <v>8.91</v>
      </c>
      <c r="O72" s="4">
        <v>5.2649999999999997</v>
      </c>
      <c r="P72" s="4"/>
      <c r="Q72" s="26">
        <v>1568</v>
      </c>
      <c r="R72" s="6">
        <f t="shared" si="16"/>
        <v>103.06072340425533</v>
      </c>
      <c r="S72" s="6">
        <f t="shared" si="28"/>
        <v>11.06491135300163</v>
      </c>
      <c r="T72" s="6">
        <f t="shared" si="17"/>
        <v>10.422499999999999</v>
      </c>
      <c r="U72" s="6">
        <f t="shared" si="18"/>
        <v>12.188700000000001</v>
      </c>
      <c r="V72" s="6">
        <f t="shared" si="19"/>
        <v>2.1579999999999999</v>
      </c>
      <c r="W72" s="6">
        <f t="shared" si="20"/>
        <v>13.59</v>
      </c>
      <c r="X72" s="6">
        <f t="shared" si="21"/>
        <v>5.3560000000000008</v>
      </c>
      <c r="Y72" s="6">
        <f t="shared" si="22"/>
        <v>3.5864400000000001</v>
      </c>
      <c r="Z72" s="6">
        <f t="shared" si="23"/>
        <v>8.9049999999999994</v>
      </c>
      <c r="AB72" s="7">
        <f t="shared" si="24"/>
        <v>170.33227475725695</v>
      </c>
      <c r="AC72" s="7"/>
      <c r="AD72" s="8">
        <v>1568</v>
      </c>
      <c r="AE72" s="9">
        <f t="shared" si="25"/>
        <v>2227.5</v>
      </c>
      <c r="AF72" s="9">
        <f t="shared" si="26"/>
        <v>1316.25</v>
      </c>
      <c r="AG72" s="9">
        <f t="shared" si="29"/>
        <v>715.39555398047924</v>
      </c>
      <c r="AI72" s="24">
        <v>1568</v>
      </c>
      <c r="AJ72" s="11">
        <f t="shared" si="30"/>
        <v>3.1136620679372871</v>
      </c>
      <c r="AK72" s="11">
        <f t="shared" si="31"/>
        <v>1.8398912219629424</v>
      </c>
    </row>
    <row r="73" spans="1:37" x14ac:dyDescent="0.2">
      <c r="A73" s="5">
        <v>1569</v>
      </c>
      <c r="B73" s="4">
        <v>0.30517286849937836</v>
      </c>
      <c r="C73" s="4">
        <f t="shared" si="27"/>
        <v>0.4359612407133977</v>
      </c>
      <c r="D73" s="4">
        <v>0.3906382978723405</v>
      </c>
      <c r="E73" s="4">
        <v>0.35584226407241704</v>
      </c>
      <c r="F73" s="4">
        <v>2.1488</v>
      </c>
      <c r="G73" s="4">
        <v>4.4821</v>
      </c>
      <c r="H73" s="4">
        <v>1.66</v>
      </c>
      <c r="I73" s="4">
        <v>4.68</v>
      </c>
      <c r="J73" s="4">
        <v>4.2</v>
      </c>
      <c r="K73" s="4">
        <v>2.8995000000000002</v>
      </c>
      <c r="L73" s="4">
        <v>5.4336000000000002</v>
      </c>
      <c r="M73" s="4"/>
      <c r="N73" s="4">
        <v>9.3150000000000013</v>
      </c>
      <c r="O73" s="4">
        <v>5.2649999999999997</v>
      </c>
      <c r="P73" s="4"/>
      <c r="Q73" s="26">
        <v>1569</v>
      </c>
      <c r="R73" s="6">
        <f t="shared" si="16"/>
        <v>105.86297872340428</v>
      </c>
      <c r="S73" s="6">
        <f t="shared" si="28"/>
        <v>10.577776890919793</v>
      </c>
      <c r="T73" s="6">
        <f t="shared" si="17"/>
        <v>10.744</v>
      </c>
      <c r="U73" s="6">
        <f t="shared" si="18"/>
        <v>13.446300000000001</v>
      </c>
      <c r="V73" s="6">
        <f t="shared" si="19"/>
        <v>2.1579999999999999</v>
      </c>
      <c r="W73" s="6">
        <f t="shared" si="20"/>
        <v>14.04</v>
      </c>
      <c r="X73" s="6">
        <f t="shared" si="21"/>
        <v>5.4600000000000009</v>
      </c>
      <c r="Y73" s="6">
        <f t="shared" si="22"/>
        <v>3.7693500000000002</v>
      </c>
      <c r="Z73" s="6">
        <f t="shared" si="23"/>
        <v>10.8672</v>
      </c>
      <c r="AB73" s="7">
        <f t="shared" si="24"/>
        <v>176.92560561432407</v>
      </c>
      <c r="AC73" s="7"/>
      <c r="AD73" s="8">
        <v>1569</v>
      </c>
      <c r="AE73" s="9">
        <f t="shared" si="25"/>
        <v>2328.7500000000005</v>
      </c>
      <c r="AF73" s="9">
        <f t="shared" si="26"/>
        <v>1316.25</v>
      </c>
      <c r="AG73" s="9">
        <f t="shared" si="29"/>
        <v>743.08754358016108</v>
      </c>
      <c r="AI73" s="24">
        <v>1569</v>
      </c>
      <c r="AJ73" s="11">
        <f t="shared" si="30"/>
        <v>3.1338837800727917</v>
      </c>
      <c r="AK73" s="11">
        <f t="shared" si="31"/>
        <v>1.7713256148237515</v>
      </c>
    </row>
    <row r="74" spans="1:37" x14ac:dyDescent="0.2">
      <c r="A74" s="5">
        <v>1570</v>
      </c>
      <c r="B74" s="4">
        <v>0.31788840468685248</v>
      </c>
      <c r="C74" s="4">
        <f t="shared" si="27"/>
        <v>0.4541262924097893</v>
      </c>
      <c r="D74" s="4">
        <v>0.39351063829787242</v>
      </c>
      <c r="E74" s="4">
        <v>0.36520653417958593</v>
      </c>
      <c r="F74" s="4">
        <v>2.2932000000000001</v>
      </c>
      <c r="G74" s="4">
        <v>4.7336</v>
      </c>
      <c r="H74" s="4">
        <v>1.66</v>
      </c>
      <c r="I74" s="4">
        <v>4.7549999999999999</v>
      </c>
      <c r="J74" s="4">
        <v>5.0599999999999996</v>
      </c>
      <c r="K74" s="4">
        <v>2.6156999999999999</v>
      </c>
      <c r="L74" s="4">
        <v>6.5655000000000001</v>
      </c>
      <c r="M74" s="4"/>
      <c r="N74" s="4">
        <v>9.7200000000000006</v>
      </c>
      <c r="O74" s="4">
        <v>5.2649999999999997</v>
      </c>
      <c r="P74" s="4"/>
      <c r="Q74" s="26">
        <v>1570</v>
      </c>
      <c r="R74" s="6">
        <f t="shared" si="16"/>
        <v>106.64138297872343</v>
      </c>
      <c r="S74" s="6">
        <f t="shared" si="28"/>
        <v>10.85613944068084</v>
      </c>
      <c r="T74" s="6">
        <f t="shared" si="17"/>
        <v>11.466000000000001</v>
      </c>
      <c r="U74" s="6">
        <f t="shared" si="18"/>
        <v>14.200800000000001</v>
      </c>
      <c r="V74" s="6">
        <f t="shared" si="19"/>
        <v>2.1579999999999999</v>
      </c>
      <c r="W74" s="6">
        <f t="shared" si="20"/>
        <v>14.265000000000001</v>
      </c>
      <c r="X74" s="6">
        <f t="shared" si="21"/>
        <v>6.5779999999999994</v>
      </c>
      <c r="Y74" s="6">
        <f t="shared" si="22"/>
        <v>3.4004099999999999</v>
      </c>
      <c r="Z74" s="6">
        <f t="shared" si="23"/>
        <v>13.131</v>
      </c>
      <c r="AB74" s="7">
        <f t="shared" si="24"/>
        <v>182.69673241940424</v>
      </c>
      <c r="AC74" s="7"/>
      <c r="AD74" s="8">
        <v>1570</v>
      </c>
      <c r="AE74" s="9">
        <f t="shared" si="25"/>
        <v>2430</v>
      </c>
      <c r="AF74" s="9">
        <f t="shared" si="26"/>
        <v>1316.25</v>
      </c>
      <c r="AG74" s="9">
        <f t="shared" si="29"/>
        <v>767.32627616149784</v>
      </c>
      <c r="AI74" s="24">
        <v>1570</v>
      </c>
      <c r="AJ74" s="11">
        <f t="shared" si="30"/>
        <v>3.1668405937509716</v>
      </c>
      <c r="AK74" s="11">
        <f t="shared" si="31"/>
        <v>1.7153719882817764</v>
      </c>
    </row>
    <row r="75" spans="1:37" x14ac:dyDescent="0.2">
      <c r="A75" s="5">
        <v>1571</v>
      </c>
      <c r="B75" s="4">
        <v>0.50099212578647956</v>
      </c>
      <c r="C75" s="4">
        <f t="shared" si="27"/>
        <v>0.71570303683782799</v>
      </c>
      <c r="D75" s="4">
        <v>0.39982978723404261</v>
      </c>
      <c r="E75" s="4">
        <v>0.47</v>
      </c>
      <c r="F75" s="4">
        <v>2.3155000000000001</v>
      </c>
      <c r="G75" s="4">
        <v>4.1337999999999999</v>
      </c>
      <c r="H75" s="4">
        <v>1.66</v>
      </c>
      <c r="I75" s="4">
        <v>4.68</v>
      </c>
      <c r="J75" s="4">
        <v>4.5</v>
      </c>
      <c r="K75" s="4">
        <v>3.4638</v>
      </c>
      <c r="L75" s="4">
        <v>6.7352999999999996</v>
      </c>
      <c r="M75" s="4"/>
      <c r="N75" s="4">
        <v>9.7200000000000006</v>
      </c>
      <c r="O75" s="4">
        <v>5.67</v>
      </c>
      <c r="P75" s="4"/>
      <c r="Q75" s="26">
        <v>1571</v>
      </c>
      <c r="R75" s="6">
        <f t="shared" si="16"/>
        <v>108.35387234042555</v>
      </c>
      <c r="S75" s="6">
        <f t="shared" si="28"/>
        <v>13.971232876712328</v>
      </c>
      <c r="T75" s="6">
        <f t="shared" si="17"/>
        <v>11.577500000000001</v>
      </c>
      <c r="U75" s="6">
        <f t="shared" si="18"/>
        <v>12.401399999999999</v>
      </c>
      <c r="V75" s="6">
        <f t="shared" si="19"/>
        <v>2.1579999999999999</v>
      </c>
      <c r="W75" s="6">
        <f t="shared" si="20"/>
        <v>14.04</v>
      </c>
      <c r="X75" s="6">
        <f t="shared" si="21"/>
        <v>5.8500000000000005</v>
      </c>
      <c r="Y75" s="6">
        <f t="shared" si="22"/>
        <v>4.5029399999999997</v>
      </c>
      <c r="Z75" s="6">
        <f t="shared" si="23"/>
        <v>13.470599999999999</v>
      </c>
      <c r="AB75" s="7">
        <f t="shared" si="24"/>
        <v>186.32554521713783</v>
      </c>
      <c r="AC75" s="7"/>
      <c r="AD75" s="8">
        <v>1571</v>
      </c>
      <c r="AE75" s="9">
        <f t="shared" si="25"/>
        <v>2430</v>
      </c>
      <c r="AF75" s="9">
        <f t="shared" si="26"/>
        <v>1417.5</v>
      </c>
      <c r="AG75" s="9">
        <f t="shared" si="29"/>
        <v>782.56728991197895</v>
      </c>
      <c r="AI75" s="24">
        <v>1571</v>
      </c>
      <c r="AJ75" s="11">
        <f t="shared" si="30"/>
        <v>3.1051642859661563</v>
      </c>
      <c r="AK75" s="11">
        <f t="shared" si="31"/>
        <v>1.8113458334802577</v>
      </c>
    </row>
    <row r="76" spans="1:37" x14ac:dyDescent="0.2">
      <c r="A76" s="5">
        <v>1572</v>
      </c>
      <c r="B76" s="4">
        <v>0.55948359224886035</v>
      </c>
      <c r="C76" s="4">
        <f t="shared" si="27"/>
        <v>0.79926227464122912</v>
      </c>
      <c r="D76" s="4">
        <v>0.52276595744680865</v>
      </c>
      <c r="E76" s="4">
        <v>0.57122047653730113</v>
      </c>
      <c r="F76" s="4">
        <v>2.0844999999999998</v>
      </c>
      <c r="G76" s="4">
        <v>5.7202999999999999</v>
      </c>
      <c r="H76" s="4">
        <v>1.66</v>
      </c>
      <c r="I76" s="4">
        <v>4.68</v>
      </c>
      <c r="J76" s="4">
        <v>4.62</v>
      </c>
      <c r="K76" s="4">
        <v>2.9426999999999999</v>
      </c>
      <c r="L76" s="4">
        <v>7.9238999999999997</v>
      </c>
      <c r="M76" s="4"/>
      <c r="N76" s="4">
        <v>9.7200000000000006</v>
      </c>
      <c r="O76" s="4">
        <v>5.67</v>
      </c>
      <c r="P76" s="4"/>
      <c r="Q76" s="26">
        <v>1572</v>
      </c>
      <c r="R76" s="6">
        <f t="shared" si="16"/>
        <v>141.66957446808513</v>
      </c>
      <c r="S76" s="6">
        <f t="shared" si="28"/>
        <v>16.980115535423884</v>
      </c>
      <c r="T76" s="6">
        <f t="shared" si="17"/>
        <v>10.422499999999999</v>
      </c>
      <c r="U76" s="6">
        <f t="shared" si="18"/>
        <v>17.160899999999998</v>
      </c>
      <c r="V76" s="6">
        <f t="shared" si="19"/>
        <v>2.1579999999999999</v>
      </c>
      <c r="W76" s="6">
        <f t="shared" si="20"/>
        <v>14.04</v>
      </c>
      <c r="X76" s="6">
        <f t="shared" si="21"/>
        <v>6.0060000000000002</v>
      </c>
      <c r="Y76" s="6">
        <f t="shared" si="22"/>
        <v>3.82551</v>
      </c>
      <c r="Z76" s="6">
        <f t="shared" si="23"/>
        <v>15.847799999999999</v>
      </c>
      <c r="AB76" s="7">
        <f t="shared" si="24"/>
        <v>228.11040000350903</v>
      </c>
      <c r="AC76" s="7"/>
      <c r="AD76" s="8">
        <v>1572</v>
      </c>
      <c r="AE76" s="9">
        <f t="shared" si="25"/>
        <v>2430</v>
      </c>
      <c r="AF76" s="9">
        <f t="shared" si="26"/>
        <v>1417.5</v>
      </c>
      <c r="AG76" s="9">
        <f t="shared" si="29"/>
        <v>958.063680014738</v>
      </c>
      <c r="AI76" s="24">
        <v>1572</v>
      </c>
      <c r="AJ76" s="11">
        <f t="shared" si="30"/>
        <v>2.5363658498802701</v>
      </c>
      <c r="AK76" s="11">
        <f t="shared" si="31"/>
        <v>1.4795467457634908</v>
      </c>
    </row>
    <row r="77" spans="1:37" x14ac:dyDescent="0.2">
      <c r="A77" s="5">
        <v>1573</v>
      </c>
      <c r="B77" s="4">
        <v>0.56456980672385004</v>
      </c>
      <c r="C77" s="4">
        <f t="shared" si="27"/>
        <v>0.80652829531978587</v>
      </c>
      <c r="D77" s="4">
        <v>0.58021276595744686</v>
      </c>
      <c r="E77" s="4">
        <v>0.61101862449276878</v>
      </c>
      <c r="F77" s="4">
        <v>2.3155000000000001</v>
      </c>
      <c r="G77" s="4">
        <v>5.7590000000000003</v>
      </c>
      <c r="H77" s="4">
        <v>1.66</v>
      </c>
      <c r="I77" s="4">
        <v>4.68</v>
      </c>
      <c r="J77" s="4">
        <v>6.58</v>
      </c>
      <c r="K77" s="4">
        <v>3.8555000000000001</v>
      </c>
      <c r="L77" s="4">
        <v>9.0558999999999994</v>
      </c>
      <c r="M77" s="4"/>
      <c r="N77" s="4">
        <v>8.91</v>
      </c>
      <c r="O77" s="4">
        <v>5.2649999999999997</v>
      </c>
      <c r="P77" s="4"/>
      <c r="Q77" s="26">
        <v>1573</v>
      </c>
      <c r="R77" s="6">
        <f t="shared" si="16"/>
        <v>157.2376595744681</v>
      </c>
      <c r="S77" s="6">
        <f t="shared" si="28"/>
        <v>18.163156371908332</v>
      </c>
      <c r="T77" s="6">
        <f t="shared" si="17"/>
        <v>11.577500000000001</v>
      </c>
      <c r="U77" s="6">
        <f t="shared" si="18"/>
        <v>17.277000000000001</v>
      </c>
      <c r="V77" s="6">
        <f t="shared" si="19"/>
        <v>2.1579999999999999</v>
      </c>
      <c r="W77" s="6">
        <f t="shared" si="20"/>
        <v>14.04</v>
      </c>
      <c r="X77" s="6">
        <f t="shared" si="21"/>
        <v>8.5540000000000003</v>
      </c>
      <c r="Y77" s="6">
        <f t="shared" si="22"/>
        <v>5.0121500000000001</v>
      </c>
      <c r="Z77" s="6">
        <f t="shared" si="23"/>
        <v>18.111799999999999</v>
      </c>
      <c r="AB77" s="7">
        <f t="shared" si="24"/>
        <v>252.13126594637637</v>
      </c>
      <c r="AC77" s="7"/>
      <c r="AD77" s="8">
        <v>1573</v>
      </c>
      <c r="AE77" s="9">
        <f t="shared" si="25"/>
        <v>2227.5</v>
      </c>
      <c r="AF77" s="9">
        <f t="shared" si="26"/>
        <v>1316.25</v>
      </c>
      <c r="AG77" s="9">
        <f t="shared" si="29"/>
        <v>1058.9513169747809</v>
      </c>
      <c r="AI77" s="24">
        <v>1573</v>
      </c>
      <c r="AJ77" s="11">
        <f t="shared" si="30"/>
        <v>2.1034961327245303</v>
      </c>
      <c r="AK77" s="11">
        <f t="shared" si="31"/>
        <v>1.2429749875190408</v>
      </c>
    </row>
    <row r="78" spans="1:37" x14ac:dyDescent="0.2">
      <c r="A78" s="5">
        <v>1574</v>
      </c>
      <c r="B78" s="4">
        <v>0.41141823753249523</v>
      </c>
      <c r="C78" s="4">
        <f t="shared" si="27"/>
        <v>0.5877403393321361</v>
      </c>
      <c r="D78" s="4">
        <v>0.50174468085106383</v>
      </c>
      <c r="E78" s="4">
        <v>0.42081411345795905</v>
      </c>
      <c r="F78" s="4">
        <v>2.5007000000000001</v>
      </c>
      <c r="G78" s="4">
        <v>6.6295999999999999</v>
      </c>
      <c r="H78" s="4">
        <v>1.66</v>
      </c>
      <c r="I78" s="4">
        <v>4.5789</v>
      </c>
      <c r="J78" s="4">
        <v>7.5880999999999998</v>
      </c>
      <c r="K78" s="4">
        <v>4.3784999999999998</v>
      </c>
      <c r="L78" s="4">
        <v>8.9384999999999994</v>
      </c>
      <c r="M78" s="4"/>
      <c r="N78" s="4">
        <v>8.84</v>
      </c>
      <c r="O78" s="4">
        <v>5.46</v>
      </c>
      <c r="P78" s="4"/>
      <c r="Q78" s="26">
        <v>1574</v>
      </c>
      <c r="R78" s="6">
        <f t="shared" si="16"/>
        <v>135.97280851063829</v>
      </c>
      <c r="S78" s="6">
        <f t="shared" si="28"/>
        <v>12.509131865805083</v>
      </c>
      <c r="T78" s="6">
        <f t="shared" si="17"/>
        <v>12.503500000000001</v>
      </c>
      <c r="U78" s="6">
        <f t="shared" si="18"/>
        <v>19.8888</v>
      </c>
      <c r="V78" s="6">
        <f t="shared" si="19"/>
        <v>2.1579999999999999</v>
      </c>
      <c r="W78" s="6">
        <f t="shared" si="20"/>
        <v>13.736699999999999</v>
      </c>
      <c r="X78" s="6">
        <f t="shared" si="21"/>
        <v>9.8645300000000002</v>
      </c>
      <c r="Y78" s="6">
        <f t="shared" si="22"/>
        <v>5.6920500000000001</v>
      </c>
      <c r="Z78" s="6">
        <f t="shared" si="23"/>
        <v>17.876999999999999</v>
      </c>
      <c r="AB78" s="7">
        <f t="shared" si="24"/>
        <v>230.20252037644337</v>
      </c>
      <c r="AC78" s="7"/>
      <c r="AD78" s="8">
        <v>1574</v>
      </c>
      <c r="AE78" s="9">
        <f t="shared" si="25"/>
        <v>2210</v>
      </c>
      <c r="AF78" s="9">
        <f t="shared" si="26"/>
        <v>1365</v>
      </c>
      <c r="AG78" s="9">
        <f t="shared" si="29"/>
        <v>966.85058558106221</v>
      </c>
      <c r="AI78" s="24">
        <v>1574</v>
      </c>
      <c r="AJ78" s="11">
        <f t="shared" si="30"/>
        <v>2.2857720034081837</v>
      </c>
      <c r="AK78" s="11">
        <f t="shared" si="31"/>
        <v>1.411800355046231</v>
      </c>
    </row>
    <row r="79" spans="1:37" x14ac:dyDescent="0.2">
      <c r="A79" s="5">
        <v>1575</v>
      </c>
      <c r="B79" s="4">
        <v>0.31835935047157377</v>
      </c>
      <c r="C79" s="4">
        <f t="shared" si="27"/>
        <v>0.45479907210224829</v>
      </c>
      <c r="D79" s="4">
        <v>0.34408510638297873</v>
      </c>
      <c r="E79" s="4">
        <v>0.38775014740054797</v>
      </c>
      <c r="F79" s="4">
        <v>2.8527</v>
      </c>
      <c r="G79" s="4">
        <v>5.5461999999999998</v>
      </c>
      <c r="H79" s="4">
        <v>1.66</v>
      </c>
      <c r="I79" s="4">
        <v>4.5789</v>
      </c>
      <c r="J79" s="4">
        <v>6.5095999999999998</v>
      </c>
      <c r="K79" s="4">
        <v>4.2504999999999997</v>
      </c>
      <c r="L79" s="4">
        <v>8.5024999999999995</v>
      </c>
      <c r="M79" s="4"/>
      <c r="N79" s="4">
        <v>9.36</v>
      </c>
      <c r="O79" s="4">
        <v>6.24</v>
      </c>
      <c r="P79" s="4"/>
      <c r="Q79" s="26">
        <v>1575</v>
      </c>
      <c r="R79" s="6">
        <f t="shared" si="16"/>
        <v>93.247063829787237</v>
      </c>
      <c r="S79" s="6">
        <f t="shared" si="28"/>
        <v>11.526271504920398</v>
      </c>
      <c r="T79" s="6">
        <f t="shared" si="17"/>
        <v>14.263500000000001</v>
      </c>
      <c r="U79" s="6">
        <f t="shared" si="18"/>
        <v>16.6386</v>
      </c>
      <c r="V79" s="6">
        <f t="shared" si="19"/>
        <v>2.1579999999999999</v>
      </c>
      <c r="W79" s="6">
        <f t="shared" si="20"/>
        <v>13.736699999999999</v>
      </c>
      <c r="X79" s="6">
        <f t="shared" si="21"/>
        <v>8.4624799999999993</v>
      </c>
      <c r="Y79" s="6">
        <f t="shared" si="22"/>
        <v>5.5256499999999997</v>
      </c>
      <c r="Z79" s="6">
        <f t="shared" si="23"/>
        <v>17.004999999999999</v>
      </c>
      <c r="AB79" s="7">
        <f t="shared" si="24"/>
        <v>182.56326533470764</v>
      </c>
      <c r="AC79" s="7"/>
      <c r="AD79" s="8">
        <v>1575</v>
      </c>
      <c r="AE79" s="9">
        <f t="shared" si="25"/>
        <v>2340</v>
      </c>
      <c r="AF79" s="9">
        <f t="shared" si="26"/>
        <v>1560</v>
      </c>
      <c r="AG79" s="9">
        <f t="shared" si="29"/>
        <v>766.76571440577209</v>
      </c>
      <c r="AI79" s="24">
        <v>1575</v>
      </c>
      <c r="AJ79" s="11">
        <f t="shared" si="30"/>
        <v>3.0517796453815786</v>
      </c>
      <c r="AK79" s="11">
        <f t="shared" si="31"/>
        <v>2.0345197635877192</v>
      </c>
    </row>
    <row r="80" spans="1:37" x14ac:dyDescent="0.2">
      <c r="A80" s="5">
        <v>1576</v>
      </c>
      <c r="B80" s="4">
        <v>0.56278021274190915</v>
      </c>
      <c r="C80" s="4">
        <f t="shared" si="27"/>
        <v>0.80397173248844167</v>
      </c>
      <c r="D80" s="4">
        <v>0.35159574468085109</v>
      </c>
      <c r="E80" s="4">
        <v>0.45087226441924189</v>
      </c>
      <c r="F80" s="4">
        <v>2.2787000000000002</v>
      </c>
      <c r="G80" s="4">
        <v>4.12</v>
      </c>
      <c r="H80" s="4">
        <v>1.66</v>
      </c>
      <c r="I80" s="4">
        <v>4.4722</v>
      </c>
      <c r="J80" s="4">
        <v>5.6295999999999999</v>
      </c>
      <c r="K80" s="4">
        <v>3.5762</v>
      </c>
      <c r="L80" s="4">
        <v>8.8043999999999993</v>
      </c>
      <c r="M80" s="4"/>
      <c r="N80" s="4">
        <v>10.5</v>
      </c>
      <c r="O80" s="4">
        <v>6.75</v>
      </c>
      <c r="P80" s="4"/>
      <c r="Q80" s="26">
        <v>1576</v>
      </c>
      <c r="R80" s="6">
        <f t="shared" si="16"/>
        <v>95.282446808510642</v>
      </c>
      <c r="S80" s="6">
        <f t="shared" si="28"/>
        <v>13.402641284791164</v>
      </c>
      <c r="T80" s="6">
        <f t="shared" si="17"/>
        <v>11.393500000000001</v>
      </c>
      <c r="U80" s="6">
        <f t="shared" si="18"/>
        <v>12.36</v>
      </c>
      <c r="V80" s="6">
        <f t="shared" si="19"/>
        <v>2.1579999999999999</v>
      </c>
      <c r="W80" s="6">
        <f t="shared" si="20"/>
        <v>13.416599999999999</v>
      </c>
      <c r="X80" s="6">
        <f t="shared" si="21"/>
        <v>7.3184800000000001</v>
      </c>
      <c r="Y80" s="6">
        <f t="shared" si="22"/>
        <v>4.6490600000000004</v>
      </c>
      <c r="Z80" s="6">
        <f t="shared" si="23"/>
        <v>17.608799999999999</v>
      </c>
      <c r="AB80" s="7">
        <f t="shared" si="24"/>
        <v>177.58952809330177</v>
      </c>
      <c r="AC80" s="7"/>
      <c r="AD80" s="8">
        <v>1576</v>
      </c>
      <c r="AE80" s="9">
        <f t="shared" si="25"/>
        <v>2625</v>
      </c>
      <c r="AF80" s="9">
        <f t="shared" si="26"/>
        <v>1687.5</v>
      </c>
      <c r="AG80" s="9">
        <f t="shared" si="29"/>
        <v>745.87601799186746</v>
      </c>
      <c r="AI80" s="24">
        <v>1576</v>
      </c>
      <c r="AJ80" s="11">
        <f t="shared" si="30"/>
        <v>3.5193516572195533</v>
      </c>
      <c r="AK80" s="11">
        <f t="shared" si="31"/>
        <v>2.2624403510697126</v>
      </c>
    </row>
    <row r="81" spans="1:37" x14ac:dyDescent="0.2">
      <c r="A81" s="5">
        <v>1577</v>
      </c>
      <c r="B81" s="4">
        <v>0.46623632687405031</v>
      </c>
      <c r="C81" s="4">
        <f t="shared" si="27"/>
        <v>0.66605189553435762</v>
      </c>
      <c r="D81" s="4">
        <v>0.38148936170212766</v>
      </c>
      <c r="E81" s="4">
        <v>0.53411022092740967</v>
      </c>
      <c r="F81" s="4">
        <v>2.0701000000000001</v>
      </c>
      <c r="G81" s="4">
        <v>4.6753999999999998</v>
      </c>
      <c r="H81" s="4">
        <v>1.66</v>
      </c>
      <c r="I81" s="4">
        <v>3.9356</v>
      </c>
      <c r="J81" s="4">
        <v>5.2310999999999996</v>
      </c>
      <c r="K81" s="4">
        <v>2.1313</v>
      </c>
      <c r="L81" s="4">
        <v>6.8254999999999999</v>
      </c>
      <c r="M81" s="4"/>
      <c r="N81" s="4">
        <v>11.88</v>
      </c>
      <c r="O81" s="4">
        <v>6.6</v>
      </c>
      <c r="P81" s="4"/>
      <c r="Q81" s="26">
        <v>1577</v>
      </c>
      <c r="R81" s="6">
        <f t="shared" si="16"/>
        <v>103.38361702127659</v>
      </c>
      <c r="S81" s="6">
        <f t="shared" si="28"/>
        <v>15.876975060444918</v>
      </c>
      <c r="T81" s="6">
        <f t="shared" si="17"/>
        <v>10.3505</v>
      </c>
      <c r="U81" s="6">
        <f t="shared" si="18"/>
        <v>14.026199999999999</v>
      </c>
      <c r="V81" s="6">
        <f t="shared" si="19"/>
        <v>2.1579999999999999</v>
      </c>
      <c r="W81" s="6">
        <f t="shared" si="20"/>
        <v>11.806799999999999</v>
      </c>
      <c r="X81" s="6">
        <f t="shared" si="21"/>
        <v>6.8004299999999995</v>
      </c>
      <c r="Y81" s="6">
        <f t="shared" si="22"/>
        <v>2.7706900000000001</v>
      </c>
      <c r="Z81" s="6">
        <f t="shared" si="23"/>
        <v>13.651</v>
      </c>
      <c r="AB81" s="7">
        <f t="shared" si="24"/>
        <v>180.82421208172153</v>
      </c>
      <c r="AC81" s="7"/>
      <c r="AD81" s="8">
        <v>1577</v>
      </c>
      <c r="AE81" s="9">
        <f t="shared" si="25"/>
        <v>2970</v>
      </c>
      <c r="AF81" s="9">
        <f t="shared" si="26"/>
        <v>1650</v>
      </c>
      <c r="AG81" s="9">
        <f t="shared" si="29"/>
        <v>759.46169074323041</v>
      </c>
      <c r="AI81" s="24">
        <v>1577</v>
      </c>
      <c r="AJ81" s="11">
        <f t="shared" si="30"/>
        <v>3.910664667092655</v>
      </c>
      <c r="AK81" s="11">
        <f t="shared" si="31"/>
        <v>2.1725914817181415</v>
      </c>
    </row>
    <row r="82" spans="1:37" x14ac:dyDescent="0.2">
      <c r="A82" s="5">
        <v>1578</v>
      </c>
      <c r="B82" s="4">
        <v>0.40821580619639075</v>
      </c>
      <c r="C82" s="4">
        <f t="shared" si="27"/>
        <v>0.58316543742341542</v>
      </c>
      <c r="D82" s="4">
        <v>0.36791489361702134</v>
      </c>
      <c r="E82" s="4">
        <v>0.49087272685233357</v>
      </c>
      <c r="F82" s="4">
        <v>2.1419999999999999</v>
      </c>
      <c r="G82" s="4">
        <v>5.5692000000000004</v>
      </c>
      <c r="H82" s="4">
        <v>1.66</v>
      </c>
      <c r="I82" s="4">
        <v>3.9356</v>
      </c>
      <c r="J82" s="4">
        <v>5.0193000000000003</v>
      </c>
      <c r="K82" s="4">
        <v>2.1313</v>
      </c>
      <c r="L82" s="4">
        <v>7.3788999999999998</v>
      </c>
      <c r="M82" s="4"/>
      <c r="N82" s="4">
        <v>11.88</v>
      </c>
      <c r="O82" s="4">
        <v>6.6</v>
      </c>
      <c r="P82" s="4"/>
      <c r="Q82" s="26">
        <v>1578</v>
      </c>
      <c r="R82" s="6">
        <f t="shared" si="16"/>
        <v>99.70493617021279</v>
      </c>
      <c r="S82" s="6">
        <f t="shared" si="28"/>
        <v>14.591696126980327</v>
      </c>
      <c r="T82" s="6">
        <f t="shared" si="17"/>
        <v>10.709999999999999</v>
      </c>
      <c r="U82" s="6">
        <f t="shared" si="18"/>
        <v>16.707599999999999</v>
      </c>
      <c r="V82" s="6">
        <f t="shared" si="19"/>
        <v>2.1579999999999999</v>
      </c>
      <c r="W82" s="6">
        <f t="shared" si="20"/>
        <v>11.806799999999999</v>
      </c>
      <c r="X82" s="6">
        <f t="shared" si="21"/>
        <v>6.5250900000000005</v>
      </c>
      <c r="Y82" s="6">
        <f t="shared" si="22"/>
        <v>2.7706900000000001</v>
      </c>
      <c r="Z82" s="6">
        <f t="shared" si="23"/>
        <v>14.7578</v>
      </c>
      <c r="AB82" s="7">
        <f t="shared" si="24"/>
        <v>179.73261229719313</v>
      </c>
      <c r="AC82" s="7"/>
      <c r="AD82" s="8">
        <v>1578</v>
      </c>
      <c r="AE82" s="9">
        <f t="shared" si="25"/>
        <v>2970</v>
      </c>
      <c r="AF82" s="9">
        <f t="shared" si="26"/>
        <v>1650</v>
      </c>
      <c r="AG82" s="9">
        <f>AB82*4.2</f>
        <v>754.87697164821122</v>
      </c>
      <c r="AI82" s="24">
        <v>1578</v>
      </c>
      <c r="AJ82" s="11">
        <f t="shared" si="30"/>
        <v>3.9344159532582528</v>
      </c>
      <c r="AK82" s="11">
        <f t="shared" si="31"/>
        <v>2.1857866406990292</v>
      </c>
    </row>
    <row r="83" spans="1:37" x14ac:dyDescent="0.2">
      <c r="A83" s="5">
        <v>1579</v>
      </c>
      <c r="B83" s="4">
        <v>0.41631607369359641</v>
      </c>
      <c r="C83" s="4">
        <f t="shared" si="27"/>
        <v>0.59473724813370921</v>
      </c>
      <c r="D83" s="4">
        <v>0.21106382978723406</v>
      </c>
      <c r="E83" s="4">
        <v>0.48208649810980481</v>
      </c>
      <c r="F83" s="4">
        <v>2.2023999999999999</v>
      </c>
      <c r="G83" s="4">
        <v>5.6901000000000002</v>
      </c>
      <c r="H83" s="4">
        <v>1.66</v>
      </c>
      <c r="I83" s="4">
        <v>3.6444000000000001</v>
      </c>
      <c r="J83" s="4">
        <v>4.8296000000000001</v>
      </c>
      <c r="K83" s="4">
        <v>2.4220000000000002</v>
      </c>
      <c r="L83" s="4">
        <v>8.9161999999999999</v>
      </c>
      <c r="M83" s="4"/>
      <c r="N83" s="4">
        <v>10.8</v>
      </c>
      <c r="O83" s="4">
        <v>6.6</v>
      </c>
      <c r="P83" s="4"/>
      <c r="Q83" s="26">
        <v>1579</v>
      </c>
      <c r="R83" s="6">
        <f t="shared" si="16"/>
        <v>57.198297872340433</v>
      </c>
      <c r="S83" s="6">
        <f t="shared" si="28"/>
        <v>14.330516450661319</v>
      </c>
      <c r="T83" s="6">
        <f t="shared" si="17"/>
        <v>11.012</v>
      </c>
      <c r="U83" s="6">
        <f t="shared" si="18"/>
        <v>17.0703</v>
      </c>
      <c r="V83" s="6">
        <f t="shared" si="19"/>
        <v>2.1579999999999999</v>
      </c>
      <c r="W83" s="6">
        <f t="shared" si="20"/>
        <v>10.933199999999999</v>
      </c>
      <c r="X83" s="6">
        <f t="shared" si="21"/>
        <v>6.2784800000000001</v>
      </c>
      <c r="Y83" s="6">
        <f t="shared" si="22"/>
        <v>3.1486000000000005</v>
      </c>
      <c r="Z83" s="6">
        <f t="shared" si="23"/>
        <v>17.8324</v>
      </c>
      <c r="AB83" s="7">
        <f t="shared" si="24"/>
        <v>139.96179432300175</v>
      </c>
      <c r="AC83" s="7"/>
      <c r="AD83" s="8">
        <v>1579</v>
      </c>
      <c r="AE83" s="9">
        <f t="shared" si="25"/>
        <v>2700</v>
      </c>
      <c r="AF83" s="9">
        <f t="shared" si="26"/>
        <v>1650</v>
      </c>
      <c r="AG83" s="9">
        <f t="shared" si="29"/>
        <v>587.83953615660744</v>
      </c>
      <c r="AI83" s="24">
        <v>1579</v>
      </c>
      <c r="AJ83" s="11">
        <f t="shared" si="30"/>
        <v>4.5930901784065918</v>
      </c>
      <c r="AK83" s="11">
        <f>AF83/AG83</f>
        <v>2.8068884423595835</v>
      </c>
    </row>
    <row r="84" spans="1:37" x14ac:dyDescent="0.2">
      <c r="A84" s="5">
        <v>1580</v>
      </c>
      <c r="B84" s="4">
        <v>0.38994310974920571</v>
      </c>
      <c r="C84" s="4">
        <f t="shared" si="27"/>
        <v>0.55706158535600814</v>
      </c>
      <c r="D84" s="4">
        <v>0.34680851063829793</v>
      </c>
      <c r="E84" s="4">
        <v>0.45780876079492255</v>
      </c>
      <c r="F84" s="4">
        <v>2.6225999999999998</v>
      </c>
      <c r="G84" s="4">
        <v>5.1756000000000002</v>
      </c>
      <c r="H84" s="4">
        <v>1.66</v>
      </c>
      <c r="I84" s="4">
        <v>3.6444000000000001</v>
      </c>
      <c r="J84" s="4">
        <v>4.9184999999999999</v>
      </c>
      <c r="K84" s="4">
        <v>3.1385000000000001</v>
      </c>
      <c r="L84" s="4">
        <v>7.1273</v>
      </c>
      <c r="M84" s="4"/>
      <c r="N84" s="4">
        <v>13.200000000000001</v>
      </c>
      <c r="O84" s="4">
        <v>7.2</v>
      </c>
      <c r="P84" s="4"/>
      <c r="Q84" s="26">
        <v>1580</v>
      </c>
      <c r="R84" s="6">
        <f t="shared" si="16"/>
        <v>93.985106382978742</v>
      </c>
      <c r="S84" s="6">
        <f t="shared" si="28"/>
        <v>13.608835766095643</v>
      </c>
      <c r="T84" s="6">
        <f t="shared" si="17"/>
        <v>13.113</v>
      </c>
      <c r="U84" s="6">
        <f t="shared" si="18"/>
        <v>15.526800000000001</v>
      </c>
      <c r="V84" s="6">
        <f t="shared" si="19"/>
        <v>2.1579999999999999</v>
      </c>
      <c r="W84" s="6">
        <f t="shared" si="20"/>
        <v>10.933199999999999</v>
      </c>
      <c r="X84" s="6">
        <f t="shared" si="21"/>
        <v>6.39405</v>
      </c>
      <c r="Y84" s="6">
        <f t="shared" si="22"/>
        <v>4.08005</v>
      </c>
      <c r="Z84" s="6">
        <f t="shared" si="23"/>
        <v>14.2546</v>
      </c>
      <c r="AB84" s="7">
        <f t="shared" si="24"/>
        <v>174.05364214907436</v>
      </c>
      <c r="AC84" s="7"/>
      <c r="AD84" s="8">
        <v>1580</v>
      </c>
      <c r="AE84" s="9">
        <f t="shared" si="25"/>
        <v>3300.0000000000005</v>
      </c>
      <c r="AF84" s="9">
        <f t="shared" si="26"/>
        <v>1800</v>
      </c>
      <c r="AG84" s="9">
        <f t="shared" si="29"/>
        <v>731.02529702611241</v>
      </c>
      <c r="AI84" s="24">
        <v>1580</v>
      </c>
      <c r="AJ84" s="11">
        <f t="shared" si="30"/>
        <v>4.5142076661707149</v>
      </c>
      <c r="AK84" s="11">
        <f t="shared" si="31"/>
        <v>2.4622950906385714</v>
      </c>
    </row>
    <row r="85" spans="1:37" x14ac:dyDescent="0.2">
      <c r="A85" s="5">
        <v>1581</v>
      </c>
      <c r="B85" s="4">
        <v>0.32212691674934379</v>
      </c>
      <c r="C85" s="4">
        <f t="shared" si="27"/>
        <v>0.46018130964191972</v>
      </c>
      <c r="D85" s="4">
        <v>0.34429787234042553</v>
      </c>
      <c r="E85" s="4">
        <v>0.44948496514410569</v>
      </c>
      <c r="F85" s="4">
        <v>2.5935999999999999</v>
      </c>
      <c r="G85" s="4">
        <v>4.9283999999999999</v>
      </c>
      <c r="H85" s="4">
        <v>1.6099000000000001</v>
      </c>
      <c r="I85" s="4">
        <v>3.28</v>
      </c>
      <c r="J85" s="4">
        <v>4.4267000000000003</v>
      </c>
      <c r="K85" s="4">
        <v>3.9781</v>
      </c>
      <c r="L85" s="4">
        <v>5.7354000000000003</v>
      </c>
      <c r="M85" s="4"/>
      <c r="N85" s="4">
        <v>13.5</v>
      </c>
      <c r="O85" s="4">
        <v>7.02</v>
      </c>
      <c r="P85" s="4"/>
      <c r="Q85" s="26">
        <v>1581</v>
      </c>
      <c r="R85" s="6">
        <f t="shared" si="16"/>
        <v>93.304723404255313</v>
      </c>
      <c r="S85" s="6">
        <f t="shared" si="28"/>
        <v>13.361402388530264</v>
      </c>
      <c r="T85" s="6">
        <f t="shared" si="17"/>
        <v>12.968</v>
      </c>
      <c r="U85" s="6">
        <f t="shared" si="18"/>
        <v>14.7852</v>
      </c>
      <c r="V85" s="6">
        <f t="shared" si="19"/>
        <v>2.09287</v>
      </c>
      <c r="W85" s="6">
        <f t="shared" si="20"/>
        <v>9.84</v>
      </c>
      <c r="X85" s="6">
        <f t="shared" si="21"/>
        <v>5.7547100000000002</v>
      </c>
      <c r="Y85" s="6">
        <f t="shared" si="22"/>
        <v>5.1715299999999997</v>
      </c>
      <c r="Z85" s="6">
        <f t="shared" si="23"/>
        <v>11.470800000000001</v>
      </c>
      <c r="AB85" s="7">
        <f t="shared" si="24"/>
        <v>168.74923579278556</v>
      </c>
      <c r="AC85" s="7"/>
      <c r="AD85" s="8">
        <v>1581</v>
      </c>
      <c r="AE85" s="9">
        <f t="shared" si="25"/>
        <v>3375</v>
      </c>
      <c r="AF85" s="9">
        <f t="shared" si="26"/>
        <v>1755</v>
      </c>
      <c r="AG85" s="9">
        <f t="shared" si="29"/>
        <v>708.74679032969937</v>
      </c>
      <c r="AI85" s="24">
        <v>1581</v>
      </c>
      <c r="AJ85" s="11">
        <f t="shared" si="30"/>
        <v>4.7619263269326355</v>
      </c>
      <c r="AK85" s="11">
        <f t="shared" si="31"/>
        <v>2.4762016900049706</v>
      </c>
    </row>
    <row r="86" spans="1:37" x14ac:dyDescent="0.2">
      <c r="A86" s="5">
        <v>1582</v>
      </c>
      <c r="B86" s="4">
        <v>0.30686827332437489</v>
      </c>
      <c r="C86" s="4">
        <f t="shared" si="27"/>
        <v>0.43838324760624986</v>
      </c>
      <c r="D86" s="4">
        <v>0.28876595744680855</v>
      </c>
      <c r="E86" s="4">
        <v>0.43699927166788055</v>
      </c>
      <c r="F86" s="4">
        <v>2.7021000000000002</v>
      </c>
      <c r="G86" s="4">
        <v>3.8946999999999998</v>
      </c>
      <c r="H86" s="4">
        <v>1.6338999999999999</v>
      </c>
      <c r="I86" s="4">
        <v>3.33</v>
      </c>
      <c r="J86" s="4">
        <v>4.2</v>
      </c>
      <c r="K86" s="4">
        <v>3.8010000000000002</v>
      </c>
      <c r="L86" s="4">
        <v>5.5845000000000002</v>
      </c>
      <c r="M86" s="4"/>
      <c r="N86" s="4">
        <v>13.5</v>
      </c>
      <c r="O86" s="4">
        <v>6.5</v>
      </c>
      <c r="P86" s="4"/>
      <c r="Q86" s="26">
        <v>1582</v>
      </c>
      <c r="R86" s="6">
        <f t="shared" si="16"/>
        <v>78.255574468085115</v>
      </c>
      <c r="S86" s="6">
        <f t="shared" si="28"/>
        <v>12.990252322182204</v>
      </c>
      <c r="T86" s="6">
        <f t="shared" si="17"/>
        <v>13.5105</v>
      </c>
      <c r="U86" s="6">
        <f t="shared" si="18"/>
        <v>11.684099999999999</v>
      </c>
      <c r="V86" s="6">
        <f t="shared" si="19"/>
        <v>2.1240700000000001</v>
      </c>
      <c r="W86" s="6">
        <f t="shared" si="20"/>
        <v>9.99</v>
      </c>
      <c r="X86" s="6">
        <f t="shared" si="21"/>
        <v>5.4600000000000009</v>
      </c>
      <c r="Y86" s="6">
        <f t="shared" si="22"/>
        <v>4.9413</v>
      </c>
      <c r="Z86" s="6">
        <f t="shared" si="23"/>
        <v>11.169</v>
      </c>
      <c r="AB86" s="7">
        <f t="shared" si="24"/>
        <v>150.12479679026734</v>
      </c>
      <c r="AC86" s="7"/>
      <c r="AD86" s="8">
        <v>1582</v>
      </c>
      <c r="AE86" s="9">
        <f t="shared" si="25"/>
        <v>3375</v>
      </c>
      <c r="AF86" s="9">
        <f t="shared" si="26"/>
        <v>1625</v>
      </c>
      <c r="AG86" s="9">
        <f t="shared" si="29"/>
        <v>630.52414651912284</v>
      </c>
      <c r="AI86" s="24">
        <v>1582</v>
      </c>
      <c r="AJ86" s="11">
        <f t="shared" si="30"/>
        <v>5.3526895339885945</v>
      </c>
      <c r="AK86" s="11">
        <f t="shared" si="31"/>
        <v>2.5772208867352493</v>
      </c>
    </row>
    <row r="87" spans="1:37" x14ac:dyDescent="0.2">
      <c r="A87" s="5">
        <v>1583</v>
      </c>
      <c r="B87" s="4">
        <v>0.32212691674934379</v>
      </c>
      <c r="C87" s="4">
        <f t="shared" si="27"/>
        <v>0.46018130964191972</v>
      </c>
      <c r="D87" s="4">
        <v>0.41170212765957442</v>
      </c>
      <c r="E87" s="4">
        <v>0.72104879825200296</v>
      </c>
      <c r="F87" s="4">
        <v>2.3643999999999998</v>
      </c>
      <c r="G87" s="4">
        <v>5.1928999999999998</v>
      </c>
      <c r="H87" s="4">
        <v>2.5</v>
      </c>
      <c r="I87" s="4">
        <v>3.33</v>
      </c>
      <c r="J87" s="4">
        <v>4.2</v>
      </c>
      <c r="K87" s="4">
        <v>2.9064000000000001</v>
      </c>
      <c r="L87" s="4">
        <v>6.1882000000000001</v>
      </c>
      <c r="M87" s="4"/>
      <c r="N87" s="4">
        <v>13.5</v>
      </c>
      <c r="O87" s="4">
        <v>5.94</v>
      </c>
      <c r="P87" s="4"/>
      <c r="Q87" s="26">
        <v>1583</v>
      </c>
      <c r="R87" s="6">
        <f t="shared" si="16"/>
        <v>111.57127659574466</v>
      </c>
      <c r="S87" s="6">
        <f t="shared" si="28"/>
        <v>21.433916331600635</v>
      </c>
      <c r="T87" s="6">
        <f t="shared" si="17"/>
        <v>11.821999999999999</v>
      </c>
      <c r="U87" s="6">
        <f t="shared" si="18"/>
        <v>15.5787</v>
      </c>
      <c r="V87" s="6">
        <f t="shared" si="19"/>
        <v>3.25</v>
      </c>
      <c r="W87" s="6">
        <f t="shared" si="20"/>
        <v>9.99</v>
      </c>
      <c r="X87" s="6">
        <f t="shared" si="21"/>
        <v>5.4600000000000009</v>
      </c>
      <c r="Y87" s="6">
        <f t="shared" si="22"/>
        <v>3.7783200000000003</v>
      </c>
      <c r="Z87" s="6">
        <f t="shared" si="23"/>
        <v>12.3764</v>
      </c>
      <c r="AB87" s="7">
        <f t="shared" si="24"/>
        <v>195.26061292734531</v>
      </c>
      <c r="AC87" s="7"/>
      <c r="AD87" s="8">
        <v>1583</v>
      </c>
      <c r="AE87" s="9">
        <f t="shared" si="25"/>
        <v>3375</v>
      </c>
      <c r="AF87" s="9">
        <f t="shared" si="26"/>
        <v>1485</v>
      </c>
      <c r="AG87" s="9">
        <f t="shared" si="29"/>
        <v>820.0945742948503</v>
      </c>
      <c r="AI87" s="24">
        <v>1583</v>
      </c>
      <c r="AJ87" s="11">
        <f t="shared" si="30"/>
        <v>4.1153790133314301</v>
      </c>
      <c r="AK87" s="11">
        <f t="shared" si="31"/>
        <v>1.8107667658658291</v>
      </c>
    </row>
    <row r="88" spans="1:37" x14ac:dyDescent="0.2">
      <c r="A88" s="5">
        <v>1584</v>
      </c>
      <c r="B88" s="4">
        <v>0.45210795333241238</v>
      </c>
      <c r="C88" s="4">
        <f t="shared" si="27"/>
        <v>0.64586850476058921</v>
      </c>
      <c r="D88" s="4">
        <v>0.60212765957446823</v>
      </c>
      <c r="E88" s="4">
        <v>0.92949051434120633</v>
      </c>
      <c r="F88" s="4">
        <v>3.3464999999999998</v>
      </c>
      <c r="G88" s="4">
        <v>7.4391999999999996</v>
      </c>
      <c r="H88" s="4">
        <v>2.5</v>
      </c>
      <c r="I88" s="4">
        <v>3.7555999999999998</v>
      </c>
      <c r="J88" s="4">
        <v>6.6666999999999996</v>
      </c>
      <c r="K88" s="4">
        <v>5.5553999999999997</v>
      </c>
      <c r="L88" s="4">
        <v>7.5465999999999998</v>
      </c>
      <c r="M88" s="4"/>
      <c r="N88" s="4">
        <v>13.200000000000001</v>
      </c>
      <c r="O88" s="4">
        <v>6.6</v>
      </c>
      <c r="P88" s="4"/>
      <c r="Q88" s="26">
        <v>1584</v>
      </c>
      <c r="R88" s="6">
        <f t="shared" si="16"/>
        <v>163.1765957446809</v>
      </c>
      <c r="S88" s="6">
        <f t="shared" si="28"/>
        <v>27.630060494800244</v>
      </c>
      <c r="T88" s="6">
        <f t="shared" si="17"/>
        <v>16.732499999999998</v>
      </c>
      <c r="U88" s="6">
        <f t="shared" si="18"/>
        <v>22.317599999999999</v>
      </c>
      <c r="V88" s="6">
        <f t="shared" si="19"/>
        <v>3.25</v>
      </c>
      <c r="W88" s="6">
        <f t="shared" si="20"/>
        <v>11.2668</v>
      </c>
      <c r="X88" s="6">
        <f t="shared" si="21"/>
        <v>8.6667100000000001</v>
      </c>
      <c r="Y88" s="6">
        <f t="shared" si="22"/>
        <v>7.2220199999999997</v>
      </c>
      <c r="Z88" s="6">
        <f t="shared" si="23"/>
        <v>15.0932</v>
      </c>
      <c r="AB88" s="7">
        <f t="shared" si="24"/>
        <v>275.35548623948114</v>
      </c>
      <c r="AC88" s="7"/>
      <c r="AD88" s="8">
        <v>1584</v>
      </c>
      <c r="AE88" s="9">
        <f t="shared" si="25"/>
        <v>3300.0000000000005</v>
      </c>
      <c r="AF88" s="9">
        <f t="shared" si="26"/>
        <v>1650</v>
      </c>
      <c r="AG88" s="9">
        <f t="shared" si="29"/>
        <v>1156.4930422058208</v>
      </c>
      <c r="AI88" s="24">
        <v>1584</v>
      </c>
      <c r="AJ88" s="11">
        <f t="shared" si="30"/>
        <v>2.8534542617790351</v>
      </c>
      <c r="AK88" s="11">
        <f t="shared" si="31"/>
        <v>1.4267271308895173</v>
      </c>
    </row>
    <row r="89" spans="1:37" x14ac:dyDescent="0.2">
      <c r="A89" s="5">
        <v>1585</v>
      </c>
      <c r="B89" s="4">
        <v>1.062112097655318</v>
      </c>
      <c r="C89" s="4">
        <f t="shared" si="27"/>
        <v>1.5173029966504543</v>
      </c>
      <c r="D89" s="4">
        <v>1.5078723404255321</v>
      </c>
      <c r="E89" s="4">
        <v>1.18614088024139</v>
      </c>
      <c r="F89" s="4">
        <v>3.4184999999999999</v>
      </c>
      <c r="G89" s="4">
        <v>7.9968000000000004</v>
      </c>
      <c r="H89" s="4">
        <v>2.5</v>
      </c>
      <c r="I89" s="4">
        <v>3.5678000000000001</v>
      </c>
      <c r="J89" s="4">
        <v>7.6</v>
      </c>
      <c r="K89" s="4">
        <v>4.0265000000000004</v>
      </c>
      <c r="L89" s="4">
        <v>9.5589999999999993</v>
      </c>
      <c r="M89" s="4"/>
      <c r="N89" s="4">
        <v>11.4</v>
      </c>
      <c r="O89" s="4">
        <v>6.27</v>
      </c>
      <c r="P89" s="4"/>
      <c r="Q89" s="26">
        <v>1585</v>
      </c>
      <c r="R89" s="6">
        <f t="shared" si="16"/>
        <v>408.63340425531919</v>
      </c>
      <c r="S89" s="6">
        <f t="shared" si="28"/>
        <v>35.259256303065975</v>
      </c>
      <c r="T89" s="6">
        <f t="shared" si="17"/>
        <v>17.092500000000001</v>
      </c>
      <c r="U89" s="6">
        <f t="shared" si="18"/>
        <v>23.990400000000001</v>
      </c>
      <c r="V89" s="6">
        <f t="shared" si="19"/>
        <v>3.25</v>
      </c>
      <c r="W89" s="6">
        <f t="shared" si="20"/>
        <v>10.7034</v>
      </c>
      <c r="X89" s="6">
        <f t="shared" si="21"/>
        <v>9.879999999999999</v>
      </c>
      <c r="Y89" s="6">
        <f t="shared" si="22"/>
        <v>5.2344500000000007</v>
      </c>
      <c r="Z89" s="6">
        <f t="shared" si="23"/>
        <v>19.117999999999999</v>
      </c>
      <c r="AB89" s="7">
        <f t="shared" si="24"/>
        <v>533.16141055838523</v>
      </c>
      <c r="AC89" s="7"/>
      <c r="AD89" s="8">
        <v>1585</v>
      </c>
      <c r="AE89" s="9">
        <f t="shared" si="25"/>
        <v>2850</v>
      </c>
      <c r="AF89" s="9">
        <f t="shared" si="26"/>
        <v>1567.5</v>
      </c>
      <c r="AG89" s="9">
        <f t="shared" si="29"/>
        <v>2239.2779243452183</v>
      </c>
      <c r="AI89" s="24">
        <v>1585</v>
      </c>
      <c r="AJ89" s="11">
        <f t="shared" si="30"/>
        <v>1.2727317002570646</v>
      </c>
      <c r="AK89" s="11">
        <f t="shared" si="31"/>
        <v>0.70000243514138549</v>
      </c>
    </row>
    <row r="90" spans="1:37" x14ac:dyDescent="0.2">
      <c r="A90" s="5">
        <v>1586</v>
      </c>
      <c r="B90" s="4">
        <v>1.7457369987567033</v>
      </c>
      <c r="C90" s="4">
        <f t="shared" si="27"/>
        <v>2.4939099982238622</v>
      </c>
      <c r="D90" s="4">
        <v>1.7827659574468089</v>
      </c>
      <c r="E90" s="4">
        <v>1.61446953143967</v>
      </c>
      <c r="F90" s="4">
        <v>2.6042999999999998</v>
      </c>
      <c r="G90" s="4">
        <v>6.9767999999999999</v>
      </c>
      <c r="H90" s="4">
        <v>3.3479000000000001</v>
      </c>
      <c r="I90" s="4">
        <v>3.6206</v>
      </c>
      <c r="J90" s="4">
        <v>8.3880999999999997</v>
      </c>
      <c r="K90" s="4">
        <v>4.6879999999999997</v>
      </c>
      <c r="L90" s="4">
        <v>7.3285999999999998</v>
      </c>
      <c r="M90" s="4"/>
      <c r="N90" s="4">
        <v>10.26</v>
      </c>
      <c r="O90" s="4">
        <v>5.7</v>
      </c>
      <c r="P90" s="4"/>
      <c r="Q90" s="26">
        <v>1586</v>
      </c>
      <c r="R90" s="6">
        <f t="shared" si="16"/>
        <v>483.1295744680852</v>
      </c>
      <c r="S90" s="6">
        <f t="shared" si="28"/>
        <v>47.991765523617588</v>
      </c>
      <c r="T90" s="6">
        <f t="shared" si="17"/>
        <v>13.0215</v>
      </c>
      <c r="U90" s="6">
        <f t="shared" si="18"/>
        <v>20.930399999999999</v>
      </c>
      <c r="V90" s="6">
        <f t="shared" si="19"/>
        <v>4.3522699999999999</v>
      </c>
      <c r="W90" s="6">
        <f t="shared" si="20"/>
        <v>10.861800000000001</v>
      </c>
      <c r="X90" s="6">
        <f t="shared" si="21"/>
        <v>10.904529999999999</v>
      </c>
      <c r="Y90" s="6">
        <f t="shared" si="22"/>
        <v>6.0944000000000003</v>
      </c>
      <c r="Z90" s="6">
        <f t="shared" si="23"/>
        <v>14.6572</v>
      </c>
      <c r="AB90" s="7">
        <f t="shared" si="24"/>
        <v>611.94343999170269</v>
      </c>
      <c r="AC90" s="7"/>
      <c r="AD90" s="8">
        <v>1586</v>
      </c>
      <c r="AE90" s="9">
        <f t="shared" si="25"/>
        <v>2565</v>
      </c>
      <c r="AF90" s="9">
        <f t="shared" si="26"/>
        <v>1425</v>
      </c>
      <c r="AG90" s="9">
        <f t="shared" si="29"/>
        <v>2570.1624479651514</v>
      </c>
      <c r="AI90" s="24">
        <v>1586</v>
      </c>
      <c r="AJ90" s="11">
        <f t="shared" si="30"/>
        <v>0.99799139234594347</v>
      </c>
      <c r="AK90" s="11">
        <f t="shared" si="31"/>
        <v>0.554439662414413</v>
      </c>
    </row>
    <row r="91" spans="1:37" x14ac:dyDescent="0.2">
      <c r="A91" s="5">
        <v>1587</v>
      </c>
      <c r="B91" s="4">
        <v>0.63649892624361082</v>
      </c>
      <c r="C91" s="4">
        <f t="shared" si="27"/>
        <v>0.9092841803480155</v>
      </c>
      <c r="D91" s="4">
        <v>0.86914893617021272</v>
      </c>
      <c r="E91" s="4">
        <v>0.4612770089827628</v>
      </c>
      <c r="F91" s="4">
        <v>3.0415000000000001</v>
      </c>
      <c r="G91" s="4">
        <v>6.4038000000000004</v>
      </c>
      <c r="H91" s="4">
        <v>2.8914</v>
      </c>
      <c r="I91" s="4">
        <v>3.7366999999999999</v>
      </c>
      <c r="J91" s="4">
        <v>8.8666999999999998</v>
      </c>
      <c r="K91" s="4">
        <v>4.9851999999999999</v>
      </c>
      <c r="L91" s="4">
        <v>13.3826</v>
      </c>
      <c r="M91" s="4"/>
      <c r="N91" s="4">
        <v>10.26</v>
      </c>
      <c r="O91" s="4">
        <v>6.84</v>
      </c>
      <c r="P91" s="4"/>
      <c r="Q91" s="26">
        <v>1587</v>
      </c>
      <c r="R91" s="6">
        <f t="shared" si="16"/>
        <v>235.53936170212765</v>
      </c>
      <c r="S91" s="6">
        <f t="shared" si="28"/>
        <v>13.711933006747881</v>
      </c>
      <c r="T91" s="6">
        <f t="shared" si="17"/>
        <v>15.2075</v>
      </c>
      <c r="U91" s="6">
        <f t="shared" si="18"/>
        <v>19.211400000000001</v>
      </c>
      <c r="V91" s="6">
        <f t="shared" si="19"/>
        <v>3.7588200000000001</v>
      </c>
      <c r="W91" s="6">
        <f t="shared" si="20"/>
        <v>11.210100000000001</v>
      </c>
      <c r="X91" s="6">
        <f t="shared" si="21"/>
        <v>11.52671</v>
      </c>
      <c r="Y91" s="6">
        <f t="shared" si="22"/>
        <v>6.4807600000000001</v>
      </c>
      <c r="Z91" s="6">
        <f t="shared" si="23"/>
        <v>26.7652</v>
      </c>
      <c r="AB91" s="7">
        <f t="shared" si="24"/>
        <v>343.41178470887553</v>
      </c>
      <c r="AC91" s="7"/>
      <c r="AD91" s="8">
        <v>1587</v>
      </c>
      <c r="AE91" s="9">
        <f t="shared" si="25"/>
        <v>2565</v>
      </c>
      <c r="AF91" s="9">
        <f t="shared" si="26"/>
        <v>1710</v>
      </c>
      <c r="AG91" s="9">
        <f t="shared" si="29"/>
        <v>1442.3294957772773</v>
      </c>
      <c r="AI91" s="24">
        <v>1587</v>
      </c>
      <c r="AJ91" s="11">
        <f t="shared" si="30"/>
        <v>1.7783731162051226</v>
      </c>
      <c r="AK91" s="11">
        <f t="shared" si="31"/>
        <v>1.1855820774700818</v>
      </c>
    </row>
    <row r="92" spans="1:37" x14ac:dyDescent="0.2">
      <c r="A92" s="5">
        <v>1588</v>
      </c>
      <c r="B92" s="4">
        <v>0.31138935285769909</v>
      </c>
      <c r="C92" s="4">
        <f t="shared" si="27"/>
        <v>0.44484193265385585</v>
      </c>
      <c r="D92" s="4">
        <v>0.36908510638297876</v>
      </c>
      <c r="E92" s="4">
        <v>0.33277841362327892</v>
      </c>
      <c r="F92" s="4">
        <v>2.8628999999999998</v>
      </c>
      <c r="G92" s="4">
        <v>6.1086999999999998</v>
      </c>
      <c r="H92" s="4">
        <v>2.6631</v>
      </c>
      <c r="I92" s="4">
        <v>3.8422000000000001</v>
      </c>
      <c r="J92" s="4">
        <v>8.1348000000000003</v>
      </c>
      <c r="K92" s="4">
        <v>5.0834999999999999</v>
      </c>
      <c r="L92" s="4">
        <v>7.8861999999999997</v>
      </c>
      <c r="M92" s="4"/>
      <c r="N92" s="4">
        <v>10.26</v>
      </c>
      <c r="O92" s="4">
        <v>6.84</v>
      </c>
      <c r="P92" s="4"/>
      <c r="Q92" s="26">
        <v>1588</v>
      </c>
      <c r="R92" s="6">
        <f t="shared" si="16"/>
        <v>100.02206382978724</v>
      </c>
      <c r="S92" s="6">
        <f t="shared" si="28"/>
        <v>9.8921802405824018</v>
      </c>
      <c r="T92" s="6">
        <f t="shared" si="17"/>
        <v>14.314499999999999</v>
      </c>
      <c r="U92" s="6">
        <f t="shared" si="18"/>
        <v>18.3261</v>
      </c>
      <c r="V92" s="6">
        <f t="shared" si="19"/>
        <v>3.4620299999999999</v>
      </c>
      <c r="W92" s="6">
        <f t="shared" si="20"/>
        <v>11.5266</v>
      </c>
      <c r="X92" s="6">
        <f t="shared" si="21"/>
        <v>10.575240000000001</v>
      </c>
      <c r="Y92" s="6">
        <f t="shared" si="22"/>
        <v>6.6085500000000001</v>
      </c>
      <c r="Z92" s="6">
        <f t="shared" si="23"/>
        <v>15.772399999999999</v>
      </c>
      <c r="AB92" s="7">
        <f t="shared" si="24"/>
        <v>190.49966407036968</v>
      </c>
      <c r="AC92" s="7"/>
      <c r="AD92" s="8">
        <v>1588</v>
      </c>
      <c r="AE92" s="9">
        <f t="shared" si="25"/>
        <v>2565</v>
      </c>
      <c r="AF92" s="9">
        <f t="shared" si="26"/>
        <v>1710</v>
      </c>
      <c r="AG92" s="9">
        <f t="shared" si="29"/>
        <v>800.09858909555271</v>
      </c>
      <c r="AI92" s="24">
        <v>1588</v>
      </c>
      <c r="AJ92" s="11">
        <f t="shared" si="30"/>
        <v>3.2058549220784487</v>
      </c>
      <c r="AK92" s="11">
        <f t="shared" si="31"/>
        <v>2.1372366147189661</v>
      </c>
    </row>
    <row r="93" spans="1:37" x14ac:dyDescent="0.2">
      <c r="A93" s="5">
        <v>1589</v>
      </c>
      <c r="B93" s="4">
        <v>0.43666093159355501</v>
      </c>
      <c r="C93" s="4">
        <f t="shared" si="27"/>
        <v>0.62380133084793576</v>
      </c>
      <c r="D93" s="4">
        <v>0.51138297872340421</v>
      </c>
      <c r="E93" s="4">
        <v>0.47445635209655607</v>
      </c>
      <c r="F93" s="4">
        <v>2.8572000000000002</v>
      </c>
      <c r="G93" s="4">
        <v>5.0307000000000004</v>
      </c>
      <c r="H93" s="4">
        <v>2.1</v>
      </c>
      <c r="I93" s="4">
        <v>3.9478</v>
      </c>
      <c r="J93" s="4">
        <v>7.3326000000000002</v>
      </c>
      <c r="K93" s="4">
        <v>4.3021000000000003</v>
      </c>
      <c r="L93" s="4">
        <v>6.9302999999999999</v>
      </c>
      <c r="M93" s="4"/>
      <c r="N93" s="4">
        <v>10.26</v>
      </c>
      <c r="O93" s="4">
        <v>6.84</v>
      </c>
      <c r="P93" s="4"/>
      <c r="Q93" s="26">
        <v>1589</v>
      </c>
      <c r="R93" s="6">
        <f t="shared" si="16"/>
        <v>138.58478723404255</v>
      </c>
      <c r="S93" s="6">
        <f t="shared" si="28"/>
        <v>14.103702521226394</v>
      </c>
      <c r="T93" s="6">
        <f t="shared" si="17"/>
        <v>14.286000000000001</v>
      </c>
      <c r="U93" s="6">
        <f t="shared" si="18"/>
        <v>15.092100000000002</v>
      </c>
      <c r="V93" s="6">
        <f t="shared" si="19"/>
        <v>2.7300000000000004</v>
      </c>
      <c r="W93" s="6">
        <f t="shared" si="20"/>
        <v>11.843399999999999</v>
      </c>
      <c r="X93" s="6">
        <f t="shared" si="21"/>
        <v>9.5323799999999999</v>
      </c>
      <c r="Y93" s="6">
        <f t="shared" si="22"/>
        <v>5.5927300000000004</v>
      </c>
      <c r="Z93" s="6">
        <f t="shared" si="23"/>
        <v>13.8606</v>
      </c>
      <c r="AB93" s="7">
        <f t="shared" si="24"/>
        <v>225.6256997552689</v>
      </c>
      <c r="AC93" s="7"/>
      <c r="AD93" s="8">
        <v>1589</v>
      </c>
      <c r="AE93" s="9">
        <f t="shared" si="25"/>
        <v>2565</v>
      </c>
      <c r="AF93" s="9">
        <f t="shared" si="26"/>
        <v>1710</v>
      </c>
      <c r="AG93" s="9">
        <f t="shared" si="29"/>
        <v>947.62793897212941</v>
      </c>
      <c r="AI93" s="24">
        <v>1589</v>
      </c>
      <c r="AJ93" s="11">
        <f t="shared" si="30"/>
        <v>2.7067585225296305</v>
      </c>
      <c r="AK93" s="11">
        <f t="shared" si="31"/>
        <v>1.8045056816864204</v>
      </c>
    </row>
    <row r="94" spans="1:37" x14ac:dyDescent="0.2">
      <c r="A94" s="5">
        <v>1590</v>
      </c>
      <c r="B94" s="4">
        <v>0.44143318221206373</v>
      </c>
      <c r="C94" s="4">
        <f t="shared" si="27"/>
        <v>0.63061883173151967</v>
      </c>
      <c r="D94" s="4">
        <v>0.52957446808510644</v>
      </c>
      <c r="E94" s="4">
        <v>0.73145354281552399</v>
      </c>
      <c r="F94" s="4">
        <v>2.7646000000000002</v>
      </c>
      <c r="G94" s="4">
        <v>5.0178000000000003</v>
      </c>
      <c r="H94" s="4">
        <v>2.1</v>
      </c>
      <c r="I94" s="4">
        <v>4.1166999999999998</v>
      </c>
      <c r="J94" s="4">
        <v>6.6711</v>
      </c>
      <c r="K94" s="4">
        <v>2.5405000000000002</v>
      </c>
      <c r="L94" s="4">
        <v>5.7354000000000003</v>
      </c>
      <c r="M94" s="4"/>
      <c r="N94" s="4">
        <v>10.26</v>
      </c>
      <c r="O94" s="4">
        <v>6.84</v>
      </c>
      <c r="P94" s="4"/>
      <c r="Q94" s="26">
        <v>1590</v>
      </c>
      <c r="R94" s="6">
        <f t="shared" si="16"/>
        <v>143.51468085106384</v>
      </c>
      <c r="S94" s="6">
        <f t="shared" si="28"/>
        <v>21.743208053557357</v>
      </c>
      <c r="T94" s="6">
        <f t="shared" si="17"/>
        <v>13.823</v>
      </c>
      <c r="U94" s="6">
        <f t="shared" si="18"/>
        <v>15.0534</v>
      </c>
      <c r="V94" s="6">
        <f t="shared" si="19"/>
        <v>2.7300000000000004</v>
      </c>
      <c r="W94" s="6">
        <f t="shared" si="20"/>
        <v>12.350099999999999</v>
      </c>
      <c r="X94" s="6">
        <f t="shared" si="21"/>
        <v>8.6724300000000003</v>
      </c>
      <c r="Y94" s="6">
        <f t="shared" si="22"/>
        <v>3.3026500000000003</v>
      </c>
      <c r="Z94" s="6">
        <f t="shared" si="23"/>
        <v>11.470800000000001</v>
      </c>
      <c r="AB94" s="7">
        <f t="shared" si="24"/>
        <v>232.6602689046212</v>
      </c>
      <c r="AC94" s="7"/>
      <c r="AD94" s="8">
        <v>1590</v>
      </c>
      <c r="AE94" s="9">
        <f t="shared" si="25"/>
        <v>2565</v>
      </c>
      <c r="AF94" s="9">
        <f t="shared" si="26"/>
        <v>1710</v>
      </c>
      <c r="AG94" s="9">
        <f t="shared" si="29"/>
        <v>977.17312939940905</v>
      </c>
      <c r="AI94" s="24">
        <v>1590</v>
      </c>
      <c r="AJ94" s="11">
        <f t="shared" si="30"/>
        <v>2.6249186790231351</v>
      </c>
      <c r="AK94" s="11">
        <f t="shared" si="31"/>
        <v>1.7499457860154235</v>
      </c>
    </row>
    <row r="95" spans="1:37" x14ac:dyDescent="0.2">
      <c r="A95" s="5">
        <v>1591</v>
      </c>
      <c r="B95" s="4">
        <v>0.34956735780576942</v>
      </c>
      <c r="C95" s="4">
        <f t="shared" si="27"/>
        <v>0.49938193972252776</v>
      </c>
      <c r="D95" s="4">
        <v>0.40829787234042558</v>
      </c>
      <c r="E95" s="4">
        <v>0.34925259251552043</v>
      </c>
      <c r="F95" s="4">
        <v>2.7667000000000002</v>
      </c>
      <c r="G95" s="4">
        <v>5.9741999999999997</v>
      </c>
      <c r="H95" s="4">
        <v>2.1</v>
      </c>
      <c r="I95" s="4">
        <v>4.1166999999999998</v>
      </c>
      <c r="J95" s="4">
        <v>6.2488999999999999</v>
      </c>
      <c r="K95" s="4">
        <v>2.4447000000000001</v>
      </c>
      <c r="L95" s="4">
        <v>5.4964000000000004</v>
      </c>
      <c r="M95" s="4"/>
      <c r="N95" s="4">
        <v>10.26</v>
      </c>
      <c r="O95" s="4">
        <v>6.84</v>
      </c>
      <c r="P95" s="4"/>
      <c r="Q95" s="26">
        <v>1591</v>
      </c>
      <c r="R95" s="6">
        <f t="shared" si="16"/>
        <v>110.64872340425534</v>
      </c>
      <c r="S95" s="6">
        <f t="shared" si="28"/>
        <v>10.381892133680539</v>
      </c>
      <c r="T95" s="6">
        <f t="shared" si="17"/>
        <v>13.833500000000001</v>
      </c>
      <c r="U95" s="6">
        <f t="shared" si="18"/>
        <v>17.922599999999999</v>
      </c>
      <c r="V95" s="6">
        <f t="shared" si="19"/>
        <v>2.7300000000000004</v>
      </c>
      <c r="W95" s="6">
        <f t="shared" si="20"/>
        <v>12.350099999999999</v>
      </c>
      <c r="X95" s="6">
        <f t="shared" si="21"/>
        <v>8.1235700000000008</v>
      </c>
      <c r="Y95" s="6">
        <f t="shared" si="22"/>
        <v>3.1781100000000002</v>
      </c>
      <c r="Z95" s="6">
        <f t="shared" si="23"/>
        <v>10.992800000000001</v>
      </c>
      <c r="AB95" s="7">
        <f t="shared" si="24"/>
        <v>190.16129553793584</v>
      </c>
      <c r="AC95" s="7"/>
      <c r="AD95" s="8">
        <v>1591</v>
      </c>
      <c r="AE95" s="9">
        <f t="shared" si="25"/>
        <v>2565</v>
      </c>
      <c r="AF95" s="9">
        <f t="shared" si="26"/>
        <v>1710</v>
      </c>
      <c r="AG95" s="9">
        <f t="shared" si="29"/>
        <v>798.67744125933052</v>
      </c>
      <c r="AI95" s="24">
        <v>1591</v>
      </c>
      <c r="AJ95" s="11">
        <f t="shared" si="30"/>
        <v>3.2115593448533932</v>
      </c>
      <c r="AK95" s="11">
        <f t="shared" si="31"/>
        <v>2.1410395632355956</v>
      </c>
    </row>
    <row r="96" spans="1:37" x14ac:dyDescent="0.2">
      <c r="A96" s="5">
        <v>1592</v>
      </c>
      <c r="B96" s="4">
        <v>0.33405754329561582</v>
      </c>
      <c r="C96" s="4">
        <f t="shared" si="27"/>
        <v>0.47722506185087976</v>
      </c>
      <c r="D96" s="4">
        <v>0.54574468085106387</v>
      </c>
      <c r="E96" s="4">
        <v>0.40526480074914162</v>
      </c>
      <c r="F96" s="4">
        <v>2.7383000000000002</v>
      </c>
      <c r="G96" s="4">
        <v>4.1395999999999997</v>
      </c>
      <c r="H96" s="4">
        <v>1.6993</v>
      </c>
      <c r="I96" s="4">
        <v>4.6128</v>
      </c>
      <c r="J96" s="4">
        <v>6.0236999999999998</v>
      </c>
      <c r="K96" s="4">
        <v>2.9336000000000002</v>
      </c>
      <c r="L96" s="4">
        <v>5.3371000000000004</v>
      </c>
      <c r="M96" s="4"/>
      <c r="N96" s="4">
        <v>10.26</v>
      </c>
      <c r="O96" s="4">
        <v>6.84</v>
      </c>
      <c r="P96" s="4"/>
      <c r="Q96" s="26">
        <v>1592</v>
      </c>
      <c r="R96" s="6">
        <f t="shared" si="16"/>
        <v>147.89680851063829</v>
      </c>
      <c r="S96" s="6">
        <f t="shared" si="28"/>
        <v>12.046912570214211</v>
      </c>
      <c r="T96" s="6">
        <f t="shared" si="17"/>
        <v>13.691500000000001</v>
      </c>
      <c r="U96" s="6">
        <f t="shared" si="18"/>
        <v>12.418799999999999</v>
      </c>
      <c r="V96" s="6">
        <f t="shared" si="19"/>
        <v>2.2090900000000002</v>
      </c>
      <c r="W96" s="6">
        <f t="shared" si="20"/>
        <v>13.8384</v>
      </c>
      <c r="X96" s="6">
        <f t="shared" si="21"/>
        <v>7.8308100000000005</v>
      </c>
      <c r="Y96" s="6">
        <f t="shared" si="22"/>
        <v>3.8136800000000002</v>
      </c>
      <c r="Z96" s="6">
        <f t="shared" si="23"/>
        <v>10.674200000000001</v>
      </c>
      <c r="AB96" s="7">
        <f t="shared" si="24"/>
        <v>224.42020108085254</v>
      </c>
      <c r="AC96" s="7"/>
      <c r="AD96" s="8">
        <v>1592</v>
      </c>
      <c r="AE96" s="9">
        <f t="shared" si="25"/>
        <v>2565</v>
      </c>
      <c r="AF96" s="9">
        <f t="shared" si="26"/>
        <v>1710</v>
      </c>
      <c r="AG96" s="9">
        <f t="shared" si="29"/>
        <v>942.56484453958069</v>
      </c>
      <c r="AI96" s="24">
        <v>1592</v>
      </c>
      <c r="AJ96" s="11">
        <f t="shared" si="30"/>
        <v>2.7212981842675643</v>
      </c>
      <c r="AK96" s="11">
        <f t="shared" si="31"/>
        <v>1.8141987895117095</v>
      </c>
    </row>
    <row r="97" spans="1:37" x14ac:dyDescent="0.2">
      <c r="A97" s="5">
        <v>1593</v>
      </c>
      <c r="B97" s="4">
        <v>0.49452447034297414</v>
      </c>
      <c r="C97" s="4">
        <f t="shared" si="27"/>
        <v>0.70646352906139165</v>
      </c>
      <c r="D97" s="4">
        <v>0.59425531914893615</v>
      </c>
      <c r="E97" s="4">
        <v>0.42173897964138318</v>
      </c>
      <c r="F97" s="4">
        <v>3.0426000000000002</v>
      </c>
      <c r="G97" s="4">
        <v>5.3005000000000004</v>
      </c>
      <c r="H97" s="4">
        <v>2.1</v>
      </c>
      <c r="I97" s="4">
        <v>4.5599999999999996</v>
      </c>
      <c r="J97" s="4">
        <v>6.1784999999999997</v>
      </c>
      <c r="K97" s="4">
        <v>5.1341000000000001</v>
      </c>
      <c r="L97" s="4">
        <v>5.5761000000000003</v>
      </c>
      <c r="M97" s="4"/>
      <c r="N97" s="4">
        <v>10.26</v>
      </c>
      <c r="O97" s="4">
        <v>7.41</v>
      </c>
      <c r="P97" s="4"/>
      <c r="Q97" s="26">
        <v>1593</v>
      </c>
      <c r="R97" s="6">
        <f t="shared" si="16"/>
        <v>161.0431914893617</v>
      </c>
      <c r="S97" s="6">
        <f t="shared" si="28"/>
        <v>12.536624463312348</v>
      </c>
      <c r="T97" s="6">
        <f t="shared" si="17"/>
        <v>15.213000000000001</v>
      </c>
      <c r="U97" s="6">
        <f t="shared" si="18"/>
        <v>15.901500000000002</v>
      </c>
      <c r="V97" s="6">
        <f t="shared" si="19"/>
        <v>2.7300000000000004</v>
      </c>
      <c r="W97" s="6">
        <f t="shared" si="20"/>
        <v>13.68</v>
      </c>
      <c r="X97" s="6">
        <f t="shared" si="21"/>
        <v>8.0320499999999999</v>
      </c>
      <c r="Y97" s="6">
        <f t="shared" si="22"/>
        <v>6.6743300000000003</v>
      </c>
      <c r="Z97" s="6">
        <f t="shared" si="23"/>
        <v>11.152200000000001</v>
      </c>
      <c r="AB97" s="7">
        <f t="shared" si="24"/>
        <v>246.96289595267402</v>
      </c>
      <c r="AC97" s="7"/>
      <c r="AD97" s="8">
        <v>1593</v>
      </c>
      <c r="AE97" s="9">
        <f t="shared" si="25"/>
        <v>2565</v>
      </c>
      <c r="AF97" s="9">
        <f t="shared" si="26"/>
        <v>1852.5</v>
      </c>
      <c r="AG97" s="9">
        <f t="shared" si="29"/>
        <v>1037.2441630012308</v>
      </c>
      <c r="AI97" s="24">
        <v>1593</v>
      </c>
      <c r="AJ97" s="11">
        <f t="shared" si="30"/>
        <v>2.4728989484773378</v>
      </c>
      <c r="AK97" s="11">
        <f t="shared" si="31"/>
        <v>1.7859825739002995</v>
      </c>
    </row>
    <row r="98" spans="1:37" x14ac:dyDescent="0.2">
      <c r="A98" s="5">
        <v>1594</v>
      </c>
      <c r="B98" s="4">
        <v>0.81605485576500447</v>
      </c>
      <c r="C98" s="4">
        <f t="shared" si="27"/>
        <v>1.1657926510928636</v>
      </c>
      <c r="D98" s="4">
        <v>0.78021276595744682</v>
      </c>
      <c r="E98" s="4">
        <v>0.65896715568966124</v>
      </c>
      <c r="F98" s="4">
        <v>3.0304000000000002</v>
      </c>
      <c r="G98" s="4">
        <v>6.5461999999999998</v>
      </c>
      <c r="H98" s="4">
        <v>2.1</v>
      </c>
      <c r="I98" s="4">
        <v>4.4966999999999997</v>
      </c>
      <c r="J98" s="4">
        <v>7.0088999999999997</v>
      </c>
      <c r="K98" s="4">
        <v>3.4083999999999999</v>
      </c>
      <c r="L98" s="4">
        <v>6.2930000000000001</v>
      </c>
      <c r="M98" s="4"/>
      <c r="N98" s="4">
        <v>11.4</v>
      </c>
      <c r="O98" s="4">
        <v>7.98</v>
      </c>
      <c r="P98" s="4"/>
      <c r="Q98" s="26">
        <v>1594</v>
      </c>
      <c r="R98" s="6">
        <f t="shared" si="16"/>
        <v>211.43765957446809</v>
      </c>
      <c r="S98" s="6">
        <f t="shared" si="28"/>
        <v>19.588475723925548</v>
      </c>
      <c r="T98" s="6">
        <f t="shared" si="17"/>
        <v>15.152000000000001</v>
      </c>
      <c r="U98" s="6">
        <f t="shared" si="18"/>
        <v>19.6386</v>
      </c>
      <c r="V98" s="6">
        <f t="shared" si="19"/>
        <v>2.7300000000000004</v>
      </c>
      <c r="W98" s="6">
        <f t="shared" si="20"/>
        <v>13.490099999999998</v>
      </c>
      <c r="X98" s="6">
        <f t="shared" si="21"/>
        <v>9.1115700000000004</v>
      </c>
      <c r="Y98" s="6">
        <f t="shared" si="22"/>
        <v>4.4309200000000004</v>
      </c>
      <c r="Z98" s="6">
        <f t="shared" si="23"/>
        <v>12.586</v>
      </c>
      <c r="AB98" s="7">
        <f t="shared" si="24"/>
        <v>308.16532529839367</v>
      </c>
      <c r="AC98" s="7"/>
      <c r="AD98" s="8">
        <v>1594</v>
      </c>
      <c r="AE98" s="9">
        <f t="shared" si="25"/>
        <v>2850</v>
      </c>
      <c r="AF98" s="9">
        <f t="shared" si="26"/>
        <v>1995</v>
      </c>
      <c r="AG98" s="9">
        <f t="shared" si="29"/>
        <v>1294.2943662532534</v>
      </c>
      <c r="AI98" s="24">
        <v>1594</v>
      </c>
      <c r="AJ98" s="11">
        <f t="shared" si="30"/>
        <v>2.2019720353494479</v>
      </c>
      <c r="AK98" s="11">
        <f t="shared" si="31"/>
        <v>1.5413804247446135</v>
      </c>
    </row>
    <row r="99" spans="1:37" x14ac:dyDescent="0.2">
      <c r="A99" s="5">
        <v>1595</v>
      </c>
      <c r="B99" s="4">
        <v>0.9082070152084093</v>
      </c>
      <c r="C99" s="4">
        <f t="shared" si="27"/>
        <v>1.2974385931548704</v>
      </c>
      <c r="D99" s="4">
        <v>0.97021276595744677</v>
      </c>
      <c r="E99" s="4">
        <v>0.7578122290431103</v>
      </c>
      <c r="F99" s="4">
        <v>3.0304000000000002</v>
      </c>
      <c r="G99" s="4">
        <v>6.1097999999999999</v>
      </c>
      <c r="H99" s="4">
        <v>2.1</v>
      </c>
      <c r="I99" s="4">
        <v>4.4439000000000002</v>
      </c>
      <c r="J99" s="4">
        <v>6.8118999999999996</v>
      </c>
      <c r="K99" s="4">
        <v>4.9615999999999998</v>
      </c>
      <c r="L99" s="4">
        <v>5.9744000000000002</v>
      </c>
      <c r="M99" s="4"/>
      <c r="N99" s="4">
        <v>11.4</v>
      </c>
      <c r="O99" s="4">
        <v>7.98</v>
      </c>
      <c r="P99" s="4"/>
      <c r="Q99" s="26">
        <v>1595</v>
      </c>
      <c r="R99" s="6">
        <f t="shared" si="16"/>
        <v>262.92765957446807</v>
      </c>
      <c r="S99" s="6">
        <f t="shared" si="28"/>
        <v>22.526747082514376</v>
      </c>
      <c r="T99" s="6">
        <f t="shared" si="17"/>
        <v>15.152000000000001</v>
      </c>
      <c r="U99" s="6">
        <f t="shared" si="18"/>
        <v>18.3294</v>
      </c>
      <c r="V99" s="6">
        <f t="shared" si="19"/>
        <v>2.7300000000000004</v>
      </c>
      <c r="W99" s="6">
        <f t="shared" si="20"/>
        <v>13.331700000000001</v>
      </c>
      <c r="X99" s="6">
        <f t="shared" si="21"/>
        <v>8.8554700000000004</v>
      </c>
      <c r="Y99" s="6">
        <f t="shared" si="22"/>
        <v>6.4500799999999998</v>
      </c>
      <c r="Z99" s="6">
        <f t="shared" si="23"/>
        <v>11.9488</v>
      </c>
      <c r="AB99" s="7">
        <f t="shared" si="24"/>
        <v>362.25185665698251</v>
      </c>
      <c r="AC99" s="7"/>
      <c r="AD99" s="8">
        <v>1595</v>
      </c>
      <c r="AE99" s="9">
        <f t="shared" si="25"/>
        <v>2850</v>
      </c>
      <c r="AF99" s="9">
        <f t="shared" si="26"/>
        <v>1995</v>
      </c>
      <c r="AG99" s="9">
        <f t="shared" si="29"/>
        <v>1521.4577979593266</v>
      </c>
      <c r="AI99" s="24">
        <v>1595</v>
      </c>
      <c r="AJ99" s="11">
        <f t="shared" si="30"/>
        <v>1.8732034525194168</v>
      </c>
      <c r="AK99" s="11">
        <f t="shared" si="31"/>
        <v>1.3112424167635919</v>
      </c>
    </row>
    <row r="100" spans="1:37" x14ac:dyDescent="0.2">
      <c r="A100" s="5">
        <v>1596</v>
      </c>
      <c r="B100" s="4">
        <v>0.85303979805844754</v>
      </c>
      <c r="C100" s="4">
        <f t="shared" si="27"/>
        <v>1.2186282829406394</v>
      </c>
      <c r="D100" s="4">
        <v>0.79234042553191497</v>
      </c>
      <c r="E100" s="4">
        <v>0.52058405299483235</v>
      </c>
      <c r="F100" s="4">
        <v>2.7646000000000002</v>
      </c>
      <c r="G100" s="4">
        <v>7.5460000000000003</v>
      </c>
      <c r="H100" s="4">
        <v>2.1</v>
      </c>
      <c r="I100" s="4">
        <v>4.3910999999999998</v>
      </c>
      <c r="J100" s="4">
        <v>7.0088999999999997</v>
      </c>
      <c r="K100" s="4">
        <v>6.2127999999999997</v>
      </c>
      <c r="L100" s="4">
        <v>5.4964000000000004</v>
      </c>
      <c r="M100" s="4"/>
      <c r="N100" s="4">
        <v>13.200000000000003</v>
      </c>
      <c r="O100" s="4">
        <v>7.98</v>
      </c>
      <c r="P100" s="4"/>
      <c r="Q100" s="26">
        <v>1596</v>
      </c>
      <c r="R100" s="6">
        <f t="shared" si="16"/>
        <v>214.72425531914897</v>
      </c>
      <c r="S100" s="6">
        <f t="shared" si="28"/>
        <v>15.474895821901182</v>
      </c>
      <c r="T100" s="6">
        <f t="shared" si="17"/>
        <v>13.823</v>
      </c>
      <c r="U100" s="6">
        <f t="shared" si="18"/>
        <v>22.638000000000002</v>
      </c>
      <c r="V100" s="6">
        <f t="shared" si="19"/>
        <v>2.7300000000000004</v>
      </c>
      <c r="W100" s="6">
        <f t="shared" si="20"/>
        <v>13.173299999999999</v>
      </c>
      <c r="X100" s="6">
        <f t="shared" si="21"/>
        <v>9.1115700000000004</v>
      </c>
      <c r="Y100" s="6">
        <f t="shared" si="22"/>
        <v>8.0766399999999994</v>
      </c>
      <c r="Z100" s="6">
        <f t="shared" si="23"/>
        <v>10.992800000000001</v>
      </c>
      <c r="AB100" s="7">
        <f t="shared" si="24"/>
        <v>310.74446114105012</v>
      </c>
      <c r="AC100" s="7"/>
      <c r="AD100" s="8">
        <v>1596</v>
      </c>
      <c r="AE100" s="9">
        <f t="shared" si="25"/>
        <v>3300.0000000000009</v>
      </c>
      <c r="AF100" s="9">
        <f t="shared" si="26"/>
        <v>1995</v>
      </c>
      <c r="AG100" s="9">
        <f t="shared" si="29"/>
        <v>1305.1267367924106</v>
      </c>
      <c r="AI100" s="24">
        <v>1596</v>
      </c>
      <c r="AJ100" s="11">
        <f t="shared" si="30"/>
        <v>2.5284900745427672</v>
      </c>
      <c r="AK100" s="11">
        <f t="shared" si="31"/>
        <v>1.5285871814281271</v>
      </c>
    </row>
    <row r="101" spans="1:37" x14ac:dyDescent="0.2">
      <c r="A101" s="5">
        <v>1597</v>
      </c>
      <c r="B101" s="4">
        <v>0.70688962286661561</v>
      </c>
      <c r="C101" s="4">
        <f t="shared" si="27"/>
        <v>1.0098423183808796</v>
      </c>
      <c r="D101" s="4">
        <v>0.75595744680851074</v>
      </c>
      <c r="E101" s="4">
        <v>0.52717372455172895</v>
      </c>
      <c r="F101" s="4">
        <v>3.4405000000000001</v>
      </c>
      <c r="G101" s="4">
        <v>6.2552000000000003</v>
      </c>
      <c r="H101" s="4">
        <v>2.1</v>
      </c>
      <c r="I101" s="4">
        <v>4.3383000000000003</v>
      </c>
      <c r="J101" s="4">
        <v>7.0510999999999999</v>
      </c>
      <c r="K101" s="4">
        <v>4.1417999999999999</v>
      </c>
      <c r="L101" s="4">
        <v>5.0185000000000004</v>
      </c>
      <c r="M101" s="4"/>
      <c r="N101" s="4">
        <v>12.972000000000001</v>
      </c>
      <c r="O101" s="4">
        <v>7.98</v>
      </c>
      <c r="P101" s="4"/>
      <c r="Q101" s="26">
        <v>1597</v>
      </c>
      <c r="R101" s="6">
        <f t="shared" si="16"/>
        <v>204.86446808510641</v>
      </c>
      <c r="S101" s="6">
        <f t="shared" si="28"/>
        <v>15.670780579140436</v>
      </c>
      <c r="T101" s="6">
        <f t="shared" si="17"/>
        <v>17.202500000000001</v>
      </c>
      <c r="U101" s="6">
        <f t="shared" si="18"/>
        <v>18.765599999999999</v>
      </c>
      <c r="V101" s="6">
        <f t="shared" si="19"/>
        <v>2.7300000000000004</v>
      </c>
      <c r="W101" s="6">
        <f t="shared" si="20"/>
        <v>13.014900000000001</v>
      </c>
      <c r="X101" s="6">
        <f t="shared" si="21"/>
        <v>9.1664300000000001</v>
      </c>
      <c r="Y101" s="6">
        <f t="shared" si="22"/>
        <v>5.3843399999999999</v>
      </c>
      <c r="Z101" s="6">
        <f t="shared" si="23"/>
        <v>10.037000000000001</v>
      </c>
      <c r="AB101" s="7">
        <f t="shared" si="24"/>
        <v>296.83601866424686</v>
      </c>
      <c r="AC101" s="7"/>
      <c r="AD101" s="8">
        <v>1597</v>
      </c>
      <c r="AE101" s="9">
        <f t="shared" si="25"/>
        <v>3243.0000000000005</v>
      </c>
      <c r="AF101" s="9">
        <f t="shared" si="26"/>
        <v>1995</v>
      </c>
      <c r="AG101" s="9">
        <f t="shared" si="29"/>
        <v>1246.7112783898369</v>
      </c>
      <c r="AI101" s="24">
        <v>1597</v>
      </c>
      <c r="AJ101" s="11">
        <f t="shared" si="30"/>
        <v>2.6012438133939297</v>
      </c>
      <c r="AK101" s="11">
        <f t="shared" si="31"/>
        <v>1.6002101164726763</v>
      </c>
    </row>
    <row r="102" spans="1:37" x14ac:dyDescent="0.2">
      <c r="A102" s="5">
        <v>1598</v>
      </c>
      <c r="B102" s="4">
        <v>0.53329900661835816</v>
      </c>
      <c r="C102" s="4">
        <f t="shared" si="27"/>
        <v>0.76185572374051169</v>
      </c>
      <c r="D102" s="4">
        <v>0.80042553191489363</v>
      </c>
      <c r="E102" s="4">
        <v>0.65896715568966124</v>
      </c>
      <c r="F102" s="4">
        <v>2.9177</v>
      </c>
      <c r="G102" s="4">
        <v>6.1063000000000001</v>
      </c>
      <c r="H102" s="4">
        <v>2.1</v>
      </c>
      <c r="I102" s="4">
        <v>4.2855999999999996</v>
      </c>
      <c r="J102" s="4">
        <v>6.9667000000000003</v>
      </c>
      <c r="K102" s="4">
        <v>3.3220999999999998</v>
      </c>
      <c r="L102" s="4">
        <v>4.7794999999999996</v>
      </c>
      <c r="M102" s="4"/>
      <c r="N102" s="4">
        <v>12.972000000000001</v>
      </c>
      <c r="O102" s="4">
        <v>7.98</v>
      </c>
      <c r="P102" s="4"/>
      <c r="Q102" s="26">
        <v>1598</v>
      </c>
      <c r="R102" s="6">
        <f t="shared" si="16"/>
        <v>216.91531914893616</v>
      </c>
      <c r="S102" s="6">
        <f t="shared" si="28"/>
        <v>19.588475723925548</v>
      </c>
      <c r="T102" s="6">
        <f t="shared" si="17"/>
        <v>14.5885</v>
      </c>
      <c r="U102" s="6">
        <f t="shared" si="18"/>
        <v>18.318899999999999</v>
      </c>
      <c r="V102" s="6">
        <f t="shared" si="19"/>
        <v>2.7300000000000004</v>
      </c>
      <c r="W102" s="6">
        <f t="shared" si="20"/>
        <v>12.8568</v>
      </c>
      <c r="X102" s="6">
        <f t="shared" si="21"/>
        <v>9.0567100000000007</v>
      </c>
      <c r="Y102" s="6">
        <f t="shared" si="22"/>
        <v>4.3187299999999995</v>
      </c>
      <c r="Z102" s="6">
        <f t="shared" si="23"/>
        <v>9.5589999999999993</v>
      </c>
      <c r="AB102" s="7">
        <f t="shared" si="24"/>
        <v>307.93243487286179</v>
      </c>
      <c r="AC102" s="7"/>
      <c r="AD102" s="8">
        <v>1598</v>
      </c>
      <c r="AE102" s="9">
        <f t="shared" si="25"/>
        <v>3243.0000000000005</v>
      </c>
      <c r="AF102" s="9">
        <f t="shared" si="26"/>
        <v>1995</v>
      </c>
      <c r="AG102" s="9">
        <f t="shared" si="29"/>
        <v>1293.3162264660195</v>
      </c>
      <c r="AI102" s="24">
        <v>1598</v>
      </c>
      <c r="AJ102" s="11">
        <f t="shared" si="30"/>
        <v>2.5075073935022703</v>
      </c>
      <c r="AK102" s="11">
        <f t="shared" si="31"/>
        <v>1.5425461763913131</v>
      </c>
    </row>
    <row r="103" spans="1:37" x14ac:dyDescent="0.2">
      <c r="A103" s="5">
        <v>1599</v>
      </c>
      <c r="B103" s="4">
        <v>0.47961118716013412</v>
      </c>
      <c r="C103" s="4">
        <f t="shared" si="27"/>
        <v>0.68515883880019168</v>
      </c>
      <c r="D103" s="4">
        <v>0.63468085106382988</v>
      </c>
      <c r="E103" s="4">
        <v>0.52717372455172895</v>
      </c>
      <c r="F103" s="4">
        <v>2.9706999999999999</v>
      </c>
      <c r="G103" s="4">
        <v>5.8952999999999998</v>
      </c>
      <c r="H103" s="4">
        <v>2.1</v>
      </c>
      <c r="I103" s="4">
        <v>4.6128</v>
      </c>
      <c r="J103" s="4">
        <v>6.9667000000000003</v>
      </c>
      <c r="K103" s="4">
        <v>3.9260999999999999</v>
      </c>
      <c r="L103" s="4">
        <v>5.0980999999999996</v>
      </c>
      <c r="M103" s="4"/>
      <c r="N103" s="4">
        <v>12.972000000000001</v>
      </c>
      <c r="O103" s="4">
        <v>7.98</v>
      </c>
      <c r="P103" s="4"/>
      <c r="Q103" s="26">
        <v>1599</v>
      </c>
      <c r="R103" s="6">
        <f t="shared" si="16"/>
        <v>171.99851063829789</v>
      </c>
      <c r="S103" s="6">
        <f t="shared" si="28"/>
        <v>15.670780579140436</v>
      </c>
      <c r="T103" s="6">
        <f t="shared" si="17"/>
        <v>14.8535</v>
      </c>
      <c r="U103" s="6">
        <f t="shared" si="18"/>
        <v>17.6859</v>
      </c>
      <c r="V103" s="6">
        <f t="shared" si="19"/>
        <v>2.7300000000000004</v>
      </c>
      <c r="W103" s="6">
        <f t="shared" si="20"/>
        <v>13.8384</v>
      </c>
      <c r="X103" s="6">
        <f t="shared" si="21"/>
        <v>9.0567100000000007</v>
      </c>
      <c r="Y103" s="6">
        <f t="shared" si="22"/>
        <v>5.1039300000000001</v>
      </c>
      <c r="Z103" s="6">
        <f t="shared" si="23"/>
        <v>10.196199999999999</v>
      </c>
      <c r="AB103" s="7">
        <f t="shared" si="24"/>
        <v>261.13393121743832</v>
      </c>
      <c r="AC103" s="7"/>
      <c r="AD103" s="8">
        <v>1599</v>
      </c>
      <c r="AE103" s="9">
        <f t="shared" si="25"/>
        <v>3243.0000000000005</v>
      </c>
      <c r="AF103" s="9">
        <f t="shared" si="26"/>
        <v>1995</v>
      </c>
      <c r="AG103" s="9">
        <f t="shared" si="29"/>
        <v>1096.7625111132411</v>
      </c>
      <c r="AI103" s="24">
        <v>1599</v>
      </c>
      <c r="AJ103" s="11">
        <f t="shared" si="30"/>
        <v>2.9568844368214915</v>
      </c>
      <c r="AK103" s="11">
        <f t="shared" si="31"/>
        <v>1.8189899634470781</v>
      </c>
    </row>
    <row r="104" spans="1:37" x14ac:dyDescent="0.2">
      <c r="A104" s="5">
        <v>1600</v>
      </c>
      <c r="B104" s="4">
        <v>0.76086377736195021</v>
      </c>
      <c r="C104" s="4">
        <f t="shared" si="27"/>
        <v>1.0869482533742147</v>
      </c>
      <c r="D104" s="4">
        <v>0.60436170212765972</v>
      </c>
      <c r="E104" s="4">
        <v>0.98845073353449175</v>
      </c>
      <c r="F104" s="4">
        <v>2.8519000000000001</v>
      </c>
      <c r="G104" s="4">
        <v>5.8083999999999998</v>
      </c>
      <c r="H104" s="4">
        <v>2.1</v>
      </c>
      <c r="I104" s="4">
        <v>4.4439000000000002</v>
      </c>
      <c r="J104" s="4">
        <v>6.3333000000000004</v>
      </c>
      <c r="K104" s="4">
        <v>4.5732999999999997</v>
      </c>
      <c r="L104" s="4">
        <v>5.0980999999999996</v>
      </c>
      <c r="M104" s="4"/>
      <c r="N104" s="4">
        <v>12.972000000000001</v>
      </c>
      <c r="O104" s="4">
        <v>7.98</v>
      </c>
      <c r="P104" s="4"/>
      <c r="Q104" s="26">
        <v>1600</v>
      </c>
      <c r="R104" s="6">
        <f t="shared" si="16"/>
        <v>163.78202127659577</v>
      </c>
      <c r="S104" s="6">
        <f t="shared" si="28"/>
        <v>29.382713585888318</v>
      </c>
      <c r="T104" s="6">
        <f t="shared" si="17"/>
        <v>14.259500000000001</v>
      </c>
      <c r="U104" s="6">
        <f t="shared" si="18"/>
        <v>17.4252</v>
      </c>
      <c r="V104" s="6">
        <f t="shared" si="19"/>
        <v>2.7300000000000004</v>
      </c>
      <c r="W104" s="6">
        <f t="shared" si="20"/>
        <v>13.331700000000001</v>
      </c>
      <c r="X104" s="6">
        <f t="shared" si="21"/>
        <v>8.2332900000000002</v>
      </c>
      <c r="Y104" s="6">
        <f t="shared" si="22"/>
        <v>5.94529</v>
      </c>
      <c r="Z104" s="6">
        <f t="shared" si="23"/>
        <v>10.196199999999999</v>
      </c>
      <c r="AB104" s="7">
        <f t="shared" si="24"/>
        <v>265.28591486248411</v>
      </c>
      <c r="AC104" s="7"/>
      <c r="AD104" s="8">
        <v>1600</v>
      </c>
      <c r="AE104" s="9">
        <f t="shared" si="25"/>
        <v>3243.0000000000005</v>
      </c>
      <c r="AF104" s="9">
        <f t="shared" si="26"/>
        <v>1995</v>
      </c>
      <c r="AG104" s="9">
        <f t="shared" si="29"/>
        <v>1114.2008424224332</v>
      </c>
      <c r="AI104" s="24">
        <v>1600</v>
      </c>
      <c r="AJ104" s="11">
        <f t="shared" si="30"/>
        <v>2.91060630770055</v>
      </c>
      <c r="AK104" s="11">
        <f t="shared" si="31"/>
        <v>1.7905209940988578</v>
      </c>
    </row>
    <row r="105" spans="1:37" x14ac:dyDescent="0.2">
      <c r="A105" s="5">
        <v>1601</v>
      </c>
      <c r="B105" s="4">
        <v>0.56219378306878309</v>
      </c>
      <c r="C105" s="4">
        <f t="shared" si="27"/>
        <v>0.80313397581254731</v>
      </c>
      <c r="D105" s="4">
        <v>0.71602564102564104</v>
      </c>
      <c r="E105" s="4">
        <v>0.84342092307692296</v>
      </c>
      <c r="F105" s="4">
        <v>3.1926000000000001</v>
      </c>
      <c r="G105" s="4">
        <v>5.9200999999999997</v>
      </c>
      <c r="H105" s="4">
        <v>2.1</v>
      </c>
      <c r="I105" s="4">
        <v>4.3025000000000002</v>
      </c>
      <c r="J105" s="4">
        <v>6.2055999999999996</v>
      </c>
      <c r="K105" s="4">
        <v>4.2695999999999996</v>
      </c>
      <c r="L105" s="4">
        <v>4.8391999999999999</v>
      </c>
      <c r="M105" s="4"/>
      <c r="N105" s="4">
        <v>12.845500000000001</v>
      </c>
      <c r="O105" s="4">
        <v>7.819</v>
      </c>
      <c r="P105" s="4"/>
      <c r="Q105" s="26">
        <v>1601</v>
      </c>
      <c r="R105" s="6">
        <f t="shared" si="16"/>
        <v>194.04294871794872</v>
      </c>
      <c r="S105" s="6">
        <f t="shared" si="28"/>
        <v>25.07155346680716</v>
      </c>
      <c r="T105" s="6">
        <f t="shared" si="17"/>
        <v>15.963000000000001</v>
      </c>
      <c r="U105" s="6">
        <f t="shared" si="18"/>
        <v>17.760300000000001</v>
      </c>
      <c r="V105" s="6">
        <f t="shared" si="19"/>
        <v>2.7300000000000004</v>
      </c>
      <c r="W105" s="6">
        <f t="shared" si="20"/>
        <v>12.907500000000001</v>
      </c>
      <c r="X105" s="6">
        <f t="shared" si="21"/>
        <v>8.0672800000000002</v>
      </c>
      <c r="Y105" s="6">
        <f t="shared" si="22"/>
        <v>5.5504799999999994</v>
      </c>
      <c r="Z105" s="6">
        <f t="shared" si="23"/>
        <v>9.6783999999999999</v>
      </c>
      <c r="AB105" s="7">
        <f t="shared" si="24"/>
        <v>291.77146218475588</v>
      </c>
      <c r="AC105" s="7"/>
      <c r="AD105" s="8">
        <v>1601</v>
      </c>
      <c r="AE105" s="9">
        <f t="shared" si="25"/>
        <v>3211.3750000000005</v>
      </c>
      <c r="AF105" s="9">
        <f t="shared" si="26"/>
        <v>1954.75</v>
      </c>
      <c r="AG105" s="9">
        <f t="shared" si="29"/>
        <v>1225.4401411759748</v>
      </c>
      <c r="AI105" s="24">
        <v>1601</v>
      </c>
      <c r="AJ105" s="11">
        <f t="shared" si="30"/>
        <v>2.6205890374361771</v>
      </c>
      <c r="AK105" s="11">
        <f t="shared" si="31"/>
        <v>1.5951411532220205</v>
      </c>
    </row>
    <row r="106" spans="1:37" x14ac:dyDescent="0.2">
      <c r="A106" s="5">
        <v>1602</v>
      </c>
      <c r="B106" s="4">
        <v>0.37469735449735453</v>
      </c>
      <c r="C106" s="4">
        <f t="shared" si="27"/>
        <v>0.53528193499622079</v>
      </c>
      <c r="D106" s="4">
        <v>0.59732620320855612</v>
      </c>
      <c r="E106" s="4">
        <v>0.5271380769230769</v>
      </c>
      <c r="F106" s="4">
        <v>2.7965</v>
      </c>
      <c r="G106" s="4">
        <v>4.3686999999999996</v>
      </c>
      <c r="H106" s="4">
        <v>2.6839</v>
      </c>
      <c r="I106" s="4">
        <v>4.2507999999999999</v>
      </c>
      <c r="J106" s="4">
        <v>6.2055999999999996</v>
      </c>
      <c r="K106" s="4">
        <v>4.0583</v>
      </c>
      <c r="L106" s="4">
        <v>4.1106999999999996</v>
      </c>
      <c r="M106" s="4"/>
      <c r="N106" s="4">
        <v>12.845500000000001</v>
      </c>
      <c r="O106" s="4">
        <v>7.819</v>
      </c>
      <c r="P106" s="4"/>
      <c r="Q106" s="26">
        <v>1602</v>
      </c>
      <c r="R106" s="6">
        <f t="shared" si="16"/>
        <v>161.87540106951872</v>
      </c>
      <c r="S106" s="6">
        <f t="shared" si="28"/>
        <v>15.669720916754477</v>
      </c>
      <c r="T106" s="6">
        <f t="shared" si="17"/>
        <v>13.9825</v>
      </c>
      <c r="U106" s="6">
        <f t="shared" si="18"/>
        <v>13.106099999999998</v>
      </c>
      <c r="V106" s="6">
        <f t="shared" si="19"/>
        <v>3.4890699999999999</v>
      </c>
      <c r="W106" s="6">
        <f t="shared" si="20"/>
        <v>12.7524</v>
      </c>
      <c r="X106" s="6">
        <f t="shared" si="21"/>
        <v>8.0672800000000002</v>
      </c>
      <c r="Y106" s="6">
        <f t="shared" si="22"/>
        <v>5.2757900000000006</v>
      </c>
      <c r="Z106" s="6">
        <f t="shared" si="23"/>
        <v>8.2213999999999992</v>
      </c>
      <c r="AB106" s="7">
        <f t="shared" si="24"/>
        <v>242.43966198627317</v>
      </c>
      <c r="AC106" s="7"/>
      <c r="AD106" s="8">
        <v>1602</v>
      </c>
      <c r="AE106" s="9">
        <f t="shared" si="25"/>
        <v>3211.3750000000005</v>
      </c>
      <c r="AF106" s="9">
        <f t="shared" si="26"/>
        <v>1954.75</v>
      </c>
      <c r="AG106" s="9">
        <f t="shared" si="29"/>
        <v>1018.2465803423473</v>
      </c>
      <c r="AI106" s="24">
        <v>1602</v>
      </c>
      <c r="AJ106" s="11">
        <f t="shared" si="30"/>
        <v>3.1538284164139259</v>
      </c>
      <c r="AK106" s="11">
        <f t="shared" si="31"/>
        <v>1.9197216447736936</v>
      </c>
    </row>
    <row r="107" spans="1:37" x14ac:dyDescent="0.2">
      <c r="A107" s="5">
        <v>1603</v>
      </c>
      <c r="B107" s="4">
        <v>0.40454312169312179</v>
      </c>
      <c r="C107" s="4">
        <f t="shared" si="27"/>
        <v>0.57791874527588827</v>
      </c>
      <c r="D107" s="4">
        <v>0.59732620320855612</v>
      </c>
      <c r="E107" s="4">
        <v>0.35728247435897431</v>
      </c>
      <c r="F107" s="4">
        <v>2.6143000000000001</v>
      </c>
      <c r="G107" s="4">
        <v>4.5052000000000003</v>
      </c>
      <c r="H107" s="4">
        <v>2.7336</v>
      </c>
      <c r="I107" s="4">
        <v>4.1990999999999996</v>
      </c>
      <c r="J107" s="4">
        <v>6.2055999999999996</v>
      </c>
      <c r="K107" s="4">
        <v>4.2695999999999996</v>
      </c>
      <c r="L107" s="4">
        <v>4.4229000000000003</v>
      </c>
      <c r="M107" s="4"/>
      <c r="N107" s="4">
        <v>12.845500000000001</v>
      </c>
      <c r="O107" s="4">
        <v>7.819</v>
      </c>
      <c r="P107" s="4"/>
      <c r="Q107" s="26">
        <v>1603</v>
      </c>
      <c r="R107" s="6">
        <f t="shared" si="16"/>
        <v>161.87540106951872</v>
      </c>
      <c r="S107" s="6">
        <f t="shared" si="28"/>
        <v>10.620588621355811</v>
      </c>
      <c r="T107" s="6">
        <f t="shared" si="17"/>
        <v>13.0715</v>
      </c>
      <c r="U107" s="6">
        <f t="shared" si="18"/>
        <v>13.515600000000001</v>
      </c>
      <c r="V107" s="6">
        <f t="shared" si="19"/>
        <v>3.5536799999999999</v>
      </c>
      <c r="W107" s="6">
        <f t="shared" si="20"/>
        <v>12.597299999999999</v>
      </c>
      <c r="X107" s="6">
        <f t="shared" si="21"/>
        <v>8.0672800000000002</v>
      </c>
      <c r="Y107" s="6">
        <f t="shared" si="22"/>
        <v>5.5504799999999994</v>
      </c>
      <c r="Z107" s="6">
        <f t="shared" si="23"/>
        <v>8.8458000000000006</v>
      </c>
      <c r="AB107" s="7">
        <f t="shared" si="24"/>
        <v>237.69762969087452</v>
      </c>
      <c r="AC107" s="7"/>
      <c r="AD107" s="8">
        <v>1603</v>
      </c>
      <c r="AE107" s="9">
        <f t="shared" si="25"/>
        <v>3211.3750000000005</v>
      </c>
      <c r="AF107" s="9">
        <f t="shared" si="26"/>
        <v>1954.75</v>
      </c>
      <c r="AG107" s="9">
        <f t="shared" si="29"/>
        <v>998.33004470167305</v>
      </c>
      <c r="AI107" s="24">
        <v>1603</v>
      </c>
      <c r="AJ107" s="11">
        <f t="shared" si="30"/>
        <v>3.2167468234011154</v>
      </c>
      <c r="AK107" s="11">
        <f t="shared" si="31"/>
        <v>1.9580198055485047</v>
      </c>
    </row>
    <row r="108" spans="1:37" x14ac:dyDescent="0.2">
      <c r="A108" s="5">
        <v>1604</v>
      </c>
      <c r="B108" s="4">
        <v>0.48937724867724869</v>
      </c>
      <c r="C108" s="4">
        <f t="shared" si="27"/>
        <v>0.69911035525321241</v>
      </c>
      <c r="D108" s="4">
        <v>0.5403788634097707</v>
      </c>
      <c r="E108" s="4">
        <v>0.65934994871794861</v>
      </c>
      <c r="F108" s="4">
        <v>2.4832000000000001</v>
      </c>
      <c r="G108" s="4">
        <v>3.8542000000000001</v>
      </c>
      <c r="H108" s="4">
        <v>2.4841000000000002</v>
      </c>
      <c r="I108" s="4">
        <v>4.3861999999999997</v>
      </c>
      <c r="J108" s="4">
        <v>6.0221999999999998</v>
      </c>
      <c r="K108" s="4">
        <v>3.9384000000000001</v>
      </c>
      <c r="L108" s="4">
        <v>4.7972000000000001</v>
      </c>
      <c r="M108" s="4"/>
      <c r="N108" s="4">
        <v>13.007999999999999</v>
      </c>
      <c r="O108" s="4">
        <v>7.8048000000000002</v>
      </c>
      <c r="P108" s="4"/>
      <c r="Q108" s="26">
        <v>1604</v>
      </c>
      <c r="R108" s="6">
        <f t="shared" si="16"/>
        <v>146.44267198404785</v>
      </c>
      <c r="S108" s="6">
        <f t="shared" si="28"/>
        <v>19.599854639971898</v>
      </c>
      <c r="T108" s="6">
        <f t="shared" si="17"/>
        <v>12.416</v>
      </c>
      <c r="U108" s="6">
        <f t="shared" si="18"/>
        <v>11.5626</v>
      </c>
      <c r="V108" s="6">
        <f t="shared" si="19"/>
        <v>3.2293300000000005</v>
      </c>
      <c r="W108" s="6">
        <f t="shared" si="20"/>
        <v>13.1586</v>
      </c>
      <c r="X108" s="6">
        <f t="shared" si="21"/>
        <v>7.8288599999999997</v>
      </c>
      <c r="Y108" s="6">
        <f t="shared" si="22"/>
        <v>5.1199200000000005</v>
      </c>
      <c r="Z108" s="6">
        <f t="shared" si="23"/>
        <v>9.5944000000000003</v>
      </c>
      <c r="AB108" s="7">
        <f t="shared" si="24"/>
        <v>228.95223662401978</v>
      </c>
      <c r="AC108" s="7"/>
      <c r="AD108" s="8">
        <v>1604</v>
      </c>
      <c r="AE108" s="9">
        <f t="shared" si="25"/>
        <v>3252</v>
      </c>
      <c r="AF108" s="9">
        <f t="shared" si="26"/>
        <v>1951.2</v>
      </c>
      <c r="AG108" s="9">
        <f t="shared" si="29"/>
        <v>961.59939382088305</v>
      </c>
      <c r="AI108" s="24">
        <v>1604</v>
      </c>
      <c r="AJ108" s="11">
        <f t="shared" si="30"/>
        <v>3.3818656926126862</v>
      </c>
      <c r="AK108" s="11">
        <f t="shared" si="31"/>
        <v>2.029119415567612</v>
      </c>
    </row>
    <row r="109" spans="1:37" x14ac:dyDescent="0.2">
      <c r="A109" s="5">
        <v>1605</v>
      </c>
      <c r="B109" s="4">
        <v>0.31258201058201063</v>
      </c>
      <c r="C109" s="4">
        <f t="shared" si="27"/>
        <v>0.44654572940287235</v>
      </c>
      <c r="D109" s="4">
        <v>0.52468538238141338</v>
      </c>
      <c r="E109" s="4">
        <v>0.27283446153846153</v>
      </c>
      <c r="F109" s="4">
        <v>2.1334</v>
      </c>
      <c r="G109" s="4">
        <v>3.5289999999999999</v>
      </c>
      <c r="H109" s="4">
        <v>2.2429000000000001</v>
      </c>
      <c r="I109" s="4">
        <v>4.2256</v>
      </c>
      <c r="J109" s="4">
        <v>6.0221999999999998</v>
      </c>
      <c r="K109" s="4">
        <v>3.0769000000000002</v>
      </c>
      <c r="L109" s="4">
        <v>4.7972000000000001</v>
      </c>
      <c r="M109" s="4"/>
      <c r="N109" s="4">
        <v>13.007999999999999</v>
      </c>
      <c r="O109" s="4">
        <v>7.8048000000000002</v>
      </c>
      <c r="P109" s="4"/>
      <c r="Q109" s="26">
        <v>1605</v>
      </c>
      <c r="R109" s="6">
        <f t="shared" si="16"/>
        <v>142.18973862536302</v>
      </c>
      <c r="S109" s="6">
        <f t="shared" si="28"/>
        <v>8.1102846786090605</v>
      </c>
      <c r="T109" s="6">
        <f t="shared" si="17"/>
        <v>10.667</v>
      </c>
      <c r="U109" s="6">
        <f t="shared" si="18"/>
        <v>10.587</v>
      </c>
      <c r="V109" s="6">
        <f t="shared" si="19"/>
        <v>2.9157700000000002</v>
      </c>
      <c r="W109" s="6">
        <f t="shared" si="20"/>
        <v>12.6768</v>
      </c>
      <c r="X109" s="6">
        <f t="shared" si="21"/>
        <v>7.8288599999999997</v>
      </c>
      <c r="Y109" s="6">
        <f t="shared" si="22"/>
        <v>3.9999700000000002</v>
      </c>
      <c r="Z109" s="6">
        <f t="shared" si="23"/>
        <v>9.5944000000000003</v>
      </c>
      <c r="AB109" s="7">
        <f t="shared" si="24"/>
        <v>208.56982330397204</v>
      </c>
      <c r="AC109" s="7"/>
      <c r="AD109" s="8">
        <v>1605</v>
      </c>
      <c r="AE109" s="9">
        <f t="shared" si="25"/>
        <v>3252</v>
      </c>
      <c r="AF109" s="9">
        <f t="shared" si="26"/>
        <v>1951.2</v>
      </c>
      <c r="AG109" s="9">
        <f t="shared" si="29"/>
        <v>875.99325787668261</v>
      </c>
      <c r="AI109" s="24">
        <v>1605</v>
      </c>
      <c r="AJ109" s="11">
        <f t="shared" si="30"/>
        <v>3.7123573392362776</v>
      </c>
      <c r="AK109" s="11">
        <f t="shared" si="31"/>
        <v>2.2274144035417667</v>
      </c>
    </row>
    <row r="110" spans="1:37" x14ac:dyDescent="0.2">
      <c r="A110" s="5">
        <v>1606</v>
      </c>
      <c r="B110" s="4">
        <v>0.31602328042328043</v>
      </c>
      <c r="C110" s="4">
        <f t="shared" si="27"/>
        <v>0.45146182917611494</v>
      </c>
      <c r="D110" s="4">
        <v>0.51520912547528519</v>
      </c>
      <c r="E110" s="4">
        <v>0.49451246153846157</v>
      </c>
      <c r="F110" s="4">
        <v>2.1911</v>
      </c>
      <c r="G110" s="4">
        <v>3.5891999999999999</v>
      </c>
      <c r="H110" s="4">
        <v>2.0499000000000001</v>
      </c>
      <c r="I110" s="4">
        <v>4.1753999999999998</v>
      </c>
      <c r="J110" s="4">
        <v>6.0221999999999998</v>
      </c>
      <c r="K110" s="4">
        <v>3.0769000000000002</v>
      </c>
      <c r="L110" s="4">
        <v>4.7972000000000001</v>
      </c>
      <c r="M110" s="4"/>
      <c r="N110" s="4">
        <v>13.007999999999999</v>
      </c>
      <c r="O110" s="4">
        <v>7.8048000000000002</v>
      </c>
      <c r="P110" s="4"/>
      <c r="Q110" s="26">
        <v>1606</v>
      </c>
      <c r="R110" s="6">
        <f t="shared" si="16"/>
        <v>139.6216730038023</v>
      </c>
      <c r="S110" s="6">
        <f t="shared" si="28"/>
        <v>14.699890979978926</v>
      </c>
      <c r="T110" s="6">
        <f t="shared" si="17"/>
        <v>10.955500000000001</v>
      </c>
      <c r="U110" s="6">
        <f t="shared" si="18"/>
        <v>10.7676</v>
      </c>
      <c r="V110" s="6">
        <f t="shared" si="19"/>
        <v>2.6648700000000001</v>
      </c>
      <c r="W110" s="6">
        <f t="shared" si="20"/>
        <v>12.526199999999999</v>
      </c>
      <c r="X110" s="6">
        <f t="shared" si="21"/>
        <v>7.8288599999999997</v>
      </c>
      <c r="Y110" s="6">
        <f t="shared" si="22"/>
        <v>3.9999700000000002</v>
      </c>
      <c r="Z110" s="6">
        <f t="shared" si="23"/>
        <v>9.5944000000000003</v>
      </c>
      <c r="AB110" s="7">
        <f t="shared" si="24"/>
        <v>212.65896398378121</v>
      </c>
      <c r="AC110" s="7"/>
      <c r="AD110" s="8">
        <v>1606</v>
      </c>
      <c r="AE110" s="9">
        <f t="shared" si="25"/>
        <v>3252</v>
      </c>
      <c r="AF110" s="9">
        <f t="shared" si="26"/>
        <v>1951.2</v>
      </c>
      <c r="AG110" s="9">
        <f t="shared" si="29"/>
        <v>893.16764873188106</v>
      </c>
      <c r="AI110" s="24">
        <v>1606</v>
      </c>
      <c r="AJ110" s="11">
        <f t="shared" si="30"/>
        <v>3.6409737909979025</v>
      </c>
      <c r="AK110" s="11">
        <f t="shared" si="31"/>
        <v>2.1845842745987416</v>
      </c>
    </row>
    <row r="111" spans="1:37" x14ac:dyDescent="0.2">
      <c r="A111" s="5">
        <v>1607</v>
      </c>
      <c r="B111" s="4">
        <v>0.34657857142857146</v>
      </c>
      <c r="C111" s="4">
        <f t="shared" si="27"/>
        <v>0.49511224489795924</v>
      </c>
      <c r="D111" s="4">
        <v>0.94367417677642984</v>
      </c>
      <c r="E111" s="4">
        <v>0.41684965384615386</v>
      </c>
      <c r="F111" s="4">
        <v>2.7286999999999999</v>
      </c>
      <c r="G111" s="4">
        <v>3.4969000000000001</v>
      </c>
      <c r="H111" s="4">
        <v>2.2532000000000001</v>
      </c>
      <c r="I111" s="4">
        <v>4.1947000000000001</v>
      </c>
      <c r="J111" s="4">
        <v>6.05</v>
      </c>
      <c r="K111" s="4">
        <v>3.3795000000000002</v>
      </c>
      <c r="L111" s="4">
        <v>4.8193000000000001</v>
      </c>
      <c r="M111" s="4"/>
      <c r="N111" s="4">
        <v>13.068000000000001</v>
      </c>
      <c r="O111" s="4">
        <v>7.8407999999999998</v>
      </c>
      <c r="P111" s="4"/>
      <c r="Q111" s="26">
        <v>1607</v>
      </c>
      <c r="R111" s="6">
        <f t="shared" si="16"/>
        <v>255.73570190641249</v>
      </c>
      <c r="S111" s="6">
        <f t="shared" si="28"/>
        <v>12.391284230769232</v>
      </c>
      <c r="T111" s="6">
        <f t="shared" si="17"/>
        <v>13.6435</v>
      </c>
      <c r="U111" s="6">
        <f t="shared" si="18"/>
        <v>10.4907</v>
      </c>
      <c r="V111" s="6">
        <f t="shared" si="19"/>
        <v>2.9291600000000004</v>
      </c>
      <c r="W111" s="6">
        <f t="shared" si="20"/>
        <v>12.584099999999999</v>
      </c>
      <c r="X111" s="6">
        <f t="shared" si="21"/>
        <v>7.8650000000000002</v>
      </c>
      <c r="Y111" s="6">
        <f t="shared" si="22"/>
        <v>4.3933500000000008</v>
      </c>
      <c r="Z111" s="6">
        <f t="shared" si="23"/>
        <v>9.6386000000000003</v>
      </c>
      <c r="AB111" s="7">
        <f t="shared" si="24"/>
        <v>329.67139613718177</v>
      </c>
      <c r="AC111" s="7"/>
      <c r="AD111" s="8">
        <v>1607</v>
      </c>
      <c r="AE111" s="9">
        <f t="shared" si="25"/>
        <v>3267.0000000000005</v>
      </c>
      <c r="AF111" s="9">
        <f t="shared" si="26"/>
        <v>1960.2</v>
      </c>
      <c r="AG111" s="9">
        <f t="shared" si="29"/>
        <v>1384.6198637761636</v>
      </c>
      <c r="AI111" s="24">
        <v>1607</v>
      </c>
      <c r="AJ111" s="11">
        <f t="shared" si="30"/>
        <v>2.3594923671614616</v>
      </c>
      <c r="AK111" s="11">
        <f t="shared" si="31"/>
        <v>1.4156954202968768</v>
      </c>
    </row>
    <row r="112" spans="1:37" x14ac:dyDescent="0.2">
      <c r="A112" s="5">
        <v>1608</v>
      </c>
      <c r="B112" s="4">
        <v>0.67601547619047631</v>
      </c>
      <c r="C112" s="4">
        <f t="shared" si="27"/>
        <v>0.96573639455782334</v>
      </c>
      <c r="D112" s="4">
        <v>1.1067073170731707</v>
      </c>
      <c r="E112" s="4">
        <v>0.7651760769230771</v>
      </c>
      <c r="F112" s="4">
        <v>2.5680000000000001</v>
      </c>
      <c r="G112" s="4">
        <v>5.1062000000000003</v>
      </c>
      <c r="H112" s="4">
        <v>2.544</v>
      </c>
      <c r="I112" s="4">
        <v>4.1947000000000001</v>
      </c>
      <c r="J112" s="4">
        <v>6.05</v>
      </c>
      <c r="K112" s="4">
        <v>4.2450000000000001</v>
      </c>
      <c r="L112" s="4">
        <v>5.4787999999999997</v>
      </c>
      <c r="M112" s="4"/>
      <c r="N112" s="4">
        <v>13.068000000000001</v>
      </c>
      <c r="O112" s="4">
        <v>7.8407999999999998</v>
      </c>
      <c r="P112" s="4"/>
      <c r="Q112" s="26">
        <v>1608</v>
      </c>
      <c r="R112" s="6">
        <f t="shared" si="16"/>
        <v>299.91768292682929</v>
      </c>
      <c r="S112" s="6">
        <f t="shared" si="28"/>
        <v>22.745645026343524</v>
      </c>
      <c r="T112" s="6">
        <f t="shared" si="17"/>
        <v>12.84</v>
      </c>
      <c r="U112" s="6">
        <f t="shared" si="18"/>
        <v>15.3186</v>
      </c>
      <c r="V112" s="6">
        <f t="shared" si="19"/>
        <v>3.3072000000000004</v>
      </c>
      <c r="W112" s="6">
        <f t="shared" si="20"/>
        <v>12.584099999999999</v>
      </c>
      <c r="X112" s="6">
        <f t="shared" si="21"/>
        <v>7.8650000000000002</v>
      </c>
      <c r="Y112" s="6">
        <f t="shared" si="22"/>
        <v>5.5185000000000004</v>
      </c>
      <c r="Z112" s="6">
        <f t="shared" si="23"/>
        <v>10.957599999999999</v>
      </c>
      <c r="AB112" s="7">
        <f t="shared" si="24"/>
        <v>391.05432795317284</v>
      </c>
      <c r="AC112" s="7"/>
      <c r="AD112" s="8">
        <v>1608</v>
      </c>
      <c r="AE112" s="9">
        <f t="shared" si="25"/>
        <v>3267.0000000000005</v>
      </c>
      <c r="AF112" s="9">
        <f t="shared" si="26"/>
        <v>1960.2</v>
      </c>
      <c r="AG112" s="9">
        <f t="shared" si="29"/>
        <v>1642.4281774033261</v>
      </c>
      <c r="AI112" s="24">
        <v>1608</v>
      </c>
      <c r="AJ112" s="11">
        <f t="shared" si="30"/>
        <v>1.9891280757038139</v>
      </c>
      <c r="AK112" s="11">
        <f t="shared" si="31"/>
        <v>1.1934768454222882</v>
      </c>
    </row>
    <row r="113" spans="1:37" x14ac:dyDescent="0.2">
      <c r="A113" s="5">
        <v>1609</v>
      </c>
      <c r="B113" s="4">
        <v>0.39598690476190479</v>
      </c>
      <c r="C113" s="4">
        <f t="shared" si="27"/>
        <v>0.56569557823129257</v>
      </c>
      <c r="D113" s="4">
        <v>0.78913043478260869</v>
      </c>
      <c r="E113" s="4">
        <v>0.74233500000000019</v>
      </c>
      <c r="F113" s="4">
        <v>2.8384</v>
      </c>
      <c r="G113" s="4">
        <v>4.7310999999999996</v>
      </c>
      <c r="H113" s="4">
        <v>2.2999999999999998</v>
      </c>
      <c r="I113" s="4">
        <v>4.1947000000000001</v>
      </c>
      <c r="J113" s="4">
        <v>6.2516999999999996</v>
      </c>
      <c r="K113" s="4">
        <v>3.9565000000000001</v>
      </c>
      <c r="L113" s="4">
        <v>5.1745000000000001</v>
      </c>
      <c r="M113" s="4"/>
      <c r="N113" s="4">
        <v>13.068000000000001</v>
      </c>
      <c r="O113" s="4">
        <v>7.8407999999999998</v>
      </c>
      <c r="P113" s="4"/>
      <c r="Q113" s="26">
        <v>1609</v>
      </c>
      <c r="R113" s="6">
        <f t="shared" si="16"/>
        <v>213.85434782608695</v>
      </c>
      <c r="S113" s="6">
        <f t="shared" si="28"/>
        <v>22.066670547945211</v>
      </c>
      <c r="T113" s="6">
        <f t="shared" si="17"/>
        <v>14.192</v>
      </c>
      <c r="U113" s="6">
        <f t="shared" si="18"/>
        <v>14.193299999999999</v>
      </c>
      <c r="V113" s="6">
        <f t="shared" si="19"/>
        <v>2.9899999999999998</v>
      </c>
      <c r="W113" s="6">
        <f t="shared" si="20"/>
        <v>12.584099999999999</v>
      </c>
      <c r="X113" s="6">
        <f t="shared" si="21"/>
        <v>8.1272099999999998</v>
      </c>
      <c r="Y113" s="6">
        <f t="shared" si="22"/>
        <v>5.1434500000000005</v>
      </c>
      <c r="Z113" s="6">
        <f t="shared" si="23"/>
        <v>10.349</v>
      </c>
      <c r="AB113" s="7">
        <f t="shared" si="24"/>
        <v>303.50007837403211</v>
      </c>
      <c r="AC113" s="7"/>
      <c r="AD113" s="8">
        <v>1609</v>
      </c>
      <c r="AE113" s="9">
        <f t="shared" si="25"/>
        <v>3267.0000000000005</v>
      </c>
      <c r="AF113" s="9">
        <f t="shared" si="26"/>
        <v>1960.2</v>
      </c>
      <c r="AG113" s="9">
        <f t="shared" si="29"/>
        <v>1274.700329170935</v>
      </c>
      <c r="AI113" s="24">
        <v>1609</v>
      </c>
      <c r="AJ113" s="11">
        <f t="shared" si="30"/>
        <v>2.5629553278023054</v>
      </c>
      <c r="AK113" s="11">
        <f t="shared" si="31"/>
        <v>1.5377731966813832</v>
      </c>
    </row>
    <row r="114" spans="1:37" x14ac:dyDescent="0.2">
      <c r="A114" s="5">
        <v>1610</v>
      </c>
      <c r="B114" s="4">
        <v>0.34816309523809524</v>
      </c>
      <c r="C114" s="4">
        <f t="shared" si="27"/>
        <v>0.49737585034013609</v>
      </c>
      <c r="D114" s="4">
        <v>0.69897304236200253</v>
      </c>
      <c r="E114" s="4">
        <v>0.43969073076923093</v>
      </c>
      <c r="F114" s="4">
        <v>2.6065999999999998</v>
      </c>
      <c r="G114" s="4">
        <v>4.0050999999999997</v>
      </c>
      <c r="H114" s="4">
        <v>2.2999999999999998</v>
      </c>
      <c r="I114" s="4">
        <v>4.1947000000000001</v>
      </c>
      <c r="J114" s="4">
        <v>5.7676999999999996</v>
      </c>
      <c r="K114" s="4">
        <v>3.3795000000000002</v>
      </c>
      <c r="L114" s="4">
        <v>5.1745000000000001</v>
      </c>
      <c r="M114" s="4"/>
      <c r="N114" s="4">
        <v>13.068000000000001</v>
      </c>
      <c r="O114" s="4">
        <v>7.8407999999999998</v>
      </c>
      <c r="P114" s="4"/>
      <c r="Q114" s="26">
        <v>1610</v>
      </c>
      <c r="R114" s="6">
        <f t="shared" si="16"/>
        <v>189.42169448010267</v>
      </c>
      <c r="S114" s="6">
        <f t="shared" si="28"/>
        <v>13.070258709167549</v>
      </c>
      <c r="T114" s="6">
        <f t="shared" si="17"/>
        <v>13.032999999999999</v>
      </c>
      <c r="U114" s="6">
        <f t="shared" si="18"/>
        <v>12.0153</v>
      </c>
      <c r="V114" s="6">
        <f t="shared" si="19"/>
        <v>2.9899999999999998</v>
      </c>
      <c r="W114" s="6">
        <f t="shared" si="20"/>
        <v>12.584099999999999</v>
      </c>
      <c r="X114" s="6">
        <f t="shared" si="21"/>
        <v>7.4980099999999998</v>
      </c>
      <c r="Y114" s="6">
        <f t="shared" si="22"/>
        <v>4.3933500000000008</v>
      </c>
      <c r="Z114" s="6">
        <f t="shared" si="23"/>
        <v>10.349</v>
      </c>
      <c r="AB114" s="7">
        <f t="shared" si="24"/>
        <v>265.35471318927023</v>
      </c>
      <c r="AC114" s="7"/>
      <c r="AD114" s="8">
        <v>1610</v>
      </c>
      <c r="AE114" s="9">
        <f t="shared" si="25"/>
        <v>3267.0000000000005</v>
      </c>
      <c r="AF114" s="9">
        <f t="shared" si="26"/>
        <v>1960.2</v>
      </c>
      <c r="AG114" s="9">
        <f t="shared" si="29"/>
        <v>1114.4897953949351</v>
      </c>
      <c r="AI114" s="24">
        <v>1610</v>
      </c>
      <c r="AJ114" s="11">
        <f t="shared" si="30"/>
        <v>2.9313861943817021</v>
      </c>
      <c r="AK114" s="11">
        <f t="shared" si="31"/>
        <v>1.758831716629021</v>
      </c>
    </row>
    <row r="115" spans="1:37" x14ac:dyDescent="0.2">
      <c r="A115" s="5">
        <v>1611</v>
      </c>
      <c r="B115" s="4">
        <v>0.59089166666666681</v>
      </c>
      <c r="C115" s="4">
        <f t="shared" si="27"/>
        <v>0.84413095238095259</v>
      </c>
      <c r="D115" s="4">
        <v>0.90762711864406798</v>
      </c>
      <c r="E115" s="4">
        <v>0.40434369230769235</v>
      </c>
      <c r="F115" s="4">
        <v>2.4685999999999999</v>
      </c>
      <c r="G115" s="4">
        <v>3.9508000000000001</v>
      </c>
      <c r="H115" s="4">
        <v>2.2999999999999998</v>
      </c>
      <c r="I115" s="4">
        <v>4.1253000000000002</v>
      </c>
      <c r="J115" s="4">
        <v>5.4740000000000002</v>
      </c>
      <c r="K115" s="4">
        <v>3.2021000000000002</v>
      </c>
      <c r="L115" s="4">
        <v>5.0888999999999998</v>
      </c>
      <c r="M115" s="4"/>
      <c r="N115" s="4">
        <v>12.852</v>
      </c>
      <c r="O115" s="4">
        <v>7.7111999999999998</v>
      </c>
      <c r="P115" s="4"/>
      <c r="Q115" s="26">
        <v>1611</v>
      </c>
      <c r="R115" s="6">
        <f t="shared" si="16"/>
        <v>245.96694915254241</v>
      </c>
      <c r="S115" s="6">
        <f t="shared" si="28"/>
        <v>12.019531675447841</v>
      </c>
      <c r="T115" s="6">
        <f t="shared" si="17"/>
        <v>12.343</v>
      </c>
      <c r="U115" s="6">
        <f t="shared" si="18"/>
        <v>11.852399999999999</v>
      </c>
      <c r="V115" s="6">
        <f t="shared" si="19"/>
        <v>2.9899999999999998</v>
      </c>
      <c r="W115" s="6">
        <f t="shared" si="20"/>
        <v>12.375900000000001</v>
      </c>
      <c r="X115" s="6">
        <f t="shared" si="21"/>
        <v>7.1162000000000001</v>
      </c>
      <c r="Y115" s="6">
        <f t="shared" si="22"/>
        <v>4.1627300000000007</v>
      </c>
      <c r="Z115" s="6">
        <f t="shared" si="23"/>
        <v>10.1778</v>
      </c>
      <c r="AB115" s="7">
        <f t="shared" si="24"/>
        <v>319.00451082799026</v>
      </c>
      <c r="AC115" s="7"/>
      <c r="AD115" s="8">
        <v>1611</v>
      </c>
      <c r="AE115" s="9">
        <f t="shared" si="25"/>
        <v>3213</v>
      </c>
      <c r="AF115" s="9">
        <f t="shared" si="26"/>
        <v>1927.8</v>
      </c>
      <c r="AG115" s="9">
        <f t="shared" si="29"/>
        <v>1339.8189454775591</v>
      </c>
      <c r="AI115" s="24">
        <v>1611</v>
      </c>
      <c r="AJ115" s="11">
        <f t="shared" si="30"/>
        <v>2.3980852120692866</v>
      </c>
      <c r="AK115" s="11">
        <f t="shared" si="31"/>
        <v>1.4388511272415718</v>
      </c>
    </row>
    <row r="116" spans="1:37" x14ac:dyDescent="0.2">
      <c r="A116" s="5">
        <v>1612</v>
      </c>
      <c r="B116" s="4">
        <v>0.42301666666666671</v>
      </c>
      <c r="C116" s="4">
        <f t="shared" si="27"/>
        <v>0.60430952380952385</v>
      </c>
      <c r="D116" s="4">
        <v>0.77384393063583834</v>
      </c>
      <c r="E116" s="4">
        <v>0.62336319230769244</v>
      </c>
      <c r="F116" s="4">
        <v>2.3736999999999999</v>
      </c>
      <c r="G116" s="4">
        <v>4.6647999999999996</v>
      </c>
      <c r="H116" s="4">
        <v>2.2999999999999998</v>
      </c>
      <c r="I116" s="4">
        <v>4.1253000000000002</v>
      </c>
      <c r="J116" s="4">
        <v>5.6722999999999999</v>
      </c>
      <c r="K116" s="4">
        <v>3.2021000000000002</v>
      </c>
      <c r="L116" s="4">
        <v>5.7</v>
      </c>
      <c r="M116" s="4"/>
      <c r="N116" s="4">
        <v>12.852</v>
      </c>
      <c r="O116" s="4">
        <v>7.7111999999999998</v>
      </c>
      <c r="P116" s="4"/>
      <c r="Q116" s="26">
        <v>1612</v>
      </c>
      <c r="R116" s="6">
        <f t="shared" si="16"/>
        <v>209.7117052023122</v>
      </c>
      <c r="S116" s="6">
        <f t="shared" si="28"/>
        <v>18.530111332982091</v>
      </c>
      <c r="T116" s="6">
        <f t="shared" si="17"/>
        <v>11.868499999999999</v>
      </c>
      <c r="U116" s="6">
        <f t="shared" si="18"/>
        <v>13.994399999999999</v>
      </c>
      <c r="V116" s="6">
        <f t="shared" si="19"/>
        <v>2.9899999999999998</v>
      </c>
      <c r="W116" s="6">
        <f t="shared" si="20"/>
        <v>12.375900000000001</v>
      </c>
      <c r="X116" s="6">
        <f t="shared" si="21"/>
        <v>7.37399</v>
      </c>
      <c r="Y116" s="6">
        <f t="shared" si="22"/>
        <v>4.1627300000000007</v>
      </c>
      <c r="Z116" s="6">
        <f t="shared" si="23"/>
        <v>11.4</v>
      </c>
      <c r="AB116" s="7">
        <f t="shared" si="24"/>
        <v>292.40733653529429</v>
      </c>
      <c r="AC116" s="7"/>
      <c r="AD116" s="8">
        <v>1612</v>
      </c>
      <c r="AE116" s="9">
        <f t="shared" si="25"/>
        <v>3213</v>
      </c>
      <c r="AF116" s="9">
        <f t="shared" si="26"/>
        <v>1927.8</v>
      </c>
      <c r="AG116" s="9">
        <f t="shared" si="29"/>
        <v>1228.1108134482361</v>
      </c>
      <c r="AI116" s="24">
        <v>1612</v>
      </c>
      <c r="AJ116" s="11">
        <f t="shared" si="30"/>
        <v>2.6162134270104489</v>
      </c>
      <c r="AK116" s="11">
        <f t="shared" si="31"/>
        <v>1.5697280562062694</v>
      </c>
    </row>
    <row r="117" spans="1:37" x14ac:dyDescent="0.2">
      <c r="A117" s="5">
        <v>1613</v>
      </c>
      <c r="B117" s="4">
        <v>0.33575000000000005</v>
      </c>
      <c r="C117" s="4">
        <f t="shared" si="27"/>
        <v>0.47964285714285726</v>
      </c>
      <c r="D117" s="4">
        <v>0.69545454545454555</v>
      </c>
      <c r="E117" s="4">
        <v>0.555972576923077</v>
      </c>
      <c r="F117" s="4">
        <v>2.3927</v>
      </c>
      <c r="G117" s="4">
        <v>3.7246999999999999</v>
      </c>
      <c r="H117" s="4">
        <v>2.2999999999999998</v>
      </c>
      <c r="I117" s="4">
        <v>4.1253000000000002</v>
      </c>
      <c r="J117" s="4">
        <v>5.0773000000000001</v>
      </c>
      <c r="K117" s="4">
        <v>3.04</v>
      </c>
      <c r="L117" s="4">
        <v>5.7</v>
      </c>
      <c r="M117" s="4"/>
      <c r="N117" s="4">
        <v>12.852</v>
      </c>
      <c r="O117" s="4">
        <v>7.7111999999999998</v>
      </c>
      <c r="P117" s="4"/>
      <c r="Q117" s="26">
        <v>1613</v>
      </c>
      <c r="R117" s="6">
        <f t="shared" si="16"/>
        <v>188.46818181818185</v>
      </c>
      <c r="S117" s="6">
        <f t="shared" si="28"/>
        <v>16.526856053740783</v>
      </c>
      <c r="T117" s="6">
        <f t="shared" si="17"/>
        <v>11.9635</v>
      </c>
      <c r="U117" s="6">
        <f t="shared" si="18"/>
        <v>11.174099999999999</v>
      </c>
      <c r="V117" s="6">
        <f t="shared" si="19"/>
        <v>2.9899999999999998</v>
      </c>
      <c r="W117" s="6">
        <f t="shared" si="20"/>
        <v>12.375900000000001</v>
      </c>
      <c r="X117" s="6">
        <f t="shared" si="21"/>
        <v>6.6004900000000006</v>
      </c>
      <c r="Y117" s="6">
        <f t="shared" si="22"/>
        <v>3.9520000000000004</v>
      </c>
      <c r="Z117" s="6">
        <f t="shared" si="23"/>
        <v>11.4</v>
      </c>
      <c r="AB117" s="7">
        <f t="shared" si="24"/>
        <v>265.45102787192263</v>
      </c>
      <c r="AC117" s="7"/>
      <c r="AD117" s="8">
        <v>1613</v>
      </c>
      <c r="AE117" s="9">
        <f t="shared" si="25"/>
        <v>3213</v>
      </c>
      <c r="AF117" s="9">
        <f t="shared" si="26"/>
        <v>1927.8</v>
      </c>
      <c r="AG117" s="9">
        <f t="shared" si="29"/>
        <v>1114.8943170620751</v>
      </c>
      <c r="AI117" s="24">
        <v>1613</v>
      </c>
      <c r="AJ117" s="11">
        <f t="shared" si="30"/>
        <v>2.8818875034422717</v>
      </c>
      <c r="AK117" s="11">
        <f t="shared" si="31"/>
        <v>1.729132502065363</v>
      </c>
    </row>
    <row r="118" spans="1:37" x14ac:dyDescent="0.2">
      <c r="A118" s="5">
        <v>1614</v>
      </c>
      <c r="B118" s="4">
        <v>0.36932500000000001</v>
      </c>
      <c r="C118" s="4">
        <f t="shared" si="27"/>
        <v>0.52760714285714294</v>
      </c>
      <c r="D118" s="4">
        <v>0.70460526315789485</v>
      </c>
      <c r="E118" s="4">
        <v>0.46050253846153849</v>
      </c>
      <c r="F118" s="4">
        <v>2.3380000000000001</v>
      </c>
      <c r="G118" s="4">
        <v>3.927</v>
      </c>
      <c r="H118" s="4">
        <v>2.2999999999999998</v>
      </c>
      <c r="I118" s="4">
        <v>4.1253000000000002</v>
      </c>
      <c r="J118" s="4">
        <v>5.0773000000000001</v>
      </c>
      <c r="K118" s="4">
        <v>2.8372999999999999</v>
      </c>
      <c r="L118" s="4">
        <v>5.7</v>
      </c>
      <c r="M118" s="4"/>
      <c r="N118" s="4">
        <v>12.852</v>
      </c>
      <c r="O118" s="4">
        <v>7.7111999999999998</v>
      </c>
      <c r="P118" s="4"/>
      <c r="Q118" s="26">
        <v>1614</v>
      </c>
      <c r="R118" s="6">
        <f t="shared" si="16"/>
        <v>190.94802631578949</v>
      </c>
      <c r="S118" s="6">
        <f t="shared" si="28"/>
        <v>13.688911074815596</v>
      </c>
      <c r="T118" s="6">
        <f t="shared" si="17"/>
        <v>11.690000000000001</v>
      </c>
      <c r="U118" s="6">
        <f t="shared" si="18"/>
        <v>11.781000000000001</v>
      </c>
      <c r="V118" s="6">
        <f t="shared" si="19"/>
        <v>2.9899999999999998</v>
      </c>
      <c r="W118" s="6">
        <f t="shared" si="20"/>
        <v>12.375900000000001</v>
      </c>
      <c r="X118" s="6">
        <f t="shared" si="21"/>
        <v>6.6004900000000006</v>
      </c>
      <c r="Y118" s="6">
        <f t="shared" si="22"/>
        <v>3.6884899999999998</v>
      </c>
      <c r="Z118" s="6">
        <f t="shared" si="23"/>
        <v>11.4</v>
      </c>
      <c r="AB118" s="7">
        <f t="shared" si="24"/>
        <v>265.16281739060508</v>
      </c>
      <c r="AC118" s="7"/>
      <c r="AD118" s="8">
        <v>1614</v>
      </c>
      <c r="AE118" s="9">
        <f t="shared" si="25"/>
        <v>3213</v>
      </c>
      <c r="AF118" s="9">
        <f t="shared" si="26"/>
        <v>1927.8</v>
      </c>
      <c r="AG118" s="9">
        <f t="shared" si="29"/>
        <v>1113.6838330405415</v>
      </c>
      <c r="AI118" s="24">
        <v>1614</v>
      </c>
      <c r="AJ118" s="11">
        <f t="shared" si="30"/>
        <v>2.8850198814756767</v>
      </c>
      <c r="AK118" s="11">
        <f t="shared" si="31"/>
        <v>1.7310119288854058</v>
      </c>
    </row>
    <row r="119" spans="1:37" x14ac:dyDescent="0.2">
      <c r="A119" s="5">
        <v>1615</v>
      </c>
      <c r="B119" s="4">
        <v>0.41635833333333333</v>
      </c>
      <c r="C119" s="4">
        <f t="shared" si="27"/>
        <v>0.59479761904761907</v>
      </c>
      <c r="D119" s="4">
        <v>0.75742574257425754</v>
      </c>
      <c r="E119" s="4">
        <v>0.44365488461538466</v>
      </c>
      <c r="F119" s="4">
        <v>2.7307000000000001</v>
      </c>
      <c r="G119" s="4">
        <v>5.0575000000000001</v>
      </c>
      <c r="H119" s="4">
        <v>2.2999999999999998</v>
      </c>
      <c r="I119" s="4">
        <v>4.1253000000000002</v>
      </c>
      <c r="J119" s="4">
        <v>5.6722999999999999</v>
      </c>
      <c r="K119" s="4">
        <v>2.8778000000000001</v>
      </c>
      <c r="L119" s="4">
        <v>5.7</v>
      </c>
      <c r="M119" s="4"/>
      <c r="N119" s="4">
        <v>12.852</v>
      </c>
      <c r="O119" s="4">
        <v>7.7111999999999998</v>
      </c>
      <c r="P119" s="4"/>
      <c r="Q119" s="26">
        <v>1615</v>
      </c>
      <c r="R119" s="6">
        <f t="shared" si="16"/>
        <v>205.26237623762378</v>
      </c>
      <c r="S119" s="6">
        <f t="shared" si="28"/>
        <v>13.188097255005269</v>
      </c>
      <c r="T119" s="6">
        <f t="shared" si="17"/>
        <v>13.653500000000001</v>
      </c>
      <c r="U119" s="6">
        <f t="shared" si="18"/>
        <v>15.172499999999999</v>
      </c>
      <c r="V119" s="6">
        <f t="shared" si="19"/>
        <v>2.9899999999999998</v>
      </c>
      <c r="W119" s="6">
        <f t="shared" si="20"/>
        <v>12.375900000000001</v>
      </c>
      <c r="X119" s="6">
        <f t="shared" si="21"/>
        <v>7.37399</v>
      </c>
      <c r="Y119" s="6">
        <f t="shared" si="22"/>
        <v>3.7411400000000001</v>
      </c>
      <c r="Z119" s="6">
        <f t="shared" si="23"/>
        <v>11.4</v>
      </c>
      <c r="AB119" s="7">
        <f t="shared" si="24"/>
        <v>285.15750349262902</v>
      </c>
      <c r="AC119" s="7"/>
      <c r="AD119" s="8">
        <v>1615</v>
      </c>
      <c r="AE119" s="9">
        <f t="shared" si="25"/>
        <v>3213</v>
      </c>
      <c r="AF119" s="9">
        <f t="shared" si="26"/>
        <v>1927.8</v>
      </c>
      <c r="AG119" s="9">
        <f t="shared" si="29"/>
        <v>1197.6615146690419</v>
      </c>
      <c r="AI119" s="24">
        <v>1615</v>
      </c>
      <c r="AJ119" s="11">
        <f t="shared" si="30"/>
        <v>2.6827279332657445</v>
      </c>
      <c r="AK119" s="11">
        <f t="shared" si="31"/>
        <v>1.6096367599594466</v>
      </c>
    </row>
    <row r="120" spans="1:37" x14ac:dyDescent="0.2">
      <c r="A120" s="5">
        <v>1616</v>
      </c>
      <c r="B120" s="4">
        <v>0.57077500000000003</v>
      </c>
      <c r="C120" s="4">
        <f t="shared" si="27"/>
        <v>0.81539285714285725</v>
      </c>
      <c r="D120" s="4">
        <v>0.82006125574272604</v>
      </c>
      <c r="E120" s="4">
        <v>0.93223684615384628</v>
      </c>
      <c r="F120" s="4">
        <v>2.8811</v>
      </c>
      <c r="G120" s="4">
        <v>5.0336999999999996</v>
      </c>
      <c r="H120" s="4">
        <v>2.2999999999999998</v>
      </c>
      <c r="I120" s="4">
        <v>4.1253000000000002</v>
      </c>
      <c r="J120" s="4">
        <v>6.2672999999999996</v>
      </c>
      <c r="K120" s="4">
        <v>4.1749000000000001</v>
      </c>
      <c r="L120" s="4">
        <v>5.7</v>
      </c>
      <c r="M120" s="4"/>
      <c r="N120" s="4">
        <v>12.852</v>
      </c>
      <c r="O120" s="4">
        <v>7.7111999999999998</v>
      </c>
      <c r="P120" s="4"/>
      <c r="Q120" s="26">
        <v>1616</v>
      </c>
      <c r="R120" s="6">
        <f t="shared" si="16"/>
        <v>222.23660030627875</v>
      </c>
      <c r="S120" s="6">
        <f t="shared" si="28"/>
        <v>27.711698029504745</v>
      </c>
      <c r="T120" s="6">
        <f t="shared" si="17"/>
        <v>14.4055</v>
      </c>
      <c r="U120" s="6">
        <f t="shared" si="18"/>
        <v>15.101099999999999</v>
      </c>
      <c r="V120" s="6">
        <f t="shared" si="19"/>
        <v>2.9899999999999998</v>
      </c>
      <c r="W120" s="6">
        <f t="shared" si="20"/>
        <v>12.375900000000001</v>
      </c>
      <c r="X120" s="6">
        <f t="shared" si="21"/>
        <v>8.1474899999999995</v>
      </c>
      <c r="Y120" s="6">
        <f t="shared" si="22"/>
        <v>5.4273700000000007</v>
      </c>
      <c r="Z120" s="6">
        <f t="shared" si="23"/>
        <v>11.4</v>
      </c>
      <c r="AB120" s="7">
        <f t="shared" si="24"/>
        <v>319.79565833578346</v>
      </c>
      <c r="AC120" s="7"/>
      <c r="AD120" s="8">
        <v>1616</v>
      </c>
      <c r="AE120" s="9">
        <f t="shared" si="25"/>
        <v>3213</v>
      </c>
      <c r="AF120" s="9">
        <f t="shared" si="26"/>
        <v>1927.8</v>
      </c>
      <c r="AG120" s="9">
        <f t="shared" si="29"/>
        <v>1343.1417650102906</v>
      </c>
      <c r="AI120" s="24">
        <v>1616</v>
      </c>
      <c r="AJ120" s="11">
        <f t="shared" si="30"/>
        <v>2.392152551354386</v>
      </c>
      <c r="AK120" s="11">
        <f t="shared" si="31"/>
        <v>1.4352915308126317</v>
      </c>
    </row>
    <row r="121" spans="1:37" x14ac:dyDescent="0.2">
      <c r="A121" s="5">
        <v>1617</v>
      </c>
      <c r="B121" s="4">
        <v>0.50405000000000011</v>
      </c>
      <c r="C121" s="4">
        <f t="shared" si="27"/>
        <v>0.72007142857142881</v>
      </c>
      <c r="D121" s="4">
        <v>0.88953488372093037</v>
      </c>
      <c r="E121" s="4">
        <v>0.555972576923077</v>
      </c>
      <c r="F121" s="4">
        <v>2.8483999999999998</v>
      </c>
      <c r="G121" s="4">
        <v>3.8675000000000002</v>
      </c>
      <c r="H121" s="4">
        <v>2.1682999999999999</v>
      </c>
      <c r="I121" s="4">
        <v>4.1253000000000002</v>
      </c>
      <c r="J121" s="4">
        <v>5.5137</v>
      </c>
      <c r="K121" s="4">
        <v>4.7018000000000004</v>
      </c>
      <c r="L121" s="4">
        <v>5.7</v>
      </c>
      <c r="M121" s="4"/>
      <c r="N121" s="4">
        <v>12.852</v>
      </c>
      <c r="O121" s="4">
        <v>7.7111999999999998</v>
      </c>
      <c r="P121" s="4"/>
      <c r="Q121" s="26">
        <v>1617</v>
      </c>
      <c r="R121" s="6">
        <f t="shared" si="16"/>
        <v>241.06395348837214</v>
      </c>
      <c r="S121" s="6">
        <f t="shared" si="28"/>
        <v>16.526856053740783</v>
      </c>
      <c r="T121" s="6">
        <f t="shared" si="17"/>
        <v>14.241999999999999</v>
      </c>
      <c r="U121" s="6">
        <f t="shared" si="18"/>
        <v>11.602500000000001</v>
      </c>
      <c r="V121" s="6">
        <f t="shared" si="19"/>
        <v>2.8187899999999999</v>
      </c>
      <c r="W121" s="6">
        <f t="shared" si="20"/>
        <v>12.375900000000001</v>
      </c>
      <c r="X121" s="6">
        <f t="shared" si="21"/>
        <v>7.1678100000000002</v>
      </c>
      <c r="Y121" s="6">
        <f t="shared" si="22"/>
        <v>6.1123400000000006</v>
      </c>
      <c r="Z121" s="6">
        <f t="shared" si="23"/>
        <v>11.4</v>
      </c>
      <c r="AB121" s="7">
        <f t="shared" si="24"/>
        <v>323.31014954211292</v>
      </c>
      <c r="AC121" s="7"/>
      <c r="AD121" s="8">
        <v>1617</v>
      </c>
      <c r="AE121" s="9">
        <f t="shared" si="25"/>
        <v>3213</v>
      </c>
      <c r="AF121" s="9">
        <f t="shared" si="26"/>
        <v>1927.8</v>
      </c>
      <c r="AG121" s="9">
        <f t="shared" si="29"/>
        <v>1357.9026280768744</v>
      </c>
      <c r="AI121" s="24">
        <v>1617</v>
      </c>
      <c r="AJ121" s="11">
        <f t="shared" si="30"/>
        <v>2.3661490401196157</v>
      </c>
      <c r="AK121" s="11">
        <f t="shared" si="31"/>
        <v>1.4196894240717695</v>
      </c>
    </row>
    <row r="122" spans="1:37" x14ac:dyDescent="0.2">
      <c r="A122" s="5">
        <v>1618</v>
      </c>
      <c r="B122" s="4">
        <v>0.39624166666666671</v>
      </c>
      <c r="C122" s="4">
        <f t="shared" si="27"/>
        <v>0.56605952380952396</v>
      </c>
      <c r="D122" s="4">
        <v>0.75742574257425754</v>
      </c>
      <c r="E122" s="4">
        <v>0.56720434615384629</v>
      </c>
      <c r="F122" s="4">
        <v>2.6318999999999999</v>
      </c>
      <c r="G122" s="4">
        <v>4.165</v>
      </c>
      <c r="H122" s="4">
        <v>1.9061999999999999</v>
      </c>
      <c r="I122" s="4">
        <v>4.1253000000000002</v>
      </c>
      <c r="J122" s="4">
        <v>4.76</v>
      </c>
      <c r="K122" s="4">
        <v>2.7157</v>
      </c>
      <c r="L122" s="4">
        <v>5.7</v>
      </c>
      <c r="M122" s="4"/>
      <c r="N122" s="4">
        <v>12.852</v>
      </c>
      <c r="O122" s="4">
        <v>7.7111999999999998</v>
      </c>
      <c r="P122" s="4"/>
      <c r="Q122" s="26">
        <v>1618</v>
      </c>
      <c r="R122" s="6">
        <f t="shared" si="16"/>
        <v>205.26237623762378</v>
      </c>
      <c r="S122" s="6">
        <f t="shared" si="28"/>
        <v>16.860731933614336</v>
      </c>
      <c r="T122" s="6">
        <f t="shared" si="17"/>
        <v>13.1595</v>
      </c>
      <c r="U122" s="6">
        <f t="shared" si="18"/>
        <v>12.495000000000001</v>
      </c>
      <c r="V122" s="6">
        <f t="shared" si="19"/>
        <v>2.4780600000000002</v>
      </c>
      <c r="W122" s="6">
        <f t="shared" si="20"/>
        <v>12.375900000000001</v>
      </c>
      <c r="X122" s="6">
        <f t="shared" si="21"/>
        <v>6.1879999999999997</v>
      </c>
      <c r="Y122" s="6">
        <f t="shared" si="22"/>
        <v>3.5304100000000003</v>
      </c>
      <c r="Z122" s="6">
        <f t="shared" si="23"/>
        <v>11.4</v>
      </c>
      <c r="AB122" s="7">
        <f t="shared" si="24"/>
        <v>283.74997817123813</v>
      </c>
      <c r="AC122" s="7"/>
      <c r="AD122" s="8">
        <v>1618</v>
      </c>
      <c r="AE122" s="9">
        <f t="shared" si="25"/>
        <v>3213</v>
      </c>
      <c r="AF122" s="9">
        <f t="shared" si="26"/>
        <v>1927.8</v>
      </c>
      <c r="AG122" s="9">
        <f t="shared" si="29"/>
        <v>1191.7499083192001</v>
      </c>
      <c r="AI122" s="24">
        <v>1618</v>
      </c>
      <c r="AJ122" s="11">
        <f t="shared" si="30"/>
        <v>2.6960354496955623</v>
      </c>
      <c r="AK122" s="11">
        <f t="shared" si="31"/>
        <v>1.6176212698173373</v>
      </c>
    </row>
    <row r="123" spans="1:37" x14ac:dyDescent="0.2">
      <c r="A123" s="5">
        <v>1619</v>
      </c>
      <c r="B123" s="4">
        <v>0.31563333333333338</v>
      </c>
      <c r="C123" s="4">
        <f t="shared" si="27"/>
        <v>0.45090476190476197</v>
      </c>
      <c r="D123" s="4">
        <v>0.65464547677261631</v>
      </c>
      <c r="E123" s="4">
        <v>0.58405200000000002</v>
      </c>
      <c r="F123" s="4">
        <v>2.5468999999999999</v>
      </c>
      <c r="G123" s="4">
        <v>4.2958999999999996</v>
      </c>
      <c r="H123" s="4">
        <v>1.9300999999999999</v>
      </c>
      <c r="I123" s="4">
        <v>4.1253000000000002</v>
      </c>
      <c r="J123" s="4">
        <v>5.6722999999999999</v>
      </c>
      <c r="K123" s="4">
        <v>2.7562000000000002</v>
      </c>
      <c r="L123" s="4">
        <v>5.7</v>
      </c>
      <c r="M123" s="4"/>
      <c r="N123" s="4">
        <v>12.852</v>
      </c>
      <c r="O123" s="4">
        <v>7.7111999999999998</v>
      </c>
      <c r="P123" s="4"/>
      <c r="Q123" s="26">
        <v>1619</v>
      </c>
      <c r="R123" s="6">
        <f t="shared" si="16"/>
        <v>177.40892420537901</v>
      </c>
      <c r="S123" s="6">
        <f t="shared" si="28"/>
        <v>17.361545753424657</v>
      </c>
      <c r="T123" s="6">
        <f t="shared" si="17"/>
        <v>12.734500000000001</v>
      </c>
      <c r="U123" s="6">
        <f t="shared" si="18"/>
        <v>12.887699999999999</v>
      </c>
      <c r="V123" s="6">
        <f t="shared" si="19"/>
        <v>2.5091299999999999</v>
      </c>
      <c r="W123" s="6">
        <f t="shared" si="20"/>
        <v>12.375900000000001</v>
      </c>
      <c r="X123" s="6">
        <f t="shared" si="21"/>
        <v>7.37399</v>
      </c>
      <c r="Y123" s="6">
        <f t="shared" si="22"/>
        <v>3.5830600000000006</v>
      </c>
      <c r="Z123" s="6">
        <f t="shared" si="23"/>
        <v>11.4</v>
      </c>
      <c r="AB123" s="7">
        <f t="shared" si="24"/>
        <v>257.63474995880364</v>
      </c>
      <c r="AC123" s="7"/>
      <c r="AD123" s="8">
        <v>1619</v>
      </c>
      <c r="AE123" s="9">
        <f t="shared" si="25"/>
        <v>3213</v>
      </c>
      <c r="AF123" s="9">
        <f t="shared" si="26"/>
        <v>1927.8</v>
      </c>
      <c r="AG123" s="9">
        <f t="shared" si="29"/>
        <v>1082.0659498269754</v>
      </c>
      <c r="AI123" s="24">
        <v>1619</v>
      </c>
      <c r="AJ123" s="11">
        <f t="shared" si="30"/>
        <v>2.9693199388759672</v>
      </c>
      <c r="AK123" s="11">
        <f t="shared" si="31"/>
        <v>1.7815919633255803</v>
      </c>
    </row>
    <row r="124" spans="1:37" x14ac:dyDescent="0.2">
      <c r="A124" s="5">
        <v>1620</v>
      </c>
      <c r="B124" s="4">
        <v>0.28365185185185182</v>
      </c>
      <c r="C124" s="4">
        <f t="shared" si="27"/>
        <v>0.4052169312169312</v>
      </c>
      <c r="D124" s="4">
        <v>0.65145754119138155</v>
      </c>
      <c r="E124" s="4">
        <v>0.52826020512820493</v>
      </c>
      <c r="F124" s="4">
        <v>2.6465999999999998</v>
      </c>
      <c r="G124" s="4">
        <v>4.5118</v>
      </c>
      <c r="H124" s="4">
        <v>1.7153</v>
      </c>
      <c r="I124" s="4">
        <v>3.9597000000000002</v>
      </c>
      <c r="J124" s="4">
        <v>5.4446000000000003</v>
      </c>
      <c r="K124" s="4">
        <v>2.4510000000000001</v>
      </c>
      <c r="L124" s="4">
        <v>5.7</v>
      </c>
      <c r="M124" s="4"/>
      <c r="N124" s="4">
        <v>12.335999999999999</v>
      </c>
      <c r="O124" s="4">
        <v>7.4016000000000002</v>
      </c>
      <c r="P124" s="4"/>
      <c r="Q124" s="26">
        <v>1620</v>
      </c>
      <c r="R124" s="6">
        <f t="shared" si="16"/>
        <v>176.54499366286441</v>
      </c>
      <c r="S124" s="6">
        <f t="shared" si="28"/>
        <v>15.703077330523353</v>
      </c>
      <c r="T124" s="6">
        <f t="shared" si="17"/>
        <v>13.232999999999999</v>
      </c>
      <c r="U124" s="6">
        <f t="shared" si="18"/>
        <v>13.535399999999999</v>
      </c>
      <c r="V124" s="6">
        <f t="shared" si="19"/>
        <v>2.2298900000000001</v>
      </c>
      <c r="W124" s="6">
        <f t="shared" si="20"/>
        <v>11.879100000000001</v>
      </c>
      <c r="X124" s="6">
        <f t="shared" si="21"/>
        <v>7.077980000000001</v>
      </c>
      <c r="Y124" s="6">
        <f t="shared" si="22"/>
        <v>3.1863000000000001</v>
      </c>
      <c r="Z124" s="6">
        <f t="shared" si="23"/>
        <v>11.4</v>
      </c>
      <c r="AB124" s="7">
        <f t="shared" si="24"/>
        <v>254.78974099338777</v>
      </c>
      <c r="AC124" s="7"/>
      <c r="AD124" s="8">
        <v>1620</v>
      </c>
      <c r="AE124" s="9">
        <f t="shared" si="25"/>
        <v>3083.9999999999995</v>
      </c>
      <c r="AF124" s="9">
        <f t="shared" si="26"/>
        <v>1850.4</v>
      </c>
      <c r="AG124" s="9">
        <f t="shared" si="29"/>
        <v>1070.1169121722287</v>
      </c>
      <c r="AI124" s="24">
        <v>1620</v>
      </c>
      <c r="AJ124" s="11">
        <f t="shared" si="30"/>
        <v>2.8819281004911814</v>
      </c>
      <c r="AK124" s="11">
        <f t="shared" si="31"/>
        <v>1.7291568602947092</v>
      </c>
    </row>
    <row r="125" spans="1:37" x14ac:dyDescent="0.2">
      <c r="A125" s="5">
        <v>1621</v>
      </c>
      <c r="B125" s="4">
        <v>0.51236825396825392</v>
      </c>
      <c r="C125" s="4">
        <f t="shared" si="27"/>
        <v>0.73195464852607706</v>
      </c>
      <c r="D125" s="4">
        <v>0.75036496350364967</v>
      </c>
      <c r="E125" s="4">
        <v>0.4635752820512819</v>
      </c>
      <c r="F125" s="4">
        <v>2.4643000000000002</v>
      </c>
      <c r="G125" s="4">
        <v>4.4203999999999999</v>
      </c>
      <c r="H125" s="4">
        <v>1.9212</v>
      </c>
      <c r="I125" s="4">
        <v>3.9597000000000002</v>
      </c>
      <c r="J125" s="4">
        <v>5.14</v>
      </c>
      <c r="K125" s="4">
        <v>3.9683000000000002</v>
      </c>
      <c r="L125" s="4">
        <v>5.0852000000000004</v>
      </c>
      <c r="M125" s="4"/>
      <c r="N125" s="4">
        <v>12.335999999999999</v>
      </c>
      <c r="O125" s="4">
        <v>7.4016000000000002</v>
      </c>
      <c r="P125" s="4"/>
      <c r="Q125" s="26">
        <v>1621</v>
      </c>
      <c r="R125" s="6">
        <f t="shared" si="16"/>
        <v>203.34890510948907</v>
      </c>
      <c r="S125" s="6">
        <f t="shared" si="28"/>
        <v>13.780251534949064</v>
      </c>
      <c r="T125" s="6">
        <f t="shared" si="17"/>
        <v>12.3215</v>
      </c>
      <c r="U125" s="6">
        <f t="shared" si="18"/>
        <v>13.261199999999999</v>
      </c>
      <c r="V125" s="6">
        <f t="shared" si="19"/>
        <v>2.49756</v>
      </c>
      <c r="W125" s="6">
        <f t="shared" si="20"/>
        <v>11.879100000000001</v>
      </c>
      <c r="X125" s="6">
        <f t="shared" si="21"/>
        <v>6.6819999999999995</v>
      </c>
      <c r="Y125" s="6">
        <f t="shared" si="22"/>
        <v>5.1587900000000007</v>
      </c>
      <c r="Z125" s="6">
        <f t="shared" si="23"/>
        <v>10.170400000000001</v>
      </c>
      <c r="AB125" s="7">
        <f t="shared" si="24"/>
        <v>279.09970664443813</v>
      </c>
      <c r="AC125" s="7"/>
      <c r="AD125" s="8">
        <v>1621</v>
      </c>
      <c r="AE125" s="9">
        <f t="shared" si="25"/>
        <v>3083.9999999999995</v>
      </c>
      <c r="AF125" s="9">
        <f t="shared" si="26"/>
        <v>1850.4</v>
      </c>
      <c r="AG125" s="9">
        <f t="shared" si="29"/>
        <v>1172.2187679066401</v>
      </c>
      <c r="AI125" s="24">
        <v>1621</v>
      </c>
      <c r="AJ125" s="11">
        <f t="shared" si="30"/>
        <v>2.6309082267190087</v>
      </c>
      <c r="AK125" s="11">
        <f t="shared" si="31"/>
        <v>1.5785449360314054</v>
      </c>
    </row>
    <row r="126" spans="1:37" x14ac:dyDescent="0.2">
      <c r="A126" s="5">
        <v>1622</v>
      </c>
      <c r="B126" s="4">
        <v>0.82348783068783049</v>
      </c>
      <c r="C126" s="4">
        <f t="shared" si="27"/>
        <v>1.1764111866969007</v>
      </c>
      <c r="D126" s="4">
        <v>1.055441478439425</v>
      </c>
      <c r="E126" s="4">
        <v>0.79239030769230745</v>
      </c>
      <c r="F126" s="4">
        <v>2.9258000000000002</v>
      </c>
      <c r="G126" s="4">
        <v>5.8253000000000004</v>
      </c>
      <c r="H126" s="4">
        <v>2.31</v>
      </c>
      <c r="I126" s="4">
        <v>3.7122000000000002</v>
      </c>
      <c r="J126" s="4">
        <v>6.2821999999999996</v>
      </c>
      <c r="K126" s="4">
        <v>3.6181999999999999</v>
      </c>
      <c r="L126" s="4">
        <v>5.0852000000000004</v>
      </c>
      <c r="M126" s="4"/>
      <c r="N126" s="4">
        <v>12.335999999999999</v>
      </c>
      <c r="O126" s="4">
        <v>7.4016000000000002</v>
      </c>
      <c r="P126" s="4"/>
      <c r="Q126" s="26">
        <v>1622</v>
      </c>
      <c r="R126" s="6">
        <f t="shared" si="16"/>
        <v>286.02464065708421</v>
      </c>
      <c r="S126" s="6">
        <f t="shared" si="28"/>
        <v>23.554615995785028</v>
      </c>
      <c r="T126" s="6">
        <f t="shared" si="17"/>
        <v>14.629000000000001</v>
      </c>
      <c r="U126" s="6">
        <f t="shared" si="18"/>
        <v>17.475900000000003</v>
      </c>
      <c r="V126" s="6">
        <f t="shared" si="19"/>
        <v>3.0030000000000001</v>
      </c>
      <c r="W126" s="6">
        <f t="shared" si="20"/>
        <v>11.136600000000001</v>
      </c>
      <c r="X126" s="6">
        <f t="shared" si="21"/>
        <v>8.1668599999999998</v>
      </c>
      <c r="Y126" s="6">
        <f t="shared" si="22"/>
        <v>4.7036600000000002</v>
      </c>
      <c r="Z126" s="6">
        <f t="shared" si="23"/>
        <v>10.170400000000001</v>
      </c>
      <c r="AB126" s="7">
        <f t="shared" si="24"/>
        <v>378.86467665286921</v>
      </c>
      <c r="AC126" s="7"/>
      <c r="AD126" s="8">
        <v>1622</v>
      </c>
      <c r="AE126" s="9">
        <f t="shared" si="25"/>
        <v>3083.9999999999995</v>
      </c>
      <c r="AF126" s="9">
        <f t="shared" si="26"/>
        <v>1850.4</v>
      </c>
      <c r="AG126" s="9">
        <f t="shared" si="29"/>
        <v>1591.2316419420508</v>
      </c>
      <c r="AI126" s="24">
        <v>1622</v>
      </c>
      <c r="AJ126" s="11">
        <f t="shared" si="30"/>
        <v>1.9381213386607052</v>
      </c>
      <c r="AK126" s="11">
        <f t="shared" si="31"/>
        <v>1.1628728031964233</v>
      </c>
    </row>
    <row r="127" spans="1:37" x14ac:dyDescent="0.2">
      <c r="A127" s="5">
        <v>1623</v>
      </c>
      <c r="B127" s="4">
        <v>0.47225449735449726</v>
      </c>
      <c r="C127" s="4">
        <f t="shared" si="27"/>
        <v>0.67464928193499618</v>
      </c>
      <c r="D127" s="4">
        <v>0.79937791601866248</v>
      </c>
      <c r="E127" s="4">
        <v>0.8193423589743587</v>
      </c>
      <c r="F127" s="4">
        <v>3.1263000000000001</v>
      </c>
      <c r="G127" s="4">
        <v>4.4318</v>
      </c>
      <c r="H127" s="4">
        <v>2.15</v>
      </c>
      <c r="I127" s="4">
        <v>3.7122000000000002</v>
      </c>
      <c r="J127" s="4">
        <v>6.2821999999999996</v>
      </c>
      <c r="K127" s="4">
        <v>3.5404</v>
      </c>
      <c r="L127" s="4">
        <v>5.0852000000000004</v>
      </c>
      <c r="M127" s="4"/>
      <c r="N127" s="4">
        <v>12.335999999999999</v>
      </c>
      <c r="O127" s="4">
        <v>7.4016000000000002</v>
      </c>
      <c r="P127" s="4"/>
      <c r="Q127" s="26">
        <v>1623</v>
      </c>
      <c r="R127" s="6">
        <f t="shared" si="16"/>
        <v>216.63141524105754</v>
      </c>
      <c r="S127" s="6">
        <f t="shared" si="28"/>
        <v>24.355793410607646</v>
      </c>
      <c r="T127" s="6">
        <f t="shared" si="17"/>
        <v>15.631500000000001</v>
      </c>
      <c r="U127" s="6">
        <f t="shared" si="18"/>
        <v>13.295400000000001</v>
      </c>
      <c r="V127" s="6">
        <f t="shared" si="19"/>
        <v>2.7949999999999999</v>
      </c>
      <c r="W127" s="6">
        <f t="shared" si="20"/>
        <v>11.136600000000001</v>
      </c>
      <c r="X127" s="6">
        <f t="shared" si="21"/>
        <v>8.1668599999999998</v>
      </c>
      <c r="Y127" s="6">
        <f t="shared" si="22"/>
        <v>4.6025200000000002</v>
      </c>
      <c r="Z127" s="6">
        <f t="shared" si="23"/>
        <v>10.170400000000001</v>
      </c>
      <c r="AB127" s="7">
        <f t="shared" si="24"/>
        <v>306.78548865166522</v>
      </c>
      <c r="AC127" s="7"/>
      <c r="AD127" s="8">
        <v>1623</v>
      </c>
      <c r="AE127" s="9">
        <f t="shared" si="25"/>
        <v>3083.9999999999995</v>
      </c>
      <c r="AF127" s="9">
        <f t="shared" si="26"/>
        <v>1850.4</v>
      </c>
      <c r="AG127" s="9">
        <f t="shared" si="29"/>
        <v>1288.4990523369941</v>
      </c>
      <c r="AI127" s="24">
        <v>1623</v>
      </c>
      <c r="AJ127" s="11">
        <f t="shared" si="30"/>
        <v>2.3934825519711831</v>
      </c>
      <c r="AK127" s="11">
        <f t="shared" si="31"/>
        <v>1.4360895311827102</v>
      </c>
    </row>
    <row r="128" spans="1:37" x14ac:dyDescent="0.2">
      <c r="A128" s="5">
        <v>1624</v>
      </c>
      <c r="B128" s="4">
        <v>0.54962645502645491</v>
      </c>
      <c r="C128" s="4">
        <f t="shared" si="27"/>
        <v>0.7851806500377928</v>
      </c>
      <c r="D128" s="4">
        <v>0.73744619799139166</v>
      </c>
      <c r="E128" s="4">
        <v>0.6037259487179486</v>
      </c>
      <c r="F128" s="4">
        <v>3.5760999999999998</v>
      </c>
      <c r="G128" s="4">
        <v>5.1970999999999998</v>
      </c>
      <c r="H128" s="4">
        <v>2.0127000000000002</v>
      </c>
      <c r="I128" s="4">
        <v>3.9597000000000002</v>
      </c>
      <c r="J128" s="4">
        <v>6.5868000000000002</v>
      </c>
      <c r="K128" s="4">
        <v>3.0735000000000001</v>
      </c>
      <c r="L128" s="4">
        <v>5.0852000000000004</v>
      </c>
      <c r="M128" s="4"/>
      <c r="N128" s="4">
        <v>12.335999999999999</v>
      </c>
      <c r="O128" s="4">
        <v>7.4016000000000002</v>
      </c>
      <c r="P128" s="4"/>
      <c r="Q128" s="26">
        <v>1624</v>
      </c>
      <c r="R128" s="6">
        <f t="shared" si="16"/>
        <v>199.84791965566714</v>
      </c>
      <c r="S128" s="6">
        <f t="shared" si="28"/>
        <v>17.946374092026691</v>
      </c>
      <c r="T128" s="6">
        <f t="shared" si="17"/>
        <v>17.880499999999998</v>
      </c>
      <c r="U128" s="6">
        <f t="shared" si="18"/>
        <v>15.5913</v>
      </c>
      <c r="V128" s="6">
        <f t="shared" si="19"/>
        <v>2.6165100000000003</v>
      </c>
      <c r="W128" s="6">
        <f t="shared" si="20"/>
        <v>11.879100000000001</v>
      </c>
      <c r="X128" s="6">
        <f t="shared" si="21"/>
        <v>8.5628400000000013</v>
      </c>
      <c r="Y128" s="6">
        <f t="shared" si="22"/>
        <v>3.9955500000000002</v>
      </c>
      <c r="Z128" s="6">
        <f t="shared" si="23"/>
        <v>10.170400000000001</v>
      </c>
      <c r="AB128" s="7">
        <f t="shared" si="24"/>
        <v>288.49049374769379</v>
      </c>
      <c r="AC128" s="7"/>
      <c r="AD128" s="8">
        <v>1624</v>
      </c>
      <c r="AE128" s="9">
        <f t="shared" si="25"/>
        <v>3083.9999999999995</v>
      </c>
      <c r="AF128" s="9">
        <f t="shared" si="26"/>
        <v>1850.4</v>
      </c>
      <c r="AG128" s="9">
        <f t="shared" si="29"/>
        <v>1211.6600737403139</v>
      </c>
      <c r="AI128" s="24">
        <v>1624</v>
      </c>
      <c r="AJ128" s="11">
        <f t="shared" si="30"/>
        <v>2.5452683197523354</v>
      </c>
      <c r="AK128" s="11">
        <f t="shared" si="31"/>
        <v>1.5271609918514015</v>
      </c>
    </row>
    <row r="129" spans="1:37" x14ac:dyDescent="0.2">
      <c r="A129" s="5">
        <v>1625</v>
      </c>
      <c r="B129" s="4">
        <v>0.94913227513227494</v>
      </c>
      <c r="C129" s="4">
        <f t="shared" si="27"/>
        <v>1.3559032501889643</v>
      </c>
      <c r="D129" s="4">
        <v>1.0843881856540085</v>
      </c>
      <c r="E129" s="4">
        <v>0.60911635897435878</v>
      </c>
      <c r="F129" s="4">
        <v>3.7679</v>
      </c>
      <c r="G129" s="4">
        <v>6.2821999999999996</v>
      </c>
      <c r="H129" s="4">
        <v>2.1269999999999998</v>
      </c>
      <c r="I129" s="4">
        <v>3.9597000000000002</v>
      </c>
      <c r="J129" s="4">
        <v>7.7290000000000001</v>
      </c>
      <c r="K129" s="4">
        <v>3.6570999999999998</v>
      </c>
      <c r="L129" s="4">
        <v>5.0852000000000004</v>
      </c>
      <c r="M129" s="4"/>
      <c r="N129" s="4">
        <v>12.335999999999999</v>
      </c>
      <c r="O129" s="4">
        <v>7.4016000000000002</v>
      </c>
      <c r="P129" s="4"/>
      <c r="Q129" s="26">
        <v>1625</v>
      </c>
      <c r="R129" s="6">
        <f t="shared" si="16"/>
        <v>293.86919831223634</v>
      </c>
      <c r="S129" s="6">
        <f t="shared" si="28"/>
        <v>18.106609574991211</v>
      </c>
      <c r="T129" s="6">
        <f t="shared" si="17"/>
        <v>18.839500000000001</v>
      </c>
      <c r="U129" s="6">
        <f t="shared" si="18"/>
        <v>18.846599999999999</v>
      </c>
      <c r="V129" s="6">
        <f t="shared" si="19"/>
        <v>2.7650999999999999</v>
      </c>
      <c r="W129" s="6">
        <f t="shared" si="20"/>
        <v>11.879100000000001</v>
      </c>
      <c r="X129" s="6">
        <f t="shared" si="21"/>
        <v>10.047700000000001</v>
      </c>
      <c r="Y129" s="6">
        <f t="shared" si="22"/>
        <v>4.7542299999999997</v>
      </c>
      <c r="Z129" s="6">
        <f t="shared" si="23"/>
        <v>10.170400000000001</v>
      </c>
      <c r="AB129" s="7">
        <f t="shared" si="24"/>
        <v>389.2784378872276</v>
      </c>
      <c r="AC129" s="7"/>
      <c r="AD129" s="8">
        <v>1625</v>
      </c>
      <c r="AE129" s="9">
        <f t="shared" si="25"/>
        <v>3083.9999999999995</v>
      </c>
      <c r="AF129" s="9">
        <f t="shared" si="26"/>
        <v>1850.4</v>
      </c>
      <c r="AG129" s="9">
        <f t="shared" si="29"/>
        <v>1634.9694391263561</v>
      </c>
      <c r="AI129" s="24">
        <v>1625</v>
      </c>
      <c r="AJ129" s="11">
        <f t="shared" si="30"/>
        <v>1.8862737897094464</v>
      </c>
      <c r="AK129" s="11">
        <f t="shared" si="31"/>
        <v>1.1317642738256679</v>
      </c>
    </row>
    <row r="130" spans="1:37" x14ac:dyDescent="0.2">
      <c r="A130" s="5">
        <v>1626</v>
      </c>
      <c r="B130" s="4">
        <v>0.94913227513227494</v>
      </c>
      <c r="C130" s="4">
        <f t="shared" si="27"/>
        <v>1.3559032501889643</v>
      </c>
      <c r="D130" s="4">
        <v>1.08</v>
      </c>
      <c r="E130" s="4">
        <v>0.77082866666666638</v>
      </c>
      <c r="F130" s="4">
        <v>4.1215000000000002</v>
      </c>
      <c r="G130" s="4">
        <v>5.6425999999999998</v>
      </c>
      <c r="H130" s="4">
        <v>2.3557000000000001</v>
      </c>
      <c r="I130" s="4">
        <v>3.9597000000000002</v>
      </c>
      <c r="J130" s="4">
        <v>6.0918999999999999</v>
      </c>
      <c r="K130" s="4">
        <v>3.7349000000000001</v>
      </c>
      <c r="L130" s="4">
        <v>5.0852000000000004</v>
      </c>
      <c r="M130" s="4"/>
      <c r="N130" s="4">
        <v>12.335999999999999</v>
      </c>
      <c r="O130" s="4">
        <v>7.4016000000000002</v>
      </c>
      <c r="P130" s="4"/>
      <c r="Q130" s="26">
        <v>1626</v>
      </c>
      <c r="R130" s="6">
        <f t="shared" si="16"/>
        <v>292.68</v>
      </c>
      <c r="S130" s="6">
        <f t="shared" si="28"/>
        <v>22.913674063926933</v>
      </c>
      <c r="T130" s="6">
        <f t="shared" si="17"/>
        <v>20.607500000000002</v>
      </c>
      <c r="U130" s="6">
        <f t="shared" si="18"/>
        <v>16.927799999999998</v>
      </c>
      <c r="V130" s="6">
        <f t="shared" si="19"/>
        <v>3.0624100000000003</v>
      </c>
      <c r="W130" s="6">
        <f t="shared" si="20"/>
        <v>11.879100000000001</v>
      </c>
      <c r="X130" s="6">
        <f t="shared" si="21"/>
        <v>7.9194700000000005</v>
      </c>
      <c r="Y130" s="6">
        <f t="shared" si="22"/>
        <v>4.8553700000000006</v>
      </c>
      <c r="Z130" s="6">
        <f t="shared" si="23"/>
        <v>10.170400000000001</v>
      </c>
      <c r="AB130" s="7">
        <f t="shared" si="24"/>
        <v>391.01572406392688</v>
      </c>
      <c r="AC130" s="7"/>
      <c r="AD130" s="8">
        <v>1626</v>
      </c>
      <c r="AE130" s="9">
        <f t="shared" si="25"/>
        <v>3083.9999999999995</v>
      </c>
      <c r="AF130" s="9">
        <f t="shared" si="26"/>
        <v>1850.4</v>
      </c>
      <c r="AG130" s="9">
        <f t="shared" si="29"/>
        <v>1642.266041068493</v>
      </c>
      <c r="AI130" s="24">
        <v>1626</v>
      </c>
      <c r="AJ130" s="11">
        <f t="shared" si="30"/>
        <v>1.8778930592716172</v>
      </c>
      <c r="AK130" s="11">
        <f t="shared" si="31"/>
        <v>1.1267358355629704</v>
      </c>
    </row>
    <row r="131" spans="1:37" x14ac:dyDescent="0.2">
      <c r="A131" s="5">
        <v>1627</v>
      </c>
      <c r="B131" s="4">
        <v>0.54962645502645491</v>
      </c>
      <c r="C131" s="4">
        <f t="shared" si="27"/>
        <v>0.7851806500377928</v>
      </c>
      <c r="D131" s="4">
        <v>0.85</v>
      </c>
      <c r="E131" s="4">
        <v>0.93254097435897398</v>
      </c>
      <c r="F131" s="4">
        <v>3.0716000000000001</v>
      </c>
      <c r="G131" s="4">
        <v>6.0080999999999998</v>
      </c>
      <c r="H131" s="4">
        <v>2.6301999999999999</v>
      </c>
      <c r="I131" s="4">
        <v>4.4546999999999999</v>
      </c>
      <c r="J131" s="4">
        <v>6.2821999999999996</v>
      </c>
      <c r="K131" s="4">
        <v>3.9683000000000002</v>
      </c>
      <c r="L131" s="4">
        <v>5.7971000000000004</v>
      </c>
      <c r="M131" s="4"/>
      <c r="N131" s="4">
        <v>12.335999999999999</v>
      </c>
      <c r="O131" s="4">
        <v>7.4016000000000002</v>
      </c>
      <c r="P131" s="4"/>
      <c r="Q131" s="26">
        <v>1627</v>
      </c>
      <c r="R131" s="6">
        <f t="shared" si="16"/>
        <v>230.35</v>
      </c>
      <c r="S131" s="6">
        <f t="shared" si="28"/>
        <v>27.720738552862649</v>
      </c>
      <c r="T131" s="6">
        <f t="shared" si="17"/>
        <v>15.358000000000001</v>
      </c>
      <c r="U131" s="6">
        <f t="shared" si="18"/>
        <v>18.0243</v>
      </c>
      <c r="V131" s="6">
        <f t="shared" si="19"/>
        <v>3.41926</v>
      </c>
      <c r="W131" s="6">
        <f t="shared" si="20"/>
        <v>13.364100000000001</v>
      </c>
      <c r="X131" s="6">
        <f t="shared" si="21"/>
        <v>8.1668599999999998</v>
      </c>
      <c r="Y131" s="6">
        <f t="shared" si="22"/>
        <v>5.1587900000000007</v>
      </c>
      <c r="Z131" s="6">
        <f t="shared" si="23"/>
        <v>11.594200000000001</v>
      </c>
      <c r="AB131" s="7">
        <f t="shared" si="24"/>
        <v>333.15624855286262</v>
      </c>
      <c r="AC131" s="7"/>
      <c r="AD131" s="8">
        <v>1627</v>
      </c>
      <c r="AE131" s="9">
        <f t="shared" si="25"/>
        <v>3083.9999999999995</v>
      </c>
      <c r="AF131" s="9">
        <f t="shared" si="26"/>
        <v>1850.4</v>
      </c>
      <c r="AG131" s="9">
        <f t="shared" si="29"/>
        <v>1399.256243922023</v>
      </c>
      <c r="AI131" s="24">
        <v>1627</v>
      </c>
      <c r="AJ131" s="11">
        <f t="shared" si="30"/>
        <v>2.2040280423232206</v>
      </c>
      <c r="AK131" s="11">
        <f t="shared" si="31"/>
        <v>1.3224168253939328</v>
      </c>
    </row>
    <row r="132" spans="1:37" x14ac:dyDescent="0.2">
      <c r="A132" s="5">
        <v>1628</v>
      </c>
      <c r="B132" s="4">
        <v>0.54146772486772476</v>
      </c>
      <c r="C132" s="4">
        <f t="shared" si="27"/>
        <v>0.77352532123960682</v>
      </c>
      <c r="D132" s="4">
        <v>0.85240464344941957</v>
      </c>
      <c r="E132" s="4">
        <v>0.60911635897435878</v>
      </c>
      <c r="F132" s="4">
        <v>4.2381000000000002</v>
      </c>
      <c r="G132" s="4">
        <v>4.5917000000000003</v>
      </c>
      <c r="H132" s="4">
        <v>2.7216999999999998</v>
      </c>
      <c r="I132" s="4">
        <v>3.4647000000000001</v>
      </c>
      <c r="J132" s="4">
        <v>6.8532999999999999</v>
      </c>
      <c r="K132" s="4">
        <v>3.9293999999999998</v>
      </c>
      <c r="L132" s="4">
        <v>5.6444999999999999</v>
      </c>
      <c r="M132" s="4"/>
      <c r="N132" s="4">
        <v>12.335999999999999</v>
      </c>
      <c r="O132" s="4">
        <v>7.4016000000000002</v>
      </c>
      <c r="P132" s="4"/>
      <c r="Q132" s="26">
        <v>1628</v>
      </c>
      <c r="R132" s="6">
        <f t="shared" si="16"/>
        <v>231.0016583747927</v>
      </c>
      <c r="S132" s="6">
        <f t="shared" si="28"/>
        <v>18.106609574991211</v>
      </c>
      <c r="T132" s="6">
        <f t="shared" si="17"/>
        <v>21.1905</v>
      </c>
      <c r="U132" s="6">
        <f t="shared" si="18"/>
        <v>13.775100000000002</v>
      </c>
      <c r="V132" s="6">
        <f t="shared" si="19"/>
        <v>3.5382099999999999</v>
      </c>
      <c r="W132" s="6">
        <f t="shared" si="20"/>
        <v>10.3941</v>
      </c>
      <c r="X132" s="6">
        <f t="shared" si="21"/>
        <v>8.9092900000000004</v>
      </c>
      <c r="Y132" s="6">
        <f t="shared" si="22"/>
        <v>5.1082200000000002</v>
      </c>
      <c r="Z132" s="6">
        <f t="shared" si="23"/>
        <v>11.289</v>
      </c>
      <c r="AB132" s="7">
        <f t="shared" si="24"/>
        <v>323.31268794978388</v>
      </c>
      <c r="AC132" s="7"/>
      <c r="AD132" s="8">
        <v>1628</v>
      </c>
      <c r="AE132" s="9">
        <f t="shared" si="25"/>
        <v>3083.9999999999995</v>
      </c>
      <c r="AF132" s="9">
        <f t="shared" si="26"/>
        <v>1850.4</v>
      </c>
      <c r="AG132" s="9">
        <f t="shared" si="29"/>
        <v>1357.9132893890924</v>
      </c>
      <c r="AI132" s="24">
        <v>1628</v>
      </c>
      <c r="AJ132" s="11">
        <f t="shared" si="30"/>
        <v>2.271131760841262</v>
      </c>
      <c r="AK132" s="11">
        <f t="shared" si="31"/>
        <v>1.3626790565047575</v>
      </c>
    </row>
    <row r="133" spans="1:37" x14ac:dyDescent="0.2">
      <c r="A133" s="5">
        <v>1629</v>
      </c>
      <c r="B133" s="4">
        <v>0.64453968253968241</v>
      </c>
      <c r="C133" s="4">
        <f t="shared" si="27"/>
        <v>0.92077097505668926</v>
      </c>
      <c r="D133" s="4">
        <v>0.97904761904761906</v>
      </c>
      <c r="E133" s="4">
        <v>0.74387661538461514</v>
      </c>
      <c r="F133" s="4">
        <v>5.0087999999999999</v>
      </c>
      <c r="G133" s="4">
        <v>5.7568000000000001</v>
      </c>
      <c r="H133" s="4">
        <v>2.5615999999999999</v>
      </c>
      <c r="I133" s="4">
        <v>3.9597000000000002</v>
      </c>
      <c r="J133" s="4">
        <v>7.1578999999999997</v>
      </c>
      <c r="K133" s="4">
        <v>3.6570999999999998</v>
      </c>
      <c r="L133" s="4">
        <v>5.7971000000000004</v>
      </c>
      <c r="M133" s="4"/>
      <c r="N133" s="4">
        <v>12.335999999999999</v>
      </c>
      <c r="O133" s="4">
        <v>7.4016000000000002</v>
      </c>
      <c r="P133" s="4"/>
      <c r="Q133" s="26">
        <v>1629</v>
      </c>
      <c r="R133" s="6">
        <f t="shared" ref="R133:R196" si="32">271*D133</f>
        <v>265.32190476190476</v>
      </c>
      <c r="S133" s="6">
        <f t="shared" si="28"/>
        <v>22.112496649104315</v>
      </c>
      <c r="T133" s="6">
        <f t="shared" ref="T133:T196" si="33">F133*5</f>
        <v>25.044</v>
      </c>
      <c r="U133" s="6">
        <f t="shared" ref="U133:U196" si="34">G133*3</f>
        <v>17.270400000000002</v>
      </c>
      <c r="V133" s="6">
        <f t="shared" ref="V133:V196" si="35">H133*1.3</f>
        <v>3.3300800000000002</v>
      </c>
      <c r="W133" s="6">
        <f t="shared" ref="W133:W196" si="36">I133*3</f>
        <v>11.879100000000001</v>
      </c>
      <c r="X133" s="6">
        <f t="shared" ref="X133:X196" si="37">J133*1.3</f>
        <v>9.3052700000000002</v>
      </c>
      <c r="Y133" s="6">
        <f t="shared" ref="Y133:Y196" si="38">K133*1.3</f>
        <v>4.7542299999999997</v>
      </c>
      <c r="Z133" s="6">
        <f t="shared" ref="Z133:Z196" si="39">L133*2</f>
        <v>11.594200000000001</v>
      </c>
      <c r="AB133" s="7">
        <f t="shared" ref="AB133:AB196" si="40">SUM(R133:Z133)</f>
        <v>370.61168141100904</v>
      </c>
      <c r="AC133" s="7"/>
      <c r="AD133" s="8">
        <v>1629</v>
      </c>
      <c r="AE133" s="9">
        <f t="shared" ref="AE133:AE196" si="41">N133*250</f>
        <v>3083.9999999999995</v>
      </c>
      <c r="AF133" s="9">
        <f t="shared" ref="AF133:AF196" si="42">O133*250</f>
        <v>1850.4</v>
      </c>
      <c r="AG133" s="9">
        <f t="shared" si="29"/>
        <v>1556.569061926238</v>
      </c>
      <c r="AI133" s="24">
        <v>1629</v>
      </c>
      <c r="AJ133" s="11">
        <f t="shared" si="30"/>
        <v>1.9812805454218534</v>
      </c>
      <c r="AK133" s="11">
        <f t="shared" si="31"/>
        <v>1.1887683272531122</v>
      </c>
    </row>
    <row r="134" spans="1:37" x14ac:dyDescent="0.2">
      <c r="A134" s="5">
        <v>1630</v>
      </c>
      <c r="B134" s="4">
        <v>0.99264550264550244</v>
      </c>
      <c r="C134" s="4">
        <f t="shared" ref="C134:C197" si="43">B134/0.7</f>
        <v>1.4180650037792892</v>
      </c>
      <c r="D134" s="4">
        <v>1.2475728155339805</v>
      </c>
      <c r="E134" s="4">
        <v>0.79239030769230745</v>
      </c>
      <c r="F134" s="4">
        <v>2.8433999999999999</v>
      </c>
      <c r="G134" s="4">
        <v>5.1970999999999998</v>
      </c>
      <c r="H134" s="4">
        <v>2.4015</v>
      </c>
      <c r="I134" s="4">
        <v>3.7122000000000002</v>
      </c>
      <c r="J134" s="4">
        <v>7.5514000000000001</v>
      </c>
      <c r="K134" s="4">
        <v>3.6570999999999998</v>
      </c>
      <c r="L134" s="4">
        <v>5.9497</v>
      </c>
      <c r="M134" s="4"/>
      <c r="N134" s="4">
        <v>12.335999999999999</v>
      </c>
      <c r="O134" s="4">
        <v>7.4016000000000002</v>
      </c>
      <c r="P134" s="4"/>
      <c r="Q134" s="26">
        <v>1630</v>
      </c>
      <c r="R134" s="6">
        <f t="shared" si="32"/>
        <v>338.09223300970871</v>
      </c>
      <c r="S134" s="6">
        <f t="shared" ref="S134:S197" si="44">(E134/0.73)*21.7</f>
        <v>23.554615995785028</v>
      </c>
      <c r="T134" s="6">
        <f t="shared" si="33"/>
        <v>14.216999999999999</v>
      </c>
      <c r="U134" s="6">
        <f t="shared" si="34"/>
        <v>15.5913</v>
      </c>
      <c r="V134" s="6">
        <f t="shared" si="35"/>
        <v>3.12195</v>
      </c>
      <c r="W134" s="6">
        <f t="shared" si="36"/>
        <v>11.136600000000001</v>
      </c>
      <c r="X134" s="6">
        <f t="shared" si="37"/>
        <v>9.8168199999999999</v>
      </c>
      <c r="Y134" s="6">
        <f t="shared" si="38"/>
        <v>4.7542299999999997</v>
      </c>
      <c r="Z134" s="6">
        <f t="shared" si="39"/>
        <v>11.8994</v>
      </c>
      <c r="AB134" s="7">
        <f t="shared" si="40"/>
        <v>432.18414900549374</v>
      </c>
      <c r="AC134" s="7"/>
      <c r="AD134" s="8">
        <v>1630</v>
      </c>
      <c r="AE134" s="9">
        <f t="shared" si="41"/>
        <v>3083.9999999999995</v>
      </c>
      <c r="AF134" s="9">
        <f t="shared" si="42"/>
        <v>1850.4</v>
      </c>
      <c r="AG134" s="9">
        <f t="shared" ref="AG134:AG197" si="45">AB134*4.2</f>
        <v>1815.1734258230738</v>
      </c>
      <c r="AI134" s="24">
        <v>1630</v>
      </c>
      <c r="AJ134" s="11">
        <f t="shared" ref="AJ134:AJ197" si="46">AE134/AG134</f>
        <v>1.6990112107891773</v>
      </c>
      <c r="AK134" s="11">
        <f t="shared" ref="AK134:AK197" si="47">AF134/AG134</f>
        <v>1.0194067264735065</v>
      </c>
    </row>
    <row r="135" spans="1:37" x14ac:dyDescent="0.2">
      <c r="A135" s="5">
        <v>1631</v>
      </c>
      <c r="B135" s="4">
        <v>0.68968465608465601</v>
      </c>
      <c r="C135" s="4">
        <f t="shared" si="43"/>
        <v>0.98526379440665146</v>
      </c>
      <c r="D135" s="4">
        <v>0.93795620437956206</v>
      </c>
      <c r="E135" s="4">
        <v>0.97566425641025611</v>
      </c>
      <c r="F135" s="4">
        <v>3.9005999999999998</v>
      </c>
      <c r="G135" s="4">
        <v>5.7911000000000001</v>
      </c>
      <c r="H135" s="4">
        <v>2.3329</v>
      </c>
      <c r="I135" s="4">
        <v>3.7122000000000002</v>
      </c>
      <c r="J135" s="4">
        <v>7.1706000000000003</v>
      </c>
      <c r="K135" s="4">
        <v>3.6570999999999998</v>
      </c>
      <c r="L135" s="4">
        <v>4.8818000000000001</v>
      </c>
      <c r="M135" s="4"/>
      <c r="N135" s="4">
        <v>12.335999999999999</v>
      </c>
      <c r="O135" s="4">
        <v>7.4016000000000002</v>
      </c>
      <c r="P135" s="4"/>
      <c r="Q135" s="26">
        <v>1631</v>
      </c>
      <c r="R135" s="6">
        <f t="shared" si="32"/>
        <v>254.18613138686132</v>
      </c>
      <c r="S135" s="6">
        <f t="shared" si="44"/>
        <v>29.002622416578848</v>
      </c>
      <c r="T135" s="6">
        <f t="shared" si="33"/>
        <v>19.503</v>
      </c>
      <c r="U135" s="6">
        <f t="shared" si="34"/>
        <v>17.3733</v>
      </c>
      <c r="V135" s="6">
        <f t="shared" si="35"/>
        <v>3.0327700000000002</v>
      </c>
      <c r="W135" s="6">
        <f t="shared" si="36"/>
        <v>11.136600000000001</v>
      </c>
      <c r="X135" s="6">
        <f t="shared" si="37"/>
        <v>9.3217800000000004</v>
      </c>
      <c r="Y135" s="6">
        <f t="shared" si="38"/>
        <v>4.7542299999999997</v>
      </c>
      <c r="Z135" s="6">
        <f t="shared" si="39"/>
        <v>9.7636000000000003</v>
      </c>
      <c r="AB135" s="7">
        <f t="shared" si="40"/>
        <v>358.07403380344016</v>
      </c>
      <c r="AC135" s="7"/>
      <c r="AD135" s="8">
        <v>1631</v>
      </c>
      <c r="AE135" s="9">
        <f t="shared" si="41"/>
        <v>3083.9999999999995</v>
      </c>
      <c r="AF135" s="9">
        <f t="shared" si="42"/>
        <v>1850.4</v>
      </c>
      <c r="AG135" s="9">
        <f t="shared" si="45"/>
        <v>1503.9109419744486</v>
      </c>
      <c r="AI135" s="24">
        <v>1631</v>
      </c>
      <c r="AJ135" s="11">
        <f t="shared" si="46"/>
        <v>2.0506533425118176</v>
      </c>
      <c r="AK135" s="11">
        <f t="shared" si="47"/>
        <v>1.2303920055070909</v>
      </c>
    </row>
    <row r="136" spans="1:37" x14ac:dyDescent="0.2">
      <c r="A136" s="5">
        <v>1632</v>
      </c>
      <c r="B136" s="4">
        <v>0.56716772486772482</v>
      </c>
      <c r="C136" s="4">
        <f t="shared" si="43"/>
        <v>0.81023960695389263</v>
      </c>
      <c r="D136" s="4">
        <v>0.95539033457249067</v>
      </c>
      <c r="E136" s="4">
        <v>0.82473276923076899</v>
      </c>
      <c r="F136" s="4">
        <v>3.9245999999999999</v>
      </c>
      <c r="G136" s="4">
        <v>6.4078999999999997</v>
      </c>
      <c r="H136" s="4">
        <v>2.3199999999999998</v>
      </c>
      <c r="I136" s="4">
        <v>3.4647000000000001</v>
      </c>
      <c r="J136" s="4">
        <v>6.5868000000000002</v>
      </c>
      <c r="K136" s="4">
        <v>4.4741</v>
      </c>
      <c r="L136" s="4">
        <v>4.8818000000000001</v>
      </c>
      <c r="M136" s="4"/>
      <c r="N136" s="4">
        <v>12.335999999999999</v>
      </c>
      <c r="O136" s="4">
        <v>7.4016000000000002</v>
      </c>
      <c r="P136" s="4"/>
      <c r="Q136" s="26">
        <v>1632</v>
      </c>
      <c r="R136" s="6">
        <f t="shared" si="32"/>
        <v>258.91078066914497</v>
      </c>
      <c r="S136" s="6">
        <f t="shared" si="44"/>
        <v>24.516028893572173</v>
      </c>
      <c r="T136" s="6">
        <f t="shared" si="33"/>
        <v>19.622999999999998</v>
      </c>
      <c r="U136" s="6">
        <f t="shared" si="34"/>
        <v>19.223700000000001</v>
      </c>
      <c r="V136" s="6">
        <f t="shared" si="35"/>
        <v>3.016</v>
      </c>
      <c r="W136" s="6">
        <f t="shared" si="36"/>
        <v>10.3941</v>
      </c>
      <c r="X136" s="6">
        <f t="shared" si="37"/>
        <v>8.5628400000000013</v>
      </c>
      <c r="Y136" s="6">
        <f t="shared" si="38"/>
        <v>5.8163299999999998</v>
      </c>
      <c r="Z136" s="6">
        <f t="shared" si="39"/>
        <v>9.7636000000000003</v>
      </c>
      <c r="AB136" s="7">
        <f t="shared" si="40"/>
        <v>359.82637956271714</v>
      </c>
      <c r="AC136" s="7"/>
      <c r="AD136" s="8">
        <v>1632</v>
      </c>
      <c r="AE136" s="9">
        <f t="shared" si="41"/>
        <v>3083.9999999999995</v>
      </c>
      <c r="AF136" s="9">
        <f t="shared" si="42"/>
        <v>1850.4</v>
      </c>
      <c r="AG136" s="9">
        <f t="shared" si="45"/>
        <v>1511.2707941634121</v>
      </c>
      <c r="AI136" s="24">
        <v>1632</v>
      </c>
      <c r="AJ136" s="11">
        <f t="shared" si="46"/>
        <v>2.0406667103675464</v>
      </c>
      <c r="AK136" s="11">
        <f t="shared" si="47"/>
        <v>1.2244000262205281</v>
      </c>
    </row>
    <row r="137" spans="1:37" x14ac:dyDescent="0.2">
      <c r="A137" s="5">
        <v>1633</v>
      </c>
      <c r="B137" s="4">
        <v>0.61870370370370364</v>
      </c>
      <c r="C137" s="4">
        <f t="shared" si="43"/>
        <v>0.88386243386243379</v>
      </c>
      <c r="D137" s="4">
        <v>1.0058708414872799</v>
      </c>
      <c r="E137" s="4">
        <v>0.72770538461538448</v>
      </c>
      <c r="F137" s="4">
        <v>3.8153000000000001</v>
      </c>
      <c r="G137" s="4">
        <v>4.8087999999999997</v>
      </c>
      <c r="H137" s="4">
        <v>2.3199999999999998</v>
      </c>
      <c r="I137" s="4">
        <v>3.7122000000000002</v>
      </c>
      <c r="J137" s="4">
        <v>7.4244000000000003</v>
      </c>
      <c r="K137" s="4">
        <v>4.5907999999999998</v>
      </c>
      <c r="L137" s="4">
        <v>5.1868999999999996</v>
      </c>
      <c r="M137" s="4"/>
      <c r="N137" s="4">
        <v>12.335999999999999</v>
      </c>
      <c r="O137" s="4">
        <v>7.4016000000000002</v>
      </c>
      <c r="P137" s="4"/>
      <c r="Q137" s="26">
        <v>1633</v>
      </c>
      <c r="R137" s="6">
        <f t="shared" si="32"/>
        <v>272.59099804305288</v>
      </c>
      <c r="S137" s="6">
        <f t="shared" si="44"/>
        <v>21.631790200210745</v>
      </c>
      <c r="T137" s="6">
        <f t="shared" si="33"/>
        <v>19.076499999999999</v>
      </c>
      <c r="U137" s="6">
        <f t="shared" si="34"/>
        <v>14.426399999999999</v>
      </c>
      <c r="V137" s="6">
        <f t="shared" si="35"/>
        <v>3.016</v>
      </c>
      <c r="W137" s="6">
        <f t="shared" si="36"/>
        <v>11.136600000000001</v>
      </c>
      <c r="X137" s="6">
        <f t="shared" si="37"/>
        <v>9.651720000000001</v>
      </c>
      <c r="Y137" s="6">
        <f t="shared" si="38"/>
        <v>5.9680400000000002</v>
      </c>
      <c r="Z137" s="6">
        <f t="shared" si="39"/>
        <v>10.373799999999999</v>
      </c>
      <c r="AB137" s="7">
        <f t="shared" si="40"/>
        <v>367.87184824326363</v>
      </c>
      <c r="AC137" s="7"/>
      <c r="AD137" s="8">
        <v>1633</v>
      </c>
      <c r="AE137" s="9">
        <f t="shared" si="41"/>
        <v>3083.9999999999995</v>
      </c>
      <c r="AF137" s="9">
        <f t="shared" si="42"/>
        <v>1850.4</v>
      </c>
      <c r="AG137" s="9">
        <f t="shared" si="45"/>
        <v>1545.0617626217072</v>
      </c>
      <c r="AI137" s="24">
        <v>1633</v>
      </c>
      <c r="AJ137" s="11">
        <f t="shared" si="46"/>
        <v>1.996036711676157</v>
      </c>
      <c r="AK137" s="11">
        <f t="shared" si="47"/>
        <v>1.1976220270056945</v>
      </c>
    </row>
    <row r="138" spans="1:37" x14ac:dyDescent="0.2">
      <c r="A138" s="5">
        <v>1634</v>
      </c>
      <c r="B138" s="4">
        <v>0.59939470899470892</v>
      </c>
      <c r="C138" s="4">
        <f t="shared" si="43"/>
        <v>0.85627815570672705</v>
      </c>
      <c r="D138" s="4">
        <v>0.9311594202898551</v>
      </c>
      <c r="E138" s="4">
        <v>0.76004784615384591</v>
      </c>
      <c r="F138" s="4">
        <v>3.7860999999999998</v>
      </c>
      <c r="G138" s="4">
        <v>6.6820000000000004</v>
      </c>
      <c r="H138" s="4">
        <v>2.31</v>
      </c>
      <c r="I138" s="4">
        <v>3.9597000000000002</v>
      </c>
      <c r="J138" s="4">
        <v>6.9676</v>
      </c>
      <c r="K138" s="4">
        <v>4.1239999999999997</v>
      </c>
      <c r="L138" s="4">
        <v>5.492</v>
      </c>
      <c r="M138" s="4"/>
      <c r="N138" s="4">
        <v>12.335999999999999</v>
      </c>
      <c r="O138" s="4">
        <v>7.4016000000000002</v>
      </c>
      <c r="P138" s="4"/>
      <c r="Q138" s="26">
        <v>1634</v>
      </c>
      <c r="R138" s="6">
        <f t="shared" si="32"/>
        <v>252.34420289855072</v>
      </c>
      <c r="S138" s="6">
        <f t="shared" si="44"/>
        <v>22.593203097997883</v>
      </c>
      <c r="T138" s="6">
        <f t="shared" si="33"/>
        <v>18.930499999999999</v>
      </c>
      <c r="U138" s="6">
        <f t="shared" si="34"/>
        <v>20.045999999999999</v>
      </c>
      <c r="V138" s="6">
        <f t="shared" si="35"/>
        <v>3.0030000000000001</v>
      </c>
      <c r="W138" s="6">
        <f t="shared" si="36"/>
        <v>11.879100000000001</v>
      </c>
      <c r="X138" s="6">
        <f t="shared" si="37"/>
        <v>9.0578800000000008</v>
      </c>
      <c r="Y138" s="6">
        <f t="shared" si="38"/>
        <v>5.3612000000000002</v>
      </c>
      <c r="Z138" s="6">
        <f t="shared" si="39"/>
        <v>10.984</v>
      </c>
      <c r="AB138" s="7">
        <f t="shared" si="40"/>
        <v>354.19908599654855</v>
      </c>
      <c r="AC138" s="7"/>
      <c r="AD138" s="8">
        <v>1634</v>
      </c>
      <c r="AE138" s="9">
        <f t="shared" si="41"/>
        <v>3083.9999999999995</v>
      </c>
      <c r="AF138" s="9">
        <f t="shared" si="42"/>
        <v>1850.4</v>
      </c>
      <c r="AG138" s="9">
        <f t="shared" si="45"/>
        <v>1487.6361611855039</v>
      </c>
      <c r="AI138" s="24">
        <v>1634</v>
      </c>
      <c r="AJ138" s="11">
        <f t="shared" si="46"/>
        <v>2.0730875468517427</v>
      </c>
      <c r="AK138" s="11">
        <f t="shared" si="47"/>
        <v>1.2438525281110457</v>
      </c>
    </row>
    <row r="139" spans="1:37" x14ac:dyDescent="0.2">
      <c r="A139" s="5">
        <v>1635</v>
      </c>
      <c r="B139" s="4">
        <v>0.54146772486772476</v>
      </c>
      <c r="C139" s="4">
        <f t="shared" si="43"/>
        <v>0.77352532123960682</v>
      </c>
      <c r="D139" s="4">
        <v>0.98</v>
      </c>
      <c r="E139" s="4">
        <v>0.72770538461538448</v>
      </c>
      <c r="F139" s="4">
        <v>4.0682999999999998</v>
      </c>
      <c r="G139" s="4">
        <v>6.9333</v>
      </c>
      <c r="H139" s="4">
        <v>2.3329</v>
      </c>
      <c r="I139" s="4">
        <v>3.9597000000000002</v>
      </c>
      <c r="J139" s="4">
        <v>7.2340999999999998</v>
      </c>
      <c r="K139" s="4">
        <v>3.6181999999999999</v>
      </c>
      <c r="L139" s="4">
        <v>6.6616</v>
      </c>
      <c r="M139" s="4"/>
      <c r="N139" s="4">
        <v>12.335999999999999</v>
      </c>
      <c r="O139" s="4">
        <v>7.4016000000000002</v>
      </c>
      <c r="P139" s="4"/>
      <c r="Q139" s="26">
        <v>1635</v>
      </c>
      <c r="R139" s="6">
        <f t="shared" si="32"/>
        <v>265.58</v>
      </c>
      <c r="S139" s="6">
        <f t="shared" si="44"/>
        <v>21.631790200210745</v>
      </c>
      <c r="T139" s="6">
        <f t="shared" si="33"/>
        <v>20.3415</v>
      </c>
      <c r="U139" s="6">
        <f t="shared" si="34"/>
        <v>20.799900000000001</v>
      </c>
      <c r="V139" s="6">
        <f t="shared" si="35"/>
        <v>3.0327700000000002</v>
      </c>
      <c r="W139" s="6">
        <f t="shared" si="36"/>
        <v>11.879100000000001</v>
      </c>
      <c r="X139" s="6">
        <f t="shared" si="37"/>
        <v>9.4043299999999999</v>
      </c>
      <c r="Y139" s="6">
        <f t="shared" si="38"/>
        <v>4.7036600000000002</v>
      </c>
      <c r="Z139" s="6">
        <f t="shared" si="39"/>
        <v>13.3232</v>
      </c>
      <c r="AB139" s="7">
        <f t="shared" si="40"/>
        <v>370.69625020021073</v>
      </c>
      <c r="AC139" s="7"/>
      <c r="AD139" s="8">
        <v>1635</v>
      </c>
      <c r="AE139" s="9">
        <f t="shared" si="41"/>
        <v>3083.9999999999995</v>
      </c>
      <c r="AF139" s="9">
        <f t="shared" si="42"/>
        <v>1850.4</v>
      </c>
      <c r="AG139" s="9">
        <f t="shared" si="45"/>
        <v>1556.9242508408852</v>
      </c>
      <c r="AI139" s="24">
        <v>1635</v>
      </c>
      <c r="AJ139" s="11">
        <f t="shared" si="46"/>
        <v>1.9808285459837562</v>
      </c>
      <c r="AK139" s="11">
        <f t="shared" si="47"/>
        <v>1.1884971275902541</v>
      </c>
    </row>
    <row r="140" spans="1:37" x14ac:dyDescent="0.2">
      <c r="A140" s="5">
        <v>1636</v>
      </c>
      <c r="B140" s="4">
        <v>0.61870370370370364</v>
      </c>
      <c r="C140" s="4">
        <f t="shared" si="43"/>
        <v>0.88386243386243379</v>
      </c>
      <c r="D140" s="4">
        <v>1.0342052313883299</v>
      </c>
      <c r="E140" s="4">
        <v>0.67380128205128187</v>
      </c>
      <c r="F140" s="4">
        <v>4.0740999999999996</v>
      </c>
      <c r="G140" s="4">
        <v>7.0247000000000002</v>
      </c>
      <c r="H140" s="4">
        <v>2.2000000000000002</v>
      </c>
      <c r="I140" s="4">
        <v>3.9597000000000002</v>
      </c>
      <c r="J140" s="4">
        <v>7.0056000000000003</v>
      </c>
      <c r="K140" s="4">
        <v>3.9293999999999998</v>
      </c>
      <c r="L140" s="4">
        <v>6.5090000000000003</v>
      </c>
      <c r="M140" s="4"/>
      <c r="N140" s="4">
        <v>12.335999999999999</v>
      </c>
      <c r="O140" s="4">
        <v>7.4016000000000002</v>
      </c>
      <c r="P140" s="4"/>
      <c r="Q140" s="26">
        <v>1636</v>
      </c>
      <c r="R140" s="6">
        <f t="shared" si="32"/>
        <v>280.2696177062374</v>
      </c>
      <c r="S140" s="6">
        <f t="shared" si="44"/>
        <v>20.029435370565501</v>
      </c>
      <c r="T140" s="6">
        <f t="shared" si="33"/>
        <v>20.3705</v>
      </c>
      <c r="U140" s="6">
        <f t="shared" si="34"/>
        <v>21.074100000000001</v>
      </c>
      <c r="V140" s="6">
        <f t="shared" si="35"/>
        <v>2.8600000000000003</v>
      </c>
      <c r="W140" s="6">
        <f t="shared" si="36"/>
        <v>11.879100000000001</v>
      </c>
      <c r="X140" s="6">
        <f t="shared" si="37"/>
        <v>9.1072800000000012</v>
      </c>
      <c r="Y140" s="6">
        <f t="shared" si="38"/>
        <v>5.1082200000000002</v>
      </c>
      <c r="Z140" s="6">
        <f t="shared" si="39"/>
        <v>13.018000000000001</v>
      </c>
      <c r="AB140" s="7">
        <f t="shared" si="40"/>
        <v>383.7162530768029</v>
      </c>
      <c r="AC140" s="7"/>
      <c r="AD140" s="8">
        <v>1636</v>
      </c>
      <c r="AE140" s="9">
        <f t="shared" si="41"/>
        <v>3083.9999999999995</v>
      </c>
      <c r="AF140" s="9">
        <f t="shared" si="42"/>
        <v>1850.4</v>
      </c>
      <c r="AG140" s="9">
        <f t="shared" si="45"/>
        <v>1611.6082629225723</v>
      </c>
      <c r="AI140" s="24">
        <v>1636</v>
      </c>
      <c r="AJ140" s="11">
        <f t="shared" si="46"/>
        <v>1.9136163985702812</v>
      </c>
      <c r="AK140" s="11">
        <f t="shared" si="47"/>
        <v>1.1481698391421689</v>
      </c>
    </row>
    <row r="141" spans="1:37" x14ac:dyDescent="0.2">
      <c r="A141" s="5">
        <v>1637</v>
      </c>
      <c r="B141" s="4">
        <v>0.5930037037037037</v>
      </c>
      <c r="C141" s="4">
        <f t="shared" si="43"/>
        <v>0.84714814814814821</v>
      </c>
      <c r="D141" s="4">
        <v>1.0342052313883299</v>
      </c>
      <c r="E141" s="4">
        <v>0.83551358974358947</v>
      </c>
      <c r="F141" s="4">
        <v>4.1557000000000004</v>
      </c>
      <c r="G141" s="4">
        <v>5.14</v>
      </c>
      <c r="H141" s="4">
        <v>2.0813000000000001</v>
      </c>
      <c r="I141" s="4">
        <v>3.7122000000000002</v>
      </c>
      <c r="J141" s="4">
        <v>6.0156999999999998</v>
      </c>
      <c r="K141" s="4">
        <v>3.1901999999999999</v>
      </c>
      <c r="L141" s="4">
        <v>7.7803000000000004</v>
      </c>
      <c r="M141" s="4"/>
      <c r="N141" s="4">
        <v>12.335999999999999</v>
      </c>
      <c r="O141" s="4">
        <v>7.4016000000000002</v>
      </c>
      <c r="P141" s="4"/>
      <c r="Q141" s="26">
        <v>1637</v>
      </c>
      <c r="R141" s="6">
        <f t="shared" si="32"/>
        <v>280.2696177062374</v>
      </c>
      <c r="S141" s="6">
        <f t="shared" si="44"/>
        <v>24.83649985950122</v>
      </c>
      <c r="T141" s="6">
        <f t="shared" si="33"/>
        <v>20.778500000000001</v>
      </c>
      <c r="U141" s="6">
        <f t="shared" si="34"/>
        <v>15.419999999999998</v>
      </c>
      <c r="V141" s="6">
        <f t="shared" si="35"/>
        <v>2.7056900000000002</v>
      </c>
      <c r="W141" s="6">
        <f t="shared" si="36"/>
        <v>11.136600000000001</v>
      </c>
      <c r="X141" s="6">
        <f t="shared" si="37"/>
        <v>7.8204099999999999</v>
      </c>
      <c r="Y141" s="6">
        <f t="shared" si="38"/>
        <v>4.1472600000000002</v>
      </c>
      <c r="Z141" s="6">
        <f t="shared" si="39"/>
        <v>15.560600000000001</v>
      </c>
      <c r="AB141" s="7">
        <f t="shared" si="40"/>
        <v>382.67517756573864</v>
      </c>
      <c r="AC141" s="7"/>
      <c r="AD141" s="8">
        <v>1637</v>
      </c>
      <c r="AE141" s="9">
        <f t="shared" si="41"/>
        <v>3083.9999999999995</v>
      </c>
      <c r="AF141" s="9">
        <f t="shared" si="42"/>
        <v>1850.4</v>
      </c>
      <c r="AG141" s="9">
        <f t="shared" si="45"/>
        <v>1607.2357457761022</v>
      </c>
      <c r="AI141" s="24">
        <v>1637</v>
      </c>
      <c r="AJ141" s="11">
        <f t="shared" si="46"/>
        <v>1.9188224304399086</v>
      </c>
      <c r="AK141" s="11">
        <f t="shared" si="47"/>
        <v>1.1512934582639454</v>
      </c>
    </row>
    <row r="142" spans="1:37" x14ac:dyDescent="0.2">
      <c r="A142" s="5">
        <v>1638</v>
      </c>
      <c r="B142" s="4">
        <v>0.61231269841269831</v>
      </c>
      <c r="C142" s="4">
        <f t="shared" si="43"/>
        <v>0.87473242630385473</v>
      </c>
      <c r="D142" s="4">
        <v>1.0342052313883299</v>
      </c>
      <c r="E142" s="4">
        <v>0.82473276923076899</v>
      </c>
      <c r="F142" s="4">
        <v>4.5021000000000004</v>
      </c>
      <c r="G142" s="4">
        <v>5.4141000000000004</v>
      </c>
      <c r="H142" s="4">
        <v>1.93</v>
      </c>
      <c r="I142" s="4">
        <v>3.9597000000000002</v>
      </c>
      <c r="J142" s="4">
        <v>6.0156999999999998</v>
      </c>
      <c r="K142" s="4">
        <v>3.5404</v>
      </c>
      <c r="L142" s="4">
        <v>9.2042000000000002</v>
      </c>
      <c r="M142" s="4"/>
      <c r="N142" s="4">
        <v>12.335999999999999</v>
      </c>
      <c r="O142" s="4">
        <v>7.4016000000000002</v>
      </c>
      <c r="P142" s="4"/>
      <c r="Q142" s="26">
        <v>1638</v>
      </c>
      <c r="R142" s="6">
        <f t="shared" si="32"/>
        <v>280.2696177062374</v>
      </c>
      <c r="S142" s="6">
        <f t="shared" si="44"/>
        <v>24.516028893572173</v>
      </c>
      <c r="T142" s="6">
        <f t="shared" si="33"/>
        <v>22.5105</v>
      </c>
      <c r="U142" s="6">
        <f t="shared" si="34"/>
        <v>16.2423</v>
      </c>
      <c r="V142" s="6">
        <f t="shared" si="35"/>
        <v>2.5089999999999999</v>
      </c>
      <c r="W142" s="6">
        <f t="shared" si="36"/>
        <v>11.879100000000001</v>
      </c>
      <c r="X142" s="6">
        <f t="shared" si="37"/>
        <v>7.8204099999999999</v>
      </c>
      <c r="Y142" s="6">
        <f t="shared" si="38"/>
        <v>4.6025200000000002</v>
      </c>
      <c r="Z142" s="6">
        <f t="shared" si="39"/>
        <v>18.4084</v>
      </c>
      <c r="AB142" s="7">
        <f t="shared" si="40"/>
        <v>388.75787659980961</v>
      </c>
      <c r="AC142" s="7"/>
      <c r="AD142" s="8">
        <v>1638</v>
      </c>
      <c r="AE142" s="9">
        <f t="shared" si="41"/>
        <v>3083.9999999999995</v>
      </c>
      <c r="AF142" s="9">
        <f t="shared" si="42"/>
        <v>1850.4</v>
      </c>
      <c r="AG142" s="9">
        <f t="shared" si="45"/>
        <v>1632.7830817192005</v>
      </c>
      <c r="AI142" s="24">
        <v>1638</v>
      </c>
      <c r="AJ142" s="11">
        <f t="shared" si="46"/>
        <v>1.888799580623272</v>
      </c>
      <c r="AK142" s="11">
        <f t="shared" si="47"/>
        <v>1.1332797483739634</v>
      </c>
    </row>
    <row r="143" spans="1:37" x14ac:dyDescent="0.2">
      <c r="A143" s="5">
        <v>1639</v>
      </c>
      <c r="B143" s="4">
        <v>0.67037566137566129</v>
      </c>
      <c r="C143" s="4">
        <f t="shared" si="43"/>
        <v>0.95767951625094472</v>
      </c>
      <c r="D143" s="4">
        <v>1.0489795918367346</v>
      </c>
      <c r="E143" s="4">
        <v>0.70075333333333312</v>
      </c>
      <c r="F143" s="4">
        <v>4.4714</v>
      </c>
      <c r="G143" s="4">
        <v>5.6082999999999998</v>
      </c>
      <c r="H143" s="4">
        <v>1.93</v>
      </c>
      <c r="I143" s="4">
        <v>3.9597000000000002</v>
      </c>
      <c r="J143" s="4">
        <v>6.6249000000000002</v>
      </c>
      <c r="K143" s="4">
        <v>3.5404</v>
      </c>
      <c r="L143" s="4">
        <v>8.7973999999999997</v>
      </c>
      <c r="M143" s="4"/>
      <c r="N143" s="4">
        <v>12.335999999999999</v>
      </c>
      <c r="O143" s="4">
        <v>7.4016000000000002</v>
      </c>
      <c r="P143" s="4"/>
      <c r="Q143" s="26">
        <v>1639</v>
      </c>
      <c r="R143" s="6">
        <f t="shared" si="32"/>
        <v>284.27346938775509</v>
      </c>
      <c r="S143" s="6">
        <f t="shared" si="44"/>
        <v>20.830612785388123</v>
      </c>
      <c r="T143" s="6">
        <f t="shared" si="33"/>
        <v>22.356999999999999</v>
      </c>
      <c r="U143" s="6">
        <f t="shared" si="34"/>
        <v>16.8249</v>
      </c>
      <c r="V143" s="6">
        <f t="shared" si="35"/>
        <v>2.5089999999999999</v>
      </c>
      <c r="W143" s="6">
        <f t="shared" si="36"/>
        <v>11.879100000000001</v>
      </c>
      <c r="X143" s="6">
        <f t="shared" si="37"/>
        <v>8.6123700000000003</v>
      </c>
      <c r="Y143" s="6">
        <f t="shared" si="38"/>
        <v>4.6025200000000002</v>
      </c>
      <c r="Z143" s="6">
        <f t="shared" si="39"/>
        <v>17.594799999999999</v>
      </c>
      <c r="AB143" s="7">
        <f t="shared" si="40"/>
        <v>389.48377217314322</v>
      </c>
      <c r="AC143" s="7"/>
      <c r="AD143" s="8">
        <v>1639</v>
      </c>
      <c r="AE143" s="9">
        <f t="shared" si="41"/>
        <v>3083.9999999999995</v>
      </c>
      <c r="AF143" s="9">
        <f t="shared" si="42"/>
        <v>1850.4</v>
      </c>
      <c r="AG143" s="9">
        <f t="shared" si="45"/>
        <v>1635.8318431272016</v>
      </c>
      <c r="AI143" s="24">
        <v>1639</v>
      </c>
      <c r="AJ143" s="11">
        <f t="shared" si="46"/>
        <v>1.8852793537166699</v>
      </c>
      <c r="AK143" s="11">
        <f t="shared" si="47"/>
        <v>1.1311676122300021</v>
      </c>
    </row>
    <row r="144" spans="1:37" x14ac:dyDescent="0.2">
      <c r="A144" s="5">
        <v>1640</v>
      </c>
      <c r="B144" s="4">
        <v>0.70260264550264551</v>
      </c>
      <c r="C144" s="4">
        <f t="shared" si="43"/>
        <v>1.0037180650037794</v>
      </c>
      <c r="D144" s="4">
        <v>1.0936170212765957</v>
      </c>
      <c r="E144" s="4">
        <v>0.64684923076923062</v>
      </c>
      <c r="F144" s="4">
        <v>3.5470000000000002</v>
      </c>
      <c r="G144" s="4">
        <v>5.9396000000000004</v>
      </c>
      <c r="H144" s="4">
        <v>1.93</v>
      </c>
      <c r="I144" s="4">
        <v>3.9597000000000002</v>
      </c>
      <c r="J144" s="4">
        <v>7.4244000000000003</v>
      </c>
      <c r="K144" s="4">
        <v>3.9293999999999998</v>
      </c>
      <c r="L144" s="4">
        <v>7.4752000000000001</v>
      </c>
      <c r="M144" s="4"/>
      <c r="N144" s="4">
        <v>12.335999999999999</v>
      </c>
      <c r="O144" s="4">
        <v>7.4016000000000002</v>
      </c>
      <c r="P144" s="4"/>
      <c r="Q144" s="26">
        <v>1640</v>
      </c>
      <c r="R144" s="6">
        <f t="shared" si="32"/>
        <v>296.37021276595743</v>
      </c>
      <c r="S144" s="6">
        <f t="shared" si="44"/>
        <v>19.228257955742883</v>
      </c>
      <c r="T144" s="6">
        <f t="shared" si="33"/>
        <v>17.734999999999999</v>
      </c>
      <c r="U144" s="6">
        <f t="shared" si="34"/>
        <v>17.818800000000003</v>
      </c>
      <c r="V144" s="6">
        <f t="shared" si="35"/>
        <v>2.5089999999999999</v>
      </c>
      <c r="W144" s="6">
        <f t="shared" si="36"/>
        <v>11.879100000000001</v>
      </c>
      <c r="X144" s="6">
        <f t="shared" si="37"/>
        <v>9.651720000000001</v>
      </c>
      <c r="Y144" s="6">
        <f t="shared" si="38"/>
        <v>5.1082200000000002</v>
      </c>
      <c r="Z144" s="6">
        <f t="shared" si="39"/>
        <v>14.9504</v>
      </c>
      <c r="AB144" s="7">
        <f t="shared" si="40"/>
        <v>395.25071072170039</v>
      </c>
      <c r="AC144" s="7"/>
      <c r="AD144" s="8">
        <v>1640</v>
      </c>
      <c r="AE144" s="9">
        <f t="shared" si="41"/>
        <v>3083.9999999999995</v>
      </c>
      <c r="AF144" s="9">
        <f t="shared" si="42"/>
        <v>1850.4</v>
      </c>
      <c r="AG144" s="9">
        <f t="shared" si="45"/>
        <v>1660.0529850311416</v>
      </c>
      <c r="AI144" s="24">
        <v>1640</v>
      </c>
      <c r="AJ144" s="11">
        <f t="shared" si="46"/>
        <v>1.8577720276453378</v>
      </c>
      <c r="AK144" s="11">
        <f t="shared" si="47"/>
        <v>1.114663216587203</v>
      </c>
    </row>
    <row r="145" spans="1:37" x14ac:dyDescent="0.2">
      <c r="A145" s="5">
        <v>1641</v>
      </c>
      <c r="B145" s="4">
        <v>0.56077671957671948</v>
      </c>
      <c r="C145" s="4">
        <f t="shared" si="43"/>
        <v>0.80110959939531357</v>
      </c>
      <c r="D145" s="4">
        <v>1.0821052631578947</v>
      </c>
      <c r="E145" s="4">
        <v>0.97566425641025611</v>
      </c>
      <c r="F145" s="4">
        <v>5.2493999999999996</v>
      </c>
      <c r="G145" s="4">
        <v>7.0247000000000002</v>
      </c>
      <c r="H145" s="4">
        <v>1.93</v>
      </c>
      <c r="I145" s="4">
        <v>3.9597000000000002</v>
      </c>
      <c r="J145" s="4">
        <v>8.1097999999999999</v>
      </c>
      <c r="K145" s="4">
        <v>4.2018000000000004</v>
      </c>
      <c r="L145" s="4">
        <v>7.1193</v>
      </c>
      <c r="M145" s="4"/>
      <c r="N145" s="4">
        <v>12.335999999999999</v>
      </c>
      <c r="O145" s="4">
        <v>7.4016000000000002</v>
      </c>
      <c r="P145" s="4"/>
      <c r="Q145" s="26">
        <v>1641</v>
      </c>
      <c r="R145" s="6">
        <f t="shared" si="32"/>
        <v>293.25052631578944</v>
      </c>
      <c r="S145" s="6">
        <f t="shared" si="44"/>
        <v>29.002622416578848</v>
      </c>
      <c r="T145" s="6">
        <f t="shared" si="33"/>
        <v>26.247</v>
      </c>
      <c r="U145" s="6">
        <f t="shared" si="34"/>
        <v>21.074100000000001</v>
      </c>
      <c r="V145" s="6">
        <f t="shared" si="35"/>
        <v>2.5089999999999999</v>
      </c>
      <c r="W145" s="6">
        <f t="shared" si="36"/>
        <v>11.879100000000001</v>
      </c>
      <c r="X145" s="6">
        <f t="shared" si="37"/>
        <v>10.54274</v>
      </c>
      <c r="Y145" s="6">
        <f t="shared" si="38"/>
        <v>5.4623400000000011</v>
      </c>
      <c r="Z145" s="6">
        <f t="shared" si="39"/>
        <v>14.2386</v>
      </c>
      <c r="AB145" s="7">
        <f t="shared" si="40"/>
        <v>414.20602873236828</v>
      </c>
      <c r="AC145" s="7"/>
      <c r="AD145" s="8">
        <v>1641</v>
      </c>
      <c r="AE145" s="9">
        <f t="shared" si="41"/>
        <v>3083.9999999999995</v>
      </c>
      <c r="AF145" s="9">
        <f t="shared" si="42"/>
        <v>1850.4</v>
      </c>
      <c r="AG145" s="9">
        <f t="shared" si="45"/>
        <v>1739.6653206759468</v>
      </c>
      <c r="AI145" s="24">
        <v>1641</v>
      </c>
      <c r="AJ145" s="11">
        <f t="shared" si="46"/>
        <v>1.7727547726258701</v>
      </c>
      <c r="AK145" s="11">
        <f t="shared" si="47"/>
        <v>1.0636528635755222</v>
      </c>
    </row>
    <row r="146" spans="1:37" x14ac:dyDescent="0.2">
      <c r="A146" s="5">
        <v>1642</v>
      </c>
      <c r="B146" s="4">
        <v>0.54146772486772476</v>
      </c>
      <c r="C146" s="4">
        <f t="shared" si="43"/>
        <v>0.77352532123960682</v>
      </c>
      <c r="D146" s="4">
        <v>1.0663900414937759</v>
      </c>
      <c r="E146" s="4">
        <v>0.82473276923076899</v>
      </c>
      <c r="F146" s="4">
        <v>4.2869999999999999</v>
      </c>
      <c r="G146" s="4">
        <v>6.7390999999999996</v>
      </c>
      <c r="H146" s="4">
        <v>1.93</v>
      </c>
      <c r="I146" s="4">
        <v>4.4546999999999999</v>
      </c>
      <c r="J146" s="4">
        <v>7.4244000000000003</v>
      </c>
      <c r="K146" s="4">
        <v>4.6685999999999996</v>
      </c>
      <c r="L146" s="4">
        <v>6.9157999999999999</v>
      </c>
      <c r="M146" s="4"/>
      <c r="N146" s="4">
        <v>12.335999999999999</v>
      </c>
      <c r="O146" s="4">
        <v>7.4016000000000002</v>
      </c>
      <c r="P146" s="4"/>
      <c r="Q146" s="26">
        <v>1642</v>
      </c>
      <c r="R146" s="6">
        <f t="shared" si="32"/>
        <v>288.99170124481327</v>
      </c>
      <c r="S146" s="6">
        <f t="shared" si="44"/>
        <v>24.516028893572173</v>
      </c>
      <c r="T146" s="6">
        <f t="shared" si="33"/>
        <v>21.434999999999999</v>
      </c>
      <c r="U146" s="6">
        <f t="shared" si="34"/>
        <v>20.217299999999998</v>
      </c>
      <c r="V146" s="6">
        <f t="shared" si="35"/>
        <v>2.5089999999999999</v>
      </c>
      <c r="W146" s="6">
        <f t="shared" si="36"/>
        <v>13.364100000000001</v>
      </c>
      <c r="X146" s="6">
        <f t="shared" si="37"/>
        <v>9.651720000000001</v>
      </c>
      <c r="Y146" s="6">
        <f t="shared" si="38"/>
        <v>6.0691799999999994</v>
      </c>
      <c r="Z146" s="6">
        <f t="shared" si="39"/>
        <v>13.8316</v>
      </c>
      <c r="AB146" s="7">
        <f t="shared" si="40"/>
        <v>400.58563013838551</v>
      </c>
      <c r="AC146" s="7"/>
      <c r="AD146" s="8">
        <v>1642</v>
      </c>
      <c r="AE146" s="9">
        <f t="shared" si="41"/>
        <v>3083.9999999999995</v>
      </c>
      <c r="AF146" s="9">
        <f t="shared" si="42"/>
        <v>1850.4</v>
      </c>
      <c r="AG146" s="9">
        <f t="shared" si="45"/>
        <v>1682.4596465812192</v>
      </c>
      <c r="AI146" s="24">
        <v>1642</v>
      </c>
      <c r="AJ146" s="11">
        <f t="shared" si="46"/>
        <v>1.8330305908178715</v>
      </c>
      <c r="AK146" s="11">
        <f t="shared" si="47"/>
        <v>1.0998183544907232</v>
      </c>
    </row>
    <row r="147" spans="1:37" x14ac:dyDescent="0.2">
      <c r="A147" s="5">
        <v>1643</v>
      </c>
      <c r="B147" s="4">
        <v>0.63162169312169303</v>
      </c>
      <c r="C147" s="4">
        <f t="shared" si="43"/>
        <v>0.90231670445956158</v>
      </c>
      <c r="D147" s="4">
        <v>1.0982905982905984</v>
      </c>
      <c r="E147" s="4">
        <v>0.62528758974358944</v>
      </c>
      <c r="F147" s="4">
        <v>4.548</v>
      </c>
      <c r="G147" s="4">
        <v>5.7911000000000001</v>
      </c>
      <c r="H147" s="4">
        <v>1.93</v>
      </c>
      <c r="I147" s="4">
        <v>4.9496000000000002</v>
      </c>
      <c r="J147" s="4">
        <v>6.5868000000000002</v>
      </c>
      <c r="K147" s="4">
        <v>4.3185000000000002</v>
      </c>
      <c r="L147" s="4">
        <v>8.8000000000000007</v>
      </c>
      <c r="M147" s="4"/>
      <c r="N147" s="4">
        <v>12.335999999999999</v>
      </c>
      <c r="O147" s="4">
        <v>7.4016000000000002</v>
      </c>
      <c r="P147" s="4"/>
      <c r="Q147" s="26">
        <v>1643</v>
      </c>
      <c r="R147" s="6">
        <f t="shared" si="32"/>
        <v>297.63675213675214</v>
      </c>
      <c r="S147" s="6">
        <f t="shared" si="44"/>
        <v>18.587316023884782</v>
      </c>
      <c r="T147" s="6">
        <f t="shared" si="33"/>
        <v>22.740000000000002</v>
      </c>
      <c r="U147" s="6">
        <f t="shared" si="34"/>
        <v>17.3733</v>
      </c>
      <c r="V147" s="6">
        <f t="shared" si="35"/>
        <v>2.5089999999999999</v>
      </c>
      <c r="W147" s="6">
        <f t="shared" si="36"/>
        <v>14.848800000000001</v>
      </c>
      <c r="X147" s="6">
        <f t="shared" si="37"/>
        <v>8.5628400000000013</v>
      </c>
      <c r="Y147" s="6">
        <f t="shared" si="38"/>
        <v>5.6140500000000007</v>
      </c>
      <c r="Z147" s="6">
        <f t="shared" si="39"/>
        <v>17.600000000000001</v>
      </c>
      <c r="AB147" s="7">
        <f t="shared" si="40"/>
        <v>405.472058160637</v>
      </c>
      <c r="AC147" s="7"/>
      <c r="AD147" s="8">
        <v>1643</v>
      </c>
      <c r="AE147" s="9">
        <f t="shared" si="41"/>
        <v>3083.9999999999995</v>
      </c>
      <c r="AF147" s="9">
        <f t="shared" si="42"/>
        <v>1850.4</v>
      </c>
      <c r="AG147" s="9">
        <f t="shared" si="45"/>
        <v>1702.9826442746755</v>
      </c>
      <c r="AI147" s="24">
        <v>1643</v>
      </c>
      <c r="AJ147" s="11">
        <f t="shared" si="46"/>
        <v>1.810940358299141</v>
      </c>
      <c r="AK147" s="11">
        <f t="shared" si="47"/>
        <v>1.0865642149794847</v>
      </c>
    </row>
    <row r="148" spans="1:37" x14ac:dyDescent="0.2">
      <c r="A148" s="5">
        <v>1644</v>
      </c>
      <c r="B148" s="4">
        <v>0.67676666666666652</v>
      </c>
      <c r="C148" s="4">
        <f t="shared" si="43"/>
        <v>0.96680952380952367</v>
      </c>
      <c r="D148" s="4">
        <v>1.0753138075313808</v>
      </c>
      <c r="E148" s="4">
        <v>0.68997251282051264</v>
      </c>
      <c r="F148" s="4">
        <v>4.9649999999999999</v>
      </c>
      <c r="G148" s="4">
        <v>6.5564</v>
      </c>
      <c r="H148" s="4">
        <v>1.93</v>
      </c>
      <c r="I148" s="4">
        <v>5.9396000000000004</v>
      </c>
      <c r="J148" s="4">
        <v>7.1578999999999997</v>
      </c>
      <c r="K148" s="4">
        <v>3.5792999999999999</v>
      </c>
      <c r="L148" s="4">
        <v>7.8819999999999997</v>
      </c>
      <c r="M148" s="4"/>
      <c r="N148" s="4">
        <v>12.335999999999999</v>
      </c>
      <c r="O148" s="4">
        <v>7.4016000000000002</v>
      </c>
      <c r="P148" s="4"/>
      <c r="Q148" s="26">
        <v>1644</v>
      </c>
      <c r="R148" s="6">
        <f t="shared" si="32"/>
        <v>291.41004184100422</v>
      </c>
      <c r="S148" s="6">
        <f t="shared" si="44"/>
        <v>20.510141819459072</v>
      </c>
      <c r="T148" s="6">
        <f t="shared" si="33"/>
        <v>24.824999999999999</v>
      </c>
      <c r="U148" s="6">
        <f t="shared" si="34"/>
        <v>19.6692</v>
      </c>
      <c r="V148" s="6">
        <f t="shared" si="35"/>
        <v>2.5089999999999999</v>
      </c>
      <c r="W148" s="6">
        <f t="shared" si="36"/>
        <v>17.818800000000003</v>
      </c>
      <c r="X148" s="6">
        <f t="shared" si="37"/>
        <v>9.3052700000000002</v>
      </c>
      <c r="Y148" s="6">
        <f t="shared" si="38"/>
        <v>4.6530899999999997</v>
      </c>
      <c r="Z148" s="6">
        <f t="shared" si="39"/>
        <v>15.763999999999999</v>
      </c>
      <c r="AB148" s="7">
        <f t="shared" si="40"/>
        <v>406.46454366046333</v>
      </c>
      <c r="AC148" s="7"/>
      <c r="AD148" s="8">
        <v>1644</v>
      </c>
      <c r="AE148" s="9">
        <f t="shared" si="41"/>
        <v>3083.9999999999995</v>
      </c>
      <c r="AF148" s="9">
        <f t="shared" si="42"/>
        <v>1850.4</v>
      </c>
      <c r="AG148" s="9">
        <f t="shared" si="45"/>
        <v>1707.151083373946</v>
      </c>
      <c r="AI148" s="24">
        <v>1644</v>
      </c>
      <c r="AJ148" s="11">
        <f t="shared" si="46"/>
        <v>1.8065184915589918</v>
      </c>
      <c r="AK148" s="11">
        <f t="shared" si="47"/>
        <v>1.0839110949353954</v>
      </c>
    </row>
    <row r="149" spans="1:37" x14ac:dyDescent="0.2">
      <c r="A149" s="5">
        <v>1645</v>
      </c>
      <c r="B149" s="4">
        <v>0.49632275132275122</v>
      </c>
      <c r="C149" s="4">
        <f t="shared" si="43"/>
        <v>0.70903250188964462</v>
      </c>
      <c r="D149" s="4">
        <v>0.8303715670436187</v>
      </c>
      <c r="E149" s="4">
        <v>0.68997251282051264</v>
      </c>
      <c r="F149" s="4">
        <v>4.4181999999999997</v>
      </c>
      <c r="G149" s="4">
        <v>6.0194999999999999</v>
      </c>
      <c r="H149" s="4">
        <v>1.93</v>
      </c>
      <c r="I149" s="4">
        <v>5.9396000000000004</v>
      </c>
      <c r="J149" s="4">
        <v>6.8532999999999999</v>
      </c>
      <c r="K149" s="4">
        <v>3.6570999999999998</v>
      </c>
      <c r="L149" s="4">
        <v>7</v>
      </c>
      <c r="M149" s="4"/>
      <c r="N149" s="4">
        <v>12.335999999999999</v>
      </c>
      <c r="O149" s="4">
        <v>7.4016000000000002</v>
      </c>
      <c r="P149" s="4"/>
      <c r="Q149" s="26">
        <v>1645</v>
      </c>
      <c r="R149" s="6">
        <f t="shared" si="32"/>
        <v>225.03069466882067</v>
      </c>
      <c r="S149" s="6">
        <f t="shared" si="44"/>
        <v>20.510141819459072</v>
      </c>
      <c r="T149" s="6">
        <f t="shared" si="33"/>
        <v>22.090999999999998</v>
      </c>
      <c r="U149" s="6">
        <f t="shared" si="34"/>
        <v>18.058499999999999</v>
      </c>
      <c r="V149" s="6">
        <f t="shared" si="35"/>
        <v>2.5089999999999999</v>
      </c>
      <c r="W149" s="6">
        <f t="shared" si="36"/>
        <v>17.818800000000003</v>
      </c>
      <c r="X149" s="6">
        <f t="shared" si="37"/>
        <v>8.9092900000000004</v>
      </c>
      <c r="Y149" s="6">
        <f t="shared" si="38"/>
        <v>4.7542299999999997</v>
      </c>
      <c r="Z149" s="6">
        <f t="shared" si="39"/>
        <v>14</v>
      </c>
      <c r="AB149" s="7">
        <f t="shared" si="40"/>
        <v>333.68165648827977</v>
      </c>
      <c r="AC149" s="7"/>
      <c r="AD149" s="8">
        <v>1645</v>
      </c>
      <c r="AE149" s="9">
        <f t="shared" si="41"/>
        <v>3083.9999999999995</v>
      </c>
      <c r="AF149" s="9">
        <f t="shared" si="42"/>
        <v>1850.4</v>
      </c>
      <c r="AG149" s="9">
        <f t="shared" si="45"/>
        <v>1401.4629572507752</v>
      </c>
      <c r="AI149" s="24">
        <v>1645</v>
      </c>
      <c r="AJ149" s="11">
        <f t="shared" si="46"/>
        <v>2.2005576273309622</v>
      </c>
      <c r="AK149" s="11">
        <f t="shared" si="47"/>
        <v>1.3203345763985777</v>
      </c>
    </row>
    <row r="150" spans="1:37" x14ac:dyDescent="0.2">
      <c r="A150" s="5">
        <v>1646</v>
      </c>
      <c r="B150" s="4">
        <v>0.37380582010582003</v>
      </c>
      <c r="C150" s="4">
        <f t="shared" si="43"/>
        <v>0.53400831443688579</v>
      </c>
      <c r="D150" s="4">
        <v>0.6331831509841267</v>
      </c>
      <c r="E150" s="4">
        <v>0.62528758974358944</v>
      </c>
      <c r="F150" s="4">
        <v>4.3417000000000003</v>
      </c>
      <c r="G150" s="4">
        <v>6.3849999999999998</v>
      </c>
      <c r="H150" s="4">
        <v>1.93</v>
      </c>
      <c r="I150" s="4">
        <v>4.4546999999999999</v>
      </c>
      <c r="J150" s="4">
        <v>6.8532999999999999</v>
      </c>
      <c r="K150" s="4">
        <v>3.8515999999999999</v>
      </c>
      <c r="L150" s="4">
        <v>6.2548000000000004</v>
      </c>
      <c r="M150" s="4"/>
      <c r="N150" s="4">
        <v>12.335999999999999</v>
      </c>
      <c r="O150" s="4">
        <v>7.4016000000000002</v>
      </c>
      <c r="P150" s="4"/>
      <c r="Q150" s="26">
        <v>1646</v>
      </c>
      <c r="R150" s="6">
        <f t="shared" si="32"/>
        <v>171.59263391669833</v>
      </c>
      <c r="S150" s="6">
        <f t="shared" si="44"/>
        <v>18.587316023884782</v>
      </c>
      <c r="T150" s="6">
        <f t="shared" si="33"/>
        <v>21.708500000000001</v>
      </c>
      <c r="U150" s="6">
        <f t="shared" si="34"/>
        <v>19.155000000000001</v>
      </c>
      <c r="V150" s="6">
        <f t="shared" si="35"/>
        <v>2.5089999999999999</v>
      </c>
      <c r="W150" s="6">
        <f t="shared" si="36"/>
        <v>13.364100000000001</v>
      </c>
      <c r="X150" s="6">
        <f t="shared" si="37"/>
        <v>8.9092900000000004</v>
      </c>
      <c r="Y150" s="6">
        <f t="shared" si="38"/>
        <v>5.0070800000000002</v>
      </c>
      <c r="Z150" s="6">
        <f t="shared" si="39"/>
        <v>12.509600000000001</v>
      </c>
      <c r="AB150" s="7">
        <f t="shared" si="40"/>
        <v>273.34251994058309</v>
      </c>
      <c r="AC150" s="7"/>
      <c r="AD150" s="8">
        <v>1646</v>
      </c>
      <c r="AE150" s="9">
        <f t="shared" si="41"/>
        <v>3083.9999999999995</v>
      </c>
      <c r="AF150" s="9">
        <f t="shared" si="42"/>
        <v>1850.4</v>
      </c>
      <c r="AG150" s="9">
        <f t="shared" si="45"/>
        <v>1148.0385837504491</v>
      </c>
      <c r="AI150" s="24">
        <v>1646</v>
      </c>
      <c r="AJ150" s="11">
        <f t="shared" si="46"/>
        <v>2.6863208638207001</v>
      </c>
      <c r="AK150" s="11">
        <f t="shared" si="47"/>
        <v>1.6117925182924204</v>
      </c>
    </row>
    <row r="151" spans="1:37" x14ac:dyDescent="0.2">
      <c r="A151" s="5">
        <v>1647</v>
      </c>
      <c r="B151" s="4">
        <v>0.54146772486772476</v>
      </c>
      <c r="C151" s="4">
        <f t="shared" si="43"/>
        <v>0.77352532123960682</v>
      </c>
      <c r="D151" s="4">
        <v>0.79937791601866248</v>
      </c>
      <c r="E151" s="4">
        <v>0.56599307692307677</v>
      </c>
      <c r="F151" s="4">
        <v>4.6916000000000002</v>
      </c>
      <c r="G151" s="4">
        <v>5.9396000000000004</v>
      </c>
      <c r="H151" s="4">
        <v>1.93</v>
      </c>
      <c r="I151" s="4">
        <v>4.4546999999999999</v>
      </c>
      <c r="J151" s="4">
        <v>7.1578999999999997</v>
      </c>
      <c r="K151" s="4">
        <v>3.5404</v>
      </c>
      <c r="L151" s="4">
        <v>5.6954000000000002</v>
      </c>
      <c r="M151" s="4"/>
      <c r="N151" s="4">
        <v>12.335999999999999</v>
      </c>
      <c r="O151" s="4">
        <v>7.4016000000000002</v>
      </c>
      <c r="P151" s="4"/>
      <c r="Q151" s="26">
        <v>1647</v>
      </c>
      <c r="R151" s="6">
        <f t="shared" si="32"/>
        <v>216.63141524105754</v>
      </c>
      <c r="S151" s="6">
        <f t="shared" si="44"/>
        <v>16.824725711275022</v>
      </c>
      <c r="T151" s="6">
        <f t="shared" si="33"/>
        <v>23.458000000000002</v>
      </c>
      <c r="U151" s="6">
        <f t="shared" si="34"/>
        <v>17.818800000000003</v>
      </c>
      <c r="V151" s="6">
        <f t="shared" si="35"/>
        <v>2.5089999999999999</v>
      </c>
      <c r="W151" s="6">
        <f t="shared" si="36"/>
        <v>13.364100000000001</v>
      </c>
      <c r="X151" s="6">
        <f t="shared" si="37"/>
        <v>9.3052700000000002</v>
      </c>
      <c r="Y151" s="6">
        <f t="shared" si="38"/>
        <v>4.6025200000000002</v>
      </c>
      <c r="Z151" s="6">
        <f t="shared" si="39"/>
        <v>11.3908</v>
      </c>
      <c r="AB151" s="7">
        <f t="shared" si="40"/>
        <v>315.90463095233264</v>
      </c>
      <c r="AC151" s="7"/>
      <c r="AD151" s="8">
        <v>1647</v>
      </c>
      <c r="AE151" s="9">
        <f t="shared" si="41"/>
        <v>3083.9999999999995</v>
      </c>
      <c r="AF151" s="9">
        <f t="shared" si="42"/>
        <v>1850.4</v>
      </c>
      <c r="AG151" s="9">
        <f t="shared" si="45"/>
        <v>1326.7994499997972</v>
      </c>
      <c r="AI151" s="24">
        <v>1647</v>
      </c>
      <c r="AJ151" s="11">
        <f t="shared" si="46"/>
        <v>2.3243904721248345</v>
      </c>
      <c r="AK151" s="11">
        <f t="shared" si="47"/>
        <v>1.394634283274901</v>
      </c>
    </row>
    <row r="152" spans="1:37" x14ac:dyDescent="0.2">
      <c r="A152" s="5">
        <v>1648</v>
      </c>
      <c r="B152" s="4">
        <v>0.62523068783068769</v>
      </c>
      <c r="C152" s="4">
        <f t="shared" si="43"/>
        <v>0.89318669690098251</v>
      </c>
      <c r="D152" s="4">
        <v>0.94140992482539654</v>
      </c>
      <c r="E152" s="4">
        <v>0.57677389743589735</v>
      </c>
      <c r="F152" s="4">
        <v>4.5712999999999999</v>
      </c>
      <c r="G152" s="4">
        <v>5.1856999999999998</v>
      </c>
      <c r="H152" s="4">
        <v>1.93</v>
      </c>
      <c r="I152" s="4">
        <v>4.4546999999999999</v>
      </c>
      <c r="J152" s="4">
        <v>6.6249000000000002</v>
      </c>
      <c r="K152" s="4">
        <v>3.6570999999999998</v>
      </c>
      <c r="L152" s="4">
        <v>4.8308999999999997</v>
      </c>
      <c r="M152" s="4"/>
      <c r="N152" s="4">
        <v>12.335999999999999</v>
      </c>
      <c r="O152" s="4">
        <v>7.4016000000000002</v>
      </c>
      <c r="P152" s="4"/>
      <c r="Q152" s="26">
        <v>1648</v>
      </c>
      <c r="R152" s="6">
        <f t="shared" si="32"/>
        <v>255.12208962768247</v>
      </c>
      <c r="S152" s="6">
        <f t="shared" si="44"/>
        <v>17.145196677204073</v>
      </c>
      <c r="T152" s="6">
        <f t="shared" si="33"/>
        <v>22.8565</v>
      </c>
      <c r="U152" s="6">
        <f t="shared" si="34"/>
        <v>15.557099999999998</v>
      </c>
      <c r="V152" s="6">
        <f t="shared" si="35"/>
        <v>2.5089999999999999</v>
      </c>
      <c r="W152" s="6">
        <f t="shared" si="36"/>
        <v>13.364100000000001</v>
      </c>
      <c r="X152" s="6">
        <f t="shared" si="37"/>
        <v>8.6123700000000003</v>
      </c>
      <c r="Y152" s="6">
        <f t="shared" si="38"/>
        <v>4.7542299999999997</v>
      </c>
      <c r="Z152" s="6">
        <f t="shared" si="39"/>
        <v>9.6617999999999995</v>
      </c>
      <c r="AB152" s="7">
        <f t="shared" si="40"/>
        <v>349.58238630488654</v>
      </c>
      <c r="AC152" s="7"/>
      <c r="AD152" s="8">
        <v>1648</v>
      </c>
      <c r="AE152" s="9">
        <f t="shared" si="41"/>
        <v>3083.9999999999995</v>
      </c>
      <c r="AF152" s="9">
        <f t="shared" si="42"/>
        <v>1850.4</v>
      </c>
      <c r="AG152" s="9">
        <f t="shared" si="45"/>
        <v>1468.2460224805236</v>
      </c>
      <c r="AI152" s="24">
        <v>1648</v>
      </c>
      <c r="AJ152" s="11">
        <f t="shared" si="46"/>
        <v>2.1004654211763132</v>
      </c>
      <c r="AK152" s="11">
        <f t="shared" si="47"/>
        <v>1.2602792527057882</v>
      </c>
    </row>
    <row r="153" spans="1:37" x14ac:dyDescent="0.2">
      <c r="A153" s="5">
        <v>1649</v>
      </c>
      <c r="B153" s="4">
        <v>0.97320052910052901</v>
      </c>
      <c r="C153" s="4">
        <f t="shared" si="43"/>
        <v>1.3902864701436131</v>
      </c>
      <c r="D153" s="4">
        <v>1.3679931126349205</v>
      </c>
      <c r="E153" s="4">
        <v>0.88941769230769208</v>
      </c>
      <c r="F153" s="4">
        <v>4.8666</v>
      </c>
      <c r="G153" s="4">
        <v>7.0932000000000004</v>
      </c>
      <c r="H153" s="4">
        <v>1.93</v>
      </c>
      <c r="I153" s="4">
        <v>4.4546999999999999</v>
      </c>
      <c r="J153" s="4">
        <v>7.1578999999999997</v>
      </c>
      <c r="K153" s="4">
        <v>3.5404</v>
      </c>
      <c r="L153" s="4">
        <v>6.8650000000000002</v>
      </c>
      <c r="M153" s="4"/>
      <c r="N153" s="4">
        <v>12.335999999999999</v>
      </c>
      <c r="O153" s="4">
        <v>7.4016000000000002</v>
      </c>
      <c r="P153" s="4"/>
      <c r="Q153" s="26">
        <v>1649</v>
      </c>
      <c r="R153" s="6">
        <f t="shared" si="32"/>
        <v>370.72613352406347</v>
      </c>
      <c r="S153" s="6">
        <f t="shared" si="44"/>
        <v>26.438854689146464</v>
      </c>
      <c r="T153" s="6">
        <f t="shared" si="33"/>
        <v>24.332999999999998</v>
      </c>
      <c r="U153" s="6">
        <f t="shared" si="34"/>
        <v>21.279600000000002</v>
      </c>
      <c r="V153" s="6">
        <f t="shared" si="35"/>
        <v>2.5089999999999999</v>
      </c>
      <c r="W153" s="6">
        <f t="shared" si="36"/>
        <v>13.364100000000001</v>
      </c>
      <c r="X153" s="6">
        <f t="shared" si="37"/>
        <v>9.3052700000000002</v>
      </c>
      <c r="Y153" s="6">
        <f t="shared" si="38"/>
        <v>4.6025200000000002</v>
      </c>
      <c r="Z153" s="6">
        <f t="shared" si="39"/>
        <v>13.73</v>
      </c>
      <c r="AB153" s="7">
        <f t="shared" si="40"/>
        <v>486.28847821321006</v>
      </c>
      <c r="AC153" s="7"/>
      <c r="AD153" s="8">
        <v>1649</v>
      </c>
      <c r="AE153" s="9">
        <f t="shared" si="41"/>
        <v>3083.9999999999995</v>
      </c>
      <c r="AF153" s="9">
        <f t="shared" si="42"/>
        <v>1850.4</v>
      </c>
      <c r="AG153" s="9">
        <f t="shared" si="45"/>
        <v>2042.4116084954824</v>
      </c>
      <c r="AI153" s="24">
        <v>1649</v>
      </c>
      <c r="AJ153" s="11">
        <f t="shared" si="46"/>
        <v>1.5099796667684389</v>
      </c>
      <c r="AK153" s="11">
        <f t="shared" si="47"/>
        <v>0.9059878000610635</v>
      </c>
    </row>
    <row r="154" spans="1:37" x14ac:dyDescent="0.2">
      <c r="A154" s="5">
        <v>1650</v>
      </c>
      <c r="B154" s="4">
        <v>0.85081957671957664</v>
      </c>
      <c r="C154" s="4">
        <f t="shared" si="43"/>
        <v>1.2154565381708238</v>
      </c>
      <c r="D154" s="4">
        <v>1.2179638554920633</v>
      </c>
      <c r="E154" s="4">
        <v>1.1535477948717947</v>
      </c>
      <c r="F154" s="4">
        <v>5.0853000000000002</v>
      </c>
      <c r="G154" s="4">
        <v>6.899</v>
      </c>
      <c r="H154" s="4">
        <v>1.93</v>
      </c>
      <c r="I154" s="4">
        <v>4.4546999999999999</v>
      </c>
      <c r="J154" s="4">
        <v>6.8532999999999999</v>
      </c>
      <c r="K154" s="4">
        <v>3.7349000000000001</v>
      </c>
      <c r="L154" s="4">
        <v>6.9157999999999999</v>
      </c>
      <c r="M154" s="4"/>
      <c r="N154" s="4">
        <v>12.335999999999999</v>
      </c>
      <c r="O154" s="4">
        <v>7.4016000000000002</v>
      </c>
      <c r="P154" s="4"/>
      <c r="Q154" s="26">
        <v>1650</v>
      </c>
      <c r="R154" s="6">
        <f t="shared" si="32"/>
        <v>330.06820483834917</v>
      </c>
      <c r="S154" s="6">
        <f t="shared" si="44"/>
        <v>34.290393354408145</v>
      </c>
      <c r="T154" s="6">
        <f t="shared" si="33"/>
        <v>25.426500000000001</v>
      </c>
      <c r="U154" s="6">
        <f t="shared" si="34"/>
        <v>20.696999999999999</v>
      </c>
      <c r="V154" s="6">
        <f t="shared" si="35"/>
        <v>2.5089999999999999</v>
      </c>
      <c r="W154" s="6">
        <f t="shared" si="36"/>
        <v>13.364100000000001</v>
      </c>
      <c r="X154" s="6">
        <f t="shared" si="37"/>
        <v>8.9092900000000004</v>
      </c>
      <c r="Y154" s="6">
        <f t="shared" si="38"/>
        <v>4.8553700000000006</v>
      </c>
      <c r="Z154" s="6">
        <f t="shared" si="39"/>
        <v>13.8316</v>
      </c>
      <c r="AB154" s="7">
        <f t="shared" si="40"/>
        <v>453.95145819275729</v>
      </c>
      <c r="AC154" s="7"/>
      <c r="AD154" s="8">
        <v>1650</v>
      </c>
      <c r="AE154" s="9">
        <f t="shared" si="41"/>
        <v>3083.9999999999995</v>
      </c>
      <c r="AF154" s="9">
        <f t="shared" si="42"/>
        <v>1850.4</v>
      </c>
      <c r="AG154" s="9">
        <f t="shared" si="45"/>
        <v>1906.5961244095806</v>
      </c>
      <c r="AI154" s="24">
        <v>1650</v>
      </c>
      <c r="AJ154" s="11">
        <f t="shared" si="46"/>
        <v>1.6175423628090233</v>
      </c>
      <c r="AK154" s="11">
        <f t="shared" si="47"/>
        <v>0.97052541768541412</v>
      </c>
    </row>
    <row r="155" spans="1:37" x14ac:dyDescent="0.2">
      <c r="A155" s="5">
        <v>1651</v>
      </c>
      <c r="B155" s="4">
        <v>1.031263492063492</v>
      </c>
      <c r="C155" s="4">
        <f t="shared" si="43"/>
        <v>1.4732335600907029</v>
      </c>
      <c r="D155" s="4">
        <v>1.4391736601904761</v>
      </c>
      <c r="E155" s="4">
        <v>0.92176015384615362</v>
      </c>
      <c r="F155" s="4">
        <v>4.976</v>
      </c>
      <c r="G155" s="4">
        <v>6.9790000000000001</v>
      </c>
      <c r="H155" s="4">
        <v>1.93</v>
      </c>
      <c r="I155" s="4">
        <v>3.9597000000000002</v>
      </c>
      <c r="J155" s="4">
        <v>7.1959999999999997</v>
      </c>
      <c r="K155" s="4">
        <v>3.2681</v>
      </c>
      <c r="L155" s="4">
        <v>6.1531000000000002</v>
      </c>
      <c r="M155" s="4"/>
      <c r="N155" s="4">
        <v>12.335999999999999</v>
      </c>
      <c r="O155" s="4">
        <v>7.4016000000000002</v>
      </c>
      <c r="P155" s="4"/>
      <c r="Q155" s="26">
        <v>1651</v>
      </c>
      <c r="R155" s="6">
        <f t="shared" si="32"/>
        <v>390.01606191161903</v>
      </c>
      <c r="S155" s="6">
        <f t="shared" si="44"/>
        <v>27.400267586933605</v>
      </c>
      <c r="T155" s="6">
        <f t="shared" si="33"/>
        <v>24.88</v>
      </c>
      <c r="U155" s="6">
        <f t="shared" si="34"/>
        <v>20.937000000000001</v>
      </c>
      <c r="V155" s="6">
        <f t="shared" si="35"/>
        <v>2.5089999999999999</v>
      </c>
      <c r="W155" s="6">
        <f t="shared" si="36"/>
        <v>11.879100000000001</v>
      </c>
      <c r="X155" s="6">
        <f t="shared" si="37"/>
        <v>9.3547999999999991</v>
      </c>
      <c r="Y155" s="6">
        <f t="shared" si="38"/>
        <v>4.2485300000000006</v>
      </c>
      <c r="Z155" s="6">
        <f t="shared" si="39"/>
        <v>12.3062</v>
      </c>
      <c r="AB155" s="7">
        <f t="shared" si="40"/>
        <v>503.53095949855265</v>
      </c>
      <c r="AC155" s="7"/>
      <c r="AD155" s="8">
        <v>1651</v>
      </c>
      <c r="AE155" s="9">
        <f t="shared" si="41"/>
        <v>3083.9999999999995</v>
      </c>
      <c r="AF155" s="9">
        <f t="shared" si="42"/>
        <v>1850.4</v>
      </c>
      <c r="AG155" s="9">
        <f t="shared" si="45"/>
        <v>2114.8300298939212</v>
      </c>
      <c r="AI155" s="24">
        <v>1651</v>
      </c>
      <c r="AJ155" s="11">
        <f t="shared" si="46"/>
        <v>1.4582732212076124</v>
      </c>
      <c r="AK155" s="11">
        <f t="shared" si="47"/>
        <v>0.87496393272456763</v>
      </c>
    </row>
    <row r="156" spans="1:37" x14ac:dyDescent="0.2">
      <c r="A156" s="5">
        <v>1652</v>
      </c>
      <c r="B156" s="4">
        <v>0.59939470899470892</v>
      </c>
      <c r="C156" s="4">
        <f t="shared" si="43"/>
        <v>0.85627815570672705</v>
      </c>
      <c r="D156" s="4">
        <v>0.90973708165079337</v>
      </c>
      <c r="E156" s="4">
        <v>0.74926702564102532</v>
      </c>
      <c r="F156" s="4">
        <v>4.8666</v>
      </c>
      <c r="G156" s="4">
        <v>6.4649999999999999</v>
      </c>
      <c r="H156" s="4">
        <v>1.93</v>
      </c>
      <c r="I156" s="4">
        <v>3.9597000000000002</v>
      </c>
      <c r="J156" s="4">
        <v>7.1578999999999997</v>
      </c>
      <c r="K156" s="4">
        <v>4.8632</v>
      </c>
      <c r="L156" s="4">
        <v>7.2717999999999998</v>
      </c>
      <c r="M156" s="4"/>
      <c r="N156" s="4">
        <v>12.335999999999999</v>
      </c>
      <c r="O156" s="4">
        <v>7.4016000000000002</v>
      </c>
      <c r="P156" s="4"/>
      <c r="Q156" s="26">
        <v>1652</v>
      </c>
      <c r="R156" s="6">
        <f t="shared" si="32"/>
        <v>246.53874912736501</v>
      </c>
      <c r="S156" s="6">
        <f t="shared" si="44"/>
        <v>22.272732132068835</v>
      </c>
      <c r="T156" s="6">
        <f t="shared" si="33"/>
        <v>24.332999999999998</v>
      </c>
      <c r="U156" s="6">
        <f t="shared" si="34"/>
        <v>19.395</v>
      </c>
      <c r="V156" s="6">
        <f t="shared" si="35"/>
        <v>2.5089999999999999</v>
      </c>
      <c r="W156" s="6">
        <f t="shared" si="36"/>
        <v>11.879100000000001</v>
      </c>
      <c r="X156" s="6">
        <f t="shared" si="37"/>
        <v>9.3052700000000002</v>
      </c>
      <c r="Y156" s="6">
        <f t="shared" si="38"/>
        <v>6.3221600000000002</v>
      </c>
      <c r="Z156" s="6">
        <f t="shared" si="39"/>
        <v>14.5436</v>
      </c>
      <c r="AB156" s="7">
        <f t="shared" si="40"/>
        <v>357.09861125943388</v>
      </c>
      <c r="AC156" s="7"/>
      <c r="AD156" s="8">
        <v>1652</v>
      </c>
      <c r="AE156" s="9">
        <f t="shared" si="41"/>
        <v>3083.9999999999995</v>
      </c>
      <c r="AF156" s="9">
        <f t="shared" si="42"/>
        <v>1850.4</v>
      </c>
      <c r="AG156" s="9">
        <f t="shared" si="45"/>
        <v>1499.8141672896224</v>
      </c>
      <c r="AI156" s="24">
        <v>1652</v>
      </c>
      <c r="AJ156" s="11">
        <f t="shared" si="46"/>
        <v>2.0562547462618159</v>
      </c>
      <c r="AK156" s="11">
        <f t="shared" si="47"/>
        <v>1.2337528477570898</v>
      </c>
    </row>
    <row r="157" spans="1:37" x14ac:dyDescent="0.2">
      <c r="A157" s="5">
        <v>1653</v>
      </c>
      <c r="B157" s="4">
        <v>0.37380582010582003</v>
      </c>
      <c r="C157" s="4">
        <f t="shared" si="43"/>
        <v>0.53400831443688579</v>
      </c>
      <c r="D157" s="4">
        <v>0.6331831509841267</v>
      </c>
      <c r="E157" s="4">
        <v>0.79239030769230745</v>
      </c>
      <c r="F157" s="4">
        <v>4.0682999999999998</v>
      </c>
      <c r="G157" s="4">
        <v>5.0829000000000004</v>
      </c>
      <c r="H157" s="4">
        <v>1.93</v>
      </c>
      <c r="I157" s="4">
        <v>3.9597000000000002</v>
      </c>
      <c r="J157" s="4">
        <v>6.5868000000000002</v>
      </c>
      <c r="K157" s="4">
        <v>3.7349000000000001</v>
      </c>
      <c r="L157" s="4">
        <v>7.0683999999999996</v>
      </c>
      <c r="M157" s="4"/>
      <c r="N157" s="4">
        <v>12.335999999999999</v>
      </c>
      <c r="O157" s="4">
        <v>7.4016000000000002</v>
      </c>
      <c r="P157" s="4"/>
      <c r="Q157" s="26">
        <v>1653</v>
      </c>
      <c r="R157" s="6">
        <f t="shared" si="32"/>
        <v>171.59263391669833</v>
      </c>
      <c r="S157" s="6">
        <f t="shared" si="44"/>
        <v>23.554615995785028</v>
      </c>
      <c r="T157" s="6">
        <f t="shared" si="33"/>
        <v>20.3415</v>
      </c>
      <c r="U157" s="6">
        <f t="shared" si="34"/>
        <v>15.248700000000001</v>
      </c>
      <c r="V157" s="6">
        <f t="shared" si="35"/>
        <v>2.5089999999999999</v>
      </c>
      <c r="W157" s="6">
        <f t="shared" si="36"/>
        <v>11.879100000000001</v>
      </c>
      <c r="X157" s="6">
        <f t="shared" si="37"/>
        <v>8.5628400000000013</v>
      </c>
      <c r="Y157" s="6">
        <f t="shared" si="38"/>
        <v>4.8553700000000006</v>
      </c>
      <c r="Z157" s="6">
        <f t="shared" si="39"/>
        <v>14.136799999999999</v>
      </c>
      <c r="AB157" s="7">
        <f t="shared" si="40"/>
        <v>272.68055991248332</v>
      </c>
      <c r="AC157" s="7"/>
      <c r="AD157" s="8">
        <v>1653</v>
      </c>
      <c r="AE157" s="9">
        <f t="shared" si="41"/>
        <v>3083.9999999999995</v>
      </c>
      <c r="AF157" s="9">
        <f t="shared" si="42"/>
        <v>1850.4</v>
      </c>
      <c r="AG157" s="9">
        <f t="shared" si="45"/>
        <v>1145.25835163243</v>
      </c>
      <c r="AI157" s="24">
        <v>1653</v>
      </c>
      <c r="AJ157" s="11">
        <f t="shared" si="46"/>
        <v>2.6928421832542178</v>
      </c>
      <c r="AK157" s="11">
        <f t="shared" si="47"/>
        <v>1.6157053099525309</v>
      </c>
    </row>
    <row r="158" spans="1:37" x14ac:dyDescent="0.2">
      <c r="A158" s="5">
        <v>1654</v>
      </c>
      <c r="B158" s="4">
        <v>0.35449682539682531</v>
      </c>
      <c r="C158" s="4">
        <f t="shared" si="43"/>
        <v>0.50642403628117905</v>
      </c>
      <c r="D158" s="4">
        <v>0.60951186819047598</v>
      </c>
      <c r="E158" s="4">
        <v>0.55521225641025629</v>
      </c>
      <c r="F158" s="4">
        <v>3.9150999999999998</v>
      </c>
      <c r="G158" s="4">
        <v>5.1856999999999998</v>
      </c>
      <c r="H158" s="4">
        <v>1.93</v>
      </c>
      <c r="I158" s="4">
        <v>3.9597000000000002</v>
      </c>
      <c r="J158" s="4">
        <v>5.7111000000000001</v>
      </c>
      <c r="K158" s="4">
        <v>3.7349000000000001</v>
      </c>
      <c r="L158" s="4">
        <v>6.9157999999999999</v>
      </c>
      <c r="M158" s="4"/>
      <c r="N158" s="4">
        <v>12.335999999999999</v>
      </c>
      <c r="O158" s="4">
        <v>7.4016000000000002</v>
      </c>
      <c r="P158" s="4"/>
      <c r="Q158" s="26">
        <v>1654</v>
      </c>
      <c r="R158" s="6">
        <f t="shared" si="32"/>
        <v>165.17771627961898</v>
      </c>
      <c r="S158" s="6">
        <f t="shared" si="44"/>
        <v>16.504254745345975</v>
      </c>
      <c r="T158" s="6">
        <f t="shared" si="33"/>
        <v>19.575499999999998</v>
      </c>
      <c r="U158" s="6">
        <f t="shared" si="34"/>
        <v>15.557099999999998</v>
      </c>
      <c r="V158" s="6">
        <f t="shared" si="35"/>
        <v>2.5089999999999999</v>
      </c>
      <c r="W158" s="6">
        <f t="shared" si="36"/>
        <v>11.879100000000001</v>
      </c>
      <c r="X158" s="6">
        <f t="shared" si="37"/>
        <v>7.4244300000000001</v>
      </c>
      <c r="Y158" s="6">
        <f t="shared" si="38"/>
        <v>4.8553700000000006</v>
      </c>
      <c r="Z158" s="6">
        <f t="shared" si="39"/>
        <v>13.8316</v>
      </c>
      <c r="AB158" s="7">
        <f t="shared" si="40"/>
        <v>257.3140710249649</v>
      </c>
      <c r="AC158" s="7"/>
      <c r="AD158" s="8">
        <v>1654</v>
      </c>
      <c r="AE158" s="9">
        <f t="shared" si="41"/>
        <v>3083.9999999999995</v>
      </c>
      <c r="AF158" s="9">
        <f t="shared" si="42"/>
        <v>1850.4</v>
      </c>
      <c r="AG158" s="9">
        <f t="shared" si="45"/>
        <v>1080.7190983048527</v>
      </c>
      <c r="AI158" s="24">
        <v>1654</v>
      </c>
      <c r="AJ158" s="11">
        <f t="shared" si="46"/>
        <v>2.8536555010801292</v>
      </c>
      <c r="AK158" s="11">
        <f t="shared" si="47"/>
        <v>1.7121933006480778</v>
      </c>
    </row>
    <row r="159" spans="1:37" x14ac:dyDescent="0.2">
      <c r="A159" s="5">
        <v>1655</v>
      </c>
      <c r="B159" s="4">
        <v>0.48979576719576712</v>
      </c>
      <c r="C159" s="4">
        <f t="shared" si="43"/>
        <v>0.6997082388510959</v>
      </c>
      <c r="D159" s="4">
        <v>0.77537754692063465</v>
      </c>
      <c r="E159" s="4">
        <v>0.52826020512820493</v>
      </c>
      <c r="F159" s="4">
        <v>3.8494999999999999</v>
      </c>
      <c r="G159" s="4">
        <v>5.2999000000000001</v>
      </c>
      <c r="H159" s="4">
        <v>1.93</v>
      </c>
      <c r="I159" s="4">
        <v>3.9597000000000002</v>
      </c>
      <c r="J159" s="4">
        <v>6.0156999999999998</v>
      </c>
      <c r="K159" s="4">
        <v>3.7349000000000001</v>
      </c>
      <c r="L159" s="4">
        <v>6.5598999999999998</v>
      </c>
      <c r="M159" s="4"/>
      <c r="N159" s="4">
        <v>12.335999999999999</v>
      </c>
      <c r="O159" s="4">
        <v>7.4016000000000002</v>
      </c>
      <c r="P159" s="4"/>
      <c r="Q159" s="26">
        <v>1655</v>
      </c>
      <c r="R159" s="6">
        <f t="shared" si="32"/>
        <v>210.12731521549199</v>
      </c>
      <c r="S159" s="6">
        <f t="shared" si="44"/>
        <v>15.703077330523353</v>
      </c>
      <c r="T159" s="6">
        <f t="shared" si="33"/>
        <v>19.247499999999999</v>
      </c>
      <c r="U159" s="6">
        <f t="shared" si="34"/>
        <v>15.899699999999999</v>
      </c>
      <c r="V159" s="6">
        <f t="shared" si="35"/>
        <v>2.5089999999999999</v>
      </c>
      <c r="W159" s="6">
        <f t="shared" si="36"/>
        <v>11.879100000000001</v>
      </c>
      <c r="X159" s="6">
        <f t="shared" si="37"/>
        <v>7.8204099999999999</v>
      </c>
      <c r="Y159" s="6">
        <f t="shared" si="38"/>
        <v>4.8553700000000006</v>
      </c>
      <c r="Z159" s="6">
        <f t="shared" si="39"/>
        <v>13.1198</v>
      </c>
      <c r="AB159" s="7">
        <f t="shared" si="40"/>
        <v>301.16127254601531</v>
      </c>
      <c r="AC159" s="7"/>
      <c r="AD159" s="8">
        <v>1655</v>
      </c>
      <c r="AE159" s="9">
        <f t="shared" si="41"/>
        <v>3083.9999999999995</v>
      </c>
      <c r="AF159" s="9">
        <f t="shared" si="42"/>
        <v>1850.4</v>
      </c>
      <c r="AG159" s="9">
        <f t="shared" si="45"/>
        <v>1264.8773446932644</v>
      </c>
      <c r="AI159" s="24">
        <v>1655</v>
      </c>
      <c r="AJ159" s="11">
        <f t="shared" si="46"/>
        <v>2.438181071816</v>
      </c>
      <c r="AK159" s="11">
        <f t="shared" si="47"/>
        <v>1.4629086430896003</v>
      </c>
    </row>
    <row r="160" spans="1:37" x14ac:dyDescent="0.2">
      <c r="A160" s="5">
        <v>1656</v>
      </c>
      <c r="B160" s="4">
        <v>0.515631746031746</v>
      </c>
      <c r="C160" s="4">
        <f t="shared" si="43"/>
        <v>0.73661678004535147</v>
      </c>
      <c r="D160" s="4">
        <v>0.80705039009523782</v>
      </c>
      <c r="E160" s="4">
        <v>0.52826020512820493</v>
      </c>
      <c r="F160" s="4">
        <v>3.6636000000000002</v>
      </c>
      <c r="G160" s="4">
        <v>5.2542</v>
      </c>
      <c r="H160" s="4">
        <v>1.93</v>
      </c>
      <c r="I160" s="4">
        <v>3.9597000000000002</v>
      </c>
      <c r="J160" s="4">
        <v>5.7111000000000001</v>
      </c>
      <c r="K160" s="4">
        <v>3.5404</v>
      </c>
      <c r="L160" s="4">
        <v>6.7</v>
      </c>
      <c r="M160" s="4"/>
      <c r="N160" s="4">
        <v>12.335999999999999</v>
      </c>
      <c r="O160" s="4">
        <v>7.4016000000000002</v>
      </c>
      <c r="P160" s="4"/>
      <c r="Q160" s="26">
        <v>1656</v>
      </c>
      <c r="R160" s="6">
        <f t="shared" si="32"/>
        <v>218.71065571580945</v>
      </c>
      <c r="S160" s="6">
        <f t="shared" si="44"/>
        <v>15.703077330523353</v>
      </c>
      <c r="T160" s="6">
        <f t="shared" si="33"/>
        <v>18.318000000000001</v>
      </c>
      <c r="U160" s="6">
        <f t="shared" si="34"/>
        <v>15.762599999999999</v>
      </c>
      <c r="V160" s="6">
        <f t="shared" si="35"/>
        <v>2.5089999999999999</v>
      </c>
      <c r="W160" s="6">
        <f t="shared" si="36"/>
        <v>11.879100000000001</v>
      </c>
      <c r="X160" s="6">
        <f t="shared" si="37"/>
        <v>7.4244300000000001</v>
      </c>
      <c r="Y160" s="6">
        <f t="shared" si="38"/>
        <v>4.6025200000000002</v>
      </c>
      <c r="Z160" s="6">
        <f t="shared" si="39"/>
        <v>13.4</v>
      </c>
      <c r="AB160" s="7">
        <f t="shared" si="40"/>
        <v>308.30938304633281</v>
      </c>
      <c r="AC160" s="7"/>
      <c r="AD160" s="8">
        <v>1656</v>
      </c>
      <c r="AE160" s="9">
        <f t="shared" si="41"/>
        <v>3083.9999999999995</v>
      </c>
      <c r="AF160" s="9">
        <f t="shared" si="42"/>
        <v>1850.4</v>
      </c>
      <c r="AG160" s="9">
        <f t="shared" si="45"/>
        <v>1294.8994087945978</v>
      </c>
      <c r="AI160" s="24">
        <v>1656</v>
      </c>
      <c r="AJ160" s="11">
        <f t="shared" si="46"/>
        <v>2.3816521801263684</v>
      </c>
      <c r="AK160" s="11">
        <f t="shared" si="47"/>
        <v>1.4289913080758214</v>
      </c>
    </row>
    <row r="161" spans="1:37" x14ac:dyDescent="0.2">
      <c r="A161" s="5">
        <v>1657</v>
      </c>
      <c r="B161" s="4">
        <v>0.39311481481481481</v>
      </c>
      <c r="C161" s="4">
        <f t="shared" si="43"/>
        <v>0.56159259259259264</v>
      </c>
      <c r="D161" s="4">
        <v>0.65685443377777764</v>
      </c>
      <c r="E161" s="4">
        <v>0.72231497435897418</v>
      </c>
      <c r="F161" s="4">
        <v>4.0792000000000002</v>
      </c>
      <c r="G161" s="4">
        <v>5.4827000000000004</v>
      </c>
      <c r="H161" s="4">
        <v>1.93</v>
      </c>
      <c r="I161" s="4">
        <v>3.9597000000000002</v>
      </c>
      <c r="J161" s="4">
        <v>5.14</v>
      </c>
      <c r="K161" s="4">
        <v>3.0735000000000001</v>
      </c>
      <c r="L161" s="4">
        <v>6.7</v>
      </c>
      <c r="M161" s="4"/>
      <c r="N161" s="4">
        <v>12.335999999999999</v>
      </c>
      <c r="O161" s="4">
        <v>7.4016000000000002</v>
      </c>
      <c r="P161" s="4"/>
      <c r="Q161" s="26">
        <v>1657</v>
      </c>
      <c r="R161" s="6">
        <f t="shared" si="32"/>
        <v>178.00755155377774</v>
      </c>
      <c r="S161" s="6">
        <f t="shared" si="44"/>
        <v>21.471554717246217</v>
      </c>
      <c r="T161" s="6">
        <f t="shared" si="33"/>
        <v>20.396000000000001</v>
      </c>
      <c r="U161" s="6">
        <f t="shared" si="34"/>
        <v>16.4481</v>
      </c>
      <c r="V161" s="6">
        <f t="shared" si="35"/>
        <v>2.5089999999999999</v>
      </c>
      <c r="W161" s="6">
        <f t="shared" si="36"/>
        <v>11.879100000000001</v>
      </c>
      <c r="X161" s="6">
        <f t="shared" si="37"/>
        <v>6.6819999999999995</v>
      </c>
      <c r="Y161" s="6">
        <f t="shared" si="38"/>
        <v>3.9955500000000002</v>
      </c>
      <c r="Z161" s="6">
        <f t="shared" si="39"/>
        <v>13.4</v>
      </c>
      <c r="AB161" s="7">
        <f t="shared" si="40"/>
        <v>274.78885627102392</v>
      </c>
      <c r="AC161" s="7"/>
      <c r="AD161" s="8">
        <v>1657</v>
      </c>
      <c r="AE161" s="9">
        <f t="shared" si="41"/>
        <v>3083.9999999999995</v>
      </c>
      <c r="AF161" s="9">
        <f t="shared" si="42"/>
        <v>1850.4</v>
      </c>
      <c r="AG161" s="9">
        <f t="shared" si="45"/>
        <v>1154.1131963383004</v>
      </c>
      <c r="AI161" s="24">
        <v>1657</v>
      </c>
      <c r="AJ161" s="11">
        <f t="shared" si="46"/>
        <v>2.6721815587801316</v>
      </c>
      <c r="AK161" s="11">
        <f t="shared" si="47"/>
        <v>1.6033089352680792</v>
      </c>
    </row>
    <row r="162" spans="1:37" x14ac:dyDescent="0.2">
      <c r="A162" s="5">
        <v>1658</v>
      </c>
      <c r="B162" s="4">
        <v>0.43825978835978835</v>
      </c>
      <c r="C162" s="4">
        <f t="shared" si="43"/>
        <v>0.62608541194255485</v>
      </c>
      <c r="D162" s="4">
        <v>0.73638968481375355</v>
      </c>
      <c r="E162" s="4">
        <v>0.6576300512820511</v>
      </c>
      <c r="F162" s="4">
        <v>3.3866000000000001</v>
      </c>
      <c r="G162" s="4">
        <v>5.734</v>
      </c>
      <c r="H162" s="4">
        <v>1.93</v>
      </c>
      <c r="I162" s="4">
        <v>3.9597000000000002</v>
      </c>
      <c r="J162" s="4">
        <v>5.14</v>
      </c>
      <c r="K162" s="4">
        <v>2.9956999999999998</v>
      </c>
      <c r="L162" s="4">
        <v>6.8650000000000002</v>
      </c>
      <c r="M162" s="4"/>
      <c r="N162" s="4">
        <v>12.335999999999999</v>
      </c>
      <c r="O162" s="4">
        <v>7.4016000000000002</v>
      </c>
      <c r="P162" s="4"/>
      <c r="Q162" s="26">
        <v>1658</v>
      </c>
      <c r="R162" s="6">
        <f t="shared" si="32"/>
        <v>199.5616045845272</v>
      </c>
      <c r="S162" s="6">
        <f t="shared" si="44"/>
        <v>19.54872892167193</v>
      </c>
      <c r="T162" s="6">
        <f t="shared" si="33"/>
        <v>16.933</v>
      </c>
      <c r="U162" s="6">
        <f t="shared" si="34"/>
        <v>17.201999999999998</v>
      </c>
      <c r="V162" s="6">
        <f t="shared" si="35"/>
        <v>2.5089999999999999</v>
      </c>
      <c r="W162" s="6">
        <f t="shared" si="36"/>
        <v>11.879100000000001</v>
      </c>
      <c r="X162" s="6">
        <f t="shared" si="37"/>
        <v>6.6819999999999995</v>
      </c>
      <c r="Y162" s="6">
        <f t="shared" si="38"/>
        <v>3.8944099999999997</v>
      </c>
      <c r="Z162" s="6">
        <f t="shared" si="39"/>
        <v>13.73</v>
      </c>
      <c r="AB162" s="7">
        <f t="shared" si="40"/>
        <v>291.93984350619917</v>
      </c>
      <c r="AC162" s="7"/>
      <c r="AD162" s="8">
        <v>1658</v>
      </c>
      <c r="AE162" s="9">
        <f t="shared" si="41"/>
        <v>3083.9999999999995</v>
      </c>
      <c r="AF162" s="9">
        <f t="shared" si="42"/>
        <v>1850.4</v>
      </c>
      <c r="AG162" s="9">
        <f t="shared" si="45"/>
        <v>1226.1473427260366</v>
      </c>
      <c r="AI162" s="24">
        <v>1658</v>
      </c>
      <c r="AJ162" s="11">
        <f t="shared" si="46"/>
        <v>2.5151952726525386</v>
      </c>
      <c r="AK162" s="11">
        <f t="shared" si="47"/>
        <v>1.5091171635915235</v>
      </c>
    </row>
    <row r="163" spans="1:37" x14ac:dyDescent="0.2">
      <c r="A163" s="5">
        <v>1659</v>
      </c>
      <c r="B163" s="4">
        <v>0.4770137566137565</v>
      </c>
      <c r="C163" s="4">
        <f t="shared" si="43"/>
        <v>0.68144822373393787</v>
      </c>
      <c r="D163" s="4">
        <v>0.77293233082706769</v>
      </c>
      <c r="E163" s="4">
        <v>0.59294512820512801</v>
      </c>
      <c r="F163" s="4">
        <v>4.3745000000000003</v>
      </c>
      <c r="G163" s="4">
        <v>6.0994999999999999</v>
      </c>
      <c r="H163" s="4">
        <v>1.93</v>
      </c>
      <c r="I163" s="4">
        <v>3.9597000000000002</v>
      </c>
      <c r="J163" s="4">
        <v>6.0156999999999998</v>
      </c>
      <c r="K163" s="4">
        <v>3.7349000000000001</v>
      </c>
      <c r="L163" s="4">
        <v>7.2210000000000001</v>
      </c>
      <c r="M163" s="4"/>
      <c r="N163" s="4">
        <v>12.335999999999999</v>
      </c>
      <c r="O163" s="4">
        <v>7.4016000000000002</v>
      </c>
      <c r="P163" s="4"/>
      <c r="Q163" s="26">
        <v>1659</v>
      </c>
      <c r="R163" s="6">
        <f t="shared" si="32"/>
        <v>209.46466165413534</v>
      </c>
      <c r="S163" s="6">
        <f t="shared" si="44"/>
        <v>17.62590312609764</v>
      </c>
      <c r="T163" s="6">
        <f t="shared" si="33"/>
        <v>21.872500000000002</v>
      </c>
      <c r="U163" s="6">
        <f t="shared" si="34"/>
        <v>18.298500000000001</v>
      </c>
      <c r="V163" s="6">
        <f t="shared" si="35"/>
        <v>2.5089999999999999</v>
      </c>
      <c r="W163" s="6">
        <f t="shared" si="36"/>
        <v>11.879100000000001</v>
      </c>
      <c r="X163" s="6">
        <f t="shared" si="37"/>
        <v>7.8204099999999999</v>
      </c>
      <c r="Y163" s="6">
        <f t="shared" si="38"/>
        <v>4.8553700000000006</v>
      </c>
      <c r="Z163" s="6">
        <f t="shared" si="39"/>
        <v>14.442</v>
      </c>
      <c r="AB163" s="7">
        <f t="shared" si="40"/>
        <v>308.76744478023295</v>
      </c>
      <c r="AC163" s="7"/>
      <c r="AD163" s="8">
        <v>1659</v>
      </c>
      <c r="AE163" s="9">
        <f t="shared" si="41"/>
        <v>3083.9999999999995</v>
      </c>
      <c r="AF163" s="9">
        <f t="shared" si="42"/>
        <v>1850.4</v>
      </c>
      <c r="AG163" s="9">
        <f t="shared" si="45"/>
        <v>1296.8232680769784</v>
      </c>
      <c r="AI163" s="24">
        <v>1659</v>
      </c>
      <c r="AJ163" s="11">
        <f t="shared" si="46"/>
        <v>2.378118958779305</v>
      </c>
      <c r="AK163" s="11">
        <f t="shared" si="47"/>
        <v>1.4268713752675835</v>
      </c>
    </row>
    <row r="164" spans="1:37" x14ac:dyDescent="0.2">
      <c r="A164" s="5">
        <v>1660</v>
      </c>
      <c r="B164" s="4">
        <v>0.6717507936507936</v>
      </c>
      <c r="C164" s="4">
        <f t="shared" si="43"/>
        <v>0.9596439909297052</v>
      </c>
      <c r="D164" s="4">
        <v>0.95303326810176126</v>
      </c>
      <c r="E164" s="4">
        <v>0.623085282051282</v>
      </c>
      <c r="F164" s="4">
        <v>4.3726000000000003</v>
      </c>
      <c r="G164" s="4">
        <v>5.6166999999999998</v>
      </c>
      <c r="H164" s="4">
        <v>1.93</v>
      </c>
      <c r="I164" s="4">
        <v>3.7517</v>
      </c>
      <c r="J164" s="4">
        <v>6.4932999999999996</v>
      </c>
      <c r="K164" s="4">
        <v>3.5387</v>
      </c>
      <c r="L164" s="4">
        <v>6.1670999999999996</v>
      </c>
      <c r="M164" s="4"/>
      <c r="N164" s="4">
        <v>11.687999999999999</v>
      </c>
      <c r="O164" s="4">
        <v>7.0128000000000004</v>
      </c>
      <c r="P164" s="4"/>
      <c r="Q164" s="26">
        <v>1660</v>
      </c>
      <c r="R164" s="6">
        <f t="shared" si="32"/>
        <v>258.27201565557732</v>
      </c>
      <c r="S164" s="6">
        <f t="shared" si="44"/>
        <v>18.521850165086054</v>
      </c>
      <c r="T164" s="6">
        <f t="shared" si="33"/>
        <v>21.863</v>
      </c>
      <c r="U164" s="6">
        <f t="shared" si="34"/>
        <v>16.850099999999998</v>
      </c>
      <c r="V164" s="6">
        <f t="shared" si="35"/>
        <v>2.5089999999999999</v>
      </c>
      <c r="W164" s="6">
        <f t="shared" si="36"/>
        <v>11.255100000000001</v>
      </c>
      <c r="X164" s="6">
        <f t="shared" si="37"/>
        <v>8.4412900000000004</v>
      </c>
      <c r="Y164" s="6">
        <f t="shared" si="38"/>
        <v>4.6003100000000003</v>
      </c>
      <c r="Z164" s="6">
        <f t="shared" si="39"/>
        <v>12.334199999999999</v>
      </c>
      <c r="AB164" s="7">
        <f t="shared" si="40"/>
        <v>354.64686582066338</v>
      </c>
      <c r="AC164" s="7"/>
      <c r="AD164" s="8">
        <v>1660</v>
      </c>
      <c r="AE164" s="9">
        <f t="shared" si="41"/>
        <v>2921.9999999999995</v>
      </c>
      <c r="AF164" s="9">
        <f t="shared" si="42"/>
        <v>1753.2</v>
      </c>
      <c r="AG164" s="9">
        <f t="shared" si="45"/>
        <v>1489.5168364467863</v>
      </c>
      <c r="AI164" s="24">
        <v>1660</v>
      </c>
      <c r="AJ164" s="11">
        <f t="shared" si="46"/>
        <v>1.961709950839075</v>
      </c>
      <c r="AK164" s="11">
        <f t="shared" si="47"/>
        <v>1.1770259705034452</v>
      </c>
    </row>
    <row r="165" spans="1:37" x14ac:dyDescent="0.2">
      <c r="A165" s="5">
        <v>1661</v>
      </c>
      <c r="B165" s="4">
        <v>0.96485264550264549</v>
      </c>
      <c r="C165" s="4">
        <f t="shared" si="43"/>
        <v>1.3783609221466364</v>
      </c>
      <c r="D165" s="4">
        <v>1.2551546391752577</v>
      </c>
      <c r="E165" s="4">
        <v>0.59244174358974355</v>
      </c>
      <c r="F165" s="4">
        <v>3.6162000000000001</v>
      </c>
      <c r="G165" s="4">
        <v>4.7942</v>
      </c>
      <c r="H165" s="4">
        <v>1.93</v>
      </c>
      <c r="I165" s="4">
        <v>3.7517</v>
      </c>
      <c r="J165" s="4">
        <v>6.2408000000000001</v>
      </c>
      <c r="K165" s="4">
        <v>3.5387</v>
      </c>
      <c r="L165" s="4">
        <v>6.0225999999999997</v>
      </c>
      <c r="M165" s="4"/>
      <c r="N165" s="4">
        <v>11.687999999999999</v>
      </c>
      <c r="O165" s="4">
        <v>7.0128000000000004</v>
      </c>
      <c r="P165" s="4"/>
      <c r="Q165" s="26">
        <v>1661</v>
      </c>
      <c r="R165" s="6">
        <f t="shared" si="32"/>
        <v>340.14690721649487</v>
      </c>
      <c r="S165" s="6">
        <f t="shared" si="44"/>
        <v>17.610939501229364</v>
      </c>
      <c r="T165" s="6">
        <f t="shared" si="33"/>
        <v>18.081</v>
      </c>
      <c r="U165" s="6">
        <f t="shared" si="34"/>
        <v>14.3826</v>
      </c>
      <c r="V165" s="6">
        <f t="shared" si="35"/>
        <v>2.5089999999999999</v>
      </c>
      <c r="W165" s="6">
        <f t="shared" si="36"/>
        <v>11.255100000000001</v>
      </c>
      <c r="X165" s="6">
        <f t="shared" si="37"/>
        <v>8.1130399999999998</v>
      </c>
      <c r="Y165" s="6">
        <f t="shared" si="38"/>
        <v>4.6003100000000003</v>
      </c>
      <c r="Z165" s="6">
        <f t="shared" si="39"/>
        <v>12.045199999999999</v>
      </c>
      <c r="AB165" s="7">
        <f t="shared" si="40"/>
        <v>428.74409671772435</v>
      </c>
      <c r="AC165" s="7"/>
      <c r="AD165" s="8">
        <v>1661</v>
      </c>
      <c r="AE165" s="9">
        <f t="shared" si="41"/>
        <v>2921.9999999999995</v>
      </c>
      <c r="AF165" s="9">
        <f t="shared" si="42"/>
        <v>1753.2</v>
      </c>
      <c r="AG165" s="9">
        <f t="shared" si="45"/>
        <v>1800.7252062144423</v>
      </c>
      <c r="AI165" s="24">
        <v>1661</v>
      </c>
      <c r="AJ165" s="11">
        <f t="shared" si="46"/>
        <v>1.6226795681628441</v>
      </c>
      <c r="AK165" s="11">
        <f t="shared" si="47"/>
        <v>0.97360774089770663</v>
      </c>
    </row>
    <row r="166" spans="1:37" x14ac:dyDescent="0.2">
      <c r="A166" s="5">
        <v>1662</v>
      </c>
      <c r="B166" s="4">
        <v>0.83047671957671965</v>
      </c>
      <c r="C166" s="4">
        <f t="shared" si="43"/>
        <v>1.1863953136810281</v>
      </c>
      <c r="D166" s="4">
        <v>1.0993227990970655</v>
      </c>
      <c r="E166" s="4">
        <v>0.75076669230769233</v>
      </c>
      <c r="F166" s="4">
        <v>3.4089999999999998</v>
      </c>
      <c r="G166" s="4">
        <v>4.87</v>
      </c>
      <c r="H166" s="4">
        <v>1.93</v>
      </c>
      <c r="I166" s="4">
        <v>3.7517</v>
      </c>
      <c r="J166" s="4">
        <v>5.9522000000000004</v>
      </c>
      <c r="K166" s="4">
        <v>3.4649999999999999</v>
      </c>
      <c r="L166" s="4">
        <v>4.9626000000000001</v>
      </c>
      <c r="M166" s="4"/>
      <c r="N166" s="4">
        <v>11.687999999999999</v>
      </c>
      <c r="O166" s="4">
        <v>7.0128000000000004</v>
      </c>
      <c r="P166" s="4"/>
      <c r="Q166" s="26">
        <v>1662</v>
      </c>
      <c r="R166" s="6">
        <f t="shared" si="32"/>
        <v>297.91647855530476</v>
      </c>
      <c r="S166" s="6">
        <f t="shared" si="44"/>
        <v>22.317311264488939</v>
      </c>
      <c r="T166" s="6">
        <f t="shared" si="33"/>
        <v>17.044999999999998</v>
      </c>
      <c r="U166" s="6">
        <f t="shared" si="34"/>
        <v>14.61</v>
      </c>
      <c r="V166" s="6">
        <f t="shared" si="35"/>
        <v>2.5089999999999999</v>
      </c>
      <c r="W166" s="6">
        <f t="shared" si="36"/>
        <v>11.255100000000001</v>
      </c>
      <c r="X166" s="6">
        <f t="shared" si="37"/>
        <v>7.7378600000000004</v>
      </c>
      <c r="Y166" s="6">
        <f t="shared" si="38"/>
        <v>4.5045000000000002</v>
      </c>
      <c r="Z166" s="6">
        <f t="shared" si="39"/>
        <v>9.9252000000000002</v>
      </c>
      <c r="AB166" s="7">
        <f t="shared" si="40"/>
        <v>387.82044981979379</v>
      </c>
      <c r="AC166" s="7"/>
      <c r="AD166" s="8">
        <v>1662</v>
      </c>
      <c r="AE166" s="9">
        <f t="shared" si="41"/>
        <v>2921.9999999999995</v>
      </c>
      <c r="AF166" s="9">
        <f t="shared" si="42"/>
        <v>1753.2</v>
      </c>
      <c r="AG166" s="9">
        <f t="shared" si="45"/>
        <v>1628.845889243134</v>
      </c>
      <c r="AI166" s="24">
        <v>1662</v>
      </c>
      <c r="AJ166" s="11">
        <f t="shared" si="46"/>
        <v>1.7939082016885881</v>
      </c>
      <c r="AK166" s="11">
        <f t="shared" si="47"/>
        <v>1.076344921013153</v>
      </c>
    </row>
    <row r="167" spans="1:37" x14ac:dyDescent="0.2">
      <c r="A167" s="5">
        <v>1663</v>
      </c>
      <c r="B167" s="4">
        <v>0.54961428571428572</v>
      </c>
      <c r="C167" s="4">
        <f t="shared" si="43"/>
        <v>0.78516326530612246</v>
      </c>
      <c r="D167" s="4">
        <v>0.83965517241379306</v>
      </c>
      <c r="E167" s="4">
        <v>0.75076669230769233</v>
      </c>
      <c r="F167" s="4">
        <v>3.6783999999999999</v>
      </c>
      <c r="G167" s="4">
        <v>5.4652000000000003</v>
      </c>
      <c r="H167" s="4">
        <v>1.93</v>
      </c>
      <c r="I167" s="4">
        <v>3.7517</v>
      </c>
      <c r="J167" s="4">
        <v>6.4932999999999996</v>
      </c>
      <c r="K167" s="4">
        <v>3.3544</v>
      </c>
      <c r="L167" s="4">
        <v>6.5</v>
      </c>
      <c r="M167" s="4"/>
      <c r="N167" s="4">
        <v>11.687999999999999</v>
      </c>
      <c r="O167" s="4">
        <v>7.0128000000000004</v>
      </c>
      <c r="P167" s="4"/>
      <c r="Q167" s="26">
        <v>1663</v>
      </c>
      <c r="R167" s="6">
        <f t="shared" si="32"/>
        <v>227.54655172413791</v>
      </c>
      <c r="S167" s="6">
        <f t="shared" si="44"/>
        <v>22.317311264488939</v>
      </c>
      <c r="T167" s="6">
        <f t="shared" si="33"/>
        <v>18.391999999999999</v>
      </c>
      <c r="U167" s="6">
        <f t="shared" si="34"/>
        <v>16.395600000000002</v>
      </c>
      <c r="V167" s="6">
        <f t="shared" si="35"/>
        <v>2.5089999999999999</v>
      </c>
      <c r="W167" s="6">
        <f t="shared" si="36"/>
        <v>11.255100000000001</v>
      </c>
      <c r="X167" s="6">
        <f t="shared" si="37"/>
        <v>8.4412900000000004</v>
      </c>
      <c r="Y167" s="6">
        <f t="shared" si="38"/>
        <v>4.3607200000000006</v>
      </c>
      <c r="Z167" s="6">
        <f t="shared" si="39"/>
        <v>13</v>
      </c>
      <c r="AB167" s="7">
        <f t="shared" si="40"/>
        <v>324.2175729886269</v>
      </c>
      <c r="AC167" s="7"/>
      <c r="AD167" s="8">
        <v>1663</v>
      </c>
      <c r="AE167" s="9">
        <f t="shared" si="41"/>
        <v>2921.9999999999995</v>
      </c>
      <c r="AF167" s="9">
        <f t="shared" si="42"/>
        <v>1753.2</v>
      </c>
      <c r="AG167" s="9">
        <f t="shared" si="45"/>
        <v>1361.7138065522331</v>
      </c>
      <c r="AI167" s="24">
        <v>1663</v>
      </c>
      <c r="AJ167" s="11">
        <f t="shared" si="46"/>
        <v>2.1458253459280883</v>
      </c>
      <c r="AK167" s="11">
        <f t="shared" si="47"/>
        <v>1.2874952075568533</v>
      </c>
    </row>
    <row r="168" spans="1:37" x14ac:dyDescent="0.2">
      <c r="A168" s="5">
        <v>1664</v>
      </c>
      <c r="B168" s="4">
        <v>0.49460132275132274</v>
      </c>
      <c r="C168" s="4">
        <f t="shared" si="43"/>
        <v>0.70657331821617542</v>
      </c>
      <c r="D168" s="4">
        <v>0.76115161358730143</v>
      </c>
      <c r="E168" s="4">
        <v>0.75076669230769233</v>
      </c>
      <c r="F168" s="4">
        <v>3.4194</v>
      </c>
      <c r="G168" s="4">
        <v>5.8981000000000003</v>
      </c>
      <c r="H168" s="4">
        <v>1.93</v>
      </c>
      <c r="I168" s="4">
        <v>3.7517</v>
      </c>
      <c r="J168" s="4">
        <v>6.4932999999999996</v>
      </c>
      <c r="K168" s="4">
        <v>3.7229999999999999</v>
      </c>
      <c r="L168" s="4">
        <v>7.9980000000000002</v>
      </c>
      <c r="M168" s="4"/>
      <c r="N168" s="4">
        <v>11.687999999999999</v>
      </c>
      <c r="O168" s="4">
        <v>7.0128000000000004</v>
      </c>
      <c r="P168" s="4"/>
      <c r="Q168" s="26">
        <v>1664</v>
      </c>
      <c r="R168" s="6">
        <f t="shared" si="32"/>
        <v>206.27208728215868</v>
      </c>
      <c r="S168" s="6">
        <f t="shared" si="44"/>
        <v>22.317311264488939</v>
      </c>
      <c r="T168" s="6">
        <f t="shared" si="33"/>
        <v>17.097000000000001</v>
      </c>
      <c r="U168" s="6">
        <f t="shared" si="34"/>
        <v>17.694300000000002</v>
      </c>
      <c r="V168" s="6">
        <f t="shared" si="35"/>
        <v>2.5089999999999999</v>
      </c>
      <c r="W168" s="6">
        <f t="shared" si="36"/>
        <v>11.255100000000001</v>
      </c>
      <c r="X168" s="6">
        <f t="shared" si="37"/>
        <v>8.4412900000000004</v>
      </c>
      <c r="Y168" s="6">
        <f t="shared" si="38"/>
        <v>4.8399000000000001</v>
      </c>
      <c r="Z168" s="6">
        <f t="shared" si="39"/>
        <v>15.996</v>
      </c>
      <c r="AB168" s="7">
        <f t="shared" si="40"/>
        <v>306.42198854664764</v>
      </c>
      <c r="AC168" s="7"/>
      <c r="AD168" s="8">
        <v>1664</v>
      </c>
      <c r="AE168" s="9">
        <f t="shared" si="41"/>
        <v>2921.9999999999995</v>
      </c>
      <c r="AF168" s="9">
        <f t="shared" si="42"/>
        <v>1753.2</v>
      </c>
      <c r="AG168" s="9">
        <f t="shared" si="45"/>
        <v>1286.9723518959202</v>
      </c>
      <c r="AI168" s="24">
        <v>1664</v>
      </c>
      <c r="AJ168" s="11">
        <f t="shared" si="46"/>
        <v>2.2704450454552632</v>
      </c>
      <c r="AK168" s="11">
        <f t="shared" si="47"/>
        <v>1.3622670272731583</v>
      </c>
    </row>
    <row r="169" spans="1:37" x14ac:dyDescent="0.2">
      <c r="A169" s="5">
        <v>1665</v>
      </c>
      <c r="B169" s="4">
        <v>0.37864894179894176</v>
      </c>
      <c r="C169" s="4">
        <f t="shared" si="43"/>
        <v>0.54092705971277399</v>
      </c>
      <c r="D169" s="4">
        <v>0.61900327073015859</v>
      </c>
      <c r="E169" s="4">
        <v>0.623085282051282</v>
      </c>
      <c r="F169" s="4">
        <v>3.5541</v>
      </c>
      <c r="G169" s="4">
        <v>5.6276000000000002</v>
      </c>
      <c r="H169" s="4">
        <v>1.93</v>
      </c>
      <c r="I169" s="4">
        <v>3.7517</v>
      </c>
      <c r="J169" s="4">
        <v>6.2408000000000001</v>
      </c>
      <c r="K169" s="4">
        <v>2.8384</v>
      </c>
      <c r="L169" s="4">
        <v>7.6</v>
      </c>
      <c r="M169" s="4"/>
      <c r="N169" s="4">
        <v>11.687999999999999</v>
      </c>
      <c r="O169" s="4">
        <v>7.0128000000000004</v>
      </c>
      <c r="P169" s="4"/>
      <c r="Q169" s="26">
        <v>1665</v>
      </c>
      <c r="R169" s="6">
        <f t="shared" si="32"/>
        <v>167.74988636787299</v>
      </c>
      <c r="S169" s="6">
        <f t="shared" si="44"/>
        <v>18.521850165086054</v>
      </c>
      <c r="T169" s="6">
        <f t="shared" si="33"/>
        <v>17.770499999999998</v>
      </c>
      <c r="U169" s="6">
        <f t="shared" si="34"/>
        <v>16.8828</v>
      </c>
      <c r="V169" s="6">
        <f t="shared" si="35"/>
        <v>2.5089999999999999</v>
      </c>
      <c r="W169" s="6">
        <f t="shared" si="36"/>
        <v>11.255100000000001</v>
      </c>
      <c r="X169" s="6">
        <f t="shared" si="37"/>
        <v>8.1130399999999998</v>
      </c>
      <c r="Y169" s="6">
        <f t="shared" si="38"/>
        <v>3.6899200000000003</v>
      </c>
      <c r="Z169" s="6">
        <f t="shared" si="39"/>
        <v>15.2</v>
      </c>
      <c r="AB169" s="7">
        <f t="shared" si="40"/>
        <v>261.69209653295906</v>
      </c>
      <c r="AC169" s="7"/>
      <c r="AD169" s="8">
        <v>1665</v>
      </c>
      <c r="AE169" s="9">
        <f t="shared" si="41"/>
        <v>2921.9999999999995</v>
      </c>
      <c r="AF169" s="9">
        <f t="shared" si="42"/>
        <v>1753.2</v>
      </c>
      <c r="AG169" s="9">
        <f t="shared" si="45"/>
        <v>1099.1068054384282</v>
      </c>
      <c r="AI169" s="24">
        <v>1665</v>
      </c>
      <c r="AJ169" s="11">
        <f t="shared" si="46"/>
        <v>2.6585223433626437</v>
      </c>
      <c r="AK169" s="11">
        <f t="shared" si="47"/>
        <v>1.5951134060175867</v>
      </c>
    </row>
    <row r="170" spans="1:37" x14ac:dyDescent="0.2">
      <c r="A170" s="5">
        <v>1666</v>
      </c>
      <c r="B170" s="4">
        <v>0.32982010582010579</v>
      </c>
      <c r="C170" s="4">
        <f t="shared" si="43"/>
        <v>0.47117157974300833</v>
      </c>
      <c r="D170" s="4">
        <v>0.55914302412698402</v>
      </c>
      <c r="E170" s="4">
        <v>0.623085282051282</v>
      </c>
      <c r="F170" s="4">
        <v>3.5954999999999999</v>
      </c>
      <c r="G170" s="4">
        <v>5.5193000000000003</v>
      </c>
      <c r="H170" s="4">
        <v>1.93</v>
      </c>
      <c r="I170" s="4">
        <v>3.7517</v>
      </c>
      <c r="J170" s="4">
        <v>5.9522000000000004</v>
      </c>
      <c r="K170" s="4">
        <v>3.0226999999999999</v>
      </c>
      <c r="L170" s="4">
        <v>7.6</v>
      </c>
      <c r="M170" s="4"/>
      <c r="N170" s="4">
        <v>11.687999999999999</v>
      </c>
      <c r="O170" s="4">
        <v>7.0128000000000004</v>
      </c>
      <c r="P170" s="4"/>
      <c r="Q170" s="26">
        <v>1666</v>
      </c>
      <c r="R170" s="6">
        <f t="shared" si="32"/>
        <v>151.52775953841268</v>
      </c>
      <c r="S170" s="6">
        <f t="shared" si="44"/>
        <v>18.521850165086054</v>
      </c>
      <c r="T170" s="6">
        <f t="shared" si="33"/>
        <v>17.977499999999999</v>
      </c>
      <c r="U170" s="6">
        <f t="shared" si="34"/>
        <v>16.5579</v>
      </c>
      <c r="V170" s="6">
        <f t="shared" si="35"/>
        <v>2.5089999999999999</v>
      </c>
      <c r="W170" s="6">
        <f t="shared" si="36"/>
        <v>11.255100000000001</v>
      </c>
      <c r="X170" s="6">
        <f t="shared" si="37"/>
        <v>7.7378600000000004</v>
      </c>
      <c r="Y170" s="6">
        <f t="shared" si="38"/>
        <v>3.9295100000000001</v>
      </c>
      <c r="Z170" s="6">
        <f t="shared" si="39"/>
        <v>15.2</v>
      </c>
      <c r="AB170" s="7">
        <f t="shared" si="40"/>
        <v>245.21647970349869</v>
      </c>
      <c r="AC170" s="7"/>
      <c r="AD170" s="8">
        <v>1666</v>
      </c>
      <c r="AE170" s="9">
        <f t="shared" si="41"/>
        <v>2921.9999999999995</v>
      </c>
      <c r="AF170" s="9">
        <f t="shared" si="42"/>
        <v>1753.2</v>
      </c>
      <c r="AG170" s="9">
        <f t="shared" si="45"/>
        <v>1029.9092147546946</v>
      </c>
      <c r="AI170" s="24">
        <v>1666</v>
      </c>
      <c r="AJ170" s="11">
        <f t="shared" si="46"/>
        <v>2.8371432725708412</v>
      </c>
      <c r="AK170" s="11">
        <f t="shared" si="47"/>
        <v>1.7022859635425049</v>
      </c>
    </row>
    <row r="171" spans="1:37" x14ac:dyDescent="0.2">
      <c r="A171" s="5">
        <v>1667</v>
      </c>
      <c r="B171" s="4">
        <v>0.35417010582010577</v>
      </c>
      <c r="C171" s="4">
        <f t="shared" si="43"/>
        <v>0.50595729402872258</v>
      </c>
      <c r="D171" s="4">
        <v>0.58899417612698401</v>
      </c>
      <c r="E171" s="4">
        <v>0.50051112820512822</v>
      </c>
      <c r="F171" s="4">
        <v>3.5230000000000001</v>
      </c>
      <c r="G171" s="4">
        <v>5.4111000000000002</v>
      </c>
      <c r="H171" s="4">
        <v>1.93</v>
      </c>
      <c r="I171" s="4">
        <v>3.7517</v>
      </c>
      <c r="J171" s="4">
        <v>5.4111000000000002</v>
      </c>
      <c r="K171" s="4">
        <v>3.2069999999999999</v>
      </c>
      <c r="L171" s="4">
        <v>7.0824999999999996</v>
      </c>
      <c r="M171" s="4"/>
      <c r="N171" s="4">
        <v>11.687999999999999</v>
      </c>
      <c r="O171" s="4">
        <v>7.0128000000000004</v>
      </c>
      <c r="P171" s="4"/>
      <c r="Q171" s="26">
        <v>1667</v>
      </c>
      <c r="R171" s="6">
        <f t="shared" si="32"/>
        <v>159.61742173041267</v>
      </c>
      <c r="S171" s="6">
        <f t="shared" si="44"/>
        <v>14.878207509659291</v>
      </c>
      <c r="T171" s="6">
        <f t="shared" si="33"/>
        <v>17.615000000000002</v>
      </c>
      <c r="U171" s="6">
        <f t="shared" si="34"/>
        <v>16.2333</v>
      </c>
      <c r="V171" s="6">
        <f t="shared" si="35"/>
        <v>2.5089999999999999</v>
      </c>
      <c r="W171" s="6">
        <f t="shared" si="36"/>
        <v>11.255100000000001</v>
      </c>
      <c r="X171" s="6">
        <f t="shared" si="37"/>
        <v>7.0344300000000004</v>
      </c>
      <c r="Y171" s="6">
        <f t="shared" si="38"/>
        <v>4.1691000000000003</v>
      </c>
      <c r="Z171" s="6">
        <f t="shared" si="39"/>
        <v>14.164999999999999</v>
      </c>
      <c r="AB171" s="7">
        <f t="shared" si="40"/>
        <v>247.47655924007196</v>
      </c>
      <c r="AC171" s="7"/>
      <c r="AD171" s="8">
        <v>1667</v>
      </c>
      <c r="AE171" s="9">
        <f t="shared" si="41"/>
        <v>2921.9999999999995</v>
      </c>
      <c r="AF171" s="9">
        <f t="shared" si="42"/>
        <v>1753.2</v>
      </c>
      <c r="AG171" s="9">
        <f t="shared" si="45"/>
        <v>1039.4015488083023</v>
      </c>
      <c r="AI171" s="24">
        <v>1667</v>
      </c>
      <c r="AJ171" s="11">
        <f t="shared" si="46"/>
        <v>2.8112330632469611</v>
      </c>
      <c r="AK171" s="11">
        <f t="shared" si="47"/>
        <v>1.6867398379481771</v>
      </c>
    </row>
    <row r="172" spans="1:37" x14ac:dyDescent="0.2">
      <c r="A172" s="5">
        <v>1668</v>
      </c>
      <c r="B172" s="4">
        <v>0.32982010582010579</v>
      </c>
      <c r="C172" s="4">
        <f t="shared" si="43"/>
        <v>0.47117157974300833</v>
      </c>
      <c r="D172" s="4">
        <v>0.55914302412698402</v>
      </c>
      <c r="E172" s="4">
        <v>0.684372358974359</v>
      </c>
      <c r="F172" s="4">
        <v>3.7199</v>
      </c>
      <c r="G172" s="4">
        <v>4.9782000000000002</v>
      </c>
      <c r="H172" s="4">
        <v>1.93</v>
      </c>
      <c r="I172" s="4">
        <v>3.7517</v>
      </c>
      <c r="J172" s="4">
        <v>4.9782000000000002</v>
      </c>
      <c r="K172" s="4">
        <v>3.4649999999999999</v>
      </c>
      <c r="L172" s="4">
        <v>7.8052999999999999</v>
      </c>
      <c r="M172" s="4"/>
      <c r="N172" s="4">
        <v>11.687999999999999</v>
      </c>
      <c r="O172" s="4">
        <v>7.0128000000000004</v>
      </c>
      <c r="P172" s="4"/>
      <c r="Q172" s="26">
        <v>1668</v>
      </c>
      <c r="R172" s="6">
        <f t="shared" si="32"/>
        <v>151.52775953841268</v>
      </c>
      <c r="S172" s="6">
        <f t="shared" si="44"/>
        <v>20.343671492799437</v>
      </c>
      <c r="T172" s="6">
        <f t="shared" si="33"/>
        <v>18.599499999999999</v>
      </c>
      <c r="U172" s="6">
        <f t="shared" si="34"/>
        <v>14.9346</v>
      </c>
      <c r="V172" s="6">
        <f t="shared" si="35"/>
        <v>2.5089999999999999</v>
      </c>
      <c r="W172" s="6">
        <f t="shared" si="36"/>
        <v>11.255100000000001</v>
      </c>
      <c r="X172" s="6">
        <f t="shared" si="37"/>
        <v>6.4716600000000009</v>
      </c>
      <c r="Y172" s="6">
        <f t="shared" si="38"/>
        <v>4.5045000000000002</v>
      </c>
      <c r="Z172" s="6">
        <f t="shared" si="39"/>
        <v>15.6106</v>
      </c>
      <c r="AB172" s="7">
        <f t="shared" si="40"/>
        <v>245.75639103121213</v>
      </c>
      <c r="AC172" s="7"/>
      <c r="AD172" s="8">
        <v>1668</v>
      </c>
      <c r="AE172" s="9">
        <f t="shared" si="41"/>
        <v>2921.9999999999995</v>
      </c>
      <c r="AF172" s="9">
        <f t="shared" si="42"/>
        <v>1753.2</v>
      </c>
      <c r="AG172" s="9">
        <f t="shared" si="45"/>
        <v>1032.1768423310909</v>
      </c>
      <c r="AI172" s="24">
        <v>1668</v>
      </c>
      <c r="AJ172" s="11">
        <f t="shared" si="46"/>
        <v>2.8309102473185606</v>
      </c>
      <c r="AK172" s="11">
        <f t="shared" si="47"/>
        <v>1.6985461483911366</v>
      </c>
    </row>
    <row r="173" spans="1:37" x14ac:dyDescent="0.2">
      <c r="A173" s="5">
        <v>1669</v>
      </c>
      <c r="B173" s="4">
        <v>0.32982010582010579</v>
      </c>
      <c r="C173" s="4">
        <f t="shared" si="43"/>
        <v>0.47117157974300833</v>
      </c>
      <c r="D173" s="4">
        <v>0.55914302412698402</v>
      </c>
      <c r="E173" s="4">
        <v>0.50051112820512822</v>
      </c>
      <c r="F173" s="4">
        <v>3.5023</v>
      </c>
      <c r="G173" s="4">
        <v>4.1124000000000001</v>
      </c>
      <c r="H173" s="4">
        <v>1.8635999999999999</v>
      </c>
      <c r="I173" s="4">
        <v>3.7517</v>
      </c>
      <c r="J173" s="4">
        <v>5.4111000000000002</v>
      </c>
      <c r="K173" s="4">
        <v>3.1332</v>
      </c>
      <c r="L173" s="4">
        <v>7.5</v>
      </c>
      <c r="M173" s="4"/>
      <c r="N173" s="4">
        <v>11.687999999999999</v>
      </c>
      <c r="O173" s="4">
        <v>7.0128000000000004</v>
      </c>
      <c r="P173" s="4"/>
      <c r="Q173" s="26">
        <v>1669</v>
      </c>
      <c r="R173" s="6">
        <f t="shared" si="32"/>
        <v>151.52775953841268</v>
      </c>
      <c r="S173" s="6">
        <f t="shared" si="44"/>
        <v>14.878207509659291</v>
      </c>
      <c r="T173" s="6">
        <f t="shared" si="33"/>
        <v>17.511499999999998</v>
      </c>
      <c r="U173" s="6">
        <f t="shared" si="34"/>
        <v>12.337199999999999</v>
      </c>
      <c r="V173" s="6">
        <f t="shared" si="35"/>
        <v>2.4226800000000002</v>
      </c>
      <c r="W173" s="6">
        <f t="shared" si="36"/>
        <v>11.255100000000001</v>
      </c>
      <c r="X173" s="6">
        <f t="shared" si="37"/>
        <v>7.0344300000000004</v>
      </c>
      <c r="Y173" s="6">
        <f t="shared" si="38"/>
        <v>4.0731600000000006</v>
      </c>
      <c r="Z173" s="6">
        <f t="shared" si="39"/>
        <v>15</v>
      </c>
      <c r="AB173" s="7">
        <f t="shared" si="40"/>
        <v>236.04003704807198</v>
      </c>
      <c r="AC173" s="7"/>
      <c r="AD173" s="8">
        <v>1669</v>
      </c>
      <c r="AE173" s="9">
        <f t="shared" si="41"/>
        <v>2921.9999999999995</v>
      </c>
      <c r="AF173" s="9">
        <f t="shared" si="42"/>
        <v>1753.2</v>
      </c>
      <c r="AG173" s="9">
        <f t="shared" si="45"/>
        <v>991.36815560190234</v>
      </c>
      <c r="AI173" s="24">
        <v>1669</v>
      </c>
      <c r="AJ173" s="11">
        <f t="shared" si="46"/>
        <v>2.9474418595036749</v>
      </c>
      <c r="AK173" s="11">
        <f t="shared" si="47"/>
        <v>1.7684651157022053</v>
      </c>
    </row>
    <row r="174" spans="1:37" x14ac:dyDescent="0.2">
      <c r="A174" s="5">
        <v>1670</v>
      </c>
      <c r="B174" s="4">
        <v>0.38470423280423277</v>
      </c>
      <c r="C174" s="4">
        <f t="shared" si="43"/>
        <v>0.54957747543461832</v>
      </c>
      <c r="D174" s="4">
        <v>0.62642657307936489</v>
      </c>
      <c r="E174" s="4">
        <v>0.56179820512820511</v>
      </c>
      <c r="F174" s="4">
        <v>3.6059000000000001</v>
      </c>
      <c r="G174" s="4">
        <v>4.6536</v>
      </c>
      <c r="H174" s="4">
        <v>1.8</v>
      </c>
      <c r="I174" s="4">
        <v>3.7517</v>
      </c>
      <c r="J174" s="4">
        <v>5.4111000000000002</v>
      </c>
      <c r="K174" s="4">
        <v>3.0964</v>
      </c>
      <c r="L174" s="4">
        <v>7.5</v>
      </c>
      <c r="M174" s="4"/>
      <c r="N174" s="4">
        <v>11.687999999999999</v>
      </c>
      <c r="O174" s="4">
        <v>7.0128000000000004</v>
      </c>
      <c r="P174" s="4"/>
      <c r="Q174" s="26">
        <v>1670</v>
      </c>
      <c r="R174" s="6">
        <f t="shared" si="32"/>
        <v>169.76160130450788</v>
      </c>
      <c r="S174" s="6">
        <f t="shared" si="44"/>
        <v>16.700028837372674</v>
      </c>
      <c r="T174" s="6">
        <f t="shared" si="33"/>
        <v>18.029499999999999</v>
      </c>
      <c r="U174" s="6">
        <f t="shared" si="34"/>
        <v>13.960799999999999</v>
      </c>
      <c r="V174" s="6">
        <f t="shared" si="35"/>
        <v>2.3400000000000003</v>
      </c>
      <c r="W174" s="6">
        <f t="shared" si="36"/>
        <v>11.255100000000001</v>
      </c>
      <c r="X174" s="6">
        <f t="shared" si="37"/>
        <v>7.0344300000000004</v>
      </c>
      <c r="Y174" s="6">
        <f t="shared" si="38"/>
        <v>4.0253199999999998</v>
      </c>
      <c r="Z174" s="6">
        <f t="shared" si="39"/>
        <v>15</v>
      </c>
      <c r="AB174" s="7">
        <f t="shared" si="40"/>
        <v>258.10678014188056</v>
      </c>
      <c r="AC174" s="7"/>
      <c r="AD174" s="8">
        <v>1670</v>
      </c>
      <c r="AE174" s="9">
        <f t="shared" si="41"/>
        <v>2921.9999999999995</v>
      </c>
      <c r="AF174" s="9">
        <f t="shared" si="42"/>
        <v>1753.2</v>
      </c>
      <c r="AG174" s="9">
        <f t="shared" si="45"/>
        <v>1084.0484765958984</v>
      </c>
      <c r="AI174" s="24">
        <v>1670</v>
      </c>
      <c r="AJ174" s="11">
        <f t="shared" si="46"/>
        <v>2.6954514148440945</v>
      </c>
      <c r="AK174" s="11">
        <f t="shared" si="47"/>
        <v>1.6172708489064571</v>
      </c>
    </row>
    <row r="175" spans="1:37" x14ac:dyDescent="0.2">
      <c r="A175" s="5">
        <v>1671</v>
      </c>
      <c r="B175" s="4">
        <v>0.39088835978835978</v>
      </c>
      <c r="C175" s="4">
        <f t="shared" si="43"/>
        <v>0.55841194255479976</v>
      </c>
      <c r="D175" s="4">
        <v>0.634007818031746</v>
      </c>
      <c r="E175" s="4">
        <v>0.56179820512820511</v>
      </c>
      <c r="F175" s="4">
        <v>3.4504000000000001</v>
      </c>
      <c r="G175" s="4">
        <v>4.6536</v>
      </c>
      <c r="H175" s="4">
        <v>1.8</v>
      </c>
      <c r="I175" s="4">
        <v>3.7517</v>
      </c>
      <c r="J175" s="4">
        <v>5.4111000000000002</v>
      </c>
      <c r="K175" s="4">
        <v>3.2069999999999999</v>
      </c>
      <c r="L175" s="4">
        <v>7.5</v>
      </c>
      <c r="M175" s="4"/>
      <c r="N175" s="4">
        <v>11.687999999999999</v>
      </c>
      <c r="O175" s="4">
        <v>7.0128000000000004</v>
      </c>
      <c r="P175" s="4"/>
      <c r="Q175" s="26">
        <v>1671</v>
      </c>
      <c r="R175" s="6">
        <f t="shared" si="32"/>
        <v>171.81611868660318</v>
      </c>
      <c r="S175" s="6">
        <f t="shared" si="44"/>
        <v>16.700028837372674</v>
      </c>
      <c r="T175" s="6">
        <f t="shared" si="33"/>
        <v>17.252000000000002</v>
      </c>
      <c r="U175" s="6">
        <f t="shared" si="34"/>
        <v>13.960799999999999</v>
      </c>
      <c r="V175" s="6">
        <f t="shared" si="35"/>
        <v>2.3400000000000003</v>
      </c>
      <c r="W175" s="6">
        <f t="shared" si="36"/>
        <v>11.255100000000001</v>
      </c>
      <c r="X175" s="6">
        <f t="shared" si="37"/>
        <v>7.0344300000000004</v>
      </c>
      <c r="Y175" s="6">
        <f t="shared" si="38"/>
        <v>4.1691000000000003</v>
      </c>
      <c r="Z175" s="6">
        <f t="shared" si="39"/>
        <v>15</v>
      </c>
      <c r="AB175" s="7">
        <f t="shared" si="40"/>
        <v>259.52757752397588</v>
      </c>
      <c r="AC175" s="7"/>
      <c r="AD175" s="8">
        <v>1671</v>
      </c>
      <c r="AE175" s="9">
        <f t="shared" si="41"/>
        <v>2921.9999999999995</v>
      </c>
      <c r="AF175" s="9">
        <f t="shared" si="42"/>
        <v>1753.2</v>
      </c>
      <c r="AG175" s="9">
        <f t="shared" si="45"/>
        <v>1090.0158256006987</v>
      </c>
      <c r="AI175" s="24">
        <v>1671</v>
      </c>
      <c r="AJ175" s="11">
        <f t="shared" si="46"/>
        <v>2.6806950242118819</v>
      </c>
      <c r="AK175" s="11">
        <f t="shared" si="47"/>
        <v>1.6084170145271295</v>
      </c>
    </row>
    <row r="176" spans="1:37" x14ac:dyDescent="0.2">
      <c r="A176" s="5">
        <v>1672</v>
      </c>
      <c r="B176" s="4">
        <v>0.37246481481481486</v>
      </c>
      <c r="C176" s="4">
        <f t="shared" si="43"/>
        <v>0.53209259259259267</v>
      </c>
      <c r="D176" s="4">
        <v>0.61142202577777771</v>
      </c>
      <c r="E176" s="4">
        <v>0.56179820512820511</v>
      </c>
      <c r="F176" s="4">
        <v>3.6265999999999998</v>
      </c>
      <c r="G176" s="4">
        <v>4.9565999999999999</v>
      </c>
      <c r="H176" s="4">
        <v>1.8</v>
      </c>
      <c r="I176" s="4">
        <v>3.7517</v>
      </c>
      <c r="J176" s="4">
        <v>5.4111000000000002</v>
      </c>
      <c r="K176" s="4">
        <v>2.5802999999999998</v>
      </c>
      <c r="L176" s="4">
        <v>7.5</v>
      </c>
      <c r="M176" s="4"/>
      <c r="N176" s="4">
        <v>11.687999999999999</v>
      </c>
      <c r="O176" s="4">
        <v>7.0128000000000004</v>
      </c>
      <c r="P176" s="4"/>
      <c r="Q176" s="26">
        <v>1672</v>
      </c>
      <c r="R176" s="6">
        <f t="shared" si="32"/>
        <v>165.69536898577775</v>
      </c>
      <c r="S176" s="6">
        <f t="shared" si="44"/>
        <v>16.700028837372674</v>
      </c>
      <c r="T176" s="6">
        <f t="shared" si="33"/>
        <v>18.132999999999999</v>
      </c>
      <c r="U176" s="6">
        <f t="shared" si="34"/>
        <v>14.8698</v>
      </c>
      <c r="V176" s="6">
        <f t="shared" si="35"/>
        <v>2.3400000000000003</v>
      </c>
      <c r="W176" s="6">
        <f t="shared" si="36"/>
        <v>11.255100000000001</v>
      </c>
      <c r="X176" s="6">
        <f t="shared" si="37"/>
        <v>7.0344300000000004</v>
      </c>
      <c r="Y176" s="6">
        <f t="shared" si="38"/>
        <v>3.35439</v>
      </c>
      <c r="Z176" s="6">
        <f t="shared" si="39"/>
        <v>15</v>
      </c>
      <c r="AB176" s="7">
        <f t="shared" si="40"/>
        <v>254.38211782315042</v>
      </c>
      <c r="AC176" s="7"/>
      <c r="AD176" s="8">
        <v>1672</v>
      </c>
      <c r="AE176" s="9">
        <f t="shared" si="41"/>
        <v>2921.9999999999995</v>
      </c>
      <c r="AF176" s="9">
        <f t="shared" si="42"/>
        <v>1753.2</v>
      </c>
      <c r="AG176" s="9">
        <f t="shared" si="45"/>
        <v>1068.4048948572317</v>
      </c>
      <c r="AI176" s="24">
        <v>1672</v>
      </c>
      <c r="AJ176" s="11">
        <f t="shared" si="46"/>
        <v>2.7349182075681702</v>
      </c>
      <c r="AK176" s="11">
        <f t="shared" si="47"/>
        <v>1.6409509245409024</v>
      </c>
    </row>
    <row r="177" spans="1:37" x14ac:dyDescent="0.2">
      <c r="A177" s="5">
        <v>1673</v>
      </c>
      <c r="B177" s="4">
        <v>0.39088835978835978</v>
      </c>
      <c r="C177" s="4">
        <f t="shared" si="43"/>
        <v>0.55841194255479976</v>
      </c>
      <c r="D177" s="4">
        <v>0.634007818031746</v>
      </c>
      <c r="E177" s="4">
        <v>0.623085282051282</v>
      </c>
      <c r="F177" s="4">
        <v>3.5230000000000001</v>
      </c>
      <c r="G177" s="4">
        <v>5.3570000000000002</v>
      </c>
      <c r="H177" s="4">
        <v>1.8</v>
      </c>
      <c r="I177" s="4">
        <v>3.7517</v>
      </c>
      <c r="J177" s="4">
        <v>5.4111000000000002</v>
      </c>
      <c r="K177" s="4">
        <v>2.3959999999999999</v>
      </c>
      <c r="L177" s="4">
        <v>7.5</v>
      </c>
      <c r="M177" s="4"/>
      <c r="N177" s="4">
        <v>11.687999999999999</v>
      </c>
      <c r="O177" s="4">
        <v>7.0128000000000004</v>
      </c>
      <c r="P177" s="4"/>
      <c r="Q177" s="26">
        <v>1673</v>
      </c>
      <c r="R177" s="6">
        <f t="shared" si="32"/>
        <v>171.81611868660318</v>
      </c>
      <c r="S177" s="6">
        <f t="shared" si="44"/>
        <v>18.521850165086054</v>
      </c>
      <c r="T177" s="6">
        <f t="shared" si="33"/>
        <v>17.615000000000002</v>
      </c>
      <c r="U177" s="6">
        <f t="shared" si="34"/>
        <v>16.071000000000002</v>
      </c>
      <c r="V177" s="6">
        <f t="shared" si="35"/>
        <v>2.3400000000000003</v>
      </c>
      <c r="W177" s="6">
        <f t="shared" si="36"/>
        <v>11.255100000000001</v>
      </c>
      <c r="X177" s="6">
        <f t="shared" si="37"/>
        <v>7.0344300000000004</v>
      </c>
      <c r="Y177" s="6">
        <f t="shared" si="38"/>
        <v>3.1147999999999998</v>
      </c>
      <c r="Z177" s="6">
        <f t="shared" si="39"/>
        <v>15</v>
      </c>
      <c r="AB177" s="7">
        <f t="shared" si="40"/>
        <v>262.76829885168922</v>
      </c>
      <c r="AC177" s="7"/>
      <c r="AD177" s="8">
        <v>1673</v>
      </c>
      <c r="AE177" s="9">
        <f t="shared" si="41"/>
        <v>2921.9999999999995</v>
      </c>
      <c r="AF177" s="9">
        <f t="shared" si="42"/>
        <v>1753.2</v>
      </c>
      <c r="AG177" s="9">
        <f t="shared" si="45"/>
        <v>1103.6268551770947</v>
      </c>
      <c r="AI177" s="24">
        <v>1673</v>
      </c>
      <c r="AJ177" s="11">
        <f t="shared" si="46"/>
        <v>2.647634013519105</v>
      </c>
      <c r="AK177" s="11">
        <f t="shared" si="47"/>
        <v>1.5885804081114634</v>
      </c>
    </row>
    <row r="178" spans="1:37" x14ac:dyDescent="0.2">
      <c r="A178" s="5">
        <v>1674</v>
      </c>
      <c r="B178" s="4">
        <v>0.59238783068783063</v>
      </c>
      <c r="C178" s="4">
        <f t="shared" si="43"/>
        <v>0.84626832955404385</v>
      </c>
      <c r="D178" s="4">
        <v>0.88103004939682517</v>
      </c>
      <c r="E178" s="4">
        <v>0.623085282051282</v>
      </c>
      <c r="F178" s="4">
        <v>3.8856000000000002</v>
      </c>
      <c r="G178" s="4">
        <v>5.6276000000000002</v>
      </c>
      <c r="H178" s="4">
        <v>1.8</v>
      </c>
      <c r="I178" s="4">
        <v>3.7517</v>
      </c>
      <c r="J178" s="4">
        <v>6.4932999999999996</v>
      </c>
      <c r="K178" s="4">
        <v>3.1332</v>
      </c>
      <c r="L178" s="4">
        <v>7.5</v>
      </c>
      <c r="M178" s="4"/>
      <c r="N178" s="4">
        <v>11.687999999999999</v>
      </c>
      <c r="O178" s="4">
        <v>7.0128000000000004</v>
      </c>
      <c r="P178" s="4"/>
      <c r="Q178" s="26">
        <v>1674</v>
      </c>
      <c r="R178" s="6">
        <f t="shared" si="32"/>
        <v>238.75914338653962</v>
      </c>
      <c r="S178" s="6">
        <f t="shared" si="44"/>
        <v>18.521850165086054</v>
      </c>
      <c r="T178" s="6">
        <f t="shared" si="33"/>
        <v>19.428000000000001</v>
      </c>
      <c r="U178" s="6">
        <f t="shared" si="34"/>
        <v>16.8828</v>
      </c>
      <c r="V178" s="6">
        <f t="shared" si="35"/>
        <v>2.3400000000000003</v>
      </c>
      <c r="W178" s="6">
        <f t="shared" si="36"/>
        <v>11.255100000000001</v>
      </c>
      <c r="X178" s="6">
        <f t="shared" si="37"/>
        <v>8.4412900000000004</v>
      </c>
      <c r="Y178" s="6">
        <f t="shared" si="38"/>
        <v>4.0731600000000006</v>
      </c>
      <c r="Z178" s="6">
        <f t="shared" si="39"/>
        <v>15</v>
      </c>
      <c r="AB178" s="7">
        <f t="shared" si="40"/>
        <v>334.7013435516256</v>
      </c>
      <c r="AC178" s="7"/>
      <c r="AD178" s="8">
        <v>1674</v>
      </c>
      <c r="AE178" s="9">
        <f t="shared" si="41"/>
        <v>2921.9999999999995</v>
      </c>
      <c r="AF178" s="9">
        <f t="shared" si="42"/>
        <v>1753.2</v>
      </c>
      <c r="AG178" s="9">
        <f t="shared" si="45"/>
        <v>1405.7456429168276</v>
      </c>
      <c r="AI178" s="24">
        <v>1674</v>
      </c>
      <c r="AJ178" s="11">
        <f t="shared" si="46"/>
        <v>2.0786121690813468</v>
      </c>
      <c r="AK178" s="11">
        <f t="shared" si="47"/>
        <v>1.2471673014488083</v>
      </c>
    </row>
    <row r="179" spans="1:37" x14ac:dyDescent="0.2">
      <c r="A179" s="5">
        <v>1675</v>
      </c>
      <c r="B179" s="4">
        <v>0.73281904761904759</v>
      </c>
      <c r="C179" s="4">
        <f t="shared" si="43"/>
        <v>1.0468843537414967</v>
      </c>
      <c r="D179" s="4">
        <v>1.0531874868571429</v>
      </c>
      <c r="E179" s="4">
        <v>0.75076669230769233</v>
      </c>
      <c r="F179" s="4">
        <v>3.782</v>
      </c>
      <c r="G179" s="4">
        <v>5.1947000000000001</v>
      </c>
      <c r="H179" s="4">
        <v>1.8</v>
      </c>
      <c r="I179" s="4">
        <v>3.7517</v>
      </c>
      <c r="J179" s="4">
        <v>6.4932999999999996</v>
      </c>
      <c r="K179" s="4">
        <v>3.4649999999999999</v>
      </c>
      <c r="L179" s="4">
        <v>7.1788999999999996</v>
      </c>
      <c r="M179" s="4"/>
      <c r="N179" s="4">
        <v>11.687999999999999</v>
      </c>
      <c r="O179" s="4">
        <v>7.0128000000000004</v>
      </c>
      <c r="P179" s="4"/>
      <c r="Q179" s="26">
        <v>1675</v>
      </c>
      <c r="R179" s="6">
        <f t="shared" si="32"/>
        <v>285.41380893828574</v>
      </c>
      <c r="S179" s="6">
        <f t="shared" si="44"/>
        <v>22.317311264488939</v>
      </c>
      <c r="T179" s="6">
        <f t="shared" si="33"/>
        <v>18.91</v>
      </c>
      <c r="U179" s="6">
        <f t="shared" si="34"/>
        <v>15.584099999999999</v>
      </c>
      <c r="V179" s="6">
        <f t="shared" si="35"/>
        <v>2.3400000000000003</v>
      </c>
      <c r="W179" s="6">
        <f t="shared" si="36"/>
        <v>11.255100000000001</v>
      </c>
      <c r="X179" s="6">
        <f t="shared" si="37"/>
        <v>8.4412900000000004</v>
      </c>
      <c r="Y179" s="6">
        <f t="shared" si="38"/>
        <v>4.5045000000000002</v>
      </c>
      <c r="Z179" s="6">
        <f t="shared" si="39"/>
        <v>14.357799999999999</v>
      </c>
      <c r="AB179" s="7">
        <f t="shared" si="40"/>
        <v>383.12391020277465</v>
      </c>
      <c r="AC179" s="7"/>
      <c r="AD179" s="8">
        <v>1675</v>
      </c>
      <c r="AE179" s="9">
        <f t="shared" si="41"/>
        <v>2921.9999999999995</v>
      </c>
      <c r="AF179" s="9">
        <f t="shared" si="42"/>
        <v>1753.2</v>
      </c>
      <c r="AG179" s="9">
        <f t="shared" si="45"/>
        <v>1609.1204228516535</v>
      </c>
      <c r="AI179" s="24">
        <v>1675</v>
      </c>
      <c r="AJ179" s="11">
        <f t="shared" si="46"/>
        <v>1.8158988963807228</v>
      </c>
      <c r="AK179" s="11">
        <f t="shared" si="47"/>
        <v>1.0895393378284339</v>
      </c>
    </row>
    <row r="180" spans="1:37" x14ac:dyDescent="0.2">
      <c r="A180" s="5">
        <v>1676</v>
      </c>
      <c r="B180" s="4">
        <v>0.59844312169312164</v>
      </c>
      <c r="C180" s="4">
        <f t="shared" si="43"/>
        <v>0.85491874527588807</v>
      </c>
      <c r="D180" s="4">
        <v>0.88845335174603168</v>
      </c>
      <c r="E180" s="4">
        <v>0.56179820512820511</v>
      </c>
      <c r="F180" s="4">
        <v>3.6577000000000002</v>
      </c>
      <c r="G180" s="4">
        <v>4.9782000000000002</v>
      </c>
      <c r="H180" s="4">
        <v>1.8</v>
      </c>
      <c r="I180" s="4">
        <v>3.7517</v>
      </c>
      <c r="J180" s="4">
        <v>5.4111000000000002</v>
      </c>
      <c r="K180" s="4">
        <v>2.8384</v>
      </c>
      <c r="L180" s="4">
        <v>6.8</v>
      </c>
      <c r="M180" s="4"/>
      <c r="N180" s="4">
        <v>11.687999999999999</v>
      </c>
      <c r="O180" s="4">
        <v>7.0128000000000004</v>
      </c>
      <c r="P180" s="4"/>
      <c r="Q180" s="26">
        <v>1676</v>
      </c>
      <c r="R180" s="6">
        <f t="shared" si="32"/>
        <v>240.77085832317459</v>
      </c>
      <c r="S180" s="6">
        <f t="shared" si="44"/>
        <v>16.700028837372674</v>
      </c>
      <c r="T180" s="6">
        <f t="shared" si="33"/>
        <v>18.288499999999999</v>
      </c>
      <c r="U180" s="6">
        <f t="shared" si="34"/>
        <v>14.9346</v>
      </c>
      <c r="V180" s="6">
        <f t="shared" si="35"/>
        <v>2.3400000000000003</v>
      </c>
      <c r="W180" s="6">
        <f t="shared" si="36"/>
        <v>11.255100000000001</v>
      </c>
      <c r="X180" s="6">
        <f t="shared" si="37"/>
        <v>7.0344300000000004</v>
      </c>
      <c r="Y180" s="6">
        <f t="shared" si="38"/>
        <v>3.6899200000000003</v>
      </c>
      <c r="Z180" s="6">
        <f t="shared" si="39"/>
        <v>13.6</v>
      </c>
      <c r="AB180" s="7">
        <f t="shared" si="40"/>
        <v>328.61343716054722</v>
      </c>
      <c r="AC180" s="7"/>
      <c r="AD180" s="8">
        <v>1676</v>
      </c>
      <c r="AE180" s="9">
        <f t="shared" si="41"/>
        <v>2921.9999999999995</v>
      </c>
      <c r="AF180" s="9">
        <f t="shared" si="42"/>
        <v>1753.2</v>
      </c>
      <c r="AG180" s="9">
        <f t="shared" si="45"/>
        <v>1380.1764360742984</v>
      </c>
      <c r="AI180" s="24">
        <v>1676</v>
      </c>
      <c r="AJ180" s="11">
        <f t="shared" si="46"/>
        <v>2.1171206257594015</v>
      </c>
      <c r="AK180" s="11">
        <f t="shared" si="47"/>
        <v>1.2702723754556413</v>
      </c>
    </row>
    <row r="181" spans="1:37" x14ac:dyDescent="0.2">
      <c r="A181" s="5">
        <v>1677</v>
      </c>
      <c r="B181" s="4">
        <v>0.47630661375661371</v>
      </c>
      <c r="C181" s="4">
        <f t="shared" si="43"/>
        <v>0.68043801965230533</v>
      </c>
      <c r="D181" s="4">
        <v>0.73872376393650774</v>
      </c>
      <c r="E181" s="4">
        <v>0.72012315384615377</v>
      </c>
      <c r="F181" s="4">
        <v>3.6680000000000001</v>
      </c>
      <c r="G181" s="4">
        <v>5.1406000000000001</v>
      </c>
      <c r="H181" s="4">
        <v>1.8</v>
      </c>
      <c r="I181" s="4">
        <v>3.7517</v>
      </c>
      <c r="J181" s="4">
        <v>5.6997</v>
      </c>
      <c r="K181" s="4">
        <v>2.5802999999999998</v>
      </c>
      <c r="L181" s="4">
        <v>6.8</v>
      </c>
      <c r="M181" s="4"/>
      <c r="N181" s="4">
        <v>11.687999999999999</v>
      </c>
      <c r="O181" s="4">
        <v>7.0128000000000004</v>
      </c>
      <c r="P181" s="4"/>
      <c r="Q181" s="26">
        <v>1677</v>
      </c>
      <c r="R181" s="6">
        <f t="shared" si="32"/>
        <v>200.1941400267936</v>
      </c>
      <c r="S181" s="6">
        <f t="shared" si="44"/>
        <v>21.406400600632242</v>
      </c>
      <c r="T181" s="6">
        <f t="shared" si="33"/>
        <v>18.34</v>
      </c>
      <c r="U181" s="6">
        <f t="shared" si="34"/>
        <v>15.421800000000001</v>
      </c>
      <c r="V181" s="6">
        <f t="shared" si="35"/>
        <v>2.3400000000000003</v>
      </c>
      <c r="W181" s="6">
        <f t="shared" si="36"/>
        <v>11.255100000000001</v>
      </c>
      <c r="X181" s="6">
        <f t="shared" si="37"/>
        <v>7.4096099999999998</v>
      </c>
      <c r="Y181" s="6">
        <f t="shared" si="38"/>
        <v>3.35439</v>
      </c>
      <c r="Z181" s="6">
        <f t="shared" si="39"/>
        <v>13.6</v>
      </c>
      <c r="AB181" s="7">
        <f t="shared" si="40"/>
        <v>293.32144062742589</v>
      </c>
      <c r="AC181" s="7"/>
      <c r="AD181" s="8">
        <v>1677</v>
      </c>
      <c r="AE181" s="9">
        <f t="shared" si="41"/>
        <v>2921.9999999999995</v>
      </c>
      <c r="AF181" s="9">
        <f t="shared" si="42"/>
        <v>1753.2</v>
      </c>
      <c r="AG181" s="9">
        <f t="shared" si="45"/>
        <v>1231.9500506351887</v>
      </c>
      <c r="AI181" s="24">
        <v>1677</v>
      </c>
      <c r="AJ181" s="11">
        <f t="shared" si="46"/>
        <v>2.3718494093923916</v>
      </c>
      <c r="AK181" s="11">
        <f t="shared" si="47"/>
        <v>1.4231096456354353</v>
      </c>
    </row>
    <row r="182" spans="1:37" x14ac:dyDescent="0.2">
      <c r="A182" s="5">
        <v>1678</v>
      </c>
      <c r="B182" s="4">
        <v>0.32363597883597878</v>
      </c>
      <c r="C182" s="4">
        <f t="shared" si="43"/>
        <v>0.46233711262282684</v>
      </c>
      <c r="D182" s="4">
        <v>0.55156177917460303</v>
      </c>
      <c r="E182" s="4">
        <v>0.56179820512820511</v>
      </c>
      <c r="F182" s="4">
        <v>3.8338000000000001</v>
      </c>
      <c r="G182" s="4">
        <v>5.0648</v>
      </c>
      <c r="H182" s="4">
        <v>1.8</v>
      </c>
      <c r="I182" s="4">
        <v>3.7517</v>
      </c>
      <c r="J182" s="4">
        <v>5.6997</v>
      </c>
      <c r="K182" s="4">
        <v>2.7646000000000002</v>
      </c>
      <c r="L182" s="4">
        <v>6.8</v>
      </c>
      <c r="M182" s="4"/>
      <c r="N182" s="4">
        <v>11.687999999999999</v>
      </c>
      <c r="O182" s="4">
        <v>7.0128000000000004</v>
      </c>
      <c r="P182" s="4"/>
      <c r="Q182" s="26">
        <v>1678</v>
      </c>
      <c r="R182" s="6">
        <f t="shared" si="32"/>
        <v>149.47324215631741</v>
      </c>
      <c r="S182" s="6">
        <f t="shared" si="44"/>
        <v>16.700028837372674</v>
      </c>
      <c r="T182" s="6">
        <f t="shared" si="33"/>
        <v>19.169</v>
      </c>
      <c r="U182" s="6">
        <f t="shared" si="34"/>
        <v>15.1944</v>
      </c>
      <c r="V182" s="6">
        <f t="shared" si="35"/>
        <v>2.3400000000000003</v>
      </c>
      <c r="W182" s="6">
        <f t="shared" si="36"/>
        <v>11.255100000000001</v>
      </c>
      <c r="X182" s="6">
        <f t="shared" si="37"/>
        <v>7.4096099999999998</v>
      </c>
      <c r="Y182" s="6">
        <f t="shared" si="38"/>
        <v>3.5939800000000002</v>
      </c>
      <c r="Z182" s="6">
        <f t="shared" si="39"/>
        <v>13.6</v>
      </c>
      <c r="AB182" s="7">
        <f t="shared" si="40"/>
        <v>238.73536099369008</v>
      </c>
      <c r="AC182" s="7"/>
      <c r="AD182" s="8">
        <v>1678</v>
      </c>
      <c r="AE182" s="9">
        <f t="shared" si="41"/>
        <v>2921.9999999999995</v>
      </c>
      <c r="AF182" s="9">
        <f t="shared" si="42"/>
        <v>1753.2</v>
      </c>
      <c r="AG182" s="9">
        <f t="shared" si="45"/>
        <v>1002.6885161734983</v>
      </c>
      <c r="AI182" s="24">
        <v>1678</v>
      </c>
      <c r="AJ182" s="11">
        <f t="shared" si="46"/>
        <v>2.9141652196746581</v>
      </c>
      <c r="AK182" s="11">
        <f t="shared" si="47"/>
        <v>1.7484991318047951</v>
      </c>
    </row>
    <row r="183" spans="1:37" x14ac:dyDescent="0.2">
      <c r="A183" s="5">
        <v>1679</v>
      </c>
      <c r="B183" s="4">
        <v>0.32363597883597878</v>
      </c>
      <c r="C183" s="4">
        <f t="shared" si="43"/>
        <v>0.46233711262282684</v>
      </c>
      <c r="D183" s="4">
        <v>0.55156177917460303</v>
      </c>
      <c r="E183" s="4">
        <v>0.56179820512820511</v>
      </c>
      <c r="F183" s="4">
        <v>3.8649</v>
      </c>
      <c r="G183" s="4">
        <v>5.1947000000000001</v>
      </c>
      <c r="H183" s="4">
        <v>1.8</v>
      </c>
      <c r="I183" s="4">
        <v>3.7517</v>
      </c>
      <c r="J183" s="4">
        <v>5.6997</v>
      </c>
      <c r="K183" s="4">
        <v>2.9121000000000001</v>
      </c>
      <c r="L183" s="4">
        <v>6.4080000000000004</v>
      </c>
      <c r="M183" s="4"/>
      <c r="N183" s="4">
        <v>11.687999999999999</v>
      </c>
      <c r="O183" s="4">
        <v>7.0128000000000004</v>
      </c>
      <c r="P183" s="4"/>
      <c r="Q183" s="26">
        <v>1679</v>
      </c>
      <c r="R183" s="6">
        <f t="shared" si="32"/>
        <v>149.47324215631741</v>
      </c>
      <c r="S183" s="6">
        <f t="shared" si="44"/>
        <v>16.700028837372674</v>
      </c>
      <c r="T183" s="6">
        <f t="shared" si="33"/>
        <v>19.3245</v>
      </c>
      <c r="U183" s="6">
        <f t="shared" si="34"/>
        <v>15.584099999999999</v>
      </c>
      <c r="V183" s="6">
        <f t="shared" si="35"/>
        <v>2.3400000000000003</v>
      </c>
      <c r="W183" s="6">
        <f t="shared" si="36"/>
        <v>11.255100000000001</v>
      </c>
      <c r="X183" s="6">
        <f t="shared" si="37"/>
        <v>7.4096099999999998</v>
      </c>
      <c r="Y183" s="6">
        <f t="shared" si="38"/>
        <v>3.7857300000000005</v>
      </c>
      <c r="Z183" s="6">
        <f t="shared" si="39"/>
        <v>12.816000000000001</v>
      </c>
      <c r="AB183" s="7">
        <f t="shared" si="40"/>
        <v>238.6883109936901</v>
      </c>
      <c r="AC183" s="7"/>
      <c r="AD183" s="8">
        <v>1679</v>
      </c>
      <c r="AE183" s="9">
        <f t="shared" si="41"/>
        <v>2921.9999999999995</v>
      </c>
      <c r="AF183" s="9">
        <f t="shared" si="42"/>
        <v>1753.2</v>
      </c>
      <c r="AG183" s="9">
        <f t="shared" si="45"/>
        <v>1002.4909061734984</v>
      </c>
      <c r="AI183" s="24">
        <v>1679</v>
      </c>
      <c r="AJ183" s="11">
        <f t="shared" si="46"/>
        <v>2.9147396569942519</v>
      </c>
      <c r="AK183" s="11">
        <f t="shared" si="47"/>
        <v>1.7488437941965516</v>
      </c>
    </row>
    <row r="184" spans="1:37" x14ac:dyDescent="0.2">
      <c r="A184" s="5">
        <v>1680</v>
      </c>
      <c r="B184" s="4">
        <v>0.31758068783068782</v>
      </c>
      <c r="C184" s="4">
        <f t="shared" si="43"/>
        <v>0.45368669690098262</v>
      </c>
      <c r="D184" s="4">
        <v>0.54413847682539673</v>
      </c>
      <c r="E184" s="4">
        <v>0.37282971794871794</v>
      </c>
      <c r="F184" s="4">
        <v>3.0878000000000001</v>
      </c>
      <c r="G184" s="4">
        <v>3.5171999999999999</v>
      </c>
      <c r="H184" s="4">
        <v>1.8</v>
      </c>
      <c r="I184" s="4">
        <v>3.7517</v>
      </c>
      <c r="J184" s="4">
        <v>5.4111000000000002</v>
      </c>
      <c r="K184" s="4">
        <v>2.9121000000000001</v>
      </c>
      <c r="L184" s="4">
        <v>5.7335000000000003</v>
      </c>
      <c r="M184" s="4"/>
      <c r="N184" s="4">
        <v>11.687999999999999</v>
      </c>
      <c r="O184" s="4">
        <v>7.0128000000000004</v>
      </c>
      <c r="P184" s="4"/>
      <c r="Q184" s="26">
        <v>1680</v>
      </c>
      <c r="R184" s="6">
        <f t="shared" si="32"/>
        <v>147.46152721968252</v>
      </c>
      <c r="S184" s="6">
        <f t="shared" si="44"/>
        <v>11.082746410256409</v>
      </c>
      <c r="T184" s="6">
        <f t="shared" si="33"/>
        <v>15.439</v>
      </c>
      <c r="U184" s="6">
        <f t="shared" si="34"/>
        <v>10.551600000000001</v>
      </c>
      <c r="V184" s="6">
        <f t="shared" si="35"/>
        <v>2.3400000000000003</v>
      </c>
      <c r="W184" s="6">
        <f t="shared" si="36"/>
        <v>11.255100000000001</v>
      </c>
      <c r="X184" s="6">
        <f t="shared" si="37"/>
        <v>7.0344300000000004</v>
      </c>
      <c r="Y184" s="6">
        <f t="shared" si="38"/>
        <v>3.7857300000000005</v>
      </c>
      <c r="Z184" s="6">
        <f t="shared" si="39"/>
        <v>11.467000000000001</v>
      </c>
      <c r="AB184" s="7">
        <f t="shared" si="40"/>
        <v>220.41713362993895</v>
      </c>
      <c r="AC184" s="7"/>
      <c r="AD184" s="8">
        <v>1680</v>
      </c>
      <c r="AE184" s="9">
        <f t="shared" si="41"/>
        <v>2921.9999999999995</v>
      </c>
      <c r="AF184" s="9">
        <f t="shared" si="42"/>
        <v>1753.2</v>
      </c>
      <c r="AG184" s="9">
        <f t="shared" si="45"/>
        <v>925.75196124574359</v>
      </c>
      <c r="AI184" s="24">
        <v>1680</v>
      </c>
      <c r="AJ184" s="11">
        <f t="shared" si="46"/>
        <v>3.156353021459434</v>
      </c>
      <c r="AK184" s="11">
        <f t="shared" si="47"/>
        <v>1.8938118128756607</v>
      </c>
    </row>
    <row r="185" spans="1:37" x14ac:dyDescent="0.2">
      <c r="A185" s="5">
        <v>1681</v>
      </c>
      <c r="B185" s="4">
        <v>0.37246481481481486</v>
      </c>
      <c r="C185" s="4">
        <f t="shared" si="43"/>
        <v>0.53209259259259267</v>
      </c>
      <c r="D185" s="4">
        <v>0.61142202577777771</v>
      </c>
      <c r="E185" s="4">
        <v>0.37282971794871794</v>
      </c>
      <c r="F185" s="4">
        <v>3.2225000000000001</v>
      </c>
      <c r="G185" s="4">
        <v>3.9068000000000001</v>
      </c>
      <c r="H185" s="4">
        <v>1.8</v>
      </c>
      <c r="I185" s="4">
        <v>3.7517</v>
      </c>
      <c r="J185" s="4">
        <v>4.6174999999999997</v>
      </c>
      <c r="K185" s="4">
        <v>2.8752</v>
      </c>
      <c r="L185" s="4">
        <v>7.3235000000000001</v>
      </c>
      <c r="M185" s="4"/>
      <c r="N185" s="4">
        <v>11.687999999999999</v>
      </c>
      <c r="O185" s="4">
        <v>7.0128000000000004</v>
      </c>
      <c r="P185" s="4"/>
      <c r="Q185" s="26">
        <v>1681</v>
      </c>
      <c r="R185" s="6">
        <f t="shared" si="32"/>
        <v>165.69536898577775</v>
      </c>
      <c r="S185" s="6">
        <f t="shared" si="44"/>
        <v>11.082746410256409</v>
      </c>
      <c r="T185" s="6">
        <f t="shared" si="33"/>
        <v>16.112500000000001</v>
      </c>
      <c r="U185" s="6">
        <f t="shared" si="34"/>
        <v>11.7204</v>
      </c>
      <c r="V185" s="6">
        <f t="shared" si="35"/>
        <v>2.3400000000000003</v>
      </c>
      <c r="W185" s="6">
        <f t="shared" si="36"/>
        <v>11.255100000000001</v>
      </c>
      <c r="X185" s="6">
        <f t="shared" si="37"/>
        <v>6.0027499999999998</v>
      </c>
      <c r="Y185" s="6">
        <f t="shared" si="38"/>
        <v>3.7377600000000002</v>
      </c>
      <c r="Z185" s="6">
        <f t="shared" si="39"/>
        <v>14.647</v>
      </c>
      <c r="AB185" s="7">
        <f t="shared" si="40"/>
        <v>242.59362539603418</v>
      </c>
      <c r="AC185" s="7"/>
      <c r="AD185" s="8">
        <v>1681</v>
      </c>
      <c r="AE185" s="9">
        <f t="shared" si="41"/>
        <v>2921.9999999999995</v>
      </c>
      <c r="AF185" s="9">
        <f t="shared" si="42"/>
        <v>1753.2</v>
      </c>
      <c r="AG185" s="9">
        <f t="shared" si="45"/>
        <v>1018.8932266633436</v>
      </c>
      <c r="AI185" s="24">
        <v>1681</v>
      </c>
      <c r="AJ185" s="11">
        <f t="shared" si="46"/>
        <v>2.8678176707179825</v>
      </c>
      <c r="AK185" s="11">
        <f t="shared" si="47"/>
        <v>1.7206906024307898</v>
      </c>
    </row>
    <row r="186" spans="1:37" x14ac:dyDescent="0.2">
      <c r="A186" s="5">
        <v>1682</v>
      </c>
      <c r="B186" s="4">
        <v>0.38567116402116397</v>
      </c>
      <c r="C186" s="4">
        <f t="shared" si="43"/>
        <v>0.55095880574451994</v>
      </c>
      <c r="D186" s="4">
        <v>0.62276893339682526</v>
      </c>
      <c r="E186" s="4">
        <v>0.51902624358974347</v>
      </c>
      <c r="F186" s="4">
        <v>3.4146000000000001</v>
      </c>
      <c r="G186" s="4">
        <v>4.4420000000000002</v>
      </c>
      <c r="H186" s="4">
        <v>1.8</v>
      </c>
      <c r="I186" s="4">
        <v>3.7016</v>
      </c>
      <c r="J186" s="4">
        <v>4.5559000000000003</v>
      </c>
      <c r="K186" s="4">
        <v>2.7277</v>
      </c>
      <c r="L186" s="4">
        <v>5.9897</v>
      </c>
      <c r="M186" s="4"/>
      <c r="N186" s="4">
        <v>11.532</v>
      </c>
      <c r="O186" s="4">
        <v>6.9192</v>
      </c>
      <c r="P186" s="4"/>
      <c r="Q186" s="26">
        <v>1682</v>
      </c>
      <c r="R186" s="6">
        <f t="shared" si="32"/>
        <v>168.77038095053965</v>
      </c>
      <c r="S186" s="6">
        <f t="shared" si="44"/>
        <v>15.428588336845799</v>
      </c>
      <c r="T186" s="6">
        <f t="shared" si="33"/>
        <v>17.073</v>
      </c>
      <c r="U186" s="6">
        <f t="shared" si="34"/>
        <v>13.326000000000001</v>
      </c>
      <c r="V186" s="6">
        <f t="shared" si="35"/>
        <v>2.3400000000000003</v>
      </c>
      <c r="W186" s="6">
        <f t="shared" si="36"/>
        <v>11.104800000000001</v>
      </c>
      <c r="X186" s="6">
        <f t="shared" si="37"/>
        <v>5.922670000000001</v>
      </c>
      <c r="Y186" s="6">
        <f t="shared" si="38"/>
        <v>3.5460100000000003</v>
      </c>
      <c r="Z186" s="6">
        <f t="shared" si="39"/>
        <v>11.9794</v>
      </c>
      <c r="AB186" s="7">
        <f t="shared" si="40"/>
        <v>249.49084928738546</v>
      </c>
      <c r="AC186" s="7"/>
      <c r="AD186" s="8">
        <v>1682</v>
      </c>
      <c r="AE186" s="9">
        <f t="shared" si="41"/>
        <v>2883</v>
      </c>
      <c r="AF186" s="9">
        <f t="shared" si="42"/>
        <v>1729.8</v>
      </c>
      <c r="AG186" s="9">
        <f t="shared" si="45"/>
        <v>1047.8615670070189</v>
      </c>
      <c r="AI186" s="24">
        <v>1682</v>
      </c>
      <c r="AJ186" s="11">
        <f t="shared" si="46"/>
        <v>2.7513176270360229</v>
      </c>
      <c r="AK186" s="11">
        <f t="shared" si="47"/>
        <v>1.6507905762216137</v>
      </c>
    </row>
    <row r="187" spans="1:37" x14ac:dyDescent="0.2">
      <c r="A187" s="5">
        <v>1683</v>
      </c>
      <c r="B187" s="4">
        <v>0.36749351851851852</v>
      </c>
      <c r="C187" s="4">
        <f t="shared" si="43"/>
        <v>0.52499074074074081</v>
      </c>
      <c r="D187" s="4">
        <v>0.60048459422222211</v>
      </c>
      <c r="E187" s="4">
        <v>0.49383079487179471</v>
      </c>
      <c r="F187" s="4">
        <v>3.4247999999999998</v>
      </c>
      <c r="G187" s="4">
        <v>3.8759999999999999</v>
      </c>
      <c r="H187" s="4">
        <v>1.8</v>
      </c>
      <c r="I187" s="4">
        <v>3.7016</v>
      </c>
      <c r="J187" s="4">
        <v>4.2710999999999997</v>
      </c>
      <c r="K187" s="4">
        <v>2.6185999999999998</v>
      </c>
      <c r="L187" s="4">
        <v>6.8453999999999997</v>
      </c>
      <c r="M187" s="4"/>
      <c r="N187" s="4">
        <v>11.532</v>
      </c>
      <c r="O187" s="4">
        <v>6.9192</v>
      </c>
      <c r="P187" s="4"/>
      <c r="Q187" s="26">
        <v>1683</v>
      </c>
      <c r="R187" s="6">
        <f t="shared" si="32"/>
        <v>162.73132503422218</v>
      </c>
      <c r="S187" s="6">
        <f t="shared" si="44"/>
        <v>14.679627737969788</v>
      </c>
      <c r="T187" s="6">
        <f t="shared" si="33"/>
        <v>17.123999999999999</v>
      </c>
      <c r="U187" s="6">
        <f t="shared" si="34"/>
        <v>11.628</v>
      </c>
      <c r="V187" s="6">
        <f t="shared" si="35"/>
        <v>2.3400000000000003</v>
      </c>
      <c r="W187" s="6">
        <f t="shared" si="36"/>
        <v>11.104800000000001</v>
      </c>
      <c r="X187" s="6">
        <f t="shared" si="37"/>
        <v>5.5524300000000002</v>
      </c>
      <c r="Y187" s="6">
        <f t="shared" si="38"/>
        <v>3.4041799999999998</v>
      </c>
      <c r="Z187" s="6">
        <f t="shared" si="39"/>
        <v>13.690799999999999</v>
      </c>
      <c r="AB187" s="7">
        <f t="shared" si="40"/>
        <v>242.25516277219194</v>
      </c>
      <c r="AC187" s="7"/>
      <c r="AD187" s="8">
        <v>1683</v>
      </c>
      <c r="AE187" s="9">
        <f t="shared" si="41"/>
        <v>2883</v>
      </c>
      <c r="AF187" s="9">
        <f t="shared" si="42"/>
        <v>1729.8</v>
      </c>
      <c r="AG187" s="9">
        <f t="shared" si="45"/>
        <v>1017.4716836432062</v>
      </c>
      <c r="AI187" s="24">
        <v>1683</v>
      </c>
      <c r="AJ187" s="11">
        <f t="shared" si="46"/>
        <v>2.8334940876948993</v>
      </c>
      <c r="AK187" s="11">
        <f t="shared" si="47"/>
        <v>1.7000964526169395</v>
      </c>
    </row>
    <row r="188" spans="1:37" x14ac:dyDescent="0.2">
      <c r="A188" s="5">
        <v>1684</v>
      </c>
      <c r="B188" s="4">
        <v>0.56643068783068784</v>
      </c>
      <c r="C188" s="4">
        <f t="shared" si="43"/>
        <v>0.80918669690098266</v>
      </c>
      <c r="D188" s="4">
        <v>0.84436564882539666</v>
      </c>
      <c r="E188" s="4">
        <v>0.55429987179487161</v>
      </c>
      <c r="F188" s="4">
        <v>3.4247999999999998</v>
      </c>
      <c r="G188" s="4">
        <v>5.2000999999999999</v>
      </c>
      <c r="H188" s="4">
        <v>1.7532000000000001</v>
      </c>
      <c r="I188" s="4">
        <v>3.7016</v>
      </c>
      <c r="J188" s="4">
        <v>5.0896999999999997</v>
      </c>
      <c r="K188" s="4">
        <v>2.4367999999999999</v>
      </c>
      <c r="L188" s="4">
        <v>6.9880000000000004</v>
      </c>
      <c r="M188" s="4"/>
      <c r="N188" s="4">
        <v>11.532</v>
      </c>
      <c r="O188" s="4">
        <v>6.9192</v>
      </c>
      <c r="P188" s="4"/>
      <c r="Q188" s="26">
        <v>1684</v>
      </c>
      <c r="R188" s="6">
        <f t="shared" si="32"/>
        <v>228.82309083168249</v>
      </c>
      <c r="S188" s="6">
        <f t="shared" si="44"/>
        <v>16.477133175272211</v>
      </c>
      <c r="T188" s="6">
        <f t="shared" si="33"/>
        <v>17.123999999999999</v>
      </c>
      <c r="U188" s="6">
        <f t="shared" si="34"/>
        <v>15.600300000000001</v>
      </c>
      <c r="V188" s="6">
        <f t="shared" si="35"/>
        <v>2.2791600000000001</v>
      </c>
      <c r="W188" s="6">
        <f t="shared" si="36"/>
        <v>11.104800000000001</v>
      </c>
      <c r="X188" s="6">
        <f t="shared" si="37"/>
        <v>6.6166099999999997</v>
      </c>
      <c r="Y188" s="6">
        <f t="shared" si="38"/>
        <v>3.16784</v>
      </c>
      <c r="Z188" s="6">
        <f t="shared" si="39"/>
        <v>13.976000000000001</v>
      </c>
      <c r="AB188" s="7">
        <f t="shared" si="40"/>
        <v>315.16893400695471</v>
      </c>
      <c r="AC188" s="7"/>
      <c r="AD188" s="8">
        <v>1684</v>
      </c>
      <c r="AE188" s="9">
        <f t="shared" si="41"/>
        <v>2883</v>
      </c>
      <c r="AF188" s="9">
        <f t="shared" si="42"/>
        <v>1729.8</v>
      </c>
      <c r="AG188" s="9">
        <f t="shared" si="45"/>
        <v>1323.7095228292098</v>
      </c>
      <c r="AI188" s="24">
        <v>1684</v>
      </c>
      <c r="AJ188" s="11">
        <f t="shared" si="46"/>
        <v>2.1779702799433407</v>
      </c>
      <c r="AK188" s="11">
        <f t="shared" si="47"/>
        <v>1.3067821679660043</v>
      </c>
    </row>
    <row r="189" spans="1:37" x14ac:dyDescent="0.2">
      <c r="A189" s="5">
        <v>1685</v>
      </c>
      <c r="B189" s="4">
        <v>0.36151904761904757</v>
      </c>
      <c r="C189" s="4">
        <f t="shared" si="43"/>
        <v>0.5164557823129251</v>
      </c>
      <c r="D189" s="4">
        <v>0.59316037085714268</v>
      </c>
      <c r="E189" s="4">
        <v>0.74074619230769212</v>
      </c>
      <c r="F189" s="4">
        <v>3.5169000000000001</v>
      </c>
      <c r="G189" s="4">
        <v>4.5060000000000002</v>
      </c>
      <c r="H189" s="4">
        <v>1.6677</v>
      </c>
      <c r="I189" s="4">
        <v>3.7016</v>
      </c>
      <c r="J189" s="4">
        <v>5.3388999999999998</v>
      </c>
      <c r="K189" s="4">
        <v>3.4914999999999998</v>
      </c>
      <c r="L189" s="4">
        <v>6</v>
      </c>
      <c r="M189" s="4"/>
      <c r="N189" s="4">
        <v>11.532</v>
      </c>
      <c r="O189" s="4">
        <v>6.9192</v>
      </c>
      <c r="P189" s="4"/>
      <c r="Q189" s="26">
        <v>1685</v>
      </c>
      <c r="R189" s="6">
        <f t="shared" si="32"/>
        <v>160.74646050228566</v>
      </c>
      <c r="S189" s="6">
        <f t="shared" si="44"/>
        <v>22.019441606954686</v>
      </c>
      <c r="T189" s="6">
        <f t="shared" si="33"/>
        <v>17.584500000000002</v>
      </c>
      <c r="U189" s="6">
        <f t="shared" si="34"/>
        <v>13.518000000000001</v>
      </c>
      <c r="V189" s="6">
        <f t="shared" si="35"/>
        <v>2.1680100000000002</v>
      </c>
      <c r="W189" s="6">
        <f t="shared" si="36"/>
        <v>11.104800000000001</v>
      </c>
      <c r="X189" s="6">
        <f t="shared" si="37"/>
        <v>6.9405700000000001</v>
      </c>
      <c r="Y189" s="6">
        <f t="shared" si="38"/>
        <v>4.5389499999999998</v>
      </c>
      <c r="Z189" s="6">
        <f t="shared" si="39"/>
        <v>12</v>
      </c>
      <c r="AB189" s="7">
        <f t="shared" si="40"/>
        <v>250.62073210924038</v>
      </c>
      <c r="AC189" s="7"/>
      <c r="AD189" s="8">
        <v>1685</v>
      </c>
      <c r="AE189" s="9">
        <f t="shared" si="41"/>
        <v>2883</v>
      </c>
      <c r="AF189" s="9">
        <f t="shared" si="42"/>
        <v>1729.8</v>
      </c>
      <c r="AG189" s="9">
        <f t="shared" si="45"/>
        <v>1052.6070748588097</v>
      </c>
      <c r="AI189" s="24">
        <v>1685</v>
      </c>
      <c r="AJ189" s="11">
        <f t="shared" si="46"/>
        <v>2.7389137588560364</v>
      </c>
      <c r="AK189" s="11">
        <f t="shared" si="47"/>
        <v>1.6433482553136218</v>
      </c>
    </row>
    <row r="190" spans="1:37" x14ac:dyDescent="0.2">
      <c r="A190" s="5">
        <v>1686</v>
      </c>
      <c r="B190" s="4">
        <v>0.30724034391534388</v>
      </c>
      <c r="C190" s="4">
        <f t="shared" si="43"/>
        <v>0.43891477702191989</v>
      </c>
      <c r="D190" s="4">
        <v>0.5266190224126982</v>
      </c>
      <c r="E190" s="4">
        <v>0.43336171794871786</v>
      </c>
      <c r="F190" s="4">
        <v>3.3839000000000001</v>
      </c>
      <c r="G190" s="4">
        <v>3.3635000000000002</v>
      </c>
      <c r="H190" s="4">
        <v>1.6</v>
      </c>
      <c r="I190" s="4">
        <v>3.7016</v>
      </c>
      <c r="J190" s="4">
        <v>4.5559000000000003</v>
      </c>
      <c r="K190" s="4">
        <v>3.3096000000000001</v>
      </c>
      <c r="L190" s="4">
        <v>5.2290999999999999</v>
      </c>
      <c r="M190" s="4"/>
      <c r="N190" s="4">
        <v>11.532</v>
      </c>
      <c r="O190" s="4">
        <v>6.9192</v>
      </c>
      <c r="P190" s="4"/>
      <c r="Q190" s="26">
        <v>1686</v>
      </c>
      <c r="R190" s="6">
        <f t="shared" si="32"/>
        <v>142.71375507384121</v>
      </c>
      <c r="S190" s="6">
        <f t="shared" si="44"/>
        <v>12.882122300667367</v>
      </c>
      <c r="T190" s="6">
        <f t="shared" si="33"/>
        <v>16.919499999999999</v>
      </c>
      <c r="U190" s="6">
        <f t="shared" si="34"/>
        <v>10.0905</v>
      </c>
      <c r="V190" s="6">
        <f t="shared" si="35"/>
        <v>2.08</v>
      </c>
      <c r="W190" s="6">
        <f t="shared" si="36"/>
        <v>11.104800000000001</v>
      </c>
      <c r="X190" s="6">
        <f t="shared" si="37"/>
        <v>5.922670000000001</v>
      </c>
      <c r="Y190" s="6">
        <f t="shared" si="38"/>
        <v>4.3024800000000001</v>
      </c>
      <c r="Z190" s="6">
        <f t="shared" si="39"/>
        <v>10.4582</v>
      </c>
      <c r="AB190" s="7">
        <f t="shared" si="40"/>
        <v>216.47402737450861</v>
      </c>
      <c r="AC190" s="7"/>
      <c r="AD190" s="8">
        <v>1686</v>
      </c>
      <c r="AE190" s="9">
        <f t="shared" si="41"/>
        <v>2883</v>
      </c>
      <c r="AF190" s="9">
        <f t="shared" si="42"/>
        <v>1729.8</v>
      </c>
      <c r="AG190" s="9">
        <f t="shared" si="45"/>
        <v>909.19091497293618</v>
      </c>
      <c r="AI190" s="24">
        <v>1686</v>
      </c>
      <c r="AJ190" s="11">
        <f t="shared" si="46"/>
        <v>3.1709511748539834</v>
      </c>
      <c r="AK190" s="11">
        <f t="shared" si="47"/>
        <v>1.9025707049123899</v>
      </c>
    </row>
    <row r="191" spans="1:37" x14ac:dyDescent="0.2">
      <c r="A191" s="5">
        <v>1687</v>
      </c>
      <c r="B191" s="4">
        <v>0.30126587301587299</v>
      </c>
      <c r="C191" s="4">
        <f t="shared" si="43"/>
        <v>0.43037981859410429</v>
      </c>
      <c r="D191" s="4">
        <v>0.51929479904761899</v>
      </c>
      <c r="E191" s="4">
        <v>0.40312717948717935</v>
      </c>
      <c r="F191" s="4">
        <v>2.9239000000000002</v>
      </c>
      <c r="G191" s="4">
        <v>2.9897999999999998</v>
      </c>
      <c r="H191" s="4">
        <v>1.5608</v>
      </c>
      <c r="I191" s="4">
        <v>3.7016</v>
      </c>
      <c r="J191" s="4">
        <v>4.7457000000000003</v>
      </c>
      <c r="K191" s="4">
        <v>2.3277000000000001</v>
      </c>
      <c r="L191" s="4">
        <v>5.7045000000000003</v>
      </c>
      <c r="M191" s="4"/>
      <c r="N191" s="4">
        <v>11.532</v>
      </c>
      <c r="O191" s="4">
        <v>6.9192</v>
      </c>
      <c r="P191" s="4"/>
      <c r="Q191" s="26">
        <v>1687</v>
      </c>
      <c r="R191" s="6">
        <f t="shared" si="32"/>
        <v>140.72889054190475</v>
      </c>
      <c r="S191" s="6">
        <f t="shared" si="44"/>
        <v>11.983369582016154</v>
      </c>
      <c r="T191" s="6">
        <f t="shared" si="33"/>
        <v>14.6195</v>
      </c>
      <c r="U191" s="6">
        <f t="shared" si="34"/>
        <v>8.9694000000000003</v>
      </c>
      <c r="V191" s="6">
        <f t="shared" si="35"/>
        <v>2.0290400000000002</v>
      </c>
      <c r="W191" s="6">
        <f t="shared" si="36"/>
        <v>11.104800000000001</v>
      </c>
      <c r="X191" s="6">
        <f t="shared" si="37"/>
        <v>6.1694100000000009</v>
      </c>
      <c r="Y191" s="6">
        <f t="shared" si="38"/>
        <v>3.0260100000000003</v>
      </c>
      <c r="Z191" s="6">
        <f t="shared" si="39"/>
        <v>11.409000000000001</v>
      </c>
      <c r="AB191" s="7">
        <f t="shared" si="40"/>
        <v>210.03942012392093</v>
      </c>
      <c r="AC191" s="7"/>
      <c r="AD191" s="8">
        <v>1687</v>
      </c>
      <c r="AE191" s="9">
        <f t="shared" si="41"/>
        <v>2883</v>
      </c>
      <c r="AF191" s="9">
        <f t="shared" si="42"/>
        <v>1729.8</v>
      </c>
      <c r="AG191" s="9">
        <f t="shared" si="45"/>
        <v>882.16556452046791</v>
      </c>
      <c r="AI191" s="24">
        <v>1687</v>
      </c>
      <c r="AJ191" s="11">
        <f t="shared" si="46"/>
        <v>3.2680940131313738</v>
      </c>
      <c r="AK191" s="11">
        <f t="shared" si="47"/>
        <v>1.9608564078788244</v>
      </c>
    </row>
    <row r="192" spans="1:37" x14ac:dyDescent="0.2">
      <c r="A192" s="5">
        <v>1688</v>
      </c>
      <c r="B192" s="4">
        <v>0.44045833333333329</v>
      </c>
      <c r="C192" s="4">
        <f t="shared" si="43"/>
        <v>0.62922619047619044</v>
      </c>
      <c r="D192" s="4">
        <v>0.6899336199999998</v>
      </c>
      <c r="E192" s="4">
        <v>0.38297082051282044</v>
      </c>
      <c r="F192" s="4">
        <v>2.9647999999999999</v>
      </c>
      <c r="G192" s="4">
        <v>4.0575999999999999</v>
      </c>
      <c r="H192" s="4">
        <v>1.6249</v>
      </c>
      <c r="I192" s="4">
        <v>3.7016</v>
      </c>
      <c r="J192" s="4">
        <v>3.7372000000000001</v>
      </c>
      <c r="K192" s="4">
        <v>2.4367999999999999</v>
      </c>
      <c r="L192" s="4">
        <v>6.2274000000000003</v>
      </c>
      <c r="M192" s="4"/>
      <c r="N192" s="4">
        <v>11.532</v>
      </c>
      <c r="O192" s="4">
        <v>6.9192</v>
      </c>
      <c r="P192" s="4"/>
      <c r="Q192" s="26">
        <v>1688</v>
      </c>
      <c r="R192" s="6">
        <f t="shared" si="32"/>
        <v>186.97201101999994</v>
      </c>
      <c r="S192" s="6">
        <f t="shared" si="44"/>
        <v>11.384201102915348</v>
      </c>
      <c r="T192" s="6">
        <f t="shared" si="33"/>
        <v>14.824</v>
      </c>
      <c r="U192" s="6">
        <f t="shared" si="34"/>
        <v>12.172799999999999</v>
      </c>
      <c r="V192" s="6">
        <f t="shared" si="35"/>
        <v>2.1123700000000003</v>
      </c>
      <c r="W192" s="6">
        <f t="shared" si="36"/>
        <v>11.104800000000001</v>
      </c>
      <c r="X192" s="6">
        <f t="shared" si="37"/>
        <v>4.8583600000000002</v>
      </c>
      <c r="Y192" s="6">
        <f t="shared" si="38"/>
        <v>3.16784</v>
      </c>
      <c r="Z192" s="6">
        <f t="shared" si="39"/>
        <v>12.454800000000001</v>
      </c>
      <c r="AB192" s="7">
        <f t="shared" si="40"/>
        <v>259.05118212291529</v>
      </c>
      <c r="AC192" s="7"/>
      <c r="AD192" s="8">
        <v>1688</v>
      </c>
      <c r="AE192" s="9">
        <f t="shared" si="41"/>
        <v>2883</v>
      </c>
      <c r="AF192" s="9">
        <f t="shared" si="42"/>
        <v>1729.8</v>
      </c>
      <c r="AG192" s="9">
        <f t="shared" si="45"/>
        <v>1088.0149649162443</v>
      </c>
      <c r="AI192" s="24">
        <v>1688</v>
      </c>
      <c r="AJ192" s="11">
        <f t="shared" si="46"/>
        <v>2.6497797300259873</v>
      </c>
      <c r="AK192" s="11">
        <f t="shared" si="47"/>
        <v>1.5898678380155924</v>
      </c>
    </row>
    <row r="193" spans="1:37" x14ac:dyDescent="0.2">
      <c r="A193" s="5">
        <v>1689</v>
      </c>
      <c r="B193" s="4">
        <v>0.37359510582010574</v>
      </c>
      <c r="C193" s="4">
        <f t="shared" si="43"/>
        <v>0.53370729402872252</v>
      </c>
      <c r="D193" s="4">
        <v>0.60796465212698392</v>
      </c>
      <c r="E193" s="4">
        <v>0.44343989743589729</v>
      </c>
      <c r="F193" s="4">
        <v>2.8319000000000001</v>
      </c>
      <c r="G193" s="4">
        <v>4.2925000000000004</v>
      </c>
      <c r="H193" s="4">
        <v>1.9241999999999999</v>
      </c>
      <c r="I193" s="4">
        <v>3.7016</v>
      </c>
      <c r="J193" s="4">
        <v>4.1999000000000004</v>
      </c>
      <c r="K193" s="4">
        <v>2.8005</v>
      </c>
      <c r="L193" s="4">
        <v>7.8912000000000004</v>
      </c>
      <c r="M193" s="4"/>
      <c r="N193" s="4">
        <v>11.532</v>
      </c>
      <c r="O193" s="4">
        <v>6.9192</v>
      </c>
      <c r="P193" s="4"/>
      <c r="Q193" s="26">
        <v>1689</v>
      </c>
      <c r="R193" s="6">
        <f t="shared" si="32"/>
        <v>164.75842072641265</v>
      </c>
      <c r="S193" s="6">
        <f t="shared" si="44"/>
        <v>13.181706540217769</v>
      </c>
      <c r="T193" s="6">
        <f t="shared" si="33"/>
        <v>14.159500000000001</v>
      </c>
      <c r="U193" s="6">
        <f t="shared" si="34"/>
        <v>12.877500000000001</v>
      </c>
      <c r="V193" s="6">
        <f t="shared" si="35"/>
        <v>2.5014599999999998</v>
      </c>
      <c r="W193" s="6">
        <f t="shared" si="36"/>
        <v>11.104800000000001</v>
      </c>
      <c r="X193" s="6">
        <f t="shared" si="37"/>
        <v>5.4598700000000004</v>
      </c>
      <c r="Y193" s="6">
        <f t="shared" si="38"/>
        <v>3.6406499999999999</v>
      </c>
      <c r="Z193" s="6">
        <f t="shared" si="39"/>
        <v>15.782400000000001</v>
      </c>
      <c r="AB193" s="7">
        <f t="shared" si="40"/>
        <v>243.46630726663042</v>
      </c>
      <c r="AC193" s="7"/>
      <c r="AD193" s="8">
        <v>1689</v>
      </c>
      <c r="AE193" s="9">
        <f t="shared" si="41"/>
        <v>2883</v>
      </c>
      <c r="AF193" s="9">
        <f t="shared" si="42"/>
        <v>1729.8</v>
      </c>
      <c r="AG193" s="9">
        <f t="shared" si="45"/>
        <v>1022.5584905198479</v>
      </c>
      <c r="AI193" s="24">
        <v>1689</v>
      </c>
      <c r="AJ193" s="11">
        <f t="shared" si="46"/>
        <v>2.8193986228937784</v>
      </c>
      <c r="AK193" s="11">
        <f t="shared" si="47"/>
        <v>1.691639173736267</v>
      </c>
    </row>
    <row r="194" spans="1:37" x14ac:dyDescent="0.2">
      <c r="A194" s="5">
        <v>1690</v>
      </c>
      <c r="B194" s="4">
        <v>0.34944298941798935</v>
      </c>
      <c r="C194" s="4">
        <f t="shared" si="43"/>
        <v>0.49920427059712769</v>
      </c>
      <c r="D194" s="4">
        <v>0.57835608958730134</v>
      </c>
      <c r="E194" s="4">
        <v>0.44343989743589729</v>
      </c>
      <c r="F194" s="4">
        <v>3.2305999999999999</v>
      </c>
      <c r="G194" s="4">
        <v>4.1002999999999998</v>
      </c>
      <c r="H194" s="4">
        <v>1.9241999999999999</v>
      </c>
      <c r="I194" s="4">
        <v>3.7016</v>
      </c>
      <c r="J194" s="4">
        <v>4.3779000000000003</v>
      </c>
      <c r="K194" s="4">
        <v>3.1642000000000001</v>
      </c>
      <c r="L194" s="4">
        <v>8.5568000000000008</v>
      </c>
      <c r="M194" s="4"/>
      <c r="N194" s="4">
        <v>11.532</v>
      </c>
      <c r="O194" s="4">
        <v>6.9192</v>
      </c>
      <c r="P194" s="4"/>
      <c r="Q194" s="26">
        <v>1690</v>
      </c>
      <c r="R194" s="6">
        <f t="shared" si="32"/>
        <v>156.73450027815866</v>
      </c>
      <c r="S194" s="6">
        <f t="shared" si="44"/>
        <v>13.181706540217769</v>
      </c>
      <c r="T194" s="6">
        <f t="shared" si="33"/>
        <v>16.152999999999999</v>
      </c>
      <c r="U194" s="6">
        <f t="shared" si="34"/>
        <v>12.300899999999999</v>
      </c>
      <c r="V194" s="6">
        <f t="shared" si="35"/>
        <v>2.5014599999999998</v>
      </c>
      <c r="W194" s="6">
        <f t="shared" si="36"/>
        <v>11.104800000000001</v>
      </c>
      <c r="X194" s="6">
        <f t="shared" si="37"/>
        <v>5.6912700000000003</v>
      </c>
      <c r="Y194" s="6">
        <f t="shared" si="38"/>
        <v>4.1134599999999999</v>
      </c>
      <c r="Z194" s="6">
        <f t="shared" si="39"/>
        <v>17.113600000000002</v>
      </c>
      <c r="AB194" s="7">
        <f t="shared" si="40"/>
        <v>238.89469681837645</v>
      </c>
      <c r="AC194" s="7"/>
      <c r="AD194" s="8">
        <v>1690</v>
      </c>
      <c r="AE194" s="9">
        <f t="shared" si="41"/>
        <v>2883</v>
      </c>
      <c r="AF194" s="9">
        <f t="shared" si="42"/>
        <v>1729.8</v>
      </c>
      <c r="AG194" s="9">
        <f t="shared" si="45"/>
        <v>1003.3577266371811</v>
      </c>
      <c r="AI194" s="24">
        <v>1690</v>
      </c>
      <c r="AJ194" s="11">
        <f t="shared" si="46"/>
        <v>2.8733520692191834</v>
      </c>
      <c r="AK194" s="11">
        <f t="shared" si="47"/>
        <v>1.7240112415315099</v>
      </c>
    </row>
    <row r="195" spans="1:37" x14ac:dyDescent="0.2">
      <c r="A195" s="5">
        <v>1691</v>
      </c>
      <c r="B195" s="4">
        <v>0.36749351851851852</v>
      </c>
      <c r="C195" s="4">
        <f t="shared" si="43"/>
        <v>0.52499074074074081</v>
      </c>
      <c r="D195" s="4">
        <v>0.60048459422222211</v>
      </c>
      <c r="E195" s="4">
        <v>0.44343989743589729</v>
      </c>
      <c r="F195" s="4">
        <v>3.2612999999999999</v>
      </c>
      <c r="G195" s="4">
        <v>4.2710999999999997</v>
      </c>
      <c r="H195" s="4">
        <v>2.0097999999999998</v>
      </c>
      <c r="I195" s="4">
        <v>3.7016</v>
      </c>
      <c r="J195" s="4">
        <v>4.8049999999999997</v>
      </c>
      <c r="K195" s="4">
        <v>2.9823</v>
      </c>
      <c r="L195" s="4">
        <v>8.6999999999999993</v>
      </c>
      <c r="M195" s="4"/>
      <c r="N195" s="4">
        <v>11.532</v>
      </c>
      <c r="O195" s="4">
        <v>6.9192</v>
      </c>
      <c r="P195" s="4"/>
      <c r="Q195" s="26">
        <v>1691</v>
      </c>
      <c r="R195" s="6">
        <f t="shared" si="32"/>
        <v>162.73132503422218</v>
      </c>
      <c r="S195" s="6">
        <f t="shared" si="44"/>
        <v>13.181706540217769</v>
      </c>
      <c r="T195" s="6">
        <f t="shared" si="33"/>
        <v>16.3065</v>
      </c>
      <c r="U195" s="6">
        <f t="shared" si="34"/>
        <v>12.813299999999998</v>
      </c>
      <c r="V195" s="6">
        <f t="shared" si="35"/>
        <v>2.6127400000000001</v>
      </c>
      <c r="W195" s="6">
        <f t="shared" si="36"/>
        <v>11.104800000000001</v>
      </c>
      <c r="X195" s="6">
        <f t="shared" si="37"/>
        <v>6.2465000000000002</v>
      </c>
      <c r="Y195" s="6">
        <f t="shared" si="38"/>
        <v>3.8769900000000002</v>
      </c>
      <c r="Z195" s="6">
        <f t="shared" si="39"/>
        <v>17.399999999999999</v>
      </c>
      <c r="AB195" s="7">
        <f t="shared" si="40"/>
        <v>246.27386157443996</v>
      </c>
      <c r="AC195" s="7"/>
      <c r="AD195" s="8">
        <v>1691</v>
      </c>
      <c r="AE195" s="9">
        <f t="shared" si="41"/>
        <v>2883</v>
      </c>
      <c r="AF195" s="9">
        <f t="shared" si="42"/>
        <v>1729.8</v>
      </c>
      <c r="AG195" s="9">
        <f t="shared" si="45"/>
        <v>1034.350218612648</v>
      </c>
      <c r="AI195" s="24">
        <v>1691</v>
      </c>
      <c r="AJ195" s="11">
        <f t="shared" si="46"/>
        <v>2.7872571089769833</v>
      </c>
      <c r="AK195" s="11">
        <f t="shared" si="47"/>
        <v>1.67235426538619</v>
      </c>
    </row>
    <row r="196" spans="1:37" x14ac:dyDescent="0.2">
      <c r="A196" s="5">
        <v>1692</v>
      </c>
      <c r="B196" s="4">
        <v>0.57837962962962963</v>
      </c>
      <c r="C196" s="4">
        <f t="shared" si="43"/>
        <v>0.82625661375661386</v>
      </c>
      <c r="D196" s="4">
        <v>0.85901409555555552</v>
      </c>
      <c r="E196" s="4">
        <v>0.49383079487179471</v>
      </c>
      <c r="F196" s="4">
        <v>3.6804000000000001</v>
      </c>
      <c r="G196" s="4">
        <v>4.6981999999999999</v>
      </c>
      <c r="H196" s="4">
        <v>2.0499999999999998</v>
      </c>
      <c r="I196" s="4">
        <v>3.7016</v>
      </c>
      <c r="J196" s="4">
        <v>4.9118000000000004</v>
      </c>
      <c r="K196" s="4">
        <v>3.2732999999999999</v>
      </c>
      <c r="L196" s="4">
        <v>8.9370999999999992</v>
      </c>
      <c r="M196" s="4"/>
      <c r="N196" s="4">
        <v>11.532</v>
      </c>
      <c r="O196" s="4">
        <v>6.9192</v>
      </c>
      <c r="P196" s="4"/>
      <c r="Q196" s="26">
        <v>1692</v>
      </c>
      <c r="R196" s="6">
        <f t="shared" si="32"/>
        <v>232.79281989555554</v>
      </c>
      <c r="S196" s="6">
        <f t="shared" si="44"/>
        <v>14.679627737969788</v>
      </c>
      <c r="T196" s="6">
        <f t="shared" si="33"/>
        <v>18.402000000000001</v>
      </c>
      <c r="U196" s="6">
        <f t="shared" si="34"/>
        <v>14.0946</v>
      </c>
      <c r="V196" s="6">
        <f t="shared" si="35"/>
        <v>2.665</v>
      </c>
      <c r="W196" s="6">
        <f t="shared" si="36"/>
        <v>11.104800000000001</v>
      </c>
      <c r="X196" s="6">
        <f t="shared" si="37"/>
        <v>6.3853400000000011</v>
      </c>
      <c r="Y196" s="6">
        <f t="shared" si="38"/>
        <v>4.2552899999999996</v>
      </c>
      <c r="Z196" s="6">
        <f t="shared" si="39"/>
        <v>17.874199999999998</v>
      </c>
      <c r="AB196" s="7">
        <f t="shared" si="40"/>
        <v>322.25367763352534</v>
      </c>
      <c r="AC196" s="7"/>
      <c r="AD196" s="8">
        <v>1692</v>
      </c>
      <c r="AE196" s="9">
        <f t="shared" si="41"/>
        <v>2883</v>
      </c>
      <c r="AF196" s="9">
        <f t="shared" si="42"/>
        <v>1729.8</v>
      </c>
      <c r="AG196" s="9">
        <f t="shared" si="45"/>
        <v>1353.4654460608065</v>
      </c>
      <c r="AI196" s="24">
        <v>1692</v>
      </c>
      <c r="AJ196" s="11">
        <f t="shared" si="46"/>
        <v>2.130087626832903</v>
      </c>
      <c r="AK196" s="11">
        <f t="shared" si="47"/>
        <v>1.2780525760997419</v>
      </c>
    </row>
    <row r="197" spans="1:37" x14ac:dyDescent="0.2">
      <c r="A197" s="5">
        <v>1693</v>
      </c>
      <c r="B197" s="4">
        <v>0.67486097883597884</v>
      </c>
      <c r="C197" s="4">
        <f t="shared" si="43"/>
        <v>0.96408711262282698</v>
      </c>
      <c r="D197" s="4">
        <v>0.97729251117460303</v>
      </c>
      <c r="E197" s="4">
        <v>1.1085997435897432</v>
      </c>
      <c r="F197" s="4">
        <v>4.9889999999999999</v>
      </c>
      <c r="G197" s="4">
        <v>5.1467000000000001</v>
      </c>
      <c r="H197" s="4">
        <v>2.0952999999999999</v>
      </c>
      <c r="I197" s="4">
        <v>3.7016</v>
      </c>
      <c r="J197" s="4">
        <v>6.4066999999999998</v>
      </c>
      <c r="K197" s="4">
        <v>2.4731000000000001</v>
      </c>
      <c r="L197" s="4">
        <v>8.6999999999999993</v>
      </c>
      <c r="M197" s="4"/>
      <c r="N197" s="4">
        <v>11.532</v>
      </c>
      <c r="O197" s="4">
        <v>6.9192</v>
      </c>
      <c r="P197" s="4"/>
      <c r="Q197" s="26">
        <v>1693</v>
      </c>
      <c r="R197" s="6">
        <f t="shared" ref="R197:R260" si="48">271*D197</f>
        <v>264.8462705283174</v>
      </c>
      <c r="S197" s="6">
        <f t="shared" si="44"/>
        <v>32.954266350544422</v>
      </c>
      <c r="T197" s="6">
        <f t="shared" ref="T197:T260" si="49">F197*5</f>
        <v>24.945</v>
      </c>
      <c r="U197" s="6">
        <f t="shared" ref="U197:U260" si="50">G197*3</f>
        <v>15.440100000000001</v>
      </c>
      <c r="V197" s="6">
        <f t="shared" ref="V197:V260" si="51">H197*1.3</f>
        <v>2.7238899999999999</v>
      </c>
      <c r="W197" s="6">
        <f t="shared" ref="W197:W260" si="52">I197*3</f>
        <v>11.104800000000001</v>
      </c>
      <c r="X197" s="6">
        <f t="shared" ref="X197:X260" si="53">J197*1.3</f>
        <v>8.3287100000000009</v>
      </c>
      <c r="Y197" s="6">
        <f t="shared" ref="Y197:Y260" si="54">K197*1.3</f>
        <v>3.2150300000000001</v>
      </c>
      <c r="Z197" s="6">
        <f t="shared" ref="Z197:Z260" si="55">L197*2</f>
        <v>17.399999999999999</v>
      </c>
      <c r="AB197" s="7">
        <f t="shared" ref="AB197:AB260" si="56">SUM(R197:Z197)</f>
        <v>380.95806687886181</v>
      </c>
      <c r="AC197" s="7"/>
      <c r="AD197" s="8">
        <v>1693</v>
      </c>
      <c r="AE197" s="9">
        <f t="shared" ref="AE197:AE260" si="57">N197*250</f>
        <v>2883</v>
      </c>
      <c r="AF197" s="9">
        <f t="shared" ref="AF197:AF260" si="58">O197*250</f>
        <v>1729.8</v>
      </c>
      <c r="AG197" s="9">
        <f t="shared" si="45"/>
        <v>1600.0238808912197</v>
      </c>
      <c r="AI197" s="24">
        <v>1693</v>
      </c>
      <c r="AJ197" s="11">
        <f t="shared" si="46"/>
        <v>1.8018481064133602</v>
      </c>
      <c r="AK197" s="11">
        <f t="shared" si="47"/>
        <v>1.081108863848016</v>
      </c>
    </row>
    <row r="198" spans="1:37" x14ac:dyDescent="0.2">
      <c r="A198" s="5">
        <v>1694</v>
      </c>
      <c r="B198" s="4">
        <v>0.54825304232804228</v>
      </c>
      <c r="C198" s="4">
        <f t="shared" ref="C198:C261" si="59">B198/0.7</f>
        <v>0.78321863189720331</v>
      </c>
      <c r="D198" s="4">
        <v>0.8220813096507934</v>
      </c>
      <c r="E198" s="4">
        <v>0.65508166666666645</v>
      </c>
      <c r="F198" s="4">
        <v>4.6005000000000003</v>
      </c>
      <c r="G198" s="4">
        <v>5.766</v>
      </c>
      <c r="H198" s="4">
        <v>2.0310999999999999</v>
      </c>
      <c r="I198" s="4">
        <v>3.7016</v>
      </c>
      <c r="J198" s="4">
        <v>6.1574999999999998</v>
      </c>
      <c r="K198" s="4">
        <v>3.8552</v>
      </c>
      <c r="L198" s="4">
        <v>8.5568000000000008</v>
      </c>
      <c r="M198" s="4"/>
      <c r="N198" s="4">
        <v>11.532</v>
      </c>
      <c r="O198" s="4">
        <v>6.9192</v>
      </c>
      <c r="P198" s="4"/>
      <c r="Q198" s="26">
        <v>1694</v>
      </c>
      <c r="R198" s="6">
        <f t="shared" si="48"/>
        <v>222.784034915365</v>
      </c>
      <c r="S198" s="6">
        <f t="shared" ref="S198:S261" si="60">(E198/0.73)*21.7</f>
        <v>19.472975570776249</v>
      </c>
      <c r="T198" s="6">
        <f t="shared" si="49"/>
        <v>23.002500000000001</v>
      </c>
      <c r="U198" s="6">
        <f t="shared" si="50"/>
        <v>17.298000000000002</v>
      </c>
      <c r="V198" s="6">
        <f t="shared" si="51"/>
        <v>2.6404299999999998</v>
      </c>
      <c r="W198" s="6">
        <f t="shared" si="52"/>
        <v>11.104800000000001</v>
      </c>
      <c r="X198" s="6">
        <f t="shared" si="53"/>
        <v>8.0047499999999996</v>
      </c>
      <c r="Y198" s="6">
        <f t="shared" si="54"/>
        <v>5.0117599999999998</v>
      </c>
      <c r="Z198" s="6">
        <f t="shared" si="55"/>
        <v>17.113600000000002</v>
      </c>
      <c r="AB198" s="7">
        <f t="shared" si="56"/>
        <v>326.43285048614126</v>
      </c>
      <c r="AC198" s="7"/>
      <c r="AD198" s="8">
        <v>1694</v>
      </c>
      <c r="AE198" s="9">
        <f t="shared" si="57"/>
        <v>2883</v>
      </c>
      <c r="AF198" s="9">
        <f t="shared" si="58"/>
        <v>1729.8</v>
      </c>
      <c r="AG198" s="9">
        <f t="shared" ref="AG198:AG261" si="61">AB198*4.2</f>
        <v>1371.0179720417934</v>
      </c>
      <c r="AI198" s="24">
        <v>1694</v>
      </c>
      <c r="AJ198" s="11">
        <f t="shared" ref="AJ198:AJ261" si="62">AE198/AG198</f>
        <v>2.1028170737298812</v>
      </c>
      <c r="AK198" s="11">
        <f t="shared" ref="AK198:AK261" si="63">AF198/AG198</f>
        <v>1.2616902442379285</v>
      </c>
    </row>
    <row r="199" spans="1:37" x14ac:dyDescent="0.2">
      <c r="A199" s="5">
        <v>1695</v>
      </c>
      <c r="B199" s="4">
        <v>0.42774669312169306</v>
      </c>
      <c r="C199" s="4">
        <f t="shared" si="59"/>
        <v>0.61106670445956157</v>
      </c>
      <c r="D199" s="4">
        <v>0.6743501660317458</v>
      </c>
      <c r="E199" s="4">
        <v>0.58453441025641006</v>
      </c>
      <c r="F199" s="4">
        <v>3.9973999999999998</v>
      </c>
      <c r="G199" s="4">
        <v>4.6448</v>
      </c>
      <c r="H199" s="4">
        <v>2</v>
      </c>
      <c r="I199" s="4">
        <v>3.7016</v>
      </c>
      <c r="J199" s="4">
        <v>6.1574999999999998</v>
      </c>
      <c r="K199" s="4">
        <v>3.8552</v>
      </c>
      <c r="L199" s="4">
        <v>9</v>
      </c>
      <c r="M199" s="4"/>
      <c r="N199" s="4">
        <v>11.532</v>
      </c>
      <c r="O199" s="4">
        <v>6.9192</v>
      </c>
      <c r="P199" s="4"/>
      <c r="Q199" s="26">
        <v>1695</v>
      </c>
      <c r="R199" s="6">
        <f t="shared" si="48"/>
        <v>182.74889499460312</v>
      </c>
      <c r="S199" s="6">
        <f t="shared" si="60"/>
        <v>17.375885893923424</v>
      </c>
      <c r="T199" s="6">
        <f t="shared" si="49"/>
        <v>19.986999999999998</v>
      </c>
      <c r="U199" s="6">
        <f t="shared" si="50"/>
        <v>13.9344</v>
      </c>
      <c r="V199" s="6">
        <f t="shared" si="51"/>
        <v>2.6</v>
      </c>
      <c r="W199" s="6">
        <f t="shared" si="52"/>
        <v>11.104800000000001</v>
      </c>
      <c r="X199" s="6">
        <f t="shared" si="53"/>
        <v>8.0047499999999996</v>
      </c>
      <c r="Y199" s="6">
        <f t="shared" si="54"/>
        <v>5.0117599999999998</v>
      </c>
      <c r="Z199" s="6">
        <f t="shared" si="55"/>
        <v>18</v>
      </c>
      <c r="AB199" s="7">
        <f t="shared" si="56"/>
        <v>278.76749088852654</v>
      </c>
      <c r="AC199" s="7"/>
      <c r="AD199" s="8">
        <v>1695</v>
      </c>
      <c r="AE199" s="9">
        <f t="shared" si="57"/>
        <v>2883</v>
      </c>
      <c r="AF199" s="9">
        <f t="shared" si="58"/>
        <v>1729.8</v>
      </c>
      <c r="AG199" s="9">
        <f t="shared" si="61"/>
        <v>1170.8234617318114</v>
      </c>
      <c r="AI199" s="24">
        <v>1695</v>
      </c>
      <c r="AJ199" s="11">
        <f t="shared" si="62"/>
        <v>2.4623695153286733</v>
      </c>
      <c r="AK199" s="11">
        <f t="shared" si="63"/>
        <v>1.4774217091972039</v>
      </c>
    </row>
    <row r="200" spans="1:37" x14ac:dyDescent="0.2">
      <c r="A200" s="5">
        <v>1696</v>
      </c>
      <c r="B200" s="4">
        <v>0.55232076719576717</v>
      </c>
      <c r="C200" s="4">
        <f t="shared" si="59"/>
        <v>0.78902966742252456</v>
      </c>
      <c r="D200" s="4">
        <v>0.82706801492063475</v>
      </c>
      <c r="E200" s="4">
        <v>0.80121526923076902</v>
      </c>
      <c r="F200" s="4">
        <v>4.3143000000000002</v>
      </c>
      <c r="G200" s="4">
        <v>5.3388999999999998</v>
      </c>
      <c r="H200" s="4">
        <v>2</v>
      </c>
      <c r="I200" s="4">
        <v>3.7016</v>
      </c>
      <c r="J200" s="4">
        <v>5.8727999999999998</v>
      </c>
      <c r="K200" s="4">
        <v>3.6732999999999998</v>
      </c>
      <c r="L200" s="4">
        <v>9.4600000000000009</v>
      </c>
      <c r="M200" s="4"/>
      <c r="N200" s="4">
        <v>11.532</v>
      </c>
      <c r="O200" s="4">
        <v>6.9192</v>
      </c>
      <c r="P200" s="4"/>
      <c r="Q200" s="26">
        <v>1696</v>
      </c>
      <c r="R200" s="6">
        <f t="shared" si="48"/>
        <v>224.13543204349202</v>
      </c>
      <c r="S200" s="6">
        <f t="shared" si="60"/>
        <v>23.816947044257105</v>
      </c>
      <c r="T200" s="6">
        <f t="shared" si="49"/>
        <v>21.5715</v>
      </c>
      <c r="U200" s="6">
        <f t="shared" si="50"/>
        <v>16.0167</v>
      </c>
      <c r="V200" s="6">
        <f t="shared" si="51"/>
        <v>2.6</v>
      </c>
      <c r="W200" s="6">
        <f t="shared" si="52"/>
        <v>11.104800000000001</v>
      </c>
      <c r="X200" s="6">
        <f t="shared" si="53"/>
        <v>7.6346400000000001</v>
      </c>
      <c r="Y200" s="6">
        <f t="shared" si="54"/>
        <v>4.77529</v>
      </c>
      <c r="Z200" s="6">
        <f t="shared" si="55"/>
        <v>18.920000000000002</v>
      </c>
      <c r="AB200" s="7">
        <f t="shared" si="56"/>
        <v>330.57530908774919</v>
      </c>
      <c r="AC200" s="7"/>
      <c r="AD200" s="8">
        <v>1696</v>
      </c>
      <c r="AE200" s="9">
        <f t="shared" si="57"/>
        <v>2883</v>
      </c>
      <c r="AF200" s="9">
        <f t="shared" si="58"/>
        <v>1729.8</v>
      </c>
      <c r="AG200" s="9">
        <f t="shared" si="61"/>
        <v>1388.4162981685467</v>
      </c>
      <c r="AI200" s="24">
        <v>1696</v>
      </c>
      <c r="AJ200" s="11">
        <f t="shared" si="62"/>
        <v>2.0764665495521419</v>
      </c>
      <c r="AK200" s="11">
        <f t="shared" si="63"/>
        <v>1.245879929731285</v>
      </c>
    </row>
    <row r="201" spans="1:37" x14ac:dyDescent="0.2">
      <c r="A201" s="5">
        <v>1697</v>
      </c>
      <c r="B201" s="4">
        <v>0.71121626984126984</v>
      </c>
      <c r="C201" s="4">
        <f t="shared" si="59"/>
        <v>1.0160232426303855</v>
      </c>
      <c r="D201" s="4">
        <v>1.0218611895238094</v>
      </c>
      <c r="E201" s="4">
        <v>0.67523802564102553</v>
      </c>
      <c r="F201" s="4">
        <v>4.0894000000000004</v>
      </c>
      <c r="G201" s="4">
        <v>5.2427999999999999</v>
      </c>
      <c r="H201" s="4">
        <v>1.9670000000000001</v>
      </c>
      <c r="I201" s="4">
        <v>3.7016</v>
      </c>
      <c r="J201" s="4">
        <v>5.3388999999999998</v>
      </c>
      <c r="K201" s="4">
        <v>3.4188000000000001</v>
      </c>
      <c r="L201" s="4">
        <v>7.6</v>
      </c>
      <c r="M201" s="4"/>
      <c r="N201" s="4">
        <v>11.532</v>
      </c>
      <c r="O201" s="4">
        <v>6.9192</v>
      </c>
      <c r="P201" s="4"/>
      <c r="Q201" s="26">
        <v>1697</v>
      </c>
      <c r="R201" s="6">
        <f t="shared" si="48"/>
        <v>276.92438236095234</v>
      </c>
      <c r="S201" s="6">
        <f t="shared" si="60"/>
        <v>20.07214404987706</v>
      </c>
      <c r="T201" s="6">
        <f t="shared" si="49"/>
        <v>20.447000000000003</v>
      </c>
      <c r="U201" s="6">
        <f t="shared" si="50"/>
        <v>15.728400000000001</v>
      </c>
      <c r="V201" s="6">
        <f t="shared" si="51"/>
        <v>2.5571000000000002</v>
      </c>
      <c r="W201" s="6">
        <f t="shared" si="52"/>
        <v>11.104800000000001</v>
      </c>
      <c r="X201" s="6">
        <f t="shared" si="53"/>
        <v>6.9405700000000001</v>
      </c>
      <c r="Y201" s="6">
        <f t="shared" si="54"/>
        <v>4.4444400000000002</v>
      </c>
      <c r="Z201" s="6">
        <f t="shared" si="55"/>
        <v>15.2</v>
      </c>
      <c r="AB201" s="7">
        <f t="shared" si="56"/>
        <v>373.41883641082939</v>
      </c>
      <c r="AC201" s="7"/>
      <c r="AD201" s="8">
        <v>1697</v>
      </c>
      <c r="AE201" s="9">
        <f t="shared" si="57"/>
        <v>2883</v>
      </c>
      <c r="AF201" s="9">
        <f t="shared" si="58"/>
        <v>1729.8</v>
      </c>
      <c r="AG201" s="9">
        <f t="shared" si="61"/>
        <v>1568.3591129254835</v>
      </c>
      <c r="AI201" s="24">
        <v>1697</v>
      </c>
      <c r="AJ201" s="11">
        <f t="shared" si="62"/>
        <v>1.8382269572319425</v>
      </c>
      <c r="AK201" s="11">
        <f t="shared" si="63"/>
        <v>1.1029361743391655</v>
      </c>
    </row>
    <row r="202" spans="1:37" x14ac:dyDescent="0.2">
      <c r="A202" s="5">
        <v>1698</v>
      </c>
      <c r="B202" s="4">
        <v>1.2411645502645501</v>
      </c>
      <c r="C202" s="4">
        <f t="shared" si="59"/>
        <v>1.7730922146636432</v>
      </c>
      <c r="D202" s="4">
        <v>1.6715353854603172</v>
      </c>
      <c r="E202" s="4">
        <v>1.1085997435897432</v>
      </c>
      <c r="F202" s="4">
        <v>3.9053</v>
      </c>
      <c r="G202" s="4">
        <v>5.0186000000000002</v>
      </c>
      <c r="H202" s="4">
        <v>2.0097999999999998</v>
      </c>
      <c r="I202" s="4">
        <v>3.7016</v>
      </c>
      <c r="J202" s="4">
        <v>5.0896999999999997</v>
      </c>
      <c r="K202" s="4">
        <v>3.2004999999999999</v>
      </c>
      <c r="L202" s="4">
        <v>5.8947000000000003</v>
      </c>
      <c r="M202" s="4"/>
      <c r="N202" s="4">
        <v>11.532</v>
      </c>
      <c r="O202" s="4">
        <v>6.9192</v>
      </c>
      <c r="P202" s="4"/>
      <c r="Q202" s="26">
        <v>1698</v>
      </c>
      <c r="R202" s="6">
        <f t="shared" si="48"/>
        <v>452.98608945974598</v>
      </c>
      <c r="S202" s="6">
        <f t="shared" si="60"/>
        <v>32.954266350544422</v>
      </c>
      <c r="T202" s="6">
        <f t="shared" si="49"/>
        <v>19.526499999999999</v>
      </c>
      <c r="U202" s="6">
        <f t="shared" si="50"/>
        <v>15.055800000000001</v>
      </c>
      <c r="V202" s="6">
        <f t="shared" si="51"/>
        <v>2.6127400000000001</v>
      </c>
      <c r="W202" s="6">
        <f t="shared" si="52"/>
        <v>11.104800000000001</v>
      </c>
      <c r="X202" s="6">
        <f t="shared" si="53"/>
        <v>6.6166099999999997</v>
      </c>
      <c r="Y202" s="6">
        <f t="shared" si="54"/>
        <v>4.1606500000000004</v>
      </c>
      <c r="Z202" s="6">
        <f t="shared" si="55"/>
        <v>11.789400000000001</v>
      </c>
      <c r="AB202" s="7">
        <f t="shared" si="56"/>
        <v>556.80685581029047</v>
      </c>
      <c r="AC202" s="7"/>
      <c r="AD202" s="8">
        <v>1698</v>
      </c>
      <c r="AE202" s="9">
        <f t="shared" si="57"/>
        <v>2883</v>
      </c>
      <c r="AF202" s="9">
        <f t="shared" si="58"/>
        <v>1729.8</v>
      </c>
      <c r="AG202" s="9">
        <f t="shared" si="61"/>
        <v>2338.5887944032202</v>
      </c>
      <c r="AI202" s="24">
        <v>1698</v>
      </c>
      <c r="AJ202" s="11">
        <f t="shared" si="62"/>
        <v>1.2327947550675351</v>
      </c>
      <c r="AK202" s="11">
        <f t="shared" si="63"/>
        <v>0.739676853040521</v>
      </c>
    </row>
    <row r="203" spans="1:37" x14ac:dyDescent="0.2">
      <c r="A203" s="5">
        <v>1699</v>
      </c>
      <c r="B203" s="4">
        <v>0.69291150793650802</v>
      </c>
      <c r="C203" s="4">
        <f t="shared" si="59"/>
        <v>0.98987358276644011</v>
      </c>
      <c r="D203" s="4">
        <v>0.99942101580952369</v>
      </c>
      <c r="E203" s="4">
        <v>1.1993033589743585</v>
      </c>
      <c r="F203" s="4">
        <v>4.0279999999999996</v>
      </c>
      <c r="G203" s="4">
        <v>5.2641</v>
      </c>
      <c r="H203" s="4">
        <v>2</v>
      </c>
      <c r="I203" s="4">
        <v>3.7016</v>
      </c>
      <c r="J203" s="4">
        <v>5.8727999999999998</v>
      </c>
      <c r="K203" s="4">
        <v>2.7277</v>
      </c>
      <c r="L203" s="4">
        <v>7.4634</v>
      </c>
      <c r="M203" s="4"/>
      <c r="N203" s="4">
        <v>11.532</v>
      </c>
      <c r="O203" s="4">
        <v>6.9192</v>
      </c>
      <c r="P203" s="4"/>
      <c r="Q203" s="26">
        <v>1699</v>
      </c>
      <c r="R203" s="6">
        <f t="shared" si="48"/>
        <v>270.84309528438092</v>
      </c>
      <c r="S203" s="6">
        <f t="shared" si="60"/>
        <v>35.650524506498051</v>
      </c>
      <c r="T203" s="6">
        <f t="shared" si="49"/>
        <v>20.139999999999997</v>
      </c>
      <c r="U203" s="6">
        <f t="shared" si="50"/>
        <v>15.792300000000001</v>
      </c>
      <c r="V203" s="6">
        <f t="shared" si="51"/>
        <v>2.6</v>
      </c>
      <c r="W203" s="6">
        <f t="shared" si="52"/>
        <v>11.104800000000001</v>
      </c>
      <c r="X203" s="6">
        <f t="shared" si="53"/>
        <v>7.6346400000000001</v>
      </c>
      <c r="Y203" s="6">
        <f t="shared" si="54"/>
        <v>3.5460100000000003</v>
      </c>
      <c r="Z203" s="6">
        <f t="shared" si="55"/>
        <v>14.9268</v>
      </c>
      <c r="AB203" s="7">
        <f t="shared" si="56"/>
        <v>382.23816979087906</v>
      </c>
      <c r="AC203" s="7"/>
      <c r="AD203" s="8">
        <v>1699</v>
      </c>
      <c r="AE203" s="9">
        <f t="shared" si="57"/>
        <v>2883</v>
      </c>
      <c r="AF203" s="9">
        <f t="shared" si="58"/>
        <v>1729.8</v>
      </c>
      <c r="AG203" s="9">
        <f t="shared" si="61"/>
        <v>1605.4003131216921</v>
      </c>
      <c r="AI203" s="24">
        <v>1699</v>
      </c>
      <c r="AJ203" s="11">
        <f t="shared" si="62"/>
        <v>1.795813777059768</v>
      </c>
      <c r="AK203" s="11">
        <f t="shared" si="63"/>
        <v>1.0774882662358607</v>
      </c>
    </row>
    <row r="204" spans="1:37" x14ac:dyDescent="0.2">
      <c r="A204" s="5">
        <v>1700</v>
      </c>
      <c r="B204" s="4">
        <v>0.33736693121693112</v>
      </c>
      <c r="C204" s="4">
        <f t="shared" si="59"/>
        <v>0.48195275888133021</v>
      </c>
      <c r="D204" s="4">
        <v>0.5635518083174601</v>
      </c>
      <c r="E204" s="4">
        <v>0.61476894871794852</v>
      </c>
      <c r="F204" s="4">
        <v>4.1405000000000003</v>
      </c>
      <c r="G204" s="4">
        <v>4.2283999999999997</v>
      </c>
      <c r="H204" s="4">
        <v>2.0310999999999999</v>
      </c>
      <c r="I204" s="4">
        <v>3.7016</v>
      </c>
      <c r="J204" s="4">
        <v>5.0896999999999997</v>
      </c>
      <c r="K204" s="4">
        <v>2.9823</v>
      </c>
      <c r="L204" s="4">
        <v>7.0831</v>
      </c>
      <c r="M204" s="4"/>
      <c r="N204" s="4">
        <v>11.532</v>
      </c>
      <c r="O204" s="4">
        <v>6.9192</v>
      </c>
      <c r="P204" s="4"/>
      <c r="Q204" s="26">
        <v>1700</v>
      </c>
      <c r="R204" s="6">
        <f t="shared" si="48"/>
        <v>152.7225400540317</v>
      </c>
      <c r="S204" s="6">
        <f t="shared" si="60"/>
        <v>18.274638612574634</v>
      </c>
      <c r="T204" s="6">
        <f t="shared" si="49"/>
        <v>20.702500000000001</v>
      </c>
      <c r="U204" s="6">
        <f t="shared" si="50"/>
        <v>12.685199999999998</v>
      </c>
      <c r="V204" s="6">
        <f t="shared" si="51"/>
        <v>2.6404299999999998</v>
      </c>
      <c r="W204" s="6">
        <f t="shared" si="52"/>
        <v>11.104800000000001</v>
      </c>
      <c r="X204" s="6">
        <f t="shared" si="53"/>
        <v>6.6166099999999997</v>
      </c>
      <c r="Y204" s="6">
        <f t="shared" si="54"/>
        <v>3.8769900000000002</v>
      </c>
      <c r="Z204" s="6">
        <f t="shared" si="55"/>
        <v>14.1662</v>
      </c>
      <c r="AB204" s="7">
        <f t="shared" si="56"/>
        <v>242.78990866660635</v>
      </c>
      <c r="AC204" s="7"/>
      <c r="AD204" s="8">
        <v>1700</v>
      </c>
      <c r="AE204" s="9">
        <f t="shared" si="57"/>
        <v>2883</v>
      </c>
      <c r="AF204" s="9">
        <f t="shared" si="58"/>
        <v>1729.8</v>
      </c>
      <c r="AG204" s="9">
        <f t="shared" si="61"/>
        <v>1019.7176163997467</v>
      </c>
      <c r="AI204" s="24">
        <v>1700</v>
      </c>
      <c r="AJ204" s="11">
        <f t="shared" si="62"/>
        <v>2.827253303889</v>
      </c>
      <c r="AK204" s="11">
        <f t="shared" si="63"/>
        <v>1.6963519823334001</v>
      </c>
    </row>
    <row r="205" spans="1:37" x14ac:dyDescent="0.2">
      <c r="A205" s="5">
        <v>1701</v>
      </c>
      <c r="B205" s="4">
        <v>0.46867508986861672</v>
      </c>
      <c r="C205" s="4">
        <f t="shared" si="59"/>
        <v>0.66953584266945254</v>
      </c>
      <c r="D205" s="4">
        <v>0.72452510617173449</v>
      </c>
      <c r="E205" s="4">
        <v>0.36785355128205122</v>
      </c>
      <c r="F205" s="4">
        <v>3.0670000000000002</v>
      </c>
      <c r="G205" s="4">
        <v>4.8627000000000002</v>
      </c>
      <c r="H205" s="4">
        <v>1.9670000000000001</v>
      </c>
      <c r="I205" s="4">
        <v>3.7016</v>
      </c>
      <c r="J205" s="4">
        <v>5.5258000000000003</v>
      </c>
      <c r="K205" s="4">
        <v>3.0550999999999999</v>
      </c>
      <c r="L205" s="4">
        <v>8.9370999999999992</v>
      </c>
      <c r="M205" s="4"/>
      <c r="N205" s="4">
        <v>11.532</v>
      </c>
      <c r="O205" s="4">
        <v>6.9192</v>
      </c>
      <c r="P205" s="4"/>
      <c r="Q205" s="26">
        <v>1701</v>
      </c>
      <c r="R205" s="6">
        <f t="shared" si="48"/>
        <v>196.34630377254004</v>
      </c>
      <c r="S205" s="6">
        <f t="shared" si="60"/>
        <v>10.934824743589742</v>
      </c>
      <c r="T205" s="6">
        <f t="shared" si="49"/>
        <v>15.335000000000001</v>
      </c>
      <c r="U205" s="6">
        <f t="shared" si="50"/>
        <v>14.588100000000001</v>
      </c>
      <c r="V205" s="6">
        <f t="shared" si="51"/>
        <v>2.5571000000000002</v>
      </c>
      <c r="W205" s="6">
        <f t="shared" si="52"/>
        <v>11.104800000000001</v>
      </c>
      <c r="X205" s="6">
        <f t="shared" si="53"/>
        <v>7.1835400000000007</v>
      </c>
      <c r="Y205" s="6">
        <f t="shared" si="54"/>
        <v>3.9716300000000002</v>
      </c>
      <c r="Z205" s="6">
        <f t="shared" si="55"/>
        <v>17.874199999999998</v>
      </c>
      <c r="AB205" s="7">
        <f t="shared" si="56"/>
        <v>279.89549851612975</v>
      </c>
      <c r="AC205" s="7"/>
      <c r="AD205" s="8">
        <v>1701</v>
      </c>
      <c r="AE205" s="9">
        <f t="shared" si="57"/>
        <v>2883</v>
      </c>
      <c r="AF205" s="9">
        <f t="shared" si="58"/>
        <v>1729.8</v>
      </c>
      <c r="AG205" s="9">
        <f t="shared" si="61"/>
        <v>1175.561093767745</v>
      </c>
      <c r="AI205" s="24">
        <v>1701</v>
      </c>
      <c r="AJ205" s="11">
        <f t="shared" si="62"/>
        <v>2.4524459130914322</v>
      </c>
      <c r="AK205" s="11">
        <f t="shared" si="63"/>
        <v>1.4714675478548593</v>
      </c>
    </row>
    <row r="206" spans="1:37" x14ac:dyDescent="0.2">
      <c r="A206" s="5">
        <v>1702</v>
      </c>
      <c r="B206" s="4">
        <v>0.39055118324475374</v>
      </c>
      <c r="C206" s="4">
        <f t="shared" si="59"/>
        <v>0.55793026177821969</v>
      </c>
      <c r="D206" s="4">
        <v>0.62875144656340842</v>
      </c>
      <c r="E206" s="4">
        <v>0.49383079487179471</v>
      </c>
      <c r="F206" s="4">
        <v>3.3</v>
      </c>
      <c r="G206" s="4">
        <v>5.4706000000000001</v>
      </c>
      <c r="H206" s="4">
        <v>2.3519000000000001</v>
      </c>
      <c r="I206" s="4">
        <v>3.7016</v>
      </c>
      <c r="J206" s="4">
        <v>4.7088999999999999</v>
      </c>
      <c r="K206" s="4">
        <v>2.8005</v>
      </c>
      <c r="L206" s="4">
        <v>9.1272000000000002</v>
      </c>
      <c r="M206" s="4"/>
      <c r="N206" s="4">
        <v>11.532</v>
      </c>
      <c r="O206" s="4">
        <v>6.9192</v>
      </c>
      <c r="P206" s="4"/>
      <c r="Q206" s="26">
        <v>1702</v>
      </c>
      <c r="R206" s="6">
        <f t="shared" si="48"/>
        <v>170.39164201868368</v>
      </c>
      <c r="S206" s="6">
        <f t="shared" si="60"/>
        <v>14.679627737969788</v>
      </c>
      <c r="T206" s="6">
        <f t="shared" si="49"/>
        <v>16.5</v>
      </c>
      <c r="U206" s="6">
        <f t="shared" si="50"/>
        <v>16.411799999999999</v>
      </c>
      <c r="V206" s="6">
        <f t="shared" si="51"/>
        <v>3.0574700000000004</v>
      </c>
      <c r="W206" s="6">
        <f t="shared" si="52"/>
        <v>11.104800000000001</v>
      </c>
      <c r="X206" s="6">
        <f t="shared" si="53"/>
        <v>6.1215700000000002</v>
      </c>
      <c r="Y206" s="6">
        <f t="shared" si="54"/>
        <v>3.6406499999999999</v>
      </c>
      <c r="Z206" s="6">
        <f t="shared" si="55"/>
        <v>18.2544</v>
      </c>
      <c r="AB206" s="7">
        <f t="shared" si="56"/>
        <v>260.16195975665346</v>
      </c>
      <c r="AC206" s="7"/>
      <c r="AD206" s="8">
        <v>1702</v>
      </c>
      <c r="AE206" s="9">
        <f t="shared" si="57"/>
        <v>2883</v>
      </c>
      <c r="AF206" s="9">
        <f t="shared" si="58"/>
        <v>1729.8</v>
      </c>
      <c r="AG206" s="9">
        <f t="shared" si="61"/>
        <v>1092.6802309779446</v>
      </c>
      <c r="AI206" s="24">
        <v>1702</v>
      </c>
      <c r="AJ206" s="11">
        <f t="shared" si="62"/>
        <v>2.6384663310140848</v>
      </c>
      <c r="AK206" s="11">
        <f t="shared" si="63"/>
        <v>1.5830797986084508</v>
      </c>
    </row>
    <row r="207" spans="1:37" x14ac:dyDescent="0.2">
      <c r="A207" s="5">
        <v>1703</v>
      </c>
      <c r="B207" s="4">
        <v>0.37626605946138758</v>
      </c>
      <c r="C207" s="4">
        <f t="shared" si="59"/>
        <v>0.53752294208769658</v>
      </c>
      <c r="D207" s="4">
        <v>0.61123902761490412</v>
      </c>
      <c r="E207" s="4">
        <v>0.49383079487179471</v>
      </c>
      <c r="F207" s="4">
        <v>3.3</v>
      </c>
      <c r="G207" s="4">
        <v>5.3945999999999996</v>
      </c>
      <c r="H207" s="4">
        <v>2.2877000000000001</v>
      </c>
      <c r="I207" s="4">
        <v>3.7016</v>
      </c>
      <c r="J207" s="4">
        <v>4.7569999999999997</v>
      </c>
      <c r="K207" s="4">
        <v>2.0731000000000002</v>
      </c>
      <c r="L207" s="4">
        <v>9.4600000000000009</v>
      </c>
      <c r="M207" s="4"/>
      <c r="N207" s="4">
        <v>11.532</v>
      </c>
      <c r="O207" s="4">
        <v>6.9192</v>
      </c>
      <c r="P207" s="4"/>
      <c r="Q207" s="26">
        <v>1703</v>
      </c>
      <c r="R207" s="6">
        <f t="shared" si="48"/>
        <v>165.64577648363903</v>
      </c>
      <c r="S207" s="6">
        <f t="shared" si="60"/>
        <v>14.679627737969788</v>
      </c>
      <c r="T207" s="6">
        <f t="shared" si="49"/>
        <v>16.5</v>
      </c>
      <c r="U207" s="6">
        <f t="shared" si="50"/>
        <v>16.183799999999998</v>
      </c>
      <c r="V207" s="6">
        <f t="shared" si="51"/>
        <v>2.9740100000000003</v>
      </c>
      <c r="W207" s="6">
        <f t="shared" si="52"/>
        <v>11.104800000000001</v>
      </c>
      <c r="X207" s="6">
        <f t="shared" si="53"/>
        <v>6.1840999999999999</v>
      </c>
      <c r="Y207" s="6">
        <f t="shared" si="54"/>
        <v>2.6950300000000005</v>
      </c>
      <c r="Z207" s="6">
        <f t="shared" si="55"/>
        <v>18.920000000000002</v>
      </c>
      <c r="AB207" s="7">
        <f t="shared" si="56"/>
        <v>254.88714422160882</v>
      </c>
      <c r="AC207" s="7"/>
      <c r="AD207" s="8">
        <v>1703</v>
      </c>
      <c r="AE207" s="9">
        <f t="shared" si="57"/>
        <v>2883</v>
      </c>
      <c r="AF207" s="9">
        <f t="shared" si="58"/>
        <v>1729.8</v>
      </c>
      <c r="AG207" s="9">
        <f t="shared" si="61"/>
        <v>1070.5260057307571</v>
      </c>
      <c r="AI207" s="24">
        <v>1703</v>
      </c>
      <c r="AJ207" s="11">
        <f t="shared" si="62"/>
        <v>2.6930686266066193</v>
      </c>
      <c r="AK207" s="11">
        <f t="shared" si="63"/>
        <v>1.6158411759639717</v>
      </c>
    </row>
    <row r="208" spans="1:37" x14ac:dyDescent="0.2">
      <c r="A208" s="5">
        <v>1704</v>
      </c>
      <c r="B208" s="4">
        <v>0.41754938369656985</v>
      </c>
      <c r="C208" s="4">
        <f t="shared" si="59"/>
        <v>0.59649911956652835</v>
      </c>
      <c r="D208" s="4">
        <v>0.66184908046129876</v>
      </c>
      <c r="E208" s="4">
        <v>0.61476894871794852</v>
      </c>
      <c r="F208" s="4">
        <v>3.3</v>
      </c>
      <c r="G208" s="4">
        <v>4.3308999999999997</v>
      </c>
      <c r="H208" s="4">
        <v>2.2450000000000001</v>
      </c>
      <c r="I208" s="4">
        <v>3.7016</v>
      </c>
      <c r="J208" s="4">
        <v>4.7088999999999999</v>
      </c>
      <c r="K208" s="4">
        <v>2.2913000000000001</v>
      </c>
      <c r="L208" s="4">
        <v>8.9370999999999992</v>
      </c>
      <c r="M208" s="4"/>
      <c r="N208" s="4">
        <v>11.532</v>
      </c>
      <c r="O208" s="4">
        <v>6.9192</v>
      </c>
      <c r="P208" s="4"/>
      <c r="Q208" s="26">
        <v>1704</v>
      </c>
      <c r="R208" s="6">
        <f t="shared" si="48"/>
        <v>179.36110080501197</v>
      </c>
      <c r="S208" s="6">
        <f t="shared" si="60"/>
        <v>18.274638612574634</v>
      </c>
      <c r="T208" s="6">
        <f t="shared" si="49"/>
        <v>16.5</v>
      </c>
      <c r="U208" s="6">
        <f t="shared" si="50"/>
        <v>12.992699999999999</v>
      </c>
      <c r="V208" s="6">
        <f t="shared" si="51"/>
        <v>2.9185000000000003</v>
      </c>
      <c r="W208" s="6">
        <f t="shared" si="52"/>
        <v>11.104800000000001</v>
      </c>
      <c r="X208" s="6">
        <f t="shared" si="53"/>
        <v>6.1215700000000002</v>
      </c>
      <c r="Y208" s="6">
        <f t="shared" si="54"/>
        <v>2.9786900000000003</v>
      </c>
      <c r="Z208" s="6">
        <f t="shared" si="55"/>
        <v>17.874199999999998</v>
      </c>
      <c r="AB208" s="7">
        <f t="shared" si="56"/>
        <v>268.12619941758658</v>
      </c>
      <c r="AC208" s="7"/>
      <c r="AD208" s="8">
        <v>1704</v>
      </c>
      <c r="AE208" s="9">
        <f t="shared" si="57"/>
        <v>2883</v>
      </c>
      <c r="AF208" s="9">
        <f t="shared" si="58"/>
        <v>1729.8</v>
      </c>
      <c r="AG208" s="9">
        <f t="shared" si="61"/>
        <v>1126.1300375538638</v>
      </c>
      <c r="AI208" s="24">
        <v>1704</v>
      </c>
      <c r="AJ208" s="11">
        <f t="shared" si="62"/>
        <v>2.5600951078992096</v>
      </c>
      <c r="AK208" s="11">
        <f t="shared" si="63"/>
        <v>1.5360570647395257</v>
      </c>
    </row>
    <row r="209" spans="1:37" x14ac:dyDescent="0.2">
      <c r="A209" s="5">
        <v>1705</v>
      </c>
      <c r="B209" s="4">
        <v>0.36526172965697656</v>
      </c>
      <c r="C209" s="4">
        <f t="shared" si="59"/>
        <v>0.52180247093853793</v>
      </c>
      <c r="D209" s="4">
        <v>0.59774859962108062</v>
      </c>
      <c r="E209" s="4">
        <v>0.41824444871794864</v>
      </c>
      <c r="F209" s="4">
        <v>3.3</v>
      </c>
      <c r="G209" s="4">
        <v>5.5086000000000004</v>
      </c>
      <c r="H209" s="4">
        <v>2.2021999999999999</v>
      </c>
      <c r="I209" s="4">
        <v>3.7016</v>
      </c>
      <c r="J209" s="4">
        <v>4.5167000000000002</v>
      </c>
      <c r="K209" s="4">
        <v>2.6185999999999998</v>
      </c>
      <c r="L209" s="4">
        <v>8.6043000000000003</v>
      </c>
      <c r="M209" s="4"/>
      <c r="N209" s="4">
        <v>11.532</v>
      </c>
      <c r="O209" s="4">
        <v>6.9192</v>
      </c>
      <c r="P209" s="4"/>
      <c r="Q209" s="26">
        <v>1705</v>
      </c>
      <c r="R209" s="6">
        <f t="shared" si="48"/>
        <v>161.98987049731284</v>
      </c>
      <c r="S209" s="6">
        <f t="shared" si="60"/>
        <v>12.432745941341761</v>
      </c>
      <c r="T209" s="6">
        <f t="shared" si="49"/>
        <v>16.5</v>
      </c>
      <c r="U209" s="6">
        <f t="shared" si="50"/>
        <v>16.5258</v>
      </c>
      <c r="V209" s="6">
        <f t="shared" si="51"/>
        <v>2.86286</v>
      </c>
      <c r="W209" s="6">
        <f t="shared" si="52"/>
        <v>11.104800000000001</v>
      </c>
      <c r="X209" s="6">
        <f t="shared" si="53"/>
        <v>5.8717100000000002</v>
      </c>
      <c r="Y209" s="6">
        <f t="shared" si="54"/>
        <v>3.4041799999999998</v>
      </c>
      <c r="Z209" s="6">
        <f t="shared" si="55"/>
        <v>17.208600000000001</v>
      </c>
      <c r="AB209" s="7">
        <f t="shared" si="56"/>
        <v>247.90056643865461</v>
      </c>
      <c r="AC209" s="7"/>
      <c r="AD209" s="8">
        <v>1705</v>
      </c>
      <c r="AE209" s="9">
        <f t="shared" si="57"/>
        <v>2883</v>
      </c>
      <c r="AF209" s="9">
        <f t="shared" si="58"/>
        <v>1729.8</v>
      </c>
      <c r="AG209" s="9">
        <f t="shared" si="61"/>
        <v>1041.1823790423493</v>
      </c>
      <c r="AI209" s="24">
        <v>1705</v>
      </c>
      <c r="AJ209" s="11">
        <f t="shared" si="62"/>
        <v>2.7689673375491655</v>
      </c>
      <c r="AK209" s="11">
        <f t="shared" si="63"/>
        <v>1.6613804025294991</v>
      </c>
    </row>
    <row r="210" spans="1:37" x14ac:dyDescent="0.2">
      <c r="A210" s="5">
        <v>1706</v>
      </c>
      <c r="B210" s="4">
        <v>0.35993043944117481</v>
      </c>
      <c r="C210" s="4">
        <f t="shared" si="59"/>
        <v>0.51418634205882119</v>
      </c>
      <c r="D210" s="4">
        <v>0.59121286431972486</v>
      </c>
      <c r="E210" s="4">
        <v>0.58453441025641006</v>
      </c>
      <c r="F210" s="4">
        <v>3.3</v>
      </c>
      <c r="G210" s="4">
        <v>5.0147000000000004</v>
      </c>
      <c r="H210" s="4">
        <v>2.1379999999999999</v>
      </c>
      <c r="I210" s="4">
        <v>3.7016</v>
      </c>
      <c r="J210" s="4">
        <v>4.2765000000000004</v>
      </c>
      <c r="K210" s="4">
        <v>2.4367999999999999</v>
      </c>
      <c r="L210" s="4">
        <v>9.3649000000000004</v>
      </c>
      <c r="M210" s="4"/>
      <c r="N210" s="4">
        <v>11.532</v>
      </c>
      <c r="O210" s="4">
        <v>6.9192</v>
      </c>
      <c r="P210" s="4"/>
      <c r="Q210" s="26">
        <v>1706</v>
      </c>
      <c r="R210" s="6">
        <f t="shared" si="48"/>
        <v>160.21868623064543</v>
      </c>
      <c r="S210" s="6">
        <f t="shared" si="60"/>
        <v>17.375885893923424</v>
      </c>
      <c r="T210" s="6">
        <f t="shared" si="49"/>
        <v>16.5</v>
      </c>
      <c r="U210" s="6">
        <f t="shared" si="50"/>
        <v>15.0441</v>
      </c>
      <c r="V210" s="6">
        <f t="shared" si="51"/>
        <v>2.7793999999999999</v>
      </c>
      <c r="W210" s="6">
        <f t="shared" si="52"/>
        <v>11.104800000000001</v>
      </c>
      <c r="X210" s="6">
        <f t="shared" si="53"/>
        <v>5.5594500000000009</v>
      </c>
      <c r="Y210" s="6">
        <f t="shared" si="54"/>
        <v>3.16784</v>
      </c>
      <c r="Z210" s="6">
        <f t="shared" si="55"/>
        <v>18.729800000000001</v>
      </c>
      <c r="AB210" s="7">
        <f t="shared" si="56"/>
        <v>250.47996212456891</v>
      </c>
      <c r="AC210" s="7"/>
      <c r="AD210" s="8">
        <v>1706</v>
      </c>
      <c r="AE210" s="9">
        <f t="shared" si="57"/>
        <v>2883</v>
      </c>
      <c r="AF210" s="9">
        <f t="shared" si="58"/>
        <v>1729.8</v>
      </c>
      <c r="AG210" s="9">
        <f t="shared" si="61"/>
        <v>1052.0158409231894</v>
      </c>
      <c r="AI210" s="24">
        <v>1706</v>
      </c>
      <c r="AJ210" s="11">
        <f t="shared" si="62"/>
        <v>2.7404530310779758</v>
      </c>
      <c r="AK210" s="11">
        <f t="shared" si="63"/>
        <v>1.6442718186467853</v>
      </c>
    </row>
    <row r="211" spans="1:37" x14ac:dyDescent="0.2">
      <c r="A211" s="5">
        <v>1707</v>
      </c>
      <c r="B211" s="4">
        <v>0.33969887657095316</v>
      </c>
      <c r="C211" s="4">
        <f t="shared" si="59"/>
        <v>0.48528410938707595</v>
      </c>
      <c r="D211" s="4">
        <v>0.56641058676586276</v>
      </c>
      <c r="E211" s="4">
        <v>0.49383079487179471</v>
      </c>
      <c r="F211" s="4">
        <v>3.3</v>
      </c>
      <c r="G211" s="4">
        <v>4.7488000000000001</v>
      </c>
      <c r="H211" s="4">
        <v>2.0525000000000002</v>
      </c>
      <c r="I211" s="4">
        <v>3.7016</v>
      </c>
      <c r="J211" s="4">
        <v>4.2765000000000004</v>
      </c>
      <c r="K211" s="4">
        <v>2.8368000000000002</v>
      </c>
      <c r="L211" s="4">
        <v>8.7469000000000001</v>
      </c>
      <c r="M211" s="4"/>
      <c r="N211" s="4">
        <v>11.532</v>
      </c>
      <c r="O211" s="4">
        <v>6.9192</v>
      </c>
      <c r="P211" s="4"/>
      <c r="Q211" s="26">
        <v>1707</v>
      </c>
      <c r="R211" s="6">
        <f t="shared" si="48"/>
        <v>153.49726901354882</v>
      </c>
      <c r="S211" s="6">
        <f t="shared" si="60"/>
        <v>14.679627737969788</v>
      </c>
      <c r="T211" s="6">
        <f t="shared" si="49"/>
        <v>16.5</v>
      </c>
      <c r="U211" s="6">
        <f t="shared" si="50"/>
        <v>14.246400000000001</v>
      </c>
      <c r="V211" s="6">
        <f t="shared" si="51"/>
        <v>2.6682500000000005</v>
      </c>
      <c r="W211" s="6">
        <f t="shared" si="52"/>
        <v>11.104800000000001</v>
      </c>
      <c r="X211" s="6">
        <f t="shared" si="53"/>
        <v>5.5594500000000009</v>
      </c>
      <c r="Y211" s="6">
        <f t="shared" si="54"/>
        <v>3.6878400000000005</v>
      </c>
      <c r="Z211" s="6">
        <f t="shared" si="55"/>
        <v>17.4938</v>
      </c>
      <c r="AB211" s="7">
        <f t="shared" si="56"/>
        <v>239.43743675151859</v>
      </c>
      <c r="AC211" s="7"/>
      <c r="AD211" s="8">
        <v>1707</v>
      </c>
      <c r="AE211" s="9">
        <f t="shared" si="57"/>
        <v>2883</v>
      </c>
      <c r="AF211" s="9">
        <f t="shared" si="58"/>
        <v>1729.8</v>
      </c>
      <c r="AG211" s="9">
        <f t="shared" si="61"/>
        <v>1005.6372343563781</v>
      </c>
      <c r="AI211" s="24">
        <v>1707</v>
      </c>
      <c r="AJ211" s="11">
        <f t="shared" si="62"/>
        <v>2.8668389569377473</v>
      </c>
      <c r="AK211" s="11">
        <f t="shared" si="63"/>
        <v>1.7201033741626484</v>
      </c>
    </row>
    <row r="212" spans="1:37" x14ac:dyDescent="0.2">
      <c r="A212" s="5">
        <v>1708</v>
      </c>
      <c r="B212" s="4">
        <v>0.66378238537179601</v>
      </c>
      <c r="C212" s="4">
        <f t="shared" si="59"/>
        <v>0.94826055053113723</v>
      </c>
      <c r="D212" s="4">
        <v>0.89312267657992561</v>
      </c>
      <c r="E212" s="4">
        <v>0.49383079487179471</v>
      </c>
      <c r="F212" s="4">
        <v>3.3</v>
      </c>
      <c r="G212" s="4">
        <v>4.8627000000000002</v>
      </c>
      <c r="H212" s="4">
        <v>2.2663000000000002</v>
      </c>
      <c r="I212" s="4">
        <v>3.7016</v>
      </c>
      <c r="J212" s="4">
        <v>4.2765000000000004</v>
      </c>
      <c r="K212" s="4">
        <v>2.9823</v>
      </c>
      <c r="L212" s="4">
        <v>8.4617000000000004</v>
      </c>
      <c r="M212" s="4"/>
      <c r="N212" s="4">
        <v>11.532</v>
      </c>
      <c r="O212" s="4">
        <v>6.9192</v>
      </c>
      <c r="P212" s="4"/>
      <c r="Q212" s="26">
        <v>1708</v>
      </c>
      <c r="R212" s="6">
        <f t="shared" si="48"/>
        <v>242.03624535315984</v>
      </c>
      <c r="S212" s="6">
        <f t="shared" si="60"/>
        <v>14.679627737969788</v>
      </c>
      <c r="T212" s="6">
        <f t="shared" si="49"/>
        <v>16.5</v>
      </c>
      <c r="U212" s="6">
        <f t="shared" si="50"/>
        <v>14.588100000000001</v>
      </c>
      <c r="V212" s="6">
        <f t="shared" si="51"/>
        <v>2.9461900000000005</v>
      </c>
      <c r="W212" s="6">
        <f t="shared" si="52"/>
        <v>11.104800000000001</v>
      </c>
      <c r="X212" s="6">
        <f t="shared" si="53"/>
        <v>5.5594500000000009</v>
      </c>
      <c r="Y212" s="6">
        <f t="shared" si="54"/>
        <v>3.8769900000000002</v>
      </c>
      <c r="Z212" s="6">
        <f t="shared" si="55"/>
        <v>16.923400000000001</v>
      </c>
      <c r="AB212" s="7">
        <f t="shared" si="56"/>
        <v>328.21480309112968</v>
      </c>
      <c r="AC212" s="7"/>
      <c r="AD212" s="8">
        <v>1708</v>
      </c>
      <c r="AE212" s="9">
        <f t="shared" si="57"/>
        <v>2883</v>
      </c>
      <c r="AF212" s="9">
        <f t="shared" si="58"/>
        <v>1729.8</v>
      </c>
      <c r="AG212" s="9">
        <f t="shared" si="61"/>
        <v>1378.5021729827447</v>
      </c>
      <c r="AI212" s="24">
        <v>1708</v>
      </c>
      <c r="AJ212" s="11">
        <f t="shared" si="62"/>
        <v>2.0914004029183983</v>
      </c>
      <c r="AK212" s="11">
        <f t="shared" si="63"/>
        <v>1.2548402417510389</v>
      </c>
    </row>
    <row r="213" spans="1:37" x14ac:dyDescent="0.2">
      <c r="A213" s="5">
        <v>1709</v>
      </c>
      <c r="B213" s="4">
        <v>0.94739849548519972</v>
      </c>
      <c r="C213" s="4">
        <f t="shared" si="59"/>
        <v>1.353426422121714</v>
      </c>
      <c r="D213" s="4">
        <v>1.2289002557544757</v>
      </c>
      <c r="E213" s="4">
        <v>0.74074619230769212</v>
      </c>
      <c r="F213" s="4">
        <v>3.3</v>
      </c>
      <c r="G213" s="4">
        <v>5.7365000000000004</v>
      </c>
      <c r="H213" s="4">
        <v>3.2284999999999999</v>
      </c>
      <c r="I213" s="4">
        <v>3.7016</v>
      </c>
      <c r="J213" s="4">
        <v>5.6219000000000001</v>
      </c>
      <c r="K213" s="4">
        <v>3.8552</v>
      </c>
      <c r="L213" s="4">
        <v>9.1272000000000002</v>
      </c>
      <c r="M213" s="4"/>
      <c r="N213" s="4">
        <v>11.532</v>
      </c>
      <c r="O213" s="4">
        <v>6.9192</v>
      </c>
      <c r="P213" s="4"/>
      <c r="Q213" s="26">
        <v>1709</v>
      </c>
      <c r="R213" s="6">
        <f t="shared" si="48"/>
        <v>333.03196930946291</v>
      </c>
      <c r="S213" s="6">
        <f t="shared" si="60"/>
        <v>22.019441606954686</v>
      </c>
      <c r="T213" s="6">
        <f t="shared" si="49"/>
        <v>16.5</v>
      </c>
      <c r="U213" s="6">
        <f t="shared" si="50"/>
        <v>17.209500000000002</v>
      </c>
      <c r="V213" s="6">
        <f t="shared" si="51"/>
        <v>4.1970499999999999</v>
      </c>
      <c r="W213" s="6">
        <f t="shared" si="52"/>
        <v>11.104800000000001</v>
      </c>
      <c r="X213" s="6">
        <f t="shared" si="53"/>
        <v>7.3084700000000007</v>
      </c>
      <c r="Y213" s="6">
        <f t="shared" si="54"/>
        <v>5.0117599999999998</v>
      </c>
      <c r="Z213" s="6">
        <f t="shared" si="55"/>
        <v>18.2544</v>
      </c>
      <c r="AB213" s="7">
        <f t="shared" si="56"/>
        <v>434.63739091641753</v>
      </c>
      <c r="AC213" s="7"/>
      <c r="AD213" s="8">
        <v>1709</v>
      </c>
      <c r="AE213" s="9">
        <f t="shared" si="57"/>
        <v>2883</v>
      </c>
      <c r="AF213" s="9">
        <f t="shared" si="58"/>
        <v>1729.8</v>
      </c>
      <c r="AG213" s="9">
        <f t="shared" si="61"/>
        <v>1825.4770418489536</v>
      </c>
      <c r="AI213" s="24">
        <v>1709</v>
      </c>
      <c r="AJ213" s="11">
        <f t="shared" si="62"/>
        <v>1.5793132063057462</v>
      </c>
      <c r="AK213" s="11">
        <f t="shared" si="63"/>
        <v>0.94758792378344781</v>
      </c>
    </row>
    <row r="214" spans="1:37" x14ac:dyDescent="0.2">
      <c r="A214" s="5">
        <v>1710</v>
      </c>
      <c r="B214" s="4">
        <v>0.45257889911713367</v>
      </c>
      <c r="C214" s="4">
        <f t="shared" si="59"/>
        <v>0.64654128445304815</v>
      </c>
      <c r="D214" s="4">
        <v>0.7369631901840491</v>
      </c>
      <c r="E214" s="4">
        <v>0.74074619230769212</v>
      </c>
      <c r="F214" s="4">
        <v>3.3</v>
      </c>
      <c r="G214" s="4">
        <v>5.1287000000000003</v>
      </c>
      <c r="H214" s="4">
        <v>2.9719000000000002</v>
      </c>
      <c r="I214" s="4">
        <v>3.7016</v>
      </c>
      <c r="J214" s="4">
        <v>5.2374999999999998</v>
      </c>
      <c r="K214" s="4">
        <v>5.2371999999999996</v>
      </c>
      <c r="L214" s="4">
        <v>7.9387999999999996</v>
      </c>
      <c r="M214" s="4"/>
      <c r="N214" s="4">
        <v>11.532</v>
      </c>
      <c r="O214" s="4">
        <v>6.9192</v>
      </c>
      <c r="P214" s="4"/>
      <c r="Q214" s="26">
        <v>1710</v>
      </c>
      <c r="R214" s="6">
        <f t="shared" si="48"/>
        <v>199.71702453987731</v>
      </c>
      <c r="S214" s="6">
        <f t="shared" si="60"/>
        <v>22.019441606954686</v>
      </c>
      <c r="T214" s="6">
        <f t="shared" si="49"/>
        <v>16.5</v>
      </c>
      <c r="U214" s="6">
        <f t="shared" si="50"/>
        <v>15.386100000000001</v>
      </c>
      <c r="V214" s="6">
        <f t="shared" si="51"/>
        <v>3.8634700000000004</v>
      </c>
      <c r="W214" s="6">
        <f t="shared" si="52"/>
        <v>11.104800000000001</v>
      </c>
      <c r="X214" s="6">
        <f t="shared" si="53"/>
        <v>6.8087499999999999</v>
      </c>
      <c r="Y214" s="6">
        <f t="shared" si="54"/>
        <v>6.8083599999999995</v>
      </c>
      <c r="Z214" s="6">
        <f t="shared" si="55"/>
        <v>15.877599999999999</v>
      </c>
      <c r="AB214" s="7">
        <f t="shared" si="56"/>
        <v>298.08554614683197</v>
      </c>
      <c r="AC214" s="7"/>
      <c r="AD214" s="8">
        <v>1710</v>
      </c>
      <c r="AE214" s="9">
        <f t="shared" si="57"/>
        <v>2883</v>
      </c>
      <c r="AF214" s="9">
        <f t="shared" si="58"/>
        <v>1729.8</v>
      </c>
      <c r="AG214" s="9">
        <f t="shared" si="61"/>
        <v>1251.9592938166943</v>
      </c>
      <c r="AI214" s="24">
        <v>1710</v>
      </c>
      <c r="AJ214" s="11">
        <f t="shared" si="62"/>
        <v>2.3027905254099377</v>
      </c>
      <c r="AK214" s="11">
        <f t="shared" si="63"/>
        <v>1.3816743152459625</v>
      </c>
    </row>
    <row r="215" spans="1:37" x14ac:dyDescent="0.2">
      <c r="A215" s="5">
        <v>1711</v>
      </c>
      <c r="B215" s="4">
        <v>0.43447574315244825</v>
      </c>
      <c r="C215" s="4">
        <f t="shared" si="59"/>
        <v>0.62067963307492613</v>
      </c>
      <c r="D215" s="4">
        <v>0.72473604826546001</v>
      </c>
      <c r="E215" s="4">
        <v>0.55429987179487161</v>
      </c>
      <c r="F215" s="4">
        <v>3.3</v>
      </c>
      <c r="G215" s="4">
        <v>4.9006999999999996</v>
      </c>
      <c r="H215" s="4">
        <v>2.3090999999999999</v>
      </c>
      <c r="I215" s="4">
        <v>3.7016</v>
      </c>
      <c r="J215" s="4">
        <v>5.1894</v>
      </c>
      <c r="K215" s="4">
        <v>2.9459</v>
      </c>
      <c r="L215" s="4">
        <v>9.1746999999999996</v>
      </c>
      <c r="M215" s="4"/>
      <c r="N215" s="4">
        <v>11.532</v>
      </c>
      <c r="O215" s="4">
        <v>6.9192</v>
      </c>
      <c r="P215" s="4"/>
      <c r="Q215" s="26">
        <v>1711</v>
      </c>
      <c r="R215" s="6">
        <f t="shared" si="48"/>
        <v>196.40346907993967</v>
      </c>
      <c r="S215" s="6">
        <f t="shared" si="60"/>
        <v>16.477133175272211</v>
      </c>
      <c r="T215" s="6">
        <f t="shared" si="49"/>
        <v>16.5</v>
      </c>
      <c r="U215" s="6">
        <f t="shared" si="50"/>
        <v>14.702099999999998</v>
      </c>
      <c r="V215" s="6">
        <f t="shared" si="51"/>
        <v>3.00183</v>
      </c>
      <c r="W215" s="6">
        <f t="shared" si="52"/>
        <v>11.104800000000001</v>
      </c>
      <c r="X215" s="6">
        <f t="shared" si="53"/>
        <v>6.7462200000000001</v>
      </c>
      <c r="Y215" s="6">
        <f t="shared" si="54"/>
        <v>3.8296700000000001</v>
      </c>
      <c r="Z215" s="6">
        <f t="shared" si="55"/>
        <v>18.349399999999999</v>
      </c>
      <c r="AB215" s="7">
        <f t="shared" si="56"/>
        <v>287.11462225521188</v>
      </c>
      <c r="AC215" s="7"/>
      <c r="AD215" s="8">
        <v>1711</v>
      </c>
      <c r="AE215" s="9">
        <f t="shared" si="57"/>
        <v>2883</v>
      </c>
      <c r="AF215" s="9">
        <f t="shared" si="58"/>
        <v>1729.8</v>
      </c>
      <c r="AG215" s="9">
        <f t="shared" si="61"/>
        <v>1205.88141347189</v>
      </c>
      <c r="AI215" s="24">
        <v>1711</v>
      </c>
      <c r="AJ215" s="11">
        <f t="shared" si="62"/>
        <v>2.3907823503966834</v>
      </c>
      <c r="AK215" s="11">
        <f t="shared" si="63"/>
        <v>1.43446941023801</v>
      </c>
    </row>
    <row r="216" spans="1:37" x14ac:dyDescent="0.2">
      <c r="A216" s="5">
        <v>1712</v>
      </c>
      <c r="B216" s="4">
        <v>0.49481959636806611</v>
      </c>
      <c r="C216" s="4">
        <f t="shared" si="59"/>
        <v>0.7068851376686659</v>
      </c>
      <c r="D216" s="4">
        <v>0.80756302521008405</v>
      </c>
      <c r="E216" s="4">
        <v>0.55429987179487161</v>
      </c>
      <c r="F216" s="4">
        <v>3.3</v>
      </c>
      <c r="G216" s="4">
        <v>4.9006999999999996</v>
      </c>
      <c r="H216" s="4">
        <v>2.2235999999999998</v>
      </c>
      <c r="I216" s="4">
        <v>3.7016</v>
      </c>
      <c r="J216" s="4">
        <v>5.2374999999999998</v>
      </c>
      <c r="K216" s="4">
        <v>2.8732000000000002</v>
      </c>
      <c r="L216" s="4">
        <v>8.6517999999999997</v>
      </c>
      <c r="M216" s="4"/>
      <c r="N216" s="4">
        <v>11.532</v>
      </c>
      <c r="O216" s="4">
        <v>6.9192</v>
      </c>
      <c r="P216" s="4"/>
      <c r="Q216" s="26">
        <v>1712</v>
      </c>
      <c r="R216" s="6">
        <f t="shared" si="48"/>
        <v>218.84957983193277</v>
      </c>
      <c r="S216" s="6">
        <f t="shared" si="60"/>
        <v>16.477133175272211</v>
      </c>
      <c r="T216" s="6">
        <f t="shared" si="49"/>
        <v>16.5</v>
      </c>
      <c r="U216" s="6">
        <f t="shared" si="50"/>
        <v>14.702099999999998</v>
      </c>
      <c r="V216" s="6">
        <f t="shared" si="51"/>
        <v>2.8906799999999997</v>
      </c>
      <c r="W216" s="6">
        <f t="shared" si="52"/>
        <v>11.104800000000001</v>
      </c>
      <c r="X216" s="6">
        <f t="shared" si="53"/>
        <v>6.8087499999999999</v>
      </c>
      <c r="Y216" s="6">
        <f t="shared" si="54"/>
        <v>3.7351600000000005</v>
      </c>
      <c r="Z216" s="6">
        <f t="shared" si="55"/>
        <v>17.303599999999999</v>
      </c>
      <c r="AB216" s="7">
        <f t="shared" si="56"/>
        <v>308.37180300720496</v>
      </c>
      <c r="AC216" s="7"/>
      <c r="AD216" s="8">
        <v>1712</v>
      </c>
      <c r="AE216" s="9">
        <f t="shared" si="57"/>
        <v>2883</v>
      </c>
      <c r="AF216" s="9">
        <f t="shared" si="58"/>
        <v>1729.8</v>
      </c>
      <c r="AG216" s="9">
        <f t="shared" si="61"/>
        <v>1295.1615726302609</v>
      </c>
      <c r="AI216" s="24">
        <v>1712</v>
      </c>
      <c r="AJ216" s="11">
        <f t="shared" si="62"/>
        <v>2.2259770988611862</v>
      </c>
      <c r="AK216" s="11">
        <f t="shared" si="63"/>
        <v>1.3355862593167118</v>
      </c>
    </row>
    <row r="217" spans="1:37" x14ac:dyDescent="0.2">
      <c r="A217" s="5">
        <v>1713</v>
      </c>
      <c r="B217" s="4">
        <v>0.50688836701118978</v>
      </c>
      <c r="C217" s="4">
        <f t="shared" si="59"/>
        <v>0.72412623858741398</v>
      </c>
      <c r="D217" s="4">
        <v>0.85195035460992907</v>
      </c>
      <c r="E217" s="4">
        <v>0.51902624358974347</v>
      </c>
      <c r="F217" s="4">
        <v>3.3</v>
      </c>
      <c r="G217" s="4">
        <v>5.0526999999999997</v>
      </c>
      <c r="H217" s="4">
        <v>2.3090999999999999</v>
      </c>
      <c r="I217" s="4">
        <v>3.7016</v>
      </c>
      <c r="J217" s="4">
        <v>5.4776999999999996</v>
      </c>
      <c r="K217" s="4">
        <v>2.9823</v>
      </c>
      <c r="L217" s="4">
        <v>8.8420000000000005</v>
      </c>
      <c r="M217" s="4"/>
      <c r="N217" s="4">
        <v>11.532</v>
      </c>
      <c r="O217" s="4">
        <v>6.9192</v>
      </c>
      <c r="P217" s="4"/>
      <c r="Q217" s="26">
        <v>1713</v>
      </c>
      <c r="R217" s="6">
        <f t="shared" si="48"/>
        <v>230.87854609929079</v>
      </c>
      <c r="S217" s="6">
        <f t="shared" si="60"/>
        <v>15.428588336845799</v>
      </c>
      <c r="T217" s="6">
        <f t="shared" si="49"/>
        <v>16.5</v>
      </c>
      <c r="U217" s="6">
        <f t="shared" si="50"/>
        <v>15.158099999999999</v>
      </c>
      <c r="V217" s="6">
        <f t="shared" si="51"/>
        <v>3.00183</v>
      </c>
      <c r="W217" s="6">
        <f t="shared" si="52"/>
        <v>11.104800000000001</v>
      </c>
      <c r="X217" s="6">
        <f t="shared" si="53"/>
        <v>7.1210100000000001</v>
      </c>
      <c r="Y217" s="6">
        <f t="shared" si="54"/>
        <v>3.8769900000000002</v>
      </c>
      <c r="Z217" s="6">
        <f t="shared" si="55"/>
        <v>17.684000000000001</v>
      </c>
      <c r="AB217" s="7">
        <f t="shared" si="56"/>
        <v>320.75386443613661</v>
      </c>
      <c r="AC217" s="7"/>
      <c r="AD217" s="8">
        <v>1713</v>
      </c>
      <c r="AE217" s="9">
        <f t="shared" si="57"/>
        <v>2883</v>
      </c>
      <c r="AF217" s="9">
        <f t="shared" si="58"/>
        <v>1729.8</v>
      </c>
      <c r="AG217" s="9">
        <f t="shared" si="61"/>
        <v>1347.1662306317737</v>
      </c>
      <c r="AI217" s="24">
        <v>1713</v>
      </c>
      <c r="AJ217" s="11">
        <f t="shared" si="62"/>
        <v>2.1400477049131301</v>
      </c>
      <c r="AK217" s="11">
        <f t="shared" si="63"/>
        <v>1.2840286229478781</v>
      </c>
    </row>
    <row r="218" spans="1:37" x14ac:dyDescent="0.2">
      <c r="A218" s="5">
        <v>1714</v>
      </c>
      <c r="B218" s="4">
        <v>0.43447574315244825</v>
      </c>
      <c r="C218" s="4">
        <f t="shared" si="59"/>
        <v>0.62067963307492613</v>
      </c>
      <c r="D218" s="4">
        <v>0.68259944304544928</v>
      </c>
      <c r="E218" s="4">
        <v>0.74074619230769212</v>
      </c>
      <c r="F218" s="4">
        <v>3.3</v>
      </c>
      <c r="G218" s="4">
        <v>5.8125</v>
      </c>
      <c r="H218" s="4">
        <v>2.3199999999999998</v>
      </c>
      <c r="I218" s="4">
        <v>3.7016</v>
      </c>
      <c r="J218" s="4">
        <v>6.3426</v>
      </c>
      <c r="K218" s="4">
        <v>3.8552</v>
      </c>
      <c r="L218" s="4">
        <v>8.0337999999999994</v>
      </c>
      <c r="M218" s="4"/>
      <c r="N218" s="4">
        <v>11.532</v>
      </c>
      <c r="O218" s="4">
        <v>6.9192</v>
      </c>
      <c r="P218" s="4"/>
      <c r="Q218" s="26">
        <v>1714</v>
      </c>
      <c r="R218" s="6">
        <f t="shared" si="48"/>
        <v>184.98444906531677</v>
      </c>
      <c r="S218" s="6">
        <f t="shared" si="60"/>
        <v>22.019441606954686</v>
      </c>
      <c r="T218" s="6">
        <f t="shared" si="49"/>
        <v>16.5</v>
      </c>
      <c r="U218" s="6">
        <f t="shared" si="50"/>
        <v>17.4375</v>
      </c>
      <c r="V218" s="6">
        <f t="shared" si="51"/>
        <v>3.016</v>
      </c>
      <c r="W218" s="6">
        <f t="shared" si="52"/>
        <v>11.104800000000001</v>
      </c>
      <c r="X218" s="6">
        <f t="shared" si="53"/>
        <v>8.2453800000000008</v>
      </c>
      <c r="Y218" s="6">
        <f t="shared" si="54"/>
        <v>5.0117599999999998</v>
      </c>
      <c r="Z218" s="6">
        <f t="shared" si="55"/>
        <v>16.067599999999999</v>
      </c>
      <c r="AB218" s="7">
        <f t="shared" si="56"/>
        <v>284.38693067227143</v>
      </c>
      <c r="AC218" s="7"/>
      <c r="AD218" s="8">
        <v>1714</v>
      </c>
      <c r="AE218" s="9">
        <f t="shared" si="57"/>
        <v>2883</v>
      </c>
      <c r="AF218" s="9">
        <f t="shared" si="58"/>
        <v>1729.8</v>
      </c>
      <c r="AG218" s="9">
        <f t="shared" si="61"/>
        <v>1194.4251088235401</v>
      </c>
      <c r="AI218" s="24">
        <v>1714</v>
      </c>
      <c r="AJ218" s="11">
        <f t="shared" si="62"/>
        <v>2.4137134917061793</v>
      </c>
      <c r="AK218" s="11">
        <f t="shared" si="63"/>
        <v>1.4482280950237074</v>
      </c>
    </row>
    <row r="219" spans="1:37" x14ac:dyDescent="0.2">
      <c r="A219" s="5">
        <v>1715</v>
      </c>
      <c r="B219" s="4">
        <v>0.52089439403364846</v>
      </c>
      <c r="C219" s="4">
        <f t="shared" si="59"/>
        <v>0.74413484861949786</v>
      </c>
      <c r="D219" s="4">
        <v>0.78854179553373027</v>
      </c>
      <c r="E219" s="4">
        <v>0.68027711538461522</v>
      </c>
      <c r="F219" s="4">
        <v>3.3</v>
      </c>
      <c r="G219" s="4">
        <v>4.9386999999999999</v>
      </c>
      <c r="H219" s="4">
        <v>2.3304999999999998</v>
      </c>
      <c r="I219" s="4">
        <v>3.7016</v>
      </c>
      <c r="J219" s="4">
        <v>5.0453000000000001</v>
      </c>
      <c r="K219" s="4">
        <v>4.5461999999999998</v>
      </c>
      <c r="L219" s="4">
        <v>8.2240000000000002</v>
      </c>
      <c r="M219" s="4"/>
      <c r="N219" s="4">
        <v>11.532</v>
      </c>
      <c r="O219" s="4">
        <v>6.9192</v>
      </c>
      <c r="P219" s="4"/>
      <c r="Q219" s="26">
        <v>1715</v>
      </c>
      <c r="R219" s="6">
        <f t="shared" si="48"/>
        <v>213.69482658964091</v>
      </c>
      <c r="S219" s="6">
        <f t="shared" si="60"/>
        <v>20.22193616965226</v>
      </c>
      <c r="T219" s="6">
        <f t="shared" si="49"/>
        <v>16.5</v>
      </c>
      <c r="U219" s="6">
        <f t="shared" si="50"/>
        <v>14.816099999999999</v>
      </c>
      <c r="V219" s="6">
        <f t="shared" si="51"/>
        <v>3.0296499999999997</v>
      </c>
      <c r="W219" s="6">
        <f t="shared" si="52"/>
        <v>11.104800000000001</v>
      </c>
      <c r="X219" s="6">
        <f t="shared" si="53"/>
        <v>6.5588900000000008</v>
      </c>
      <c r="Y219" s="6">
        <f t="shared" si="54"/>
        <v>5.9100599999999996</v>
      </c>
      <c r="Z219" s="6">
        <f t="shared" si="55"/>
        <v>16.448</v>
      </c>
      <c r="AB219" s="7">
        <f t="shared" si="56"/>
        <v>308.28426275929314</v>
      </c>
      <c r="AC219" s="7"/>
      <c r="AD219" s="8">
        <v>1715</v>
      </c>
      <c r="AE219" s="9">
        <f t="shared" si="57"/>
        <v>2883</v>
      </c>
      <c r="AF219" s="9">
        <f t="shared" si="58"/>
        <v>1729.8</v>
      </c>
      <c r="AG219" s="9">
        <f t="shared" si="61"/>
        <v>1294.7939035890313</v>
      </c>
      <c r="AI219" s="24">
        <v>1715</v>
      </c>
      <c r="AJ219" s="11">
        <f t="shared" si="62"/>
        <v>2.226609186225414</v>
      </c>
      <c r="AK219" s="11">
        <f t="shared" si="63"/>
        <v>1.3359655117352482</v>
      </c>
    </row>
    <row r="220" spans="1:37" x14ac:dyDescent="0.2">
      <c r="A220" s="5">
        <v>1716</v>
      </c>
      <c r="B220" s="4">
        <v>0.47188753397301009</v>
      </c>
      <c r="C220" s="4">
        <f t="shared" si="59"/>
        <v>0.67412504853287158</v>
      </c>
      <c r="D220" s="4">
        <v>0.72846330564819251</v>
      </c>
      <c r="E220" s="4">
        <v>0.74074619230769212</v>
      </c>
      <c r="F220" s="4">
        <v>3.3</v>
      </c>
      <c r="G220" s="4">
        <v>4.5208000000000004</v>
      </c>
      <c r="H220" s="4">
        <v>2.0525000000000002</v>
      </c>
      <c r="I220" s="4">
        <v>3.7016</v>
      </c>
      <c r="J220" s="4">
        <v>4.8531000000000004</v>
      </c>
      <c r="K220" s="4">
        <v>2.8368000000000002</v>
      </c>
      <c r="L220" s="4">
        <v>8.5091999999999999</v>
      </c>
      <c r="M220" s="4"/>
      <c r="N220" s="4">
        <v>11.532</v>
      </c>
      <c r="O220" s="4">
        <v>6.9192</v>
      </c>
      <c r="P220" s="4"/>
      <c r="Q220" s="26">
        <v>1716</v>
      </c>
      <c r="R220" s="6">
        <f t="shared" si="48"/>
        <v>197.41355583066016</v>
      </c>
      <c r="S220" s="6">
        <f t="shared" si="60"/>
        <v>22.019441606954686</v>
      </c>
      <c r="T220" s="6">
        <f t="shared" si="49"/>
        <v>16.5</v>
      </c>
      <c r="U220" s="6">
        <f t="shared" si="50"/>
        <v>13.5624</v>
      </c>
      <c r="V220" s="6">
        <f t="shared" si="51"/>
        <v>2.6682500000000005</v>
      </c>
      <c r="W220" s="6">
        <f t="shared" si="52"/>
        <v>11.104800000000001</v>
      </c>
      <c r="X220" s="6">
        <f t="shared" si="53"/>
        <v>6.3090300000000008</v>
      </c>
      <c r="Y220" s="6">
        <f t="shared" si="54"/>
        <v>3.6878400000000005</v>
      </c>
      <c r="Z220" s="6">
        <f t="shared" si="55"/>
        <v>17.0184</v>
      </c>
      <c r="AB220" s="7">
        <f t="shared" si="56"/>
        <v>290.28371743761483</v>
      </c>
      <c r="AC220" s="7"/>
      <c r="AD220" s="8">
        <v>1716</v>
      </c>
      <c r="AE220" s="9">
        <f t="shared" si="57"/>
        <v>2883</v>
      </c>
      <c r="AF220" s="9">
        <f t="shared" si="58"/>
        <v>1729.8</v>
      </c>
      <c r="AG220" s="9">
        <f t="shared" si="61"/>
        <v>1219.1916132379822</v>
      </c>
      <c r="AI220" s="24">
        <v>1716</v>
      </c>
      <c r="AJ220" s="11">
        <f t="shared" si="62"/>
        <v>2.3646816207529535</v>
      </c>
      <c r="AK220" s="11">
        <f t="shared" si="63"/>
        <v>1.4188089724517721</v>
      </c>
    </row>
    <row r="221" spans="1:37" x14ac:dyDescent="0.2">
      <c r="A221" s="5">
        <v>1717</v>
      </c>
      <c r="B221" s="4">
        <v>0.4196682298079783</v>
      </c>
      <c r="C221" s="4">
        <f t="shared" si="59"/>
        <v>0.59952604258282616</v>
      </c>
      <c r="D221" s="4">
        <v>0.66444661628619672</v>
      </c>
      <c r="E221" s="4">
        <v>0.49383079487179471</v>
      </c>
      <c r="F221" s="4">
        <v>3.3</v>
      </c>
      <c r="G221" s="4">
        <v>4.5587999999999997</v>
      </c>
      <c r="H221" s="4">
        <v>1.9456</v>
      </c>
      <c r="I221" s="4">
        <v>3.7016</v>
      </c>
      <c r="J221" s="4">
        <v>4.5648</v>
      </c>
      <c r="K221" s="4">
        <v>2.4367999999999999</v>
      </c>
      <c r="L221" s="4">
        <v>8.2240000000000002</v>
      </c>
      <c r="M221" s="4"/>
      <c r="N221" s="4">
        <v>11.532</v>
      </c>
      <c r="O221" s="4">
        <v>6.9192</v>
      </c>
      <c r="P221" s="4"/>
      <c r="Q221" s="26">
        <v>1717</v>
      </c>
      <c r="R221" s="6">
        <f t="shared" si="48"/>
        <v>180.06503301355932</v>
      </c>
      <c r="S221" s="6">
        <f t="shared" si="60"/>
        <v>14.679627737969788</v>
      </c>
      <c r="T221" s="6">
        <f t="shared" si="49"/>
        <v>16.5</v>
      </c>
      <c r="U221" s="6">
        <f t="shared" si="50"/>
        <v>13.676399999999999</v>
      </c>
      <c r="V221" s="6">
        <f t="shared" si="51"/>
        <v>2.52928</v>
      </c>
      <c r="W221" s="6">
        <f t="shared" si="52"/>
        <v>11.104800000000001</v>
      </c>
      <c r="X221" s="6">
        <f t="shared" si="53"/>
        <v>5.93424</v>
      </c>
      <c r="Y221" s="6">
        <f t="shared" si="54"/>
        <v>3.16784</v>
      </c>
      <c r="Z221" s="6">
        <f t="shared" si="55"/>
        <v>16.448</v>
      </c>
      <c r="AB221" s="7">
        <f t="shared" si="56"/>
        <v>264.10522075152909</v>
      </c>
      <c r="AC221" s="7"/>
      <c r="AD221" s="8">
        <v>1717</v>
      </c>
      <c r="AE221" s="9">
        <f t="shared" si="57"/>
        <v>2883</v>
      </c>
      <c r="AF221" s="9">
        <f t="shared" si="58"/>
        <v>1729.8</v>
      </c>
      <c r="AG221" s="9">
        <f t="shared" si="61"/>
        <v>1109.2419271564222</v>
      </c>
      <c r="AI221" s="24">
        <v>1717</v>
      </c>
      <c r="AJ221" s="11">
        <f t="shared" si="62"/>
        <v>2.599072329866456</v>
      </c>
      <c r="AK221" s="11">
        <f t="shared" si="63"/>
        <v>1.5594433979198736</v>
      </c>
    </row>
    <row r="222" spans="1:37" x14ac:dyDescent="0.2">
      <c r="A222" s="5">
        <v>1718</v>
      </c>
      <c r="B222" s="4">
        <v>0.44844352699839507</v>
      </c>
      <c r="C222" s="4">
        <f t="shared" si="59"/>
        <v>0.64063360999770724</v>
      </c>
      <c r="D222" s="4">
        <v>0.69972282861787238</v>
      </c>
      <c r="E222" s="4">
        <v>0.61476894871794852</v>
      </c>
      <c r="F222" s="4">
        <v>3.3</v>
      </c>
      <c r="G222" s="4">
        <v>3.9510000000000001</v>
      </c>
      <c r="H222" s="4">
        <v>1.8815</v>
      </c>
      <c r="I222" s="4">
        <v>3.7016</v>
      </c>
      <c r="J222" s="4">
        <v>4.8049999999999997</v>
      </c>
      <c r="K222" s="4">
        <v>2.6185999999999998</v>
      </c>
      <c r="L222" s="4">
        <v>6.8453999999999997</v>
      </c>
      <c r="M222" s="4"/>
      <c r="N222" s="4">
        <v>11.532</v>
      </c>
      <c r="O222" s="4">
        <v>6.9192</v>
      </c>
      <c r="P222" s="4"/>
      <c r="Q222" s="26">
        <v>1718</v>
      </c>
      <c r="R222" s="6">
        <f t="shared" si="48"/>
        <v>189.62488655544342</v>
      </c>
      <c r="S222" s="6">
        <f t="shared" si="60"/>
        <v>18.274638612574634</v>
      </c>
      <c r="T222" s="6">
        <f t="shared" si="49"/>
        <v>16.5</v>
      </c>
      <c r="U222" s="6">
        <f t="shared" si="50"/>
        <v>11.853</v>
      </c>
      <c r="V222" s="6">
        <f t="shared" si="51"/>
        <v>2.4459499999999998</v>
      </c>
      <c r="W222" s="6">
        <f t="shared" si="52"/>
        <v>11.104800000000001</v>
      </c>
      <c r="X222" s="6">
        <f t="shared" si="53"/>
        <v>6.2465000000000002</v>
      </c>
      <c r="Y222" s="6">
        <f t="shared" si="54"/>
        <v>3.4041799999999998</v>
      </c>
      <c r="Z222" s="6">
        <f t="shared" si="55"/>
        <v>13.690799999999999</v>
      </c>
      <c r="AB222" s="7">
        <f t="shared" si="56"/>
        <v>273.14475516801809</v>
      </c>
      <c r="AC222" s="7"/>
      <c r="AD222" s="8">
        <v>1718</v>
      </c>
      <c r="AE222" s="9">
        <f t="shared" si="57"/>
        <v>2883</v>
      </c>
      <c r="AF222" s="9">
        <f t="shared" si="58"/>
        <v>1729.8</v>
      </c>
      <c r="AG222" s="9">
        <f t="shared" si="61"/>
        <v>1147.2079717056761</v>
      </c>
      <c r="AI222" s="24">
        <v>1718</v>
      </c>
      <c r="AJ222" s="11">
        <f t="shared" si="62"/>
        <v>2.5130578509784387</v>
      </c>
      <c r="AK222" s="11">
        <f t="shared" si="63"/>
        <v>1.5078347105870633</v>
      </c>
    </row>
    <row r="223" spans="1:37" x14ac:dyDescent="0.2">
      <c r="A223" s="5">
        <v>1719</v>
      </c>
      <c r="B223" s="4">
        <v>0.42035172855359382</v>
      </c>
      <c r="C223" s="4">
        <f t="shared" si="59"/>
        <v>0.60050246936227691</v>
      </c>
      <c r="D223" s="4">
        <v>0.66528453106842156</v>
      </c>
      <c r="E223" s="4">
        <v>0.36785355128205122</v>
      </c>
      <c r="F223" s="4">
        <v>3.5781999999999998</v>
      </c>
      <c r="G223" s="4">
        <v>3.875</v>
      </c>
      <c r="H223" s="4">
        <v>1.6891</v>
      </c>
      <c r="I223" s="4">
        <v>3.7016</v>
      </c>
      <c r="J223" s="4">
        <v>4.2283999999999997</v>
      </c>
      <c r="K223" s="4">
        <v>2.4367999999999999</v>
      </c>
      <c r="L223" s="4">
        <v>8.2240000000000002</v>
      </c>
      <c r="M223" s="4"/>
      <c r="N223" s="4">
        <v>11.532</v>
      </c>
      <c r="O223" s="4">
        <v>6.9192</v>
      </c>
      <c r="P223" s="4"/>
      <c r="Q223" s="26">
        <v>1719</v>
      </c>
      <c r="R223" s="6">
        <f t="shared" si="48"/>
        <v>180.29210791954225</v>
      </c>
      <c r="S223" s="6">
        <f t="shared" si="60"/>
        <v>10.934824743589742</v>
      </c>
      <c r="T223" s="6">
        <f t="shared" si="49"/>
        <v>17.890999999999998</v>
      </c>
      <c r="U223" s="6">
        <f t="shared" si="50"/>
        <v>11.625</v>
      </c>
      <c r="V223" s="6">
        <f t="shared" si="51"/>
        <v>2.1958299999999999</v>
      </c>
      <c r="W223" s="6">
        <f t="shared" si="52"/>
        <v>11.104800000000001</v>
      </c>
      <c r="X223" s="6">
        <f t="shared" si="53"/>
        <v>5.4969200000000003</v>
      </c>
      <c r="Y223" s="6">
        <f t="shared" si="54"/>
        <v>3.16784</v>
      </c>
      <c r="Z223" s="6">
        <f t="shared" si="55"/>
        <v>16.448</v>
      </c>
      <c r="AB223" s="7">
        <f t="shared" si="56"/>
        <v>259.15632266313196</v>
      </c>
      <c r="AC223" s="7"/>
      <c r="AD223" s="8">
        <v>1719</v>
      </c>
      <c r="AE223" s="9">
        <f t="shared" si="57"/>
        <v>2883</v>
      </c>
      <c r="AF223" s="9">
        <f t="shared" si="58"/>
        <v>1729.8</v>
      </c>
      <c r="AG223" s="9">
        <f t="shared" si="61"/>
        <v>1088.4565551851542</v>
      </c>
      <c r="AI223" s="24">
        <v>1719</v>
      </c>
      <c r="AJ223" s="11">
        <f t="shared" si="62"/>
        <v>2.6487047060041649</v>
      </c>
      <c r="AK223" s="11">
        <f t="shared" si="63"/>
        <v>1.5892228236024988</v>
      </c>
    </row>
    <row r="224" spans="1:37" x14ac:dyDescent="0.2">
      <c r="A224" s="5">
        <v>1720</v>
      </c>
      <c r="B224" s="4">
        <v>0.42848536362641954</v>
      </c>
      <c r="C224" s="4">
        <f t="shared" si="59"/>
        <v>0.61212194803774223</v>
      </c>
      <c r="D224" s="4">
        <v>0.67525571697690012</v>
      </c>
      <c r="E224" s="4">
        <v>0.61476894871794852</v>
      </c>
      <c r="F224" s="4">
        <v>3.5781999999999998</v>
      </c>
      <c r="G224" s="4">
        <v>5.1666999999999996</v>
      </c>
      <c r="H224" s="4">
        <v>1.796</v>
      </c>
      <c r="I224" s="4">
        <v>3.7016</v>
      </c>
      <c r="J224" s="4">
        <v>4.3244999999999996</v>
      </c>
      <c r="K224" s="4">
        <v>2.6549999999999998</v>
      </c>
      <c r="L224" s="4">
        <v>9.2698</v>
      </c>
      <c r="M224" s="4"/>
      <c r="N224" s="4">
        <v>11.532</v>
      </c>
      <c r="O224" s="4">
        <v>6.9192</v>
      </c>
      <c r="P224" s="4"/>
      <c r="Q224" s="26">
        <v>1720</v>
      </c>
      <c r="R224" s="6">
        <f t="shared" si="48"/>
        <v>182.99429930073993</v>
      </c>
      <c r="S224" s="6">
        <f t="shared" si="60"/>
        <v>18.274638612574634</v>
      </c>
      <c r="T224" s="6">
        <f t="shared" si="49"/>
        <v>17.890999999999998</v>
      </c>
      <c r="U224" s="6">
        <f t="shared" si="50"/>
        <v>15.5001</v>
      </c>
      <c r="V224" s="6">
        <f t="shared" si="51"/>
        <v>2.3348</v>
      </c>
      <c r="W224" s="6">
        <f t="shared" si="52"/>
        <v>11.104800000000001</v>
      </c>
      <c r="X224" s="6">
        <f t="shared" si="53"/>
        <v>5.6218499999999993</v>
      </c>
      <c r="Y224" s="6">
        <f t="shared" si="54"/>
        <v>3.4514999999999998</v>
      </c>
      <c r="Z224" s="6">
        <f t="shared" si="55"/>
        <v>18.5396</v>
      </c>
      <c r="AB224" s="7">
        <f t="shared" si="56"/>
        <v>275.71258791331456</v>
      </c>
      <c r="AC224" s="7"/>
      <c r="AD224" s="8">
        <v>1720</v>
      </c>
      <c r="AE224" s="9">
        <f t="shared" si="57"/>
        <v>2883</v>
      </c>
      <c r="AF224" s="9">
        <f t="shared" si="58"/>
        <v>1729.8</v>
      </c>
      <c r="AG224" s="9">
        <f t="shared" si="61"/>
        <v>1157.9928692359213</v>
      </c>
      <c r="AI224" s="24">
        <v>1720</v>
      </c>
      <c r="AJ224" s="11">
        <f t="shared" si="62"/>
        <v>2.4896526365505953</v>
      </c>
      <c r="AK224" s="11">
        <f t="shared" si="63"/>
        <v>1.4937915819303571</v>
      </c>
    </row>
    <row r="225" spans="1:37" x14ac:dyDescent="0.2">
      <c r="A225" s="5">
        <v>1721</v>
      </c>
      <c r="B225" s="4">
        <v>0.33710158133761375</v>
      </c>
      <c r="C225" s="4">
        <f t="shared" si="59"/>
        <v>0.48157368762516256</v>
      </c>
      <c r="D225" s="4">
        <v>0.56322651059340734</v>
      </c>
      <c r="E225" s="4">
        <v>0.49383079487179471</v>
      </c>
      <c r="F225" s="4">
        <v>3.5781999999999998</v>
      </c>
      <c r="G225" s="4">
        <v>3.9510000000000001</v>
      </c>
      <c r="H225" s="4">
        <v>1.77</v>
      </c>
      <c r="I225" s="4">
        <v>3.7016</v>
      </c>
      <c r="J225" s="4">
        <v>4.0842999999999998</v>
      </c>
      <c r="K225" s="4">
        <v>2.4367999999999999</v>
      </c>
      <c r="L225" s="4">
        <v>9.4600000000000009</v>
      </c>
      <c r="M225" s="4"/>
      <c r="N225" s="4">
        <v>11.532</v>
      </c>
      <c r="O225" s="4">
        <v>6.9192</v>
      </c>
      <c r="P225" s="4"/>
      <c r="Q225" s="26">
        <v>1721</v>
      </c>
      <c r="R225" s="6">
        <f t="shared" si="48"/>
        <v>152.63438437081339</v>
      </c>
      <c r="S225" s="6">
        <f t="shared" si="60"/>
        <v>14.679627737969788</v>
      </c>
      <c r="T225" s="6">
        <f t="shared" si="49"/>
        <v>17.890999999999998</v>
      </c>
      <c r="U225" s="6">
        <f t="shared" si="50"/>
        <v>11.853</v>
      </c>
      <c r="V225" s="6">
        <f t="shared" si="51"/>
        <v>2.3010000000000002</v>
      </c>
      <c r="W225" s="6">
        <f t="shared" si="52"/>
        <v>11.104800000000001</v>
      </c>
      <c r="X225" s="6">
        <f t="shared" si="53"/>
        <v>5.30959</v>
      </c>
      <c r="Y225" s="6">
        <f t="shared" si="54"/>
        <v>3.16784</v>
      </c>
      <c r="Z225" s="6">
        <f t="shared" si="55"/>
        <v>18.920000000000002</v>
      </c>
      <c r="AB225" s="7">
        <f t="shared" si="56"/>
        <v>237.86124210878319</v>
      </c>
      <c r="AC225" s="7"/>
      <c r="AD225" s="8">
        <v>1721</v>
      </c>
      <c r="AE225" s="9">
        <f t="shared" si="57"/>
        <v>2883</v>
      </c>
      <c r="AF225" s="9">
        <f t="shared" si="58"/>
        <v>1729.8</v>
      </c>
      <c r="AG225" s="9">
        <f t="shared" si="61"/>
        <v>999.01721685688938</v>
      </c>
      <c r="AI225" s="24">
        <v>1721</v>
      </c>
      <c r="AJ225" s="11">
        <f t="shared" si="62"/>
        <v>2.8858361511231032</v>
      </c>
      <c r="AK225" s="11">
        <f t="shared" si="63"/>
        <v>1.7315016906738618</v>
      </c>
    </row>
    <row r="226" spans="1:37" x14ac:dyDescent="0.2">
      <c r="A226" s="5">
        <v>1722</v>
      </c>
      <c r="B226" s="4">
        <v>0.31317912524106784</v>
      </c>
      <c r="C226" s="4">
        <f t="shared" si="59"/>
        <v>0.44739875034438265</v>
      </c>
      <c r="D226" s="4">
        <v>0.53389949321552976</v>
      </c>
      <c r="E226" s="4">
        <v>0.49383079487179471</v>
      </c>
      <c r="F226" s="4">
        <v>3.5781999999999998</v>
      </c>
      <c r="G226" s="4">
        <v>3.5710999999999999</v>
      </c>
      <c r="H226" s="4">
        <v>1.7532000000000001</v>
      </c>
      <c r="I226" s="4">
        <v>3.7016</v>
      </c>
      <c r="J226" s="4">
        <v>3.6518000000000002</v>
      </c>
      <c r="K226" s="4">
        <v>2.4367999999999999</v>
      </c>
      <c r="L226" s="4">
        <v>9.1746999999999996</v>
      </c>
      <c r="M226" s="4"/>
      <c r="N226" s="4">
        <v>11.532</v>
      </c>
      <c r="O226" s="4">
        <v>6.9192</v>
      </c>
      <c r="P226" s="4"/>
      <c r="Q226" s="26">
        <v>1722</v>
      </c>
      <c r="R226" s="6">
        <f t="shared" si="48"/>
        <v>144.68676266140858</v>
      </c>
      <c r="S226" s="6">
        <f t="shared" si="60"/>
        <v>14.679627737969788</v>
      </c>
      <c r="T226" s="6">
        <f t="shared" si="49"/>
        <v>17.890999999999998</v>
      </c>
      <c r="U226" s="6">
        <f t="shared" si="50"/>
        <v>10.7133</v>
      </c>
      <c r="V226" s="6">
        <f t="shared" si="51"/>
        <v>2.2791600000000001</v>
      </c>
      <c r="W226" s="6">
        <f t="shared" si="52"/>
        <v>11.104800000000001</v>
      </c>
      <c r="X226" s="6">
        <f t="shared" si="53"/>
        <v>4.7473400000000003</v>
      </c>
      <c r="Y226" s="6">
        <f t="shared" si="54"/>
        <v>3.16784</v>
      </c>
      <c r="Z226" s="6">
        <f t="shared" si="55"/>
        <v>18.349399999999999</v>
      </c>
      <c r="AB226" s="7">
        <f t="shared" si="56"/>
        <v>227.61923039937838</v>
      </c>
      <c r="AC226" s="7"/>
      <c r="AD226" s="8">
        <v>1722</v>
      </c>
      <c r="AE226" s="9">
        <f t="shared" si="57"/>
        <v>2883</v>
      </c>
      <c r="AF226" s="9">
        <f t="shared" si="58"/>
        <v>1729.8</v>
      </c>
      <c r="AG226" s="9">
        <f t="shared" si="61"/>
        <v>956.00076767738926</v>
      </c>
      <c r="AI226" s="24">
        <v>1722</v>
      </c>
      <c r="AJ226" s="11">
        <f t="shared" si="62"/>
        <v>3.0156879549419915</v>
      </c>
      <c r="AK226" s="11">
        <f t="shared" si="63"/>
        <v>1.809412772965195</v>
      </c>
    </row>
    <row r="227" spans="1:37" x14ac:dyDescent="0.2">
      <c r="A227" s="5">
        <v>1723</v>
      </c>
      <c r="B227" s="4">
        <v>0.33491438535164392</v>
      </c>
      <c r="C227" s="4">
        <f t="shared" si="59"/>
        <v>0.47844912193091993</v>
      </c>
      <c r="D227" s="4">
        <v>0.56054518329028724</v>
      </c>
      <c r="E227" s="4">
        <v>0.55429987179487161</v>
      </c>
      <c r="F227" s="4">
        <v>3.5781999999999998</v>
      </c>
      <c r="G227" s="4">
        <v>3.5710999999999999</v>
      </c>
      <c r="H227" s="4">
        <v>1.7532000000000001</v>
      </c>
      <c r="I227" s="4">
        <v>3.7016</v>
      </c>
      <c r="J227" s="4">
        <v>3.4596</v>
      </c>
      <c r="K227" s="4">
        <v>2.4367999999999999</v>
      </c>
      <c r="L227" s="4">
        <v>8.9370999999999992</v>
      </c>
      <c r="M227" s="4"/>
      <c r="N227" s="4">
        <v>11.532</v>
      </c>
      <c r="O227" s="4">
        <v>6.9192</v>
      </c>
      <c r="P227" s="4"/>
      <c r="Q227" s="26">
        <v>1723</v>
      </c>
      <c r="R227" s="6">
        <f t="shared" si="48"/>
        <v>151.90774467166784</v>
      </c>
      <c r="S227" s="6">
        <f t="shared" si="60"/>
        <v>16.477133175272211</v>
      </c>
      <c r="T227" s="6">
        <f t="shared" si="49"/>
        <v>17.890999999999998</v>
      </c>
      <c r="U227" s="6">
        <f t="shared" si="50"/>
        <v>10.7133</v>
      </c>
      <c r="V227" s="6">
        <f t="shared" si="51"/>
        <v>2.2791600000000001</v>
      </c>
      <c r="W227" s="6">
        <f t="shared" si="52"/>
        <v>11.104800000000001</v>
      </c>
      <c r="X227" s="6">
        <f t="shared" si="53"/>
        <v>4.4974800000000004</v>
      </c>
      <c r="Y227" s="6">
        <f t="shared" si="54"/>
        <v>3.16784</v>
      </c>
      <c r="Z227" s="6">
        <f t="shared" si="55"/>
        <v>17.874199999999998</v>
      </c>
      <c r="AB227" s="7">
        <f t="shared" si="56"/>
        <v>235.91265784694005</v>
      </c>
      <c r="AC227" s="7"/>
      <c r="AD227" s="8">
        <v>1723</v>
      </c>
      <c r="AE227" s="9">
        <f t="shared" si="57"/>
        <v>2883</v>
      </c>
      <c r="AF227" s="9">
        <f t="shared" si="58"/>
        <v>1729.8</v>
      </c>
      <c r="AG227" s="9">
        <f t="shared" si="61"/>
        <v>990.83316295714826</v>
      </c>
      <c r="AI227" s="24">
        <v>1723</v>
      </c>
      <c r="AJ227" s="11">
        <f t="shared" si="62"/>
        <v>2.9096724935968705</v>
      </c>
      <c r="AK227" s="11">
        <f t="shared" si="63"/>
        <v>1.7458034961581224</v>
      </c>
    </row>
    <row r="228" spans="1:37" x14ac:dyDescent="0.2">
      <c r="A228" s="5">
        <v>1724</v>
      </c>
      <c r="B228" s="4">
        <v>0.40032521530705673</v>
      </c>
      <c r="C228" s="4">
        <f t="shared" si="59"/>
        <v>0.5718931647243668</v>
      </c>
      <c r="D228" s="4">
        <v>0.64073362794922695</v>
      </c>
      <c r="E228" s="4">
        <v>0.58957349999999986</v>
      </c>
      <c r="F228" s="4">
        <v>3.5781999999999998</v>
      </c>
      <c r="G228" s="4">
        <v>4.0648999999999997</v>
      </c>
      <c r="H228" s="4">
        <v>1.796</v>
      </c>
      <c r="I228" s="4">
        <v>3.7016</v>
      </c>
      <c r="J228" s="4">
        <v>3.8439999999999999</v>
      </c>
      <c r="K228" s="4">
        <v>2.1093999999999999</v>
      </c>
      <c r="L228" s="4">
        <v>8.0337999999999994</v>
      </c>
      <c r="M228" s="4"/>
      <c r="N228" s="4">
        <v>11.532</v>
      </c>
      <c r="O228" s="4">
        <v>6.9192</v>
      </c>
      <c r="P228" s="4"/>
      <c r="Q228" s="26">
        <v>1724</v>
      </c>
      <c r="R228" s="6">
        <f t="shared" si="48"/>
        <v>173.63881317424051</v>
      </c>
      <c r="S228" s="6">
        <f t="shared" si="60"/>
        <v>17.525678013698627</v>
      </c>
      <c r="T228" s="6">
        <f t="shared" si="49"/>
        <v>17.890999999999998</v>
      </c>
      <c r="U228" s="6">
        <f t="shared" si="50"/>
        <v>12.194699999999999</v>
      </c>
      <c r="V228" s="6">
        <f t="shared" si="51"/>
        <v>2.3348</v>
      </c>
      <c r="W228" s="6">
        <f t="shared" si="52"/>
        <v>11.104800000000001</v>
      </c>
      <c r="X228" s="6">
        <f t="shared" si="53"/>
        <v>4.9972000000000003</v>
      </c>
      <c r="Y228" s="6">
        <f t="shared" si="54"/>
        <v>2.7422200000000001</v>
      </c>
      <c r="Z228" s="6">
        <f t="shared" si="55"/>
        <v>16.067599999999999</v>
      </c>
      <c r="AB228" s="7">
        <f t="shared" si="56"/>
        <v>258.49681118793916</v>
      </c>
      <c r="AC228" s="7"/>
      <c r="AD228" s="8">
        <v>1724</v>
      </c>
      <c r="AE228" s="9">
        <f t="shared" si="57"/>
        <v>2883</v>
      </c>
      <c r="AF228" s="9">
        <f t="shared" si="58"/>
        <v>1729.8</v>
      </c>
      <c r="AG228" s="9">
        <f t="shared" si="61"/>
        <v>1085.6866069893445</v>
      </c>
      <c r="AI228" s="24">
        <v>1724</v>
      </c>
      <c r="AJ228" s="11">
        <f t="shared" si="62"/>
        <v>2.6554624340394901</v>
      </c>
      <c r="AK228" s="11">
        <f t="shared" si="63"/>
        <v>1.5932774604236941</v>
      </c>
    </row>
    <row r="229" spans="1:37" x14ac:dyDescent="0.2">
      <c r="A229" s="5">
        <v>1725</v>
      </c>
      <c r="B229" s="4">
        <v>0.46354884927649986</v>
      </c>
      <c r="C229" s="4">
        <f t="shared" si="59"/>
        <v>0.66221264182357131</v>
      </c>
      <c r="D229" s="4">
        <v>0.71824074530504667</v>
      </c>
      <c r="E229" s="4">
        <v>0.61476894871794852</v>
      </c>
      <c r="F229" s="4">
        <v>3.5781999999999998</v>
      </c>
      <c r="G229" s="4">
        <v>4.0648999999999997</v>
      </c>
      <c r="H229" s="4">
        <v>1.796</v>
      </c>
      <c r="I229" s="4">
        <v>3.7016</v>
      </c>
      <c r="J229" s="4">
        <v>4.3244999999999996</v>
      </c>
      <c r="K229" s="4">
        <v>2.2549000000000001</v>
      </c>
      <c r="L229" s="4">
        <v>8.2240000000000002</v>
      </c>
      <c r="M229" s="4"/>
      <c r="N229" s="4">
        <v>11.532</v>
      </c>
      <c r="O229" s="4">
        <v>6.9192</v>
      </c>
      <c r="P229" s="4"/>
      <c r="Q229" s="26">
        <v>1725</v>
      </c>
      <c r="R229" s="6">
        <f t="shared" si="48"/>
        <v>194.64324197766766</v>
      </c>
      <c r="S229" s="6">
        <f t="shared" si="60"/>
        <v>18.274638612574634</v>
      </c>
      <c r="T229" s="6">
        <f t="shared" si="49"/>
        <v>17.890999999999998</v>
      </c>
      <c r="U229" s="6">
        <f t="shared" si="50"/>
        <v>12.194699999999999</v>
      </c>
      <c r="V229" s="6">
        <f t="shared" si="51"/>
        <v>2.3348</v>
      </c>
      <c r="W229" s="6">
        <f t="shared" si="52"/>
        <v>11.104800000000001</v>
      </c>
      <c r="X229" s="6">
        <f t="shared" si="53"/>
        <v>5.6218499999999993</v>
      </c>
      <c r="Y229" s="6">
        <f t="shared" si="54"/>
        <v>2.9313700000000003</v>
      </c>
      <c r="Z229" s="6">
        <f t="shared" si="55"/>
        <v>16.448</v>
      </c>
      <c r="AB229" s="7">
        <f t="shared" si="56"/>
        <v>281.44440059024231</v>
      </c>
      <c r="AC229" s="7"/>
      <c r="AD229" s="8">
        <v>1725</v>
      </c>
      <c r="AE229" s="9">
        <f t="shared" si="57"/>
        <v>2883</v>
      </c>
      <c r="AF229" s="9">
        <f t="shared" si="58"/>
        <v>1729.8</v>
      </c>
      <c r="AG229" s="9">
        <f t="shared" si="61"/>
        <v>1182.0664824790178</v>
      </c>
      <c r="AI229" s="24">
        <v>1725</v>
      </c>
      <c r="AJ229" s="11">
        <f t="shared" si="62"/>
        <v>2.4389491138889259</v>
      </c>
      <c r="AK229" s="11">
        <f t="shared" si="63"/>
        <v>1.4633694683333553</v>
      </c>
    </row>
    <row r="230" spans="1:37" x14ac:dyDescent="0.2">
      <c r="A230" s="5">
        <v>1726</v>
      </c>
      <c r="B230" s="4">
        <v>0.45671386182034368</v>
      </c>
      <c r="C230" s="4">
        <f t="shared" si="59"/>
        <v>0.65244837402906242</v>
      </c>
      <c r="D230" s="4">
        <v>0.70986159748279565</v>
      </c>
      <c r="E230" s="4">
        <v>0.74074619230769212</v>
      </c>
      <c r="F230" s="4">
        <v>3.45</v>
      </c>
      <c r="G230" s="4">
        <v>3.5710999999999999</v>
      </c>
      <c r="H230" s="4">
        <v>1.9670000000000001</v>
      </c>
      <c r="I230" s="4">
        <v>3.7016</v>
      </c>
      <c r="J230" s="4">
        <v>4.3244999999999996</v>
      </c>
      <c r="K230" s="4">
        <v>2.6913999999999998</v>
      </c>
      <c r="L230" s="4">
        <v>7.6059999999999999</v>
      </c>
      <c r="M230" s="4"/>
      <c r="N230" s="4">
        <v>11.532</v>
      </c>
      <c r="O230" s="4">
        <v>6.9192</v>
      </c>
      <c r="P230" s="4"/>
      <c r="Q230" s="26">
        <v>1726</v>
      </c>
      <c r="R230" s="6">
        <f t="shared" si="48"/>
        <v>192.37249291783763</v>
      </c>
      <c r="S230" s="6">
        <f t="shared" si="60"/>
        <v>22.019441606954686</v>
      </c>
      <c r="T230" s="6">
        <f t="shared" si="49"/>
        <v>17.25</v>
      </c>
      <c r="U230" s="6">
        <f t="shared" si="50"/>
        <v>10.7133</v>
      </c>
      <c r="V230" s="6">
        <f t="shared" si="51"/>
        <v>2.5571000000000002</v>
      </c>
      <c r="W230" s="6">
        <f t="shared" si="52"/>
        <v>11.104800000000001</v>
      </c>
      <c r="X230" s="6">
        <f t="shared" si="53"/>
        <v>5.6218499999999993</v>
      </c>
      <c r="Y230" s="6">
        <f t="shared" si="54"/>
        <v>3.4988199999999998</v>
      </c>
      <c r="Z230" s="6">
        <f t="shared" si="55"/>
        <v>15.212</v>
      </c>
      <c r="AB230" s="7">
        <f t="shared" si="56"/>
        <v>280.34980452479232</v>
      </c>
      <c r="AC230" s="7"/>
      <c r="AD230" s="8">
        <v>1726</v>
      </c>
      <c r="AE230" s="9">
        <f t="shared" si="57"/>
        <v>2883</v>
      </c>
      <c r="AF230" s="9">
        <f t="shared" si="58"/>
        <v>1729.8</v>
      </c>
      <c r="AG230" s="9">
        <f t="shared" si="61"/>
        <v>1177.4691790041277</v>
      </c>
      <c r="AI230" s="24">
        <v>1726</v>
      </c>
      <c r="AJ230" s="11">
        <f t="shared" si="62"/>
        <v>2.4484717319211406</v>
      </c>
      <c r="AK230" s="11">
        <f t="shared" si="63"/>
        <v>1.4690830391526843</v>
      </c>
    </row>
    <row r="231" spans="1:37" x14ac:dyDescent="0.2">
      <c r="A231" s="5">
        <v>1727</v>
      </c>
      <c r="B231" s="4">
        <v>0.46792324124843959</v>
      </c>
      <c r="C231" s="4">
        <f t="shared" si="59"/>
        <v>0.66846177321205658</v>
      </c>
      <c r="D231" s="4">
        <v>0.72360339991128686</v>
      </c>
      <c r="E231" s="4">
        <v>0.61476894871794852</v>
      </c>
      <c r="F231" s="4">
        <v>3.45</v>
      </c>
      <c r="G231" s="4">
        <v>4.7488000000000001</v>
      </c>
      <c r="H231" s="4">
        <v>1.9670000000000001</v>
      </c>
      <c r="I231" s="4">
        <v>3.7016</v>
      </c>
      <c r="J231" s="4">
        <v>4.4687000000000001</v>
      </c>
      <c r="K231" s="4">
        <v>2.6913999999999998</v>
      </c>
      <c r="L231" s="4">
        <v>6.7027999999999999</v>
      </c>
      <c r="M231" s="4"/>
      <c r="N231" s="4">
        <v>11.532</v>
      </c>
      <c r="O231" s="4">
        <v>6.9192</v>
      </c>
      <c r="P231" s="4"/>
      <c r="Q231" s="26">
        <v>1727</v>
      </c>
      <c r="R231" s="6">
        <f t="shared" si="48"/>
        <v>196.09652137595873</v>
      </c>
      <c r="S231" s="6">
        <f t="shared" si="60"/>
        <v>18.274638612574634</v>
      </c>
      <c r="T231" s="6">
        <f t="shared" si="49"/>
        <v>17.25</v>
      </c>
      <c r="U231" s="6">
        <f t="shared" si="50"/>
        <v>14.246400000000001</v>
      </c>
      <c r="V231" s="6">
        <f t="shared" si="51"/>
        <v>2.5571000000000002</v>
      </c>
      <c r="W231" s="6">
        <f t="shared" si="52"/>
        <v>11.104800000000001</v>
      </c>
      <c r="X231" s="6">
        <f t="shared" si="53"/>
        <v>5.80931</v>
      </c>
      <c r="Y231" s="6">
        <f t="shared" si="54"/>
        <v>3.4988199999999998</v>
      </c>
      <c r="Z231" s="6">
        <f t="shared" si="55"/>
        <v>13.4056</v>
      </c>
      <c r="AB231" s="7">
        <f t="shared" si="56"/>
        <v>282.24318998853335</v>
      </c>
      <c r="AC231" s="7"/>
      <c r="AD231" s="8">
        <v>1727</v>
      </c>
      <c r="AE231" s="9">
        <f t="shared" si="57"/>
        <v>2883</v>
      </c>
      <c r="AF231" s="9">
        <f t="shared" si="58"/>
        <v>1729.8</v>
      </c>
      <c r="AG231" s="9">
        <f t="shared" si="61"/>
        <v>1185.4213979518402</v>
      </c>
      <c r="AI231" s="24">
        <v>1727</v>
      </c>
      <c r="AJ231" s="11">
        <f t="shared" si="62"/>
        <v>2.4320465321287603</v>
      </c>
      <c r="AK231" s="11">
        <f t="shared" si="63"/>
        <v>1.4592279192772561</v>
      </c>
    </row>
    <row r="232" spans="1:37" x14ac:dyDescent="0.2">
      <c r="A232" s="5">
        <v>1728</v>
      </c>
      <c r="B232" s="4">
        <v>0.4314244082325665</v>
      </c>
      <c r="C232" s="4">
        <f t="shared" si="59"/>
        <v>0.61632058318938077</v>
      </c>
      <c r="D232" s="4">
        <v>0.67885875054046785</v>
      </c>
      <c r="E232" s="4">
        <v>0.61476894871794852</v>
      </c>
      <c r="F232" s="4">
        <v>3.45</v>
      </c>
      <c r="G232" s="4">
        <v>3.8370000000000002</v>
      </c>
      <c r="H232" s="4">
        <v>1.9670000000000001</v>
      </c>
      <c r="I232" s="4">
        <v>3.7016</v>
      </c>
      <c r="J232" s="4">
        <v>4.2765000000000004</v>
      </c>
      <c r="K232" s="4">
        <v>2.8005</v>
      </c>
      <c r="L232" s="4">
        <v>7.9863</v>
      </c>
      <c r="M232" s="4"/>
      <c r="N232" s="4">
        <v>11.532</v>
      </c>
      <c r="O232" s="4">
        <v>6.9192</v>
      </c>
      <c r="P232" s="4"/>
      <c r="Q232" s="26">
        <v>1728</v>
      </c>
      <c r="R232" s="6">
        <f t="shared" si="48"/>
        <v>183.97072139646679</v>
      </c>
      <c r="S232" s="6">
        <f t="shared" si="60"/>
        <v>18.274638612574634</v>
      </c>
      <c r="T232" s="6">
        <f t="shared" si="49"/>
        <v>17.25</v>
      </c>
      <c r="U232" s="6">
        <f t="shared" si="50"/>
        <v>11.511000000000001</v>
      </c>
      <c r="V232" s="6">
        <f t="shared" si="51"/>
        <v>2.5571000000000002</v>
      </c>
      <c r="W232" s="6">
        <f t="shared" si="52"/>
        <v>11.104800000000001</v>
      </c>
      <c r="X232" s="6">
        <f t="shared" si="53"/>
        <v>5.5594500000000009</v>
      </c>
      <c r="Y232" s="6">
        <f t="shared" si="54"/>
        <v>3.6406499999999999</v>
      </c>
      <c r="Z232" s="6">
        <f t="shared" si="55"/>
        <v>15.9726</v>
      </c>
      <c r="AB232" s="7">
        <f t="shared" si="56"/>
        <v>269.8409600090414</v>
      </c>
      <c r="AC232" s="7"/>
      <c r="AD232" s="8">
        <v>1728</v>
      </c>
      <c r="AE232" s="9">
        <f t="shared" si="57"/>
        <v>2883</v>
      </c>
      <c r="AF232" s="9">
        <f t="shared" si="58"/>
        <v>1729.8</v>
      </c>
      <c r="AG232" s="9">
        <f t="shared" si="61"/>
        <v>1133.3320320379739</v>
      </c>
      <c r="AI232" s="24">
        <v>1728</v>
      </c>
      <c r="AJ232" s="11">
        <f t="shared" si="62"/>
        <v>2.5438264502378427</v>
      </c>
      <c r="AK232" s="11">
        <f t="shared" si="63"/>
        <v>1.5262958701427054</v>
      </c>
    </row>
    <row r="233" spans="1:37" x14ac:dyDescent="0.2">
      <c r="A233" s="5">
        <v>1729</v>
      </c>
      <c r="B233" s="4">
        <v>0.39396867697283161</v>
      </c>
      <c r="C233" s="4">
        <f t="shared" si="59"/>
        <v>0.56281239567547381</v>
      </c>
      <c r="D233" s="4">
        <v>0.6329410204745336</v>
      </c>
      <c r="E233" s="4">
        <v>0.55429987179487161</v>
      </c>
      <c r="F233" s="4">
        <v>3.45</v>
      </c>
      <c r="G233" s="4">
        <v>4.0648999999999997</v>
      </c>
      <c r="H233" s="4">
        <v>1.9029</v>
      </c>
      <c r="I233" s="4">
        <v>3.7016</v>
      </c>
      <c r="J233" s="4">
        <v>4.2283999999999997</v>
      </c>
      <c r="K233" s="4">
        <v>2.8732000000000002</v>
      </c>
      <c r="L233" s="4">
        <v>7.4634</v>
      </c>
      <c r="M233" s="4"/>
      <c r="N233" s="4">
        <v>11.532</v>
      </c>
      <c r="O233" s="4">
        <v>6.9192</v>
      </c>
      <c r="P233" s="4"/>
      <c r="Q233" s="26">
        <v>1729</v>
      </c>
      <c r="R233" s="6">
        <f t="shared" si="48"/>
        <v>171.5270165485986</v>
      </c>
      <c r="S233" s="6">
        <f t="shared" si="60"/>
        <v>16.477133175272211</v>
      </c>
      <c r="T233" s="6">
        <f t="shared" si="49"/>
        <v>17.25</v>
      </c>
      <c r="U233" s="6">
        <f t="shared" si="50"/>
        <v>12.194699999999999</v>
      </c>
      <c r="V233" s="6">
        <f t="shared" si="51"/>
        <v>2.47377</v>
      </c>
      <c r="W233" s="6">
        <f t="shared" si="52"/>
        <v>11.104800000000001</v>
      </c>
      <c r="X233" s="6">
        <f t="shared" si="53"/>
        <v>5.4969200000000003</v>
      </c>
      <c r="Y233" s="6">
        <f t="shared" si="54"/>
        <v>3.7351600000000005</v>
      </c>
      <c r="Z233" s="6">
        <f t="shared" si="55"/>
        <v>14.9268</v>
      </c>
      <c r="AB233" s="7">
        <f t="shared" si="56"/>
        <v>255.18629972387083</v>
      </c>
      <c r="AC233" s="7"/>
      <c r="AD233" s="8">
        <v>1729</v>
      </c>
      <c r="AE233" s="9">
        <f t="shared" si="57"/>
        <v>2883</v>
      </c>
      <c r="AF233" s="9">
        <f t="shared" si="58"/>
        <v>1729.8</v>
      </c>
      <c r="AG233" s="9">
        <f t="shared" si="61"/>
        <v>1071.7824588402575</v>
      </c>
      <c r="AI233" s="24">
        <v>1729</v>
      </c>
      <c r="AJ233" s="11">
        <f t="shared" si="62"/>
        <v>2.6899115358909724</v>
      </c>
      <c r="AK233" s="11">
        <f t="shared" si="63"/>
        <v>1.6139469215345834</v>
      </c>
    </row>
    <row r="234" spans="1:37" x14ac:dyDescent="0.2">
      <c r="A234" s="5">
        <v>1730</v>
      </c>
      <c r="B234" s="4">
        <v>0.30121789719279479</v>
      </c>
      <c r="C234" s="4">
        <f t="shared" si="59"/>
        <v>0.43031128170399258</v>
      </c>
      <c r="D234" s="4">
        <v>0.51923598452659092</v>
      </c>
      <c r="E234" s="4">
        <v>0.49383079487179471</v>
      </c>
      <c r="F234" s="4">
        <v>3.45</v>
      </c>
      <c r="G234" s="4">
        <v>3.875</v>
      </c>
      <c r="H234" s="4">
        <v>1.89</v>
      </c>
      <c r="I234" s="4">
        <v>3.7016</v>
      </c>
      <c r="J234" s="4">
        <v>4.1322999999999999</v>
      </c>
      <c r="K234" s="4">
        <v>2.8005</v>
      </c>
      <c r="L234" s="4">
        <v>7.2732000000000001</v>
      </c>
      <c r="M234" s="4"/>
      <c r="N234" s="4">
        <v>11.532</v>
      </c>
      <c r="O234" s="4">
        <v>6.9192</v>
      </c>
      <c r="P234" s="4"/>
      <c r="Q234" s="26">
        <v>1730</v>
      </c>
      <c r="R234" s="6">
        <f t="shared" si="48"/>
        <v>140.71295180670614</v>
      </c>
      <c r="S234" s="6">
        <f t="shared" si="60"/>
        <v>14.679627737969788</v>
      </c>
      <c r="T234" s="6">
        <f t="shared" si="49"/>
        <v>17.25</v>
      </c>
      <c r="U234" s="6">
        <f t="shared" si="50"/>
        <v>11.625</v>
      </c>
      <c r="V234" s="6">
        <f t="shared" si="51"/>
        <v>2.4569999999999999</v>
      </c>
      <c r="W234" s="6">
        <f t="shared" si="52"/>
        <v>11.104800000000001</v>
      </c>
      <c r="X234" s="6">
        <f t="shared" si="53"/>
        <v>5.3719900000000003</v>
      </c>
      <c r="Y234" s="6">
        <f t="shared" si="54"/>
        <v>3.6406499999999999</v>
      </c>
      <c r="Z234" s="6">
        <f t="shared" si="55"/>
        <v>14.5464</v>
      </c>
      <c r="AB234" s="7">
        <f t="shared" si="56"/>
        <v>221.38841954467594</v>
      </c>
      <c r="AC234" s="7"/>
      <c r="AD234" s="8">
        <v>1730</v>
      </c>
      <c r="AE234" s="9">
        <f t="shared" si="57"/>
        <v>2883</v>
      </c>
      <c r="AF234" s="9">
        <f t="shared" si="58"/>
        <v>1729.8</v>
      </c>
      <c r="AG234" s="9">
        <f t="shared" si="61"/>
        <v>929.83136208763904</v>
      </c>
      <c r="AI234" s="24">
        <v>1730</v>
      </c>
      <c r="AJ234" s="11">
        <f t="shared" si="62"/>
        <v>3.1005622283240104</v>
      </c>
      <c r="AK234" s="11">
        <f t="shared" si="63"/>
        <v>1.8603373369944063</v>
      </c>
    </row>
    <row r="235" spans="1:37" x14ac:dyDescent="0.2">
      <c r="A235" s="5">
        <v>1731</v>
      </c>
      <c r="B235" s="4">
        <v>0.28611257491469005</v>
      </c>
      <c r="C235" s="4">
        <f t="shared" si="59"/>
        <v>0.40873224987812867</v>
      </c>
      <c r="D235" s="4">
        <v>0.50071806783941675</v>
      </c>
      <c r="E235" s="4">
        <v>0.40816626923076915</v>
      </c>
      <c r="F235" s="4">
        <v>3.45</v>
      </c>
      <c r="G235" s="4">
        <v>4.2168999999999999</v>
      </c>
      <c r="H235" s="4">
        <v>1.89</v>
      </c>
      <c r="I235" s="4">
        <v>3.7016</v>
      </c>
      <c r="J235" s="4">
        <v>4.2283999999999997</v>
      </c>
      <c r="K235" s="4">
        <v>2.2549000000000001</v>
      </c>
      <c r="L235" s="4">
        <v>7.4634</v>
      </c>
      <c r="M235" s="4"/>
      <c r="N235" s="4">
        <v>11.532</v>
      </c>
      <c r="O235" s="4">
        <v>6.9192</v>
      </c>
      <c r="P235" s="4"/>
      <c r="Q235" s="26">
        <v>1731</v>
      </c>
      <c r="R235" s="6">
        <f t="shared" si="48"/>
        <v>135.69459638448194</v>
      </c>
      <c r="S235" s="6">
        <f t="shared" si="60"/>
        <v>12.133161701791357</v>
      </c>
      <c r="T235" s="6">
        <f t="shared" si="49"/>
        <v>17.25</v>
      </c>
      <c r="U235" s="6">
        <f t="shared" si="50"/>
        <v>12.650700000000001</v>
      </c>
      <c r="V235" s="6">
        <f t="shared" si="51"/>
        <v>2.4569999999999999</v>
      </c>
      <c r="W235" s="6">
        <f t="shared" si="52"/>
        <v>11.104800000000001</v>
      </c>
      <c r="X235" s="6">
        <f t="shared" si="53"/>
        <v>5.4969200000000003</v>
      </c>
      <c r="Y235" s="6">
        <f t="shared" si="54"/>
        <v>2.9313700000000003</v>
      </c>
      <c r="Z235" s="6">
        <f t="shared" si="55"/>
        <v>14.9268</v>
      </c>
      <c r="AB235" s="7">
        <f t="shared" si="56"/>
        <v>214.64534808627326</v>
      </c>
      <c r="AC235" s="7"/>
      <c r="AD235" s="8">
        <v>1731</v>
      </c>
      <c r="AE235" s="9">
        <f t="shared" si="57"/>
        <v>2883</v>
      </c>
      <c r="AF235" s="9">
        <f t="shared" si="58"/>
        <v>1729.8</v>
      </c>
      <c r="AG235" s="9">
        <f t="shared" si="61"/>
        <v>901.51046196234768</v>
      </c>
      <c r="AI235" s="24">
        <v>1731</v>
      </c>
      <c r="AJ235" s="11">
        <f t="shared" si="62"/>
        <v>3.1979662151945285</v>
      </c>
      <c r="AK235" s="11">
        <f t="shared" si="63"/>
        <v>1.918779729116717</v>
      </c>
    </row>
    <row r="236" spans="1:37" x14ac:dyDescent="0.2">
      <c r="A236" s="5">
        <v>1732</v>
      </c>
      <c r="B236" s="4">
        <v>0.30381519242613408</v>
      </c>
      <c r="C236" s="4">
        <f t="shared" si="59"/>
        <v>0.43402170346590585</v>
      </c>
      <c r="D236" s="4">
        <v>0.52242006069904623</v>
      </c>
      <c r="E236" s="4">
        <v>0.49383079487179471</v>
      </c>
      <c r="F236" s="4">
        <v>3.45</v>
      </c>
      <c r="G236" s="4">
        <v>4.9767000000000001</v>
      </c>
      <c r="H236" s="4">
        <v>1.8815</v>
      </c>
      <c r="I236" s="4">
        <v>3.7016</v>
      </c>
      <c r="J236" s="4">
        <v>4.0842999999999998</v>
      </c>
      <c r="K236" s="4">
        <v>2.1093999999999999</v>
      </c>
      <c r="L236" s="4">
        <v>6.7979000000000003</v>
      </c>
      <c r="M236" s="4"/>
      <c r="N236" s="4">
        <v>11.532</v>
      </c>
      <c r="O236" s="4">
        <v>6.9192</v>
      </c>
      <c r="P236" s="4"/>
      <c r="Q236" s="26">
        <v>1732</v>
      </c>
      <c r="R236" s="6">
        <f t="shared" si="48"/>
        <v>141.57583644944154</v>
      </c>
      <c r="S236" s="6">
        <f t="shared" si="60"/>
        <v>14.679627737969788</v>
      </c>
      <c r="T236" s="6">
        <f t="shared" si="49"/>
        <v>17.25</v>
      </c>
      <c r="U236" s="6">
        <f t="shared" si="50"/>
        <v>14.930099999999999</v>
      </c>
      <c r="V236" s="6">
        <f t="shared" si="51"/>
        <v>2.4459499999999998</v>
      </c>
      <c r="W236" s="6">
        <f t="shared" si="52"/>
        <v>11.104800000000001</v>
      </c>
      <c r="X236" s="6">
        <f t="shared" si="53"/>
        <v>5.30959</v>
      </c>
      <c r="Y236" s="6">
        <f t="shared" si="54"/>
        <v>2.7422200000000001</v>
      </c>
      <c r="Z236" s="6">
        <f t="shared" si="55"/>
        <v>13.595800000000001</v>
      </c>
      <c r="AB236" s="7">
        <f t="shared" si="56"/>
        <v>223.63392418741134</v>
      </c>
      <c r="AC236" s="7"/>
      <c r="AD236" s="8">
        <v>1732</v>
      </c>
      <c r="AE236" s="9">
        <f t="shared" si="57"/>
        <v>2883</v>
      </c>
      <c r="AF236" s="9">
        <f t="shared" si="58"/>
        <v>1729.8</v>
      </c>
      <c r="AG236" s="9">
        <f t="shared" si="61"/>
        <v>939.2624815871277</v>
      </c>
      <c r="AI236" s="24">
        <v>1732</v>
      </c>
      <c r="AJ236" s="11">
        <f t="shared" si="62"/>
        <v>3.0694295327632202</v>
      </c>
      <c r="AK236" s="11">
        <f t="shared" si="63"/>
        <v>1.841657719657932</v>
      </c>
    </row>
    <row r="237" spans="1:37" x14ac:dyDescent="0.2">
      <c r="A237" s="5">
        <v>1733</v>
      </c>
      <c r="B237" s="4">
        <v>0.31372592423756029</v>
      </c>
      <c r="C237" s="4">
        <f t="shared" si="59"/>
        <v>0.44817989176794332</v>
      </c>
      <c r="D237" s="4">
        <v>0.5345698250413099</v>
      </c>
      <c r="E237" s="4">
        <v>0.49383079487179471</v>
      </c>
      <c r="F237" s="4">
        <v>3.45</v>
      </c>
      <c r="G237" s="4">
        <v>4.0648999999999997</v>
      </c>
      <c r="H237" s="4">
        <v>1.82</v>
      </c>
      <c r="I237" s="4">
        <v>3.7016</v>
      </c>
      <c r="J237" s="4">
        <v>4.0842999999999998</v>
      </c>
      <c r="K237" s="4">
        <v>2.1457999999999999</v>
      </c>
      <c r="L237" s="4">
        <v>6.4650999999999996</v>
      </c>
      <c r="M237" s="4"/>
      <c r="N237" s="4">
        <v>11.532</v>
      </c>
      <c r="O237" s="4">
        <v>6.9192</v>
      </c>
      <c r="P237" s="4"/>
      <c r="Q237" s="26">
        <v>1733</v>
      </c>
      <c r="R237" s="6">
        <f t="shared" si="48"/>
        <v>144.86842258619498</v>
      </c>
      <c r="S237" s="6">
        <f t="shared" si="60"/>
        <v>14.679627737969788</v>
      </c>
      <c r="T237" s="6">
        <f t="shared" si="49"/>
        <v>17.25</v>
      </c>
      <c r="U237" s="6">
        <f t="shared" si="50"/>
        <v>12.194699999999999</v>
      </c>
      <c r="V237" s="6">
        <f t="shared" si="51"/>
        <v>2.3660000000000001</v>
      </c>
      <c r="W237" s="6">
        <f t="shared" si="52"/>
        <v>11.104800000000001</v>
      </c>
      <c r="X237" s="6">
        <f t="shared" si="53"/>
        <v>5.30959</v>
      </c>
      <c r="Y237" s="6">
        <f t="shared" si="54"/>
        <v>2.7895400000000001</v>
      </c>
      <c r="Z237" s="6">
        <f t="shared" si="55"/>
        <v>12.930199999999999</v>
      </c>
      <c r="AB237" s="7">
        <f t="shared" si="56"/>
        <v>223.49288032416479</v>
      </c>
      <c r="AC237" s="7"/>
      <c r="AD237" s="8">
        <v>1733</v>
      </c>
      <c r="AE237" s="9">
        <f t="shared" si="57"/>
        <v>2883</v>
      </c>
      <c r="AF237" s="9">
        <f t="shared" si="58"/>
        <v>1729.8</v>
      </c>
      <c r="AG237" s="9">
        <f t="shared" si="61"/>
        <v>938.67009736149214</v>
      </c>
      <c r="AI237" s="24">
        <v>1733</v>
      </c>
      <c r="AJ237" s="11">
        <f t="shared" si="62"/>
        <v>3.0713666154955024</v>
      </c>
      <c r="AK237" s="11">
        <f t="shared" si="63"/>
        <v>1.8428199692973015</v>
      </c>
    </row>
    <row r="238" spans="1:37" x14ac:dyDescent="0.2">
      <c r="A238" s="5">
        <v>1734</v>
      </c>
      <c r="B238" s="4">
        <v>0.38638184089649863</v>
      </c>
      <c r="C238" s="4">
        <f t="shared" si="59"/>
        <v>0.5519740584235695</v>
      </c>
      <c r="D238" s="4">
        <v>0.6236401663918355</v>
      </c>
      <c r="E238" s="4">
        <v>0.49383079487179471</v>
      </c>
      <c r="F238" s="4">
        <v>3.45</v>
      </c>
      <c r="G238" s="4">
        <v>3.7229999999999999</v>
      </c>
      <c r="H238" s="4">
        <v>1.7746</v>
      </c>
      <c r="I238" s="4">
        <v>3.7016</v>
      </c>
      <c r="J238" s="4">
        <v>4.0842999999999998</v>
      </c>
      <c r="K238" s="4">
        <v>2.2549000000000001</v>
      </c>
      <c r="L238" s="4">
        <v>6.3</v>
      </c>
      <c r="M238" s="4"/>
      <c r="N238" s="4">
        <v>11.532</v>
      </c>
      <c r="O238" s="4">
        <v>6.9192</v>
      </c>
      <c r="P238" s="4"/>
      <c r="Q238" s="26">
        <v>1734</v>
      </c>
      <c r="R238" s="6">
        <f t="shared" si="48"/>
        <v>169.00648509218743</v>
      </c>
      <c r="S238" s="6">
        <f t="shared" si="60"/>
        <v>14.679627737969788</v>
      </c>
      <c r="T238" s="6">
        <f t="shared" si="49"/>
        <v>17.25</v>
      </c>
      <c r="U238" s="6">
        <f t="shared" si="50"/>
        <v>11.169</v>
      </c>
      <c r="V238" s="6">
        <f t="shared" si="51"/>
        <v>2.3069799999999998</v>
      </c>
      <c r="W238" s="6">
        <f t="shared" si="52"/>
        <v>11.104800000000001</v>
      </c>
      <c r="X238" s="6">
        <f t="shared" si="53"/>
        <v>5.30959</v>
      </c>
      <c r="Y238" s="6">
        <f t="shared" si="54"/>
        <v>2.9313700000000003</v>
      </c>
      <c r="Z238" s="6">
        <f t="shared" si="55"/>
        <v>12.6</v>
      </c>
      <c r="AB238" s="7">
        <f t="shared" si="56"/>
        <v>246.35785283015724</v>
      </c>
      <c r="AC238" s="7"/>
      <c r="AD238" s="8">
        <v>1734</v>
      </c>
      <c r="AE238" s="9">
        <f t="shared" si="57"/>
        <v>2883</v>
      </c>
      <c r="AF238" s="9">
        <f t="shared" si="58"/>
        <v>1729.8</v>
      </c>
      <c r="AG238" s="9">
        <f t="shared" si="61"/>
        <v>1034.7029818866604</v>
      </c>
      <c r="AI238" s="24">
        <v>1734</v>
      </c>
      <c r="AJ238" s="11">
        <f t="shared" si="62"/>
        <v>2.786306844059911</v>
      </c>
      <c r="AK238" s="11">
        <f t="shared" si="63"/>
        <v>1.6717841064359467</v>
      </c>
    </row>
    <row r="239" spans="1:37" x14ac:dyDescent="0.2">
      <c r="A239" s="5">
        <v>1735</v>
      </c>
      <c r="B239" s="4">
        <v>0.3620492855525832</v>
      </c>
      <c r="C239" s="4">
        <f t="shared" si="59"/>
        <v>0.51721326507511889</v>
      </c>
      <c r="D239" s="4">
        <v>0.59381040014462272</v>
      </c>
      <c r="E239" s="4">
        <v>0.49383079487179471</v>
      </c>
      <c r="F239" s="4">
        <v>3.45</v>
      </c>
      <c r="G239" s="4">
        <v>3.6850000000000001</v>
      </c>
      <c r="H239" s="4">
        <v>1.76</v>
      </c>
      <c r="I239" s="4">
        <v>3.7016</v>
      </c>
      <c r="J239" s="4">
        <v>3.6038000000000001</v>
      </c>
      <c r="K239" s="4">
        <v>2.1093999999999999</v>
      </c>
      <c r="L239" s="4">
        <v>6.3</v>
      </c>
      <c r="M239" s="4"/>
      <c r="N239" s="4">
        <v>11.532</v>
      </c>
      <c r="O239" s="4">
        <v>6.9192</v>
      </c>
      <c r="P239" s="4"/>
      <c r="Q239" s="26">
        <v>1735</v>
      </c>
      <c r="R239" s="6">
        <f t="shared" si="48"/>
        <v>160.92261843919275</v>
      </c>
      <c r="S239" s="6">
        <f t="shared" si="60"/>
        <v>14.679627737969788</v>
      </c>
      <c r="T239" s="6">
        <f t="shared" si="49"/>
        <v>17.25</v>
      </c>
      <c r="U239" s="6">
        <f t="shared" si="50"/>
        <v>11.055</v>
      </c>
      <c r="V239" s="6">
        <f t="shared" si="51"/>
        <v>2.2880000000000003</v>
      </c>
      <c r="W239" s="6">
        <f t="shared" si="52"/>
        <v>11.104800000000001</v>
      </c>
      <c r="X239" s="6">
        <f t="shared" si="53"/>
        <v>4.6849400000000001</v>
      </c>
      <c r="Y239" s="6">
        <f t="shared" si="54"/>
        <v>2.7422200000000001</v>
      </c>
      <c r="Z239" s="6">
        <f t="shared" si="55"/>
        <v>12.6</v>
      </c>
      <c r="AB239" s="7">
        <f t="shared" si="56"/>
        <v>237.32720617716257</v>
      </c>
      <c r="AC239" s="7"/>
      <c r="AD239" s="8">
        <v>1735</v>
      </c>
      <c r="AE239" s="9">
        <f t="shared" si="57"/>
        <v>2883</v>
      </c>
      <c r="AF239" s="9">
        <f t="shared" si="58"/>
        <v>1729.8</v>
      </c>
      <c r="AG239" s="9">
        <f t="shared" si="61"/>
        <v>996.7742659440828</v>
      </c>
      <c r="AI239" s="24">
        <v>1735</v>
      </c>
      <c r="AJ239" s="11">
        <f t="shared" si="62"/>
        <v>2.8923298870174996</v>
      </c>
      <c r="AK239" s="11">
        <f t="shared" si="63"/>
        <v>1.7353979322104998</v>
      </c>
    </row>
    <row r="240" spans="1:37" x14ac:dyDescent="0.2">
      <c r="A240" s="5">
        <v>1736</v>
      </c>
      <c r="B240" s="4">
        <v>0.38836398725878385</v>
      </c>
      <c r="C240" s="4">
        <f t="shared" si="59"/>
        <v>0.55480569608397701</v>
      </c>
      <c r="D240" s="4">
        <v>0.62607011926028822</v>
      </c>
      <c r="E240" s="4">
        <v>0.49383079487179471</v>
      </c>
      <c r="F240" s="4">
        <v>3.45</v>
      </c>
      <c r="G240" s="4">
        <v>3.5331000000000001</v>
      </c>
      <c r="H240" s="4">
        <v>1.7532000000000001</v>
      </c>
      <c r="I240" s="4">
        <v>3.7016</v>
      </c>
      <c r="J240" s="4">
        <v>3.6038000000000001</v>
      </c>
      <c r="K240" s="4">
        <v>2.1093999999999999</v>
      </c>
      <c r="L240" s="4">
        <v>6.1322999999999999</v>
      </c>
      <c r="M240" s="4"/>
      <c r="N240" s="4">
        <v>11.532</v>
      </c>
      <c r="O240" s="4">
        <v>6.9192</v>
      </c>
      <c r="P240" s="4"/>
      <c r="Q240" s="26">
        <v>1736</v>
      </c>
      <c r="R240" s="6">
        <f t="shared" si="48"/>
        <v>169.6650023195381</v>
      </c>
      <c r="S240" s="6">
        <f t="shared" si="60"/>
        <v>14.679627737969788</v>
      </c>
      <c r="T240" s="6">
        <f t="shared" si="49"/>
        <v>17.25</v>
      </c>
      <c r="U240" s="6">
        <f t="shared" si="50"/>
        <v>10.599299999999999</v>
      </c>
      <c r="V240" s="6">
        <f t="shared" si="51"/>
        <v>2.2791600000000001</v>
      </c>
      <c r="W240" s="6">
        <f t="shared" si="52"/>
        <v>11.104800000000001</v>
      </c>
      <c r="X240" s="6">
        <f t="shared" si="53"/>
        <v>4.6849400000000001</v>
      </c>
      <c r="Y240" s="6">
        <f t="shared" si="54"/>
        <v>2.7422200000000001</v>
      </c>
      <c r="Z240" s="6">
        <f t="shared" si="55"/>
        <v>12.2646</v>
      </c>
      <c r="AB240" s="7">
        <f t="shared" si="56"/>
        <v>245.2696500575079</v>
      </c>
      <c r="AC240" s="7"/>
      <c r="AD240" s="8">
        <v>1736</v>
      </c>
      <c r="AE240" s="9">
        <f t="shared" si="57"/>
        <v>2883</v>
      </c>
      <c r="AF240" s="9">
        <f t="shared" si="58"/>
        <v>1729.8</v>
      </c>
      <c r="AG240" s="9">
        <f t="shared" si="61"/>
        <v>1030.1325302415332</v>
      </c>
      <c r="AI240" s="24">
        <v>1736</v>
      </c>
      <c r="AJ240" s="11">
        <f t="shared" si="62"/>
        <v>2.7986690210860816</v>
      </c>
      <c r="AK240" s="11">
        <f t="shared" si="63"/>
        <v>1.6792014126516488</v>
      </c>
    </row>
    <row r="241" spans="1:37" x14ac:dyDescent="0.2">
      <c r="A241" s="5">
        <v>1737</v>
      </c>
      <c r="B241" s="4">
        <v>0.38255424792105108</v>
      </c>
      <c r="C241" s="4">
        <f t="shared" si="59"/>
        <v>0.54650606845864447</v>
      </c>
      <c r="D241" s="4">
        <v>0.61894784361137478</v>
      </c>
      <c r="E241" s="4">
        <v>0.49383079487179471</v>
      </c>
      <c r="F241" s="4">
        <v>3.45</v>
      </c>
      <c r="G241" s="4">
        <v>3.9129999999999998</v>
      </c>
      <c r="H241" s="4">
        <v>1.7532000000000001</v>
      </c>
      <c r="I241" s="4">
        <v>3.7016</v>
      </c>
      <c r="J241" s="4">
        <v>3.6038000000000001</v>
      </c>
      <c r="K241" s="4">
        <v>2.1093999999999999</v>
      </c>
      <c r="L241" s="4">
        <v>6.2750000000000004</v>
      </c>
      <c r="M241" s="4"/>
      <c r="N241" s="4">
        <v>11.532</v>
      </c>
      <c r="O241" s="4">
        <v>6.9192</v>
      </c>
      <c r="P241" s="4"/>
      <c r="Q241" s="26">
        <v>1737</v>
      </c>
      <c r="R241" s="6">
        <f t="shared" si="48"/>
        <v>167.73486561868256</v>
      </c>
      <c r="S241" s="6">
        <f t="shared" si="60"/>
        <v>14.679627737969788</v>
      </c>
      <c r="T241" s="6">
        <f t="shared" si="49"/>
        <v>17.25</v>
      </c>
      <c r="U241" s="6">
        <f t="shared" si="50"/>
        <v>11.738999999999999</v>
      </c>
      <c r="V241" s="6">
        <f t="shared" si="51"/>
        <v>2.2791600000000001</v>
      </c>
      <c r="W241" s="6">
        <f t="shared" si="52"/>
        <v>11.104800000000001</v>
      </c>
      <c r="X241" s="6">
        <f t="shared" si="53"/>
        <v>4.6849400000000001</v>
      </c>
      <c r="Y241" s="6">
        <f t="shared" si="54"/>
        <v>2.7422200000000001</v>
      </c>
      <c r="Z241" s="6">
        <f t="shared" si="55"/>
        <v>12.55</v>
      </c>
      <c r="AB241" s="7">
        <f t="shared" si="56"/>
        <v>244.76461335665238</v>
      </c>
      <c r="AC241" s="7"/>
      <c r="AD241" s="8">
        <v>1737</v>
      </c>
      <c r="AE241" s="9">
        <f t="shared" si="57"/>
        <v>2883</v>
      </c>
      <c r="AF241" s="9">
        <f t="shared" si="58"/>
        <v>1729.8</v>
      </c>
      <c r="AG241" s="9">
        <f t="shared" si="61"/>
        <v>1028.01137609794</v>
      </c>
      <c r="AI241" s="24">
        <v>1737</v>
      </c>
      <c r="AJ241" s="11">
        <f t="shared" si="62"/>
        <v>2.8044436735156641</v>
      </c>
      <c r="AK241" s="11">
        <f t="shared" si="63"/>
        <v>1.6826662041093985</v>
      </c>
    </row>
    <row r="242" spans="1:37" x14ac:dyDescent="0.2">
      <c r="A242" s="5">
        <v>1738</v>
      </c>
      <c r="B242" s="4">
        <v>0.36560347902978435</v>
      </c>
      <c r="C242" s="4">
        <f t="shared" si="59"/>
        <v>0.52229068432826342</v>
      </c>
      <c r="D242" s="4">
        <v>0.59816755701219315</v>
      </c>
      <c r="E242" s="4">
        <v>0.49383079487179471</v>
      </c>
      <c r="F242" s="4">
        <v>3.45</v>
      </c>
      <c r="G242" s="4">
        <v>3.6091000000000002</v>
      </c>
      <c r="H242" s="4">
        <v>1.83</v>
      </c>
      <c r="I242" s="4">
        <v>3.7016</v>
      </c>
      <c r="J242" s="4">
        <v>3.8439999999999999</v>
      </c>
      <c r="K242" s="4">
        <v>2.4367999999999999</v>
      </c>
      <c r="L242" s="4">
        <v>6.7027999999999999</v>
      </c>
      <c r="M242" s="4"/>
      <c r="N242" s="4">
        <v>11.532</v>
      </c>
      <c r="O242" s="4">
        <v>6.9192</v>
      </c>
      <c r="P242" s="4"/>
      <c r="Q242" s="26">
        <v>1738</v>
      </c>
      <c r="R242" s="6">
        <f t="shared" si="48"/>
        <v>162.10340795030433</v>
      </c>
      <c r="S242" s="6">
        <f t="shared" si="60"/>
        <v>14.679627737969788</v>
      </c>
      <c r="T242" s="6">
        <f t="shared" si="49"/>
        <v>17.25</v>
      </c>
      <c r="U242" s="6">
        <f t="shared" si="50"/>
        <v>10.827300000000001</v>
      </c>
      <c r="V242" s="6">
        <f t="shared" si="51"/>
        <v>2.379</v>
      </c>
      <c r="W242" s="6">
        <f t="shared" si="52"/>
        <v>11.104800000000001</v>
      </c>
      <c r="X242" s="6">
        <f t="shared" si="53"/>
        <v>4.9972000000000003</v>
      </c>
      <c r="Y242" s="6">
        <f t="shared" si="54"/>
        <v>3.16784</v>
      </c>
      <c r="Z242" s="6">
        <f t="shared" si="55"/>
        <v>13.4056</v>
      </c>
      <c r="AB242" s="7">
        <f t="shared" si="56"/>
        <v>239.91477568827412</v>
      </c>
      <c r="AC242" s="7"/>
      <c r="AD242" s="8">
        <v>1738</v>
      </c>
      <c r="AE242" s="9">
        <f t="shared" si="57"/>
        <v>2883</v>
      </c>
      <c r="AF242" s="9">
        <f t="shared" si="58"/>
        <v>1729.8</v>
      </c>
      <c r="AG242" s="9">
        <f t="shared" si="61"/>
        <v>1007.6420578907513</v>
      </c>
      <c r="AI242" s="24">
        <v>1738</v>
      </c>
      <c r="AJ242" s="11">
        <f t="shared" si="62"/>
        <v>2.8611350403880973</v>
      </c>
      <c r="AK242" s="11">
        <f t="shared" si="63"/>
        <v>1.7166810242328583</v>
      </c>
    </row>
    <row r="243" spans="1:37" x14ac:dyDescent="0.2">
      <c r="A243" s="5">
        <v>1739</v>
      </c>
      <c r="B243" s="4">
        <v>0.38057210155876603</v>
      </c>
      <c r="C243" s="4">
        <f t="shared" si="59"/>
        <v>0.54367443079823718</v>
      </c>
      <c r="D243" s="4">
        <v>0.6165178907429224</v>
      </c>
      <c r="E243" s="4">
        <v>0.41824444871794864</v>
      </c>
      <c r="F243" s="4">
        <v>3.45</v>
      </c>
      <c r="G243" s="4">
        <v>3.8370000000000002</v>
      </c>
      <c r="H243" s="4">
        <v>1.8815</v>
      </c>
      <c r="I243" s="4">
        <v>3.7016</v>
      </c>
      <c r="J243" s="4">
        <v>3.8921000000000001</v>
      </c>
      <c r="K243" s="4">
        <v>2.8368000000000002</v>
      </c>
      <c r="L243" s="4">
        <v>7.2732000000000001</v>
      </c>
      <c r="M243" s="4"/>
      <c r="N243" s="4">
        <v>11.532</v>
      </c>
      <c r="O243" s="4">
        <v>6.9192</v>
      </c>
      <c r="P243" s="4"/>
      <c r="Q243" s="26">
        <v>1739</v>
      </c>
      <c r="R243" s="6">
        <f t="shared" si="48"/>
        <v>167.07634839133198</v>
      </c>
      <c r="S243" s="6">
        <f t="shared" si="60"/>
        <v>12.432745941341761</v>
      </c>
      <c r="T243" s="6">
        <f t="shared" si="49"/>
        <v>17.25</v>
      </c>
      <c r="U243" s="6">
        <f t="shared" si="50"/>
        <v>11.511000000000001</v>
      </c>
      <c r="V243" s="6">
        <f t="shared" si="51"/>
        <v>2.4459499999999998</v>
      </c>
      <c r="W243" s="6">
        <f t="shared" si="52"/>
        <v>11.104800000000001</v>
      </c>
      <c r="X243" s="6">
        <f t="shared" si="53"/>
        <v>5.0597300000000001</v>
      </c>
      <c r="Y243" s="6">
        <f t="shared" si="54"/>
        <v>3.6878400000000005</v>
      </c>
      <c r="Z243" s="6">
        <f t="shared" si="55"/>
        <v>14.5464</v>
      </c>
      <c r="AB243" s="7">
        <f t="shared" si="56"/>
        <v>245.11481433267375</v>
      </c>
      <c r="AC243" s="7"/>
      <c r="AD243" s="8">
        <v>1739</v>
      </c>
      <c r="AE243" s="9">
        <f t="shared" si="57"/>
        <v>2883</v>
      </c>
      <c r="AF243" s="9">
        <f t="shared" si="58"/>
        <v>1729.8</v>
      </c>
      <c r="AG243" s="9">
        <f t="shared" si="61"/>
        <v>1029.4822201972297</v>
      </c>
      <c r="AI243" s="24">
        <v>1739</v>
      </c>
      <c r="AJ243" s="11">
        <f t="shared" si="62"/>
        <v>2.8004369025894111</v>
      </c>
      <c r="AK243" s="11">
        <f t="shared" si="63"/>
        <v>1.6802621415536465</v>
      </c>
    </row>
    <row r="244" spans="1:37" x14ac:dyDescent="0.2">
      <c r="A244" s="5">
        <v>1740</v>
      </c>
      <c r="B244" s="4">
        <v>0.61002263046192273</v>
      </c>
      <c r="C244" s="4">
        <f t="shared" si="59"/>
        <v>0.87146090065988968</v>
      </c>
      <c r="D244" s="4">
        <v>0.89780588313588028</v>
      </c>
      <c r="E244" s="4">
        <v>0.48879170512820497</v>
      </c>
      <c r="F244" s="4">
        <v>3.45</v>
      </c>
      <c r="G244" s="4">
        <v>5.2426000000000004</v>
      </c>
      <c r="H244" s="4">
        <v>2.3090999999999999</v>
      </c>
      <c r="I244" s="4">
        <v>3.7016</v>
      </c>
      <c r="J244" s="4">
        <v>6.5829000000000004</v>
      </c>
      <c r="K244" s="4">
        <v>3.3096000000000001</v>
      </c>
      <c r="L244" s="4">
        <v>8.3191000000000006</v>
      </c>
      <c r="M244" s="4"/>
      <c r="N244" s="4">
        <v>11.532</v>
      </c>
      <c r="O244" s="4">
        <v>6.9192</v>
      </c>
      <c r="P244" s="4"/>
      <c r="Q244" s="26">
        <v>1740</v>
      </c>
      <c r="R244" s="6">
        <f t="shared" si="48"/>
        <v>243.30539432982354</v>
      </c>
      <c r="S244" s="6">
        <f t="shared" si="60"/>
        <v>14.529835618194586</v>
      </c>
      <c r="T244" s="6">
        <f t="shared" si="49"/>
        <v>17.25</v>
      </c>
      <c r="U244" s="6">
        <f t="shared" si="50"/>
        <v>15.727800000000002</v>
      </c>
      <c r="V244" s="6">
        <f t="shared" si="51"/>
        <v>3.00183</v>
      </c>
      <c r="W244" s="6">
        <f t="shared" si="52"/>
        <v>11.104800000000001</v>
      </c>
      <c r="X244" s="6">
        <f t="shared" si="53"/>
        <v>8.5577700000000014</v>
      </c>
      <c r="Y244" s="6">
        <f t="shared" si="54"/>
        <v>4.3024800000000001</v>
      </c>
      <c r="Z244" s="6">
        <f t="shared" si="55"/>
        <v>16.638200000000001</v>
      </c>
      <c r="AB244" s="7">
        <f t="shared" si="56"/>
        <v>334.41810994801813</v>
      </c>
      <c r="AC244" s="7"/>
      <c r="AD244" s="8">
        <v>1740</v>
      </c>
      <c r="AE244" s="9">
        <f t="shared" si="57"/>
        <v>2883</v>
      </c>
      <c r="AF244" s="9">
        <f t="shared" si="58"/>
        <v>1729.8</v>
      </c>
      <c r="AG244" s="9">
        <f t="shared" si="61"/>
        <v>1404.5560617816761</v>
      </c>
      <c r="AI244" s="24">
        <v>1740</v>
      </c>
      <c r="AJ244" s="11">
        <f t="shared" si="62"/>
        <v>2.0526058577846449</v>
      </c>
      <c r="AK244" s="11">
        <f t="shared" si="63"/>
        <v>1.2315635146707868</v>
      </c>
    </row>
    <row r="245" spans="1:37" x14ac:dyDescent="0.2">
      <c r="A245" s="5">
        <v>1741</v>
      </c>
      <c r="B245" s="4">
        <v>0.62396600487248099</v>
      </c>
      <c r="C245" s="4">
        <f t="shared" si="59"/>
        <v>0.8913800069606872</v>
      </c>
      <c r="D245" s="4">
        <v>0.91489934469327172</v>
      </c>
      <c r="E245" s="4">
        <v>0.69035529487179481</v>
      </c>
      <c r="F245" s="4">
        <v>3.45</v>
      </c>
      <c r="G245" s="4">
        <v>5.4706000000000001</v>
      </c>
      <c r="H245" s="4">
        <v>2.2450000000000001</v>
      </c>
      <c r="I245" s="4">
        <v>3.7016</v>
      </c>
      <c r="J245" s="4">
        <v>5.0933000000000002</v>
      </c>
      <c r="K245" s="4">
        <v>3.9279000000000002</v>
      </c>
      <c r="L245" s="4">
        <v>7.9863</v>
      </c>
      <c r="M245" s="4"/>
      <c r="N245" s="4">
        <v>11.532</v>
      </c>
      <c r="O245" s="4">
        <v>6.9192</v>
      </c>
      <c r="P245" s="4"/>
      <c r="Q245" s="26">
        <v>1741</v>
      </c>
      <c r="R245" s="6">
        <f t="shared" si="48"/>
        <v>247.93772241187665</v>
      </c>
      <c r="S245" s="6">
        <f t="shared" si="60"/>
        <v>20.521520409202669</v>
      </c>
      <c r="T245" s="6">
        <f t="shared" si="49"/>
        <v>17.25</v>
      </c>
      <c r="U245" s="6">
        <f t="shared" si="50"/>
        <v>16.411799999999999</v>
      </c>
      <c r="V245" s="6">
        <f t="shared" si="51"/>
        <v>2.9185000000000003</v>
      </c>
      <c r="W245" s="6">
        <f t="shared" si="52"/>
        <v>11.104800000000001</v>
      </c>
      <c r="X245" s="6">
        <f t="shared" si="53"/>
        <v>6.6212900000000001</v>
      </c>
      <c r="Y245" s="6">
        <f t="shared" si="54"/>
        <v>5.1062700000000003</v>
      </c>
      <c r="Z245" s="6">
        <f t="shared" si="55"/>
        <v>15.9726</v>
      </c>
      <c r="AB245" s="7">
        <f t="shared" si="56"/>
        <v>343.84450282107929</v>
      </c>
      <c r="AC245" s="7"/>
      <c r="AD245" s="8">
        <v>1741</v>
      </c>
      <c r="AE245" s="9">
        <f t="shared" si="57"/>
        <v>2883</v>
      </c>
      <c r="AF245" s="9">
        <f t="shared" si="58"/>
        <v>1729.8</v>
      </c>
      <c r="AG245" s="9">
        <f t="shared" si="61"/>
        <v>1444.1469118485331</v>
      </c>
      <c r="AI245" s="24">
        <v>1741</v>
      </c>
      <c r="AJ245" s="11">
        <f t="shared" si="62"/>
        <v>1.9963342900548184</v>
      </c>
      <c r="AK245" s="11">
        <f t="shared" si="63"/>
        <v>1.1978005740328912</v>
      </c>
    </row>
    <row r="246" spans="1:37" x14ac:dyDescent="0.2">
      <c r="A246" s="5">
        <v>1742</v>
      </c>
      <c r="B246" s="4">
        <v>0.43484190196064454</v>
      </c>
      <c r="C246" s="4">
        <f t="shared" si="59"/>
        <v>0.6212027170866351</v>
      </c>
      <c r="D246" s="4">
        <v>0.68304832445159314</v>
      </c>
      <c r="E246" s="4">
        <v>0.58703656764687018</v>
      </c>
      <c r="F246" s="4">
        <v>3.45</v>
      </c>
      <c r="G246" s="4">
        <v>5.1287000000000003</v>
      </c>
      <c r="H246" s="4">
        <v>2.0739000000000001</v>
      </c>
      <c r="I246" s="4">
        <v>3.7016</v>
      </c>
      <c r="J246" s="4">
        <v>5.4297000000000004</v>
      </c>
      <c r="K246" s="4">
        <v>2.7277</v>
      </c>
      <c r="L246" s="4">
        <v>6.3224999999999998</v>
      </c>
      <c r="M246" s="4"/>
      <c r="N246" s="4">
        <v>11.532</v>
      </c>
      <c r="O246" s="4">
        <v>6.9192</v>
      </c>
      <c r="P246" s="4"/>
      <c r="Q246" s="26">
        <v>1742</v>
      </c>
      <c r="R246" s="6">
        <f t="shared" si="48"/>
        <v>185.10609592638173</v>
      </c>
      <c r="S246" s="6">
        <f t="shared" si="60"/>
        <v>17.450265093064495</v>
      </c>
      <c r="T246" s="6">
        <f t="shared" si="49"/>
        <v>17.25</v>
      </c>
      <c r="U246" s="6">
        <f t="shared" si="50"/>
        <v>15.386100000000001</v>
      </c>
      <c r="V246" s="6">
        <f t="shared" si="51"/>
        <v>2.6960700000000002</v>
      </c>
      <c r="W246" s="6">
        <f t="shared" si="52"/>
        <v>11.104800000000001</v>
      </c>
      <c r="X246" s="6">
        <f t="shared" si="53"/>
        <v>7.0586100000000007</v>
      </c>
      <c r="Y246" s="6">
        <f t="shared" si="54"/>
        <v>3.5460100000000003</v>
      </c>
      <c r="Z246" s="6">
        <f t="shared" si="55"/>
        <v>12.645</v>
      </c>
      <c r="AB246" s="7">
        <f t="shared" si="56"/>
        <v>272.24295101944625</v>
      </c>
      <c r="AC246" s="7"/>
      <c r="AD246" s="8">
        <v>1742</v>
      </c>
      <c r="AE246" s="9">
        <f t="shared" si="57"/>
        <v>2883</v>
      </c>
      <c r="AF246" s="9">
        <f t="shared" si="58"/>
        <v>1729.8</v>
      </c>
      <c r="AG246" s="9">
        <f t="shared" si="61"/>
        <v>1143.4203942816744</v>
      </c>
      <c r="AI246" s="24">
        <v>1742</v>
      </c>
      <c r="AJ246" s="11">
        <f t="shared" si="62"/>
        <v>2.5213823493249596</v>
      </c>
      <c r="AK246" s="11">
        <f t="shared" si="63"/>
        <v>1.5128294095949759</v>
      </c>
    </row>
    <row r="247" spans="1:37" x14ac:dyDescent="0.2">
      <c r="A247" s="5">
        <v>1743</v>
      </c>
      <c r="B247" s="4">
        <v>0.33792177983235255</v>
      </c>
      <c r="C247" s="4">
        <f t="shared" si="59"/>
        <v>0.48274539976050368</v>
      </c>
      <c r="D247" s="4">
        <v>0.56423200833207754</v>
      </c>
      <c r="E247" s="4">
        <v>0.45619440277367596</v>
      </c>
      <c r="F247" s="4">
        <v>3.45</v>
      </c>
      <c r="G247" s="4">
        <v>5.1287000000000003</v>
      </c>
      <c r="H247" s="4">
        <v>1.9029</v>
      </c>
      <c r="I247" s="4">
        <v>3.7016</v>
      </c>
      <c r="J247" s="4">
        <v>4.9010999999999996</v>
      </c>
      <c r="K247" s="4">
        <v>2.4367999999999999</v>
      </c>
      <c r="L247" s="4">
        <v>6.9880000000000004</v>
      </c>
      <c r="M247" s="4"/>
      <c r="N247" s="4">
        <v>11.532</v>
      </c>
      <c r="O247" s="4">
        <v>6.9192</v>
      </c>
      <c r="P247" s="4"/>
      <c r="Q247" s="26">
        <v>1743</v>
      </c>
      <c r="R247" s="6">
        <f t="shared" si="48"/>
        <v>152.90687425799302</v>
      </c>
      <c r="S247" s="6">
        <f t="shared" si="60"/>
        <v>13.560847315327081</v>
      </c>
      <c r="T247" s="6">
        <f t="shared" si="49"/>
        <v>17.25</v>
      </c>
      <c r="U247" s="6">
        <f t="shared" si="50"/>
        <v>15.386100000000001</v>
      </c>
      <c r="V247" s="6">
        <f t="shared" si="51"/>
        <v>2.47377</v>
      </c>
      <c r="W247" s="6">
        <f t="shared" si="52"/>
        <v>11.104800000000001</v>
      </c>
      <c r="X247" s="6">
        <f t="shared" si="53"/>
        <v>6.3714299999999993</v>
      </c>
      <c r="Y247" s="6">
        <f t="shared" si="54"/>
        <v>3.16784</v>
      </c>
      <c r="Z247" s="6">
        <f t="shared" si="55"/>
        <v>13.976000000000001</v>
      </c>
      <c r="AB247" s="7">
        <f t="shared" si="56"/>
        <v>236.19766157332012</v>
      </c>
      <c r="AC247" s="7"/>
      <c r="AD247" s="8">
        <v>1743</v>
      </c>
      <c r="AE247" s="9">
        <f t="shared" si="57"/>
        <v>2883</v>
      </c>
      <c r="AF247" s="9">
        <f t="shared" si="58"/>
        <v>1729.8</v>
      </c>
      <c r="AG247" s="9">
        <f t="shared" si="61"/>
        <v>992.03017860794455</v>
      </c>
      <c r="AI247" s="24">
        <v>1743</v>
      </c>
      <c r="AJ247" s="11">
        <f t="shared" si="62"/>
        <v>2.9061615887991814</v>
      </c>
      <c r="AK247" s="11">
        <f t="shared" si="63"/>
        <v>1.7436969532795088</v>
      </c>
    </row>
    <row r="248" spans="1:37" x14ac:dyDescent="0.2">
      <c r="A248" s="5">
        <v>1744</v>
      </c>
      <c r="B248" s="4">
        <v>0.32663584854474775</v>
      </c>
      <c r="C248" s="4">
        <f t="shared" si="59"/>
        <v>0.46662264077821108</v>
      </c>
      <c r="D248" s="4">
        <v>0.55039635944797705</v>
      </c>
      <c r="E248" s="4">
        <v>0.4409583955354095</v>
      </c>
      <c r="F248" s="4">
        <v>3.45</v>
      </c>
      <c r="G248" s="4">
        <v>3.7229999999999999</v>
      </c>
      <c r="H248" s="4">
        <v>1.9029</v>
      </c>
      <c r="I248" s="4">
        <v>3.7016</v>
      </c>
      <c r="J248" s="4">
        <v>4.5167000000000002</v>
      </c>
      <c r="K248" s="4">
        <v>2.8005</v>
      </c>
      <c r="L248" s="4">
        <v>7.8912000000000004</v>
      </c>
      <c r="M248" s="4"/>
      <c r="N248" s="4">
        <v>11.532</v>
      </c>
      <c r="O248" s="4">
        <v>6.9192</v>
      </c>
      <c r="P248" s="4"/>
      <c r="Q248" s="26">
        <v>1744</v>
      </c>
      <c r="R248" s="6">
        <f t="shared" si="48"/>
        <v>149.15741341040177</v>
      </c>
      <c r="S248" s="6">
        <f t="shared" si="60"/>
        <v>13.107941346737515</v>
      </c>
      <c r="T248" s="6">
        <f t="shared" si="49"/>
        <v>17.25</v>
      </c>
      <c r="U248" s="6">
        <f t="shared" si="50"/>
        <v>11.169</v>
      </c>
      <c r="V248" s="6">
        <f t="shared" si="51"/>
        <v>2.47377</v>
      </c>
      <c r="W248" s="6">
        <f t="shared" si="52"/>
        <v>11.104800000000001</v>
      </c>
      <c r="X248" s="6">
        <f t="shared" si="53"/>
        <v>5.8717100000000002</v>
      </c>
      <c r="Y248" s="6">
        <f t="shared" si="54"/>
        <v>3.6406499999999999</v>
      </c>
      <c r="Z248" s="6">
        <f t="shared" si="55"/>
        <v>15.782400000000001</v>
      </c>
      <c r="AB248" s="7">
        <f t="shared" si="56"/>
        <v>229.5576847571393</v>
      </c>
      <c r="AC248" s="7"/>
      <c r="AD248" s="8">
        <v>1744</v>
      </c>
      <c r="AE248" s="9">
        <f t="shared" si="57"/>
        <v>2883</v>
      </c>
      <c r="AF248" s="9">
        <f t="shared" si="58"/>
        <v>1729.8</v>
      </c>
      <c r="AG248" s="9">
        <f t="shared" si="61"/>
        <v>964.14227597998513</v>
      </c>
      <c r="AI248" s="24">
        <v>1744</v>
      </c>
      <c r="AJ248" s="11">
        <f t="shared" si="62"/>
        <v>2.9902225758844838</v>
      </c>
      <c r="AK248" s="11">
        <f t="shared" si="63"/>
        <v>1.7941335455306902</v>
      </c>
    </row>
    <row r="249" spans="1:37" x14ac:dyDescent="0.2">
      <c r="A249" s="5">
        <v>1745</v>
      </c>
      <c r="B249" s="4">
        <v>0.36266443442363722</v>
      </c>
      <c r="C249" s="4">
        <f t="shared" si="59"/>
        <v>0.51809204917662466</v>
      </c>
      <c r="D249" s="4">
        <v>0.59456452344862532</v>
      </c>
      <c r="E249" s="4">
        <v>0.4895969864719103</v>
      </c>
      <c r="F249" s="4">
        <v>3.45</v>
      </c>
      <c r="G249" s="4">
        <v>6.2683999999999997</v>
      </c>
      <c r="H249" s="4">
        <v>1.9029</v>
      </c>
      <c r="I249" s="4">
        <v>3.7016</v>
      </c>
      <c r="J249" s="4">
        <v>4.9972000000000003</v>
      </c>
      <c r="K249" s="4">
        <v>2.4367999999999999</v>
      </c>
      <c r="L249" s="4">
        <v>7.6059999999999999</v>
      </c>
      <c r="M249" s="4"/>
      <c r="N249" s="4">
        <v>11.532</v>
      </c>
      <c r="O249" s="4">
        <v>6.9192</v>
      </c>
      <c r="P249" s="4"/>
      <c r="Q249" s="26">
        <v>1745</v>
      </c>
      <c r="R249" s="6">
        <f t="shared" si="48"/>
        <v>161.12698585457747</v>
      </c>
      <c r="S249" s="6">
        <f t="shared" si="60"/>
        <v>14.553773433480073</v>
      </c>
      <c r="T249" s="6">
        <f t="shared" si="49"/>
        <v>17.25</v>
      </c>
      <c r="U249" s="6">
        <f t="shared" si="50"/>
        <v>18.805199999999999</v>
      </c>
      <c r="V249" s="6">
        <f t="shared" si="51"/>
        <v>2.47377</v>
      </c>
      <c r="W249" s="6">
        <f t="shared" si="52"/>
        <v>11.104800000000001</v>
      </c>
      <c r="X249" s="6">
        <f t="shared" si="53"/>
        <v>6.496360000000001</v>
      </c>
      <c r="Y249" s="6">
        <f t="shared" si="54"/>
        <v>3.16784</v>
      </c>
      <c r="Z249" s="6">
        <f t="shared" si="55"/>
        <v>15.212</v>
      </c>
      <c r="AB249" s="7">
        <f t="shared" si="56"/>
        <v>250.19072928805755</v>
      </c>
      <c r="AC249" s="7"/>
      <c r="AD249" s="8">
        <v>1745</v>
      </c>
      <c r="AE249" s="9">
        <f t="shared" si="57"/>
        <v>2883</v>
      </c>
      <c r="AF249" s="9">
        <f t="shared" si="58"/>
        <v>1729.8</v>
      </c>
      <c r="AG249" s="9">
        <f t="shared" si="61"/>
        <v>1050.8010630098418</v>
      </c>
      <c r="AI249" s="24">
        <v>1745</v>
      </c>
      <c r="AJ249" s="11">
        <f t="shared" si="62"/>
        <v>2.7436211300949149</v>
      </c>
      <c r="AK249" s="11">
        <f t="shared" si="63"/>
        <v>1.646172678056949</v>
      </c>
    </row>
    <row r="250" spans="1:37" x14ac:dyDescent="0.2">
      <c r="A250" s="5">
        <v>1746</v>
      </c>
      <c r="B250" s="4">
        <v>0.47974776954758935</v>
      </c>
      <c r="C250" s="4">
        <f t="shared" si="59"/>
        <v>0.68535395649655628</v>
      </c>
      <c r="D250" s="4">
        <v>0.73809932564378056</v>
      </c>
      <c r="E250" s="4">
        <v>0.64765948888924563</v>
      </c>
      <c r="F250" s="4">
        <v>3.45</v>
      </c>
      <c r="G250" s="4">
        <v>4</v>
      </c>
      <c r="H250" s="4">
        <v>2.1594000000000002</v>
      </c>
      <c r="I250" s="4">
        <v>3.7016</v>
      </c>
      <c r="J250" s="4">
        <v>4.8531000000000004</v>
      </c>
      <c r="K250" s="4">
        <v>2.8</v>
      </c>
      <c r="L250" s="4">
        <v>7.7485999999999997</v>
      </c>
      <c r="M250" s="4"/>
      <c r="N250" s="4">
        <v>11.532</v>
      </c>
      <c r="O250" s="4">
        <v>6.9192</v>
      </c>
      <c r="P250" s="4"/>
      <c r="Q250" s="26">
        <v>1746</v>
      </c>
      <c r="R250" s="6">
        <f t="shared" si="48"/>
        <v>200.02491724946452</v>
      </c>
      <c r="S250" s="6">
        <f t="shared" si="60"/>
        <v>19.2523437108173</v>
      </c>
      <c r="T250" s="6">
        <f t="shared" si="49"/>
        <v>17.25</v>
      </c>
      <c r="U250" s="6">
        <f t="shared" si="50"/>
        <v>12</v>
      </c>
      <c r="V250" s="6">
        <f t="shared" si="51"/>
        <v>2.8072200000000005</v>
      </c>
      <c r="W250" s="6">
        <f t="shared" si="52"/>
        <v>11.104800000000001</v>
      </c>
      <c r="X250" s="6">
        <f t="shared" si="53"/>
        <v>6.3090300000000008</v>
      </c>
      <c r="Y250" s="6">
        <f t="shared" si="54"/>
        <v>3.6399999999999997</v>
      </c>
      <c r="Z250" s="6">
        <f t="shared" si="55"/>
        <v>15.497199999999999</v>
      </c>
      <c r="AB250" s="7">
        <f t="shared" si="56"/>
        <v>287.88551096028181</v>
      </c>
      <c r="AC250" s="7"/>
      <c r="AD250" s="8">
        <v>1746</v>
      </c>
      <c r="AE250" s="9">
        <f t="shared" si="57"/>
        <v>2883</v>
      </c>
      <c r="AF250" s="9">
        <f t="shared" si="58"/>
        <v>1729.8</v>
      </c>
      <c r="AG250" s="9">
        <f t="shared" si="61"/>
        <v>1209.1191460331836</v>
      </c>
      <c r="AI250" s="24">
        <v>1746</v>
      </c>
      <c r="AJ250" s="11">
        <f t="shared" si="62"/>
        <v>2.3843804057345377</v>
      </c>
      <c r="AK250" s="11">
        <f t="shared" si="63"/>
        <v>1.4306282434407225</v>
      </c>
    </row>
    <row r="251" spans="1:37" x14ac:dyDescent="0.2">
      <c r="A251" s="5">
        <v>1747</v>
      </c>
      <c r="B251" s="4">
        <v>0.52109944365733329</v>
      </c>
      <c r="C251" s="4">
        <f t="shared" si="59"/>
        <v>0.74442777665333337</v>
      </c>
      <c r="D251" s="4">
        <v>0.78879316996839799</v>
      </c>
      <c r="E251" s="4">
        <v>0.70348424893740003</v>
      </c>
      <c r="F251" s="4">
        <v>3.45</v>
      </c>
      <c r="G251" s="4">
        <v>4</v>
      </c>
      <c r="H251" s="4">
        <v>2.1</v>
      </c>
      <c r="I251" s="4">
        <v>3.7016</v>
      </c>
      <c r="J251" s="4">
        <v>4.5</v>
      </c>
      <c r="K251" s="4">
        <v>2.8</v>
      </c>
      <c r="L251" s="4">
        <v>8.8895</v>
      </c>
      <c r="M251" s="4"/>
      <c r="N251" s="4">
        <v>11.532</v>
      </c>
      <c r="O251" s="4">
        <v>6.9192</v>
      </c>
      <c r="P251" s="4"/>
      <c r="Q251" s="26">
        <v>1747</v>
      </c>
      <c r="R251" s="6">
        <f t="shared" si="48"/>
        <v>213.76294906143585</v>
      </c>
      <c r="S251" s="6">
        <f t="shared" si="60"/>
        <v>20.911792057454221</v>
      </c>
      <c r="T251" s="6">
        <f t="shared" si="49"/>
        <v>17.25</v>
      </c>
      <c r="U251" s="6">
        <f t="shared" si="50"/>
        <v>12</v>
      </c>
      <c r="V251" s="6">
        <f t="shared" si="51"/>
        <v>2.7300000000000004</v>
      </c>
      <c r="W251" s="6">
        <f t="shared" si="52"/>
        <v>11.104800000000001</v>
      </c>
      <c r="X251" s="6">
        <f t="shared" si="53"/>
        <v>5.8500000000000005</v>
      </c>
      <c r="Y251" s="6">
        <f t="shared" si="54"/>
        <v>3.6399999999999997</v>
      </c>
      <c r="Z251" s="6">
        <f t="shared" si="55"/>
        <v>17.779</v>
      </c>
      <c r="AB251" s="7">
        <f t="shared" si="56"/>
        <v>305.02854111889013</v>
      </c>
      <c r="AC251" s="7"/>
      <c r="AD251" s="8">
        <v>1747</v>
      </c>
      <c r="AE251" s="9">
        <f t="shared" si="57"/>
        <v>2883</v>
      </c>
      <c r="AF251" s="9">
        <f t="shared" si="58"/>
        <v>1729.8</v>
      </c>
      <c r="AG251" s="9">
        <f t="shared" si="61"/>
        <v>1281.1198726993387</v>
      </c>
      <c r="AI251" s="24">
        <v>1747</v>
      </c>
      <c r="AJ251" s="11">
        <f t="shared" si="62"/>
        <v>2.250374895774176</v>
      </c>
      <c r="AK251" s="11">
        <f t="shared" si="63"/>
        <v>1.3502249374645057</v>
      </c>
    </row>
    <row r="252" spans="1:37" x14ac:dyDescent="0.2">
      <c r="A252" s="5">
        <v>1748</v>
      </c>
      <c r="B252" s="4">
        <v>0.48610430788181458</v>
      </c>
      <c r="C252" s="4">
        <f t="shared" si="59"/>
        <v>0.69443472554544949</v>
      </c>
      <c r="D252" s="4">
        <v>0.74589193311847402</v>
      </c>
      <c r="E252" s="4">
        <v>0.65624081564044967</v>
      </c>
      <c r="F252" s="4">
        <v>3.45</v>
      </c>
      <c r="G252" s="4">
        <v>4</v>
      </c>
      <c r="H252" s="4">
        <v>2.0952999999999999</v>
      </c>
      <c r="I252" s="4">
        <v>3.7016</v>
      </c>
      <c r="J252" s="4">
        <v>4.5</v>
      </c>
      <c r="K252" s="4">
        <v>2.8</v>
      </c>
      <c r="L252" s="4">
        <v>7.7485999999999997</v>
      </c>
      <c r="M252" s="4"/>
      <c r="N252" s="4">
        <v>11.532</v>
      </c>
      <c r="O252" s="4">
        <v>6.9192</v>
      </c>
      <c r="P252" s="4"/>
      <c r="Q252" s="26">
        <v>1748</v>
      </c>
      <c r="R252" s="6">
        <f t="shared" si="48"/>
        <v>202.13671387510647</v>
      </c>
      <c r="S252" s="6">
        <f t="shared" si="60"/>
        <v>19.507432464928435</v>
      </c>
      <c r="T252" s="6">
        <f t="shared" si="49"/>
        <v>17.25</v>
      </c>
      <c r="U252" s="6">
        <f t="shared" si="50"/>
        <v>12</v>
      </c>
      <c r="V252" s="6">
        <f t="shared" si="51"/>
        <v>2.7238899999999999</v>
      </c>
      <c r="W252" s="6">
        <f t="shared" si="52"/>
        <v>11.104800000000001</v>
      </c>
      <c r="X252" s="6">
        <f t="shared" si="53"/>
        <v>5.8500000000000005</v>
      </c>
      <c r="Y252" s="6">
        <f t="shared" si="54"/>
        <v>3.6399999999999997</v>
      </c>
      <c r="Z252" s="6">
        <f t="shared" si="55"/>
        <v>15.497199999999999</v>
      </c>
      <c r="AB252" s="7">
        <f t="shared" si="56"/>
        <v>289.71003634003495</v>
      </c>
      <c r="AC252" s="7"/>
      <c r="AD252" s="8">
        <v>1748</v>
      </c>
      <c r="AE252" s="9">
        <f t="shared" si="57"/>
        <v>2883</v>
      </c>
      <c r="AF252" s="9">
        <f t="shared" si="58"/>
        <v>1729.8</v>
      </c>
      <c r="AG252" s="9">
        <f t="shared" si="61"/>
        <v>1216.7821526281468</v>
      </c>
      <c r="AI252" s="24">
        <v>1748</v>
      </c>
      <c r="AJ252" s="11">
        <f t="shared" si="62"/>
        <v>2.3693641411266291</v>
      </c>
      <c r="AK252" s="11">
        <f t="shared" si="63"/>
        <v>1.4216184846759774</v>
      </c>
    </row>
    <row r="253" spans="1:37" x14ac:dyDescent="0.2">
      <c r="A253" s="5">
        <v>1749</v>
      </c>
      <c r="B253" s="4">
        <v>0.42048842830271704</v>
      </c>
      <c r="C253" s="4">
        <f t="shared" si="59"/>
        <v>0.60069775471816722</v>
      </c>
      <c r="D253" s="4">
        <v>0.6654521140248667</v>
      </c>
      <c r="E253" s="4">
        <v>0.56765937820866808</v>
      </c>
      <c r="F253" s="4">
        <v>3.45</v>
      </c>
      <c r="G253" s="4">
        <v>4</v>
      </c>
      <c r="H253" s="4">
        <v>2.4159999999999999</v>
      </c>
      <c r="I253" s="4">
        <v>3.7016</v>
      </c>
      <c r="J253" s="4">
        <v>4.5</v>
      </c>
      <c r="K253" s="4">
        <v>4.1825000000000001</v>
      </c>
      <c r="L253" s="4">
        <v>7.5</v>
      </c>
      <c r="M253" s="4"/>
      <c r="N253" s="4">
        <v>11.532</v>
      </c>
      <c r="O253" s="4">
        <v>6.9192</v>
      </c>
      <c r="P253" s="4"/>
      <c r="Q253" s="26">
        <v>1749</v>
      </c>
      <c r="R253" s="6">
        <f t="shared" si="48"/>
        <v>180.33752290073889</v>
      </c>
      <c r="S253" s="6">
        <f t="shared" si="60"/>
        <v>16.874258228942598</v>
      </c>
      <c r="T253" s="6">
        <f t="shared" si="49"/>
        <v>17.25</v>
      </c>
      <c r="U253" s="6">
        <f t="shared" si="50"/>
        <v>12</v>
      </c>
      <c r="V253" s="6">
        <f t="shared" si="51"/>
        <v>3.1408</v>
      </c>
      <c r="W253" s="6">
        <f t="shared" si="52"/>
        <v>11.104800000000001</v>
      </c>
      <c r="X253" s="6">
        <f t="shared" si="53"/>
        <v>5.8500000000000005</v>
      </c>
      <c r="Y253" s="6">
        <f t="shared" si="54"/>
        <v>5.4372500000000006</v>
      </c>
      <c r="Z253" s="6">
        <f t="shared" si="55"/>
        <v>15</v>
      </c>
      <c r="AB253" s="7">
        <f t="shared" si="56"/>
        <v>266.99463112968152</v>
      </c>
      <c r="AC253" s="7"/>
      <c r="AD253" s="8">
        <v>1749</v>
      </c>
      <c r="AE253" s="9">
        <f t="shared" si="57"/>
        <v>2883</v>
      </c>
      <c r="AF253" s="9">
        <f t="shared" si="58"/>
        <v>1729.8</v>
      </c>
      <c r="AG253" s="9">
        <f t="shared" si="61"/>
        <v>1121.3774507446624</v>
      </c>
      <c r="AI253" s="24">
        <v>1749</v>
      </c>
      <c r="AJ253" s="11">
        <f t="shared" si="62"/>
        <v>2.5709452228466998</v>
      </c>
      <c r="AK253" s="11">
        <f t="shared" si="63"/>
        <v>1.5425671337080198</v>
      </c>
    </row>
    <row r="254" spans="1:37" x14ac:dyDescent="0.2">
      <c r="A254" s="5">
        <v>1750</v>
      </c>
      <c r="B254" s="4">
        <v>0.35726479433327407</v>
      </c>
      <c r="C254" s="4">
        <f t="shared" si="59"/>
        <v>0.51037827761896304</v>
      </c>
      <c r="D254" s="4">
        <v>0.5879449966690472</v>
      </c>
      <c r="E254" s="4">
        <v>0.48230747234992005</v>
      </c>
      <c r="F254" s="4">
        <v>3.45</v>
      </c>
      <c r="G254" s="4">
        <v>4</v>
      </c>
      <c r="H254" s="4">
        <v>2.0739000000000001</v>
      </c>
      <c r="I254" s="4">
        <v>3.7016</v>
      </c>
      <c r="J254" s="4">
        <v>4.5</v>
      </c>
      <c r="K254" s="4">
        <v>2.8005</v>
      </c>
      <c r="L254" s="4">
        <v>7.2732000000000001</v>
      </c>
      <c r="M254" s="4"/>
      <c r="N254" s="4">
        <v>11.532</v>
      </c>
      <c r="O254" s="4">
        <v>6.9192</v>
      </c>
      <c r="P254" s="4"/>
      <c r="Q254" s="26">
        <v>1750</v>
      </c>
      <c r="R254" s="6">
        <f t="shared" si="48"/>
        <v>159.3330940973118</v>
      </c>
      <c r="S254" s="6">
        <f t="shared" si="60"/>
        <v>14.337085136977075</v>
      </c>
      <c r="T254" s="6">
        <f t="shared" si="49"/>
        <v>17.25</v>
      </c>
      <c r="U254" s="6">
        <f t="shared" si="50"/>
        <v>12</v>
      </c>
      <c r="V254" s="6">
        <f t="shared" si="51"/>
        <v>2.6960700000000002</v>
      </c>
      <c r="W254" s="6">
        <f t="shared" si="52"/>
        <v>11.104800000000001</v>
      </c>
      <c r="X254" s="6">
        <f t="shared" si="53"/>
        <v>5.8500000000000005</v>
      </c>
      <c r="Y254" s="6">
        <f t="shared" si="54"/>
        <v>3.6406499999999999</v>
      </c>
      <c r="Z254" s="6">
        <f t="shared" si="55"/>
        <v>14.5464</v>
      </c>
      <c r="AB254" s="7">
        <f t="shared" si="56"/>
        <v>240.75809923428886</v>
      </c>
      <c r="AC254" s="7"/>
      <c r="AD254" s="8">
        <v>1750</v>
      </c>
      <c r="AE254" s="9">
        <f t="shared" si="57"/>
        <v>2883</v>
      </c>
      <c r="AF254" s="9">
        <f t="shared" si="58"/>
        <v>1729.8</v>
      </c>
      <c r="AG254" s="9">
        <f t="shared" si="61"/>
        <v>1011.1840167840132</v>
      </c>
      <c r="AI254" s="24">
        <v>1750</v>
      </c>
      <c r="AJ254" s="11">
        <f t="shared" si="62"/>
        <v>2.8511131032006833</v>
      </c>
      <c r="AK254" s="11">
        <f t="shared" si="63"/>
        <v>1.7106678619204101</v>
      </c>
    </row>
    <row r="255" spans="1:37" x14ac:dyDescent="0.2">
      <c r="A255" s="5">
        <v>1751</v>
      </c>
      <c r="B255" s="4">
        <v>0.35042980687711806</v>
      </c>
      <c r="C255" s="4">
        <f t="shared" si="59"/>
        <v>0.50061400982445436</v>
      </c>
      <c r="D255" s="4">
        <v>0.57956584884679641</v>
      </c>
      <c r="E255" s="4">
        <v>0.47308023928410942</v>
      </c>
      <c r="F255" s="4">
        <v>3.45</v>
      </c>
      <c r="G255" s="4">
        <v>4</v>
      </c>
      <c r="H255" s="4">
        <v>1.0263</v>
      </c>
      <c r="I255" s="4">
        <v>3.7016</v>
      </c>
      <c r="J255" s="4">
        <v>4.5</v>
      </c>
      <c r="K255" s="4">
        <v>2.2549000000000001</v>
      </c>
      <c r="L255" s="4">
        <v>8.0337999999999994</v>
      </c>
      <c r="M255" s="4"/>
      <c r="N255" s="4">
        <v>11.532</v>
      </c>
      <c r="O255" s="4">
        <v>6.9192</v>
      </c>
      <c r="P255" s="4"/>
      <c r="Q255" s="26">
        <v>1751</v>
      </c>
      <c r="R255" s="6">
        <f t="shared" si="48"/>
        <v>157.06234503748183</v>
      </c>
      <c r="S255" s="6">
        <f t="shared" si="60"/>
        <v>14.062796154061884</v>
      </c>
      <c r="T255" s="6">
        <f t="shared" si="49"/>
        <v>17.25</v>
      </c>
      <c r="U255" s="6">
        <f t="shared" si="50"/>
        <v>12</v>
      </c>
      <c r="V255" s="6">
        <f t="shared" si="51"/>
        <v>1.33419</v>
      </c>
      <c r="W255" s="6">
        <f t="shared" si="52"/>
        <v>11.104800000000001</v>
      </c>
      <c r="X255" s="6">
        <f t="shared" si="53"/>
        <v>5.8500000000000005</v>
      </c>
      <c r="Y255" s="6">
        <f t="shared" si="54"/>
        <v>2.9313700000000003</v>
      </c>
      <c r="Z255" s="6">
        <f t="shared" si="55"/>
        <v>16.067599999999999</v>
      </c>
      <c r="AB255" s="7">
        <f t="shared" si="56"/>
        <v>237.66310119154372</v>
      </c>
      <c r="AC255" s="7"/>
      <c r="AD255" s="8">
        <v>1751</v>
      </c>
      <c r="AE255" s="9">
        <f t="shared" si="57"/>
        <v>2883</v>
      </c>
      <c r="AF255" s="9">
        <f t="shared" si="58"/>
        <v>1729.8</v>
      </c>
      <c r="AG255" s="9">
        <f t="shared" si="61"/>
        <v>998.18502500448369</v>
      </c>
      <c r="AI255" s="24">
        <v>1751</v>
      </c>
      <c r="AJ255" s="11">
        <f t="shared" si="62"/>
        <v>2.88824208716921</v>
      </c>
      <c r="AK255" s="11">
        <f t="shared" si="63"/>
        <v>1.7329452523015259</v>
      </c>
    </row>
    <row r="256" spans="1:37" x14ac:dyDescent="0.2">
      <c r="A256" s="5">
        <v>1752</v>
      </c>
      <c r="B256" s="4">
        <v>0.38679194014386797</v>
      </c>
      <c r="C256" s="4">
        <f t="shared" si="59"/>
        <v>0.55255991449123998</v>
      </c>
      <c r="D256" s="4">
        <v>0.62414291526117049</v>
      </c>
      <c r="E256" s="4">
        <v>0.52216911919422182</v>
      </c>
      <c r="F256" s="4">
        <v>3.45</v>
      </c>
      <c r="G256" s="4">
        <v>3.8370000000000002</v>
      </c>
      <c r="H256" s="4">
        <v>1.0476000000000001</v>
      </c>
      <c r="I256" s="4">
        <v>3.7016</v>
      </c>
      <c r="J256" s="4">
        <v>4.5</v>
      </c>
      <c r="K256" s="4">
        <v>2.4367999999999999</v>
      </c>
      <c r="L256" s="4">
        <v>7.8912000000000004</v>
      </c>
      <c r="M256" s="4"/>
      <c r="N256" s="4">
        <v>11.532</v>
      </c>
      <c r="O256" s="4">
        <v>6.9192</v>
      </c>
      <c r="P256" s="4"/>
      <c r="Q256" s="26">
        <v>1752</v>
      </c>
      <c r="R256" s="6">
        <f t="shared" si="48"/>
        <v>169.14273003577719</v>
      </c>
      <c r="S256" s="6">
        <f t="shared" si="60"/>
        <v>15.522013543170704</v>
      </c>
      <c r="T256" s="6">
        <f t="shared" si="49"/>
        <v>17.25</v>
      </c>
      <c r="U256" s="6">
        <f t="shared" si="50"/>
        <v>11.511000000000001</v>
      </c>
      <c r="V256" s="6">
        <f t="shared" si="51"/>
        <v>1.3618800000000002</v>
      </c>
      <c r="W256" s="6">
        <f t="shared" si="52"/>
        <v>11.104800000000001</v>
      </c>
      <c r="X256" s="6">
        <f t="shared" si="53"/>
        <v>5.8500000000000005</v>
      </c>
      <c r="Y256" s="6">
        <f t="shared" si="54"/>
        <v>3.16784</v>
      </c>
      <c r="Z256" s="6">
        <f t="shared" si="55"/>
        <v>15.782400000000001</v>
      </c>
      <c r="AB256" s="7">
        <f t="shared" si="56"/>
        <v>250.69266357894793</v>
      </c>
      <c r="AC256" s="7"/>
      <c r="AD256" s="8">
        <v>1752</v>
      </c>
      <c r="AE256" s="9">
        <f t="shared" si="57"/>
        <v>2883</v>
      </c>
      <c r="AF256" s="9">
        <f t="shared" si="58"/>
        <v>1729.8</v>
      </c>
      <c r="AG256" s="9">
        <f t="shared" si="61"/>
        <v>1052.9091870315813</v>
      </c>
      <c r="AI256" s="24">
        <v>1752</v>
      </c>
      <c r="AJ256" s="11">
        <f t="shared" si="62"/>
        <v>2.7381278798866879</v>
      </c>
      <c r="AK256" s="11">
        <f t="shared" si="63"/>
        <v>1.6428767279320129</v>
      </c>
    </row>
    <row r="257" spans="1:37" x14ac:dyDescent="0.2">
      <c r="A257" s="5">
        <v>1753</v>
      </c>
      <c r="B257" s="4">
        <v>0.35564490230616497</v>
      </c>
      <c r="C257" s="4">
        <f t="shared" si="59"/>
        <v>0.50806414615166429</v>
      </c>
      <c r="D257" s="4">
        <v>0.58595913863517368</v>
      </c>
      <c r="E257" s="4">
        <v>0.48012061811332274</v>
      </c>
      <c r="F257" s="4">
        <v>3.45</v>
      </c>
      <c r="G257" s="4">
        <v>4.1788999999999996</v>
      </c>
      <c r="H257" s="4">
        <v>2.0739000000000001</v>
      </c>
      <c r="I257" s="4">
        <v>2.7761999999999998</v>
      </c>
      <c r="J257" s="4">
        <v>4.5</v>
      </c>
      <c r="K257" s="4">
        <v>2.6185999999999998</v>
      </c>
      <c r="L257" s="4">
        <v>6.7027999999999999</v>
      </c>
      <c r="M257" s="4"/>
      <c r="N257" s="4">
        <v>11.532</v>
      </c>
      <c r="O257" s="4">
        <v>6.9192</v>
      </c>
      <c r="P257" s="4"/>
      <c r="Q257" s="26">
        <v>1753</v>
      </c>
      <c r="R257" s="6">
        <f t="shared" si="48"/>
        <v>158.79492657013208</v>
      </c>
      <c r="S257" s="6">
        <f t="shared" si="60"/>
        <v>14.272078648026168</v>
      </c>
      <c r="T257" s="6">
        <f t="shared" si="49"/>
        <v>17.25</v>
      </c>
      <c r="U257" s="6">
        <f t="shared" si="50"/>
        <v>12.5367</v>
      </c>
      <c r="V257" s="6">
        <f t="shared" si="51"/>
        <v>2.6960700000000002</v>
      </c>
      <c r="W257" s="6">
        <f t="shared" si="52"/>
        <v>8.3285999999999998</v>
      </c>
      <c r="X257" s="6">
        <f t="shared" si="53"/>
        <v>5.8500000000000005</v>
      </c>
      <c r="Y257" s="6">
        <f t="shared" si="54"/>
        <v>3.4041799999999998</v>
      </c>
      <c r="Z257" s="6">
        <f t="shared" si="55"/>
        <v>13.4056</v>
      </c>
      <c r="AB257" s="7">
        <f t="shared" si="56"/>
        <v>236.53815521815821</v>
      </c>
      <c r="AC257" s="7"/>
      <c r="AD257" s="8">
        <v>1753</v>
      </c>
      <c r="AE257" s="9">
        <f t="shared" si="57"/>
        <v>2883</v>
      </c>
      <c r="AF257" s="9">
        <f t="shared" si="58"/>
        <v>1729.8</v>
      </c>
      <c r="AG257" s="9">
        <f t="shared" si="61"/>
        <v>993.4602519162645</v>
      </c>
      <c r="AI257" s="24">
        <v>1753</v>
      </c>
      <c r="AJ257" s="11">
        <f t="shared" si="62"/>
        <v>2.9019782064144408</v>
      </c>
      <c r="AK257" s="11">
        <f t="shared" si="63"/>
        <v>1.7411869238486646</v>
      </c>
    </row>
    <row r="258" spans="1:37" x14ac:dyDescent="0.2">
      <c r="A258" s="5">
        <v>1754</v>
      </c>
      <c r="B258" s="4">
        <v>0.34393656879376977</v>
      </c>
      <c r="C258" s="4">
        <f t="shared" si="59"/>
        <v>0.49133795541967112</v>
      </c>
      <c r="D258" s="4">
        <v>0.57160565841565814</v>
      </c>
      <c r="E258" s="4">
        <v>0.4643143678715892</v>
      </c>
      <c r="F258" s="4">
        <v>3.45</v>
      </c>
      <c r="G258" s="4">
        <v>4.2929000000000004</v>
      </c>
      <c r="H258" s="4">
        <v>2.17</v>
      </c>
      <c r="I258" s="4">
        <v>2.7761999999999998</v>
      </c>
      <c r="J258" s="4">
        <v>4.5</v>
      </c>
      <c r="K258" s="4">
        <v>2.2913000000000001</v>
      </c>
      <c r="L258" s="4">
        <v>7.6059999999999999</v>
      </c>
      <c r="M258" s="4"/>
      <c r="N258" s="4">
        <v>11.532</v>
      </c>
      <c r="O258" s="4">
        <v>6.9192</v>
      </c>
      <c r="P258" s="4"/>
      <c r="Q258" s="26">
        <v>1754</v>
      </c>
      <c r="R258" s="6">
        <f t="shared" si="48"/>
        <v>154.90513343064336</v>
      </c>
      <c r="S258" s="6">
        <f t="shared" si="60"/>
        <v>13.802221620292444</v>
      </c>
      <c r="T258" s="6">
        <f t="shared" si="49"/>
        <v>17.25</v>
      </c>
      <c r="U258" s="6">
        <f t="shared" si="50"/>
        <v>12.878700000000002</v>
      </c>
      <c r="V258" s="6">
        <f t="shared" si="51"/>
        <v>2.8210000000000002</v>
      </c>
      <c r="W258" s="6">
        <f t="shared" si="52"/>
        <v>8.3285999999999998</v>
      </c>
      <c r="X258" s="6">
        <f t="shared" si="53"/>
        <v>5.8500000000000005</v>
      </c>
      <c r="Y258" s="6">
        <f t="shared" si="54"/>
        <v>2.9786900000000003</v>
      </c>
      <c r="Z258" s="6">
        <f t="shared" si="55"/>
        <v>15.212</v>
      </c>
      <c r="AB258" s="7">
        <f t="shared" si="56"/>
        <v>234.02634505093579</v>
      </c>
      <c r="AC258" s="7"/>
      <c r="AD258" s="8">
        <v>1754</v>
      </c>
      <c r="AE258" s="9">
        <f t="shared" si="57"/>
        <v>2883</v>
      </c>
      <c r="AF258" s="9">
        <f t="shared" si="58"/>
        <v>1729.8</v>
      </c>
      <c r="AG258" s="9">
        <f t="shared" si="61"/>
        <v>982.91064921393036</v>
      </c>
      <c r="AI258" s="24">
        <v>1754</v>
      </c>
      <c r="AJ258" s="11">
        <f t="shared" si="62"/>
        <v>2.9331252055368826</v>
      </c>
      <c r="AK258" s="11">
        <f t="shared" si="63"/>
        <v>1.7598751233221295</v>
      </c>
    </row>
    <row r="259" spans="1:37" x14ac:dyDescent="0.2">
      <c r="A259" s="5">
        <v>1755</v>
      </c>
      <c r="B259" s="4">
        <v>0.36799572463943897</v>
      </c>
      <c r="C259" s="4">
        <f t="shared" si="59"/>
        <v>0.5257081780563414</v>
      </c>
      <c r="D259" s="4">
        <v>0.60110025874998085</v>
      </c>
      <c r="E259" s="4">
        <v>0.49679422826324265</v>
      </c>
      <c r="F259" s="4">
        <v>3.45</v>
      </c>
      <c r="G259" s="4">
        <v>3.9510000000000001</v>
      </c>
      <c r="H259" s="4">
        <v>2.2877000000000001</v>
      </c>
      <c r="I259" s="4">
        <v>3.7016</v>
      </c>
      <c r="J259" s="4">
        <v>4.5</v>
      </c>
      <c r="K259" s="4">
        <v>2.6185999999999998</v>
      </c>
      <c r="L259" s="4">
        <v>6.4176000000000002</v>
      </c>
      <c r="M259" s="4"/>
      <c r="N259" s="4">
        <v>11.532</v>
      </c>
      <c r="O259" s="4">
        <v>6.9192</v>
      </c>
      <c r="P259" s="4"/>
      <c r="Q259" s="26">
        <v>1755</v>
      </c>
      <c r="R259" s="6">
        <f t="shared" si="48"/>
        <v>162.89817012124482</v>
      </c>
      <c r="S259" s="6">
        <f t="shared" si="60"/>
        <v>14.767718840153927</v>
      </c>
      <c r="T259" s="6">
        <f t="shared" si="49"/>
        <v>17.25</v>
      </c>
      <c r="U259" s="6">
        <f t="shared" si="50"/>
        <v>11.853</v>
      </c>
      <c r="V259" s="6">
        <f t="shared" si="51"/>
        <v>2.9740100000000003</v>
      </c>
      <c r="W259" s="6">
        <f t="shared" si="52"/>
        <v>11.104800000000001</v>
      </c>
      <c r="X259" s="6">
        <f t="shared" si="53"/>
        <v>5.8500000000000005</v>
      </c>
      <c r="Y259" s="6">
        <f t="shared" si="54"/>
        <v>3.4041799999999998</v>
      </c>
      <c r="Z259" s="6">
        <f t="shared" si="55"/>
        <v>12.8352</v>
      </c>
      <c r="AB259" s="7">
        <f t="shared" si="56"/>
        <v>242.93707896139875</v>
      </c>
      <c r="AC259" s="7"/>
      <c r="AD259" s="8">
        <v>1755</v>
      </c>
      <c r="AE259" s="9">
        <f t="shared" si="57"/>
        <v>2883</v>
      </c>
      <c r="AF259" s="9">
        <f t="shared" si="58"/>
        <v>1729.8</v>
      </c>
      <c r="AG259" s="9">
        <f t="shared" si="61"/>
        <v>1020.3357316378748</v>
      </c>
      <c r="AI259" s="24">
        <v>1755</v>
      </c>
      <c r="AJ259" s="11">
        <f t="shared" si="62"/>
        <v>2.8255405653314898</v>
      </c>
      <c r="AK259" s="11">
        <f t="shared" si="63"/>
        <v>1.6953243391988939</v>
      </c>
    </row>
    <row r="260" spans="1:37" x14ac:dyDescent="0.2">
      <c r="A260" s="5">
        <v>1756</v>
      </c>
      <c r="B260" s="4">
        <v>0.48248176453005193</v>
      </c>
      <c r="C260" s="4">
        <f t="shared" si="59"/>
        <v>0.68925966361435997</v>
      </c>
      <c r="D260" s="4">
        <v>0.74145098477268123</v>
      </c>
      <c r="E260" s="4">
        <v>0.65135038211557017</v>
      </c>
      <c r="F260" s="4">
        <v>3.45</v>
      </c>
      <c r="G260" s="4">
        <v>3.6471</v>
      </c>
      <c r="H260" s="4">
        <v>2.3304999999999998</v>
      </c>
      <c r="I260" s="4">
        <v>3.0847000000000002</v>
      </c>
      <c r="J260" s="4">
        <v>4.5</v>
      </c>
      <c r="K260" s="4">
        <v>2.9823</v>
      </c>
      <c r="L260" s="4">
        <v>6.9880000000000004</v>
      </c>
      <c r="M260" s="4"/>
      <c r="N260" s="4">
        <v>11.532</v>
      </c>
      <c r="O260" s="4">
        <v>6.9192</v>
      </c>
      <c r="P260" s="4"/>
      <c r="Q260" s="26">
        <v>1756</v>
      </c>
      <c r="R260" s="6">
        <f t="shared" si="48"/>
        <v>200.93321687339662</v>
      </c>
      <c r="S260" s="6">
        <f t="shared" si="60"/>
        <v>19.362059303983386</v>
      </c>
      <c r="T260" s="6">
        <f t="shared" si="49"/>
        <v>17.25</v>
      </c>
      <c r="U260" s="6">
        <f t="shared" si="50"/>
        <v>10.9413</v>
      </c>
      <c r="V260" s="6">
        <f t="shared" si="51"/>
        <v>3.0296499999999997</v>
      </c>
      <c r="W260" s="6">
        <f t="shared" si="52"/>
        <v>9.2541000000000011</v>
      </c>
      <c r="X260" s="6">
        <f t="shared" si="53"/>
        <v>5.8500000000000005</v>
      </c>
      <c r="Y260" s="6">
        <f t="shared" si="54"/>
        <v>3.8769900000000002</v>
      </c>
      <c r="Z260" s="6">
        <f t="shared" si="55"/>
        <v>13.976000000000001</v>
      </c>
      <c r="AB260" s="7">
        <f t="shared" si="56"/>
        <v>284.47331617738001</v>
      </c>
      <c r="AC260" s="7"/>
      <c r="AD260" s="8">
        <v>1756</v>
      </c>
      <c r="AE260" s="9">
        <f t="shared" si="57"/>
        <v>2883</v>
      </c>
      <c r="AF260" s="9">
        <f t="shared" si="58"/>
        <v>1729.8</v>
      </c>
      <c r="AG260" s="9">
        <f t="shared" si="61"/>
        <v>1194.787927944996</v>
      </c>
      <c r="AI260" s="24">
        <v>1756</v>
      </c>
      <c r="AJ260" s="11">
        <f t="shared" si="62"/>
        <v>2.4129805236304023</v>
      </c>
      <c r="AK260" s="11">
        <f t="shared" si="63"/>
        <v>1.4477883141782415</v>
      </c>
    </row>
    <row r="261" spans="1:37" x14ac:dyDescent="0.2">
      <c r="A261" s="5">
        <v>1757</v>
      </c>
      <c r="B261" s="4">
        <v>0.71678513452707937</v>
      </c>
      <c r="C261" s="4">
        <f t="shared" si="59"/>
        <v>1.0239787636101134</v>
      </c>
      <c r="D261" s="4">
        <v>1.0286881721194372</v>
      </c>
      <c r="E261" s="4">
        <v>0.96765993161155717</v>
      </c>
      <c r="F261" s="4">
        <v>3.45</v>
      </c>
      <c r="G261" s="4">
        <v>4.7107999999999999</v>
      </c>
      <c r="H261" s="4">
        <v>2.3090999999999999</v>
      </c>
      <c r="I261" s="4">
        <v>3.0847000000000002</v>
      </c>
      <c r="J261" s="4">
        <v>4.0842999999999998</v>
      </c>
      <c r="K261" s="4">
        <v>2.8005</v>
      </c>
      <c r="L261" s="4">
        <v>6.9880000000000004</v>
      </c>
      <c r="M261" s="4"/>
      <c r="N261" s="4">
        <v>11.532</v>
      </c>
      <c r="O261" s="4">
        <v>6.9192</v>
      </c>
      <c r="P261" s="4"/>
      <c r="Q261" s="26">
        <v>1757</v>
      </c>
      <c r="R261" s="6">
        <f t="shared" ref="R261:R304" si="64">271*D261</f>
        <v>278.77449464436751</v>
      </c>
      <c r="S261" s="6">
        <f t="shared" si="60"/>
        <v>28.764685638316152</v>
      </c>
      <c r="T261" s="6">
        <f t="shared" ref="T261:T304" si="65">F261*5</f>
        <v>17.25</v>
      </c>
      <c r="U261" s="6">
        <f t="shared" ref="U261:U304" si="66">G261*3</f>
        <v>14.132400000000001</v>
      </c>
      <c r="V261" s="6">
        <f t="shared" ref="V261:V304" si="67">H261*1.3</f>
        <v>3.00183</v>
      </c>
      <c r="W261" s="6">
        <f t="shared" ref="W261:W304" si="68">I261*3</f>
        <v>9.2541000000000011</v>
      </c>
      <c r="X261" s="6">
        <f t="shared" ref="X261:X304" si="69">J261*1.3</f>
        <v>5.30959</v>
      </c>
      <c r="Y261" s="6">
        <f t="shared" ref="Y261:Y304" si="70">K261*1.3</f>
        <v>3.6406499999999999</v>
      </c>
      <c r="Z261" s="6">
        <f t="shared" ref="Z261:Z304" si="71">L261*2</f>
        <v>13.976000000000001</v>
      </c>
      <c r="AB261" s="7">
        <f t="shared" ref="AB261:AB304" si="72">SUM(R261:Z261)</f>
        <v>374.10375028268368</v>
      </c>
      <c r="AC261" s="7"/>
      <c r="AD261" s="8">
        <v>1757</v>
      </c>
      <c r="AE261" s="9">
        <f t="shared" ref="AE261:AE304" si="73">N261*250</f>
        <v>2883</v>
      </c>
      <c r="AF261" s="9">
        <f t="shared" ref="AF261:AF304" si="74">O261*250</f>
        <v>1729.8</v>
      </c>
      <c r="AG261" s="9">
        <f t="shared" si="61"/>
        <v>1571.2357511872715</v>
      </c>
      <c r="AI261" s="24">
        <v>1757</v>
      </c>
      <c r="AJ261" s="11">
        <f t="shared" si="62"/>
        <v>1.834861508097382</v>
      </c>
      <c r="AK261" s="11">
        <f t="shared" si="63"/>
        <v>1.1009169048584293</v>
      </c>
    </row>
    <row r="262" spans="1:37" x14ac:dyDescent="0.2">
      <c r="A262" s="5">
        <v>1758</v>
      </c>
      <c r="B262" s="4">
        <v>0.56696220948813991</v>
      </c>
      <c r="C262" s="4">
        <f t="shared" ref="C262:C304" si="75">B262/0.7</f>
        <v>0.80994601355448559</v>
      </c>
      <c r="D262" s="4">
        <v>0.84501725185570031</v>
      </c>
      <c r="E262" s="4">
        <v>0.76539898280898888</v>
      </c>
      <c r="F262" s="4">
        <v>3.3226</v>
      </c>
      <c r="G262" s="4">
        <v>4.9006999999999996</v>
      </c>
      <c r="H262" s="4">
        <v>2.8008000000000002</v>
      </c>
      <c r="I262" s="4">
        <v>3.0847000000000002</v>
      </c>
      <c r="J262" s="4">
        <v>3.8439999999999999</v>
      </c>
      <c r="K262" s="4">
        <v>2.9823</v>
      </c>
      <c r="L262" s="4">
        <v>6.9880000000000004</v>
      </c>
      <c r="M262" s="4"/>
      <c r="N262" s="4">
        <v>11.532</v>
      </c>
      <c r="O262" s="4">
        <v>6.9192</v>
      </c>
      <c r="P262" s="4"/>
      <c r="Q262" s="26">
        <v>1758</v>
      </c>
      <c r="R262" s="6">
        <f t="shared" si="64"/>
        <v>228.99967525289478</v>
      </c>
      <c r="S262" s="6">
        <f t="shared" ref="S262:S304" si="76">(E262/0.73)*21.7</f>
        <v>22.752271132815149</v>
      </c>
      <c r="T262" s="6">
        <f t="shared" si="65"/>
        <v>16.613</v>
      </c>
      <c r="U262" s="6">
        <f t="shared" si="66"/>
        <v>14.702099999999998</v>
      </c>
      <c r="V262" s="6">
        <f t="shared" si="67"/>
        <v>3.6410400000000003</v>
      </c>
      <c r="W262" s="6">
        <f t="shared" si="68"/>
        <v>9.2541000000000011</v>
      </c>
      <c r="X262" s="6">
        <f t="shared" si="69"/>
        <v>4.9972000000000003</v>
      </c>
      <c r="Y262" s="6">
        <f t="shared" si="70"/>
        <v>3.8769900000000002</v>
      </c>
      <c r="Z262" s="6">
        <f t="shared" si="71"/>
        <v>13.976000000000001</v>
      </c>
      <c r="AB262" s="7">
        <f t="shared" si="72"/>
        <v>318.81237638570985</v>
      </c>
      <c r="AC262" s="7"/>
      <c r="AD262" s="8">
        <v>1758</v>
      </c>
      <c r="AE262" s="9">
        <f t="shared" si="73"/>
        <v>2883</v>
      </c>
      <c r="AF262" s="9">
        <f t="shared" si="74"/>
        <v>1729.8</v>
      </c>
      <c r="AG262" s="9">
        <f t="shared" ref="AG262:AG304" si="77">AB262*4.2</f>
        <v>1339.0119808199815</v>
      </c>
      <c r="AI262" s="24">
        <v>1758</v>
      </c>
      <c r="AJ262" s="11">
        <f t="shared" ref="AJ262:AJ304" si="78">AE262/AG262</f>
        <v>2.1530800629838382</v>
      </c>
      <c r="AK262" s="11">
        <f t="shared" ref="AK262:AK304" si="79">AF262/AG262</f>
        <v>1.291848037790303</v>
      </c>
    </row>
    <row r="263" spans="1:37" x14ac:dyDescent="0.2">
      <c r="A263" s="5">
        <v>1759</v>
      </c>
      <c r="B263" s="4">
        <v>0.42301737366149472</v>
      </c>
      <c r="C263" s="4">
        <f t="shared" si="75"/>
        <v>0.6043105338021354</v>
      </c>
      <c r="D263" s="4">
        <v>0.66855239871909944</v>
      </c>
      <c r="E263" s="4">
        <v>0.57107345444301794</v>
      </c>
      <c r="F263" s="4">
        <v>3.3226</v>
      </c>
      <c r="G263" s="4">
        <v>3.5710999999999999</v>
      </c>
      <c r="H263" s="4">
        <v>2.2450000000000001</v>
      </c>
      <c r="I263" s="4">
        <v>2.7761999999999998</v>
      </c>
      <c r="J263" s="4">
        <v>3.8439999999999999</v>
      </c>
      <c r="K263" s="4">
        <v>3.1642000000000001</v>
      </c>
      <c r="L263" s="4">
        <v>6.9880000000000004</v>
      </c>
      <c r="M263" s="4"/>
      <c r="N263" s="4">
        <v>11.532</v>
      </c>
      <c r="O263" s="4">
        <v>6.9192</v>
      </c>
      <c r="P263" s="4"/>
      <c r="Q263" s="26">
        <v>1759</v>
      </c>
      <c r="R263" s="6">
        <f t="shared" si="64"/>
        <v>181.17770005287593</v>
      </c>
      <c r="S263" s="6">
        <f t="shared" si="76"/>
        <v>16.975745152621219</v>
      </c>
      <c r="T263" s="6">
        <f t="shared" si="65"/>
        <v>16.613</v>
      </c>
      <c r="U263" s="6">
        <f t="shared" si="66"/>
        <v>10.7133</v>
      </c>
      <c r="V263" s="6">
        <f t="shared" si="67"/>
        <v>2.9185000000000003</v>
      </c>
      <c r="W263" s="6">
        <f t="shared" si="68"/>
        <v>8.3285999999999998</v>
      </c>
      <c r="X263" s="6">
        <f t="shared" si="69"/>
        <v>4.9972000000000003</v>
      </c>
      <c r="Y263" s="6">
        <f t="shared" si="70"/>
        <v>4.1134599999999999</v>
      </c>
      <c r="Z263" s="6">
        <f t="shared" si="71"/>
        <v>13.976000000000001</v>
      </c>
      <c r="AB263" s="7">
        <f t="shared" si="72"/>
        <v>259.81350520549717</v>
      </c>
      <c r="AC263" s="7"/>
      <c r="AD263" s="8">
        <v>1759</v>
      </c>
      <c r="AE263" s="9">
        <f t="shared" si="73"/>
        <v>2883</v>
      </c>
      <c r="AF263" s="9">
        <f t="shared" si="74"/>
        <v>1729.8</v>
      </c>
      <c r="AG263" s="9">
        <f t="shared" si="77"/>
        <v>1091.2167218630882</v>
      </c>
      <c r="AI263" s="24">
        <v>1759</v>
      </c>
      <c r="AJ263" s="11">
        <f t="shared" si="78"/>
        <v>2.6420049677003772</v>
      </c>
      <c r="AK263" s="11">
        <f t="shared" si="79"/>
        <v>1.5852029806202264</v>
      </c>
    </row>
    <row r="264" spans="1:37" x14ac:dyDescent="0.2">
      <c r="A264" s="5">
        <v>1760</v>
      </c>
      <c r="B264" s="4">
        <v>0.3728485657333096</v>
      </c>
      <c r="C264" s="4">
        <f t="shared" si="75"/>
        <v>0.53264080819044235</v>
      </c>
      <c r="D264" s="4">
        <v>0.60704945370377883</v>
      </c>
      <c r="E264" s="4">
        <v>0.50334556373996797</v>
      </c>
      <c r="F264" s="4">
        <v>3.2204000000000002</v>
      </c>
      <c r="G264" s="4">
        <v>3.7610000000000001</v>
      </c>
      <c r="H264" s="4">
        <v>2.2877000000000001</v>
      </c>
      <c r="I264" s="4">
        <v>2.7761999999999998</v>
      </c>
      <c r="J264" s="4">
        <v>4.0842999999999998</v>
      </c>
      <c r="K264" s="4">
        <v>3.2004999999999999</v>
      </c>
      <c r="L264" s="4">
        <v>7.1782000000000004</v>
      </c>
      <c r="M264" s="4"/>
      <c r="N264" s="4">
        <v>11.532</v>
      </c>
      <c r="O264" s="4">
        <v>6.9192</v>
      </c>
      <c r="P264" s="4"/>
      <c r="Q264" s="26">
        <v>1760</v>
      </c>
      <c r="R264" s="6">
        <f t="shared" si="64"/>
        <v>164.51040195372406</v>
      </c>
      <c r="S264" s="6">
        <f t="shared" si="76"/>
        <v>14.962464018023706</v>
      </c>
      <c r="T264" s="6">
        <f t="shared" si="65"/>
        <v>16.102</v>
      </c>
      <c r="U264" s="6">
        <f t="shared" si="66"/>
        <v>11.283000000000001</v>
      </c>
      <c r="V264" s="6">
        <f t="shared" si="67"/>
        <v>2.9740100000000003</v>
      </c>
      <c r="W264" s="6">
        <f t="shared" si="68"/>
        <v>8.3285999999999998</v>
      </c>
      <c r="X264" s="6">
        <f t="shared" si="69"/>
        <v>5.30959</v>
      </c>
      <c r="Y264" s="6">
        <f t="shared" si="70"/>
        <v>4.1606500000000004</v>
      </c>
      <c r="Z264" s="6">
        <f t="shared" si="71"/>
        <v>14.356400000000001</v>
      </c>
      <c r="AB264" s="7">
        <f t="shared" si="72"/>
        <v>241.98711597174773</v>
      </c>
      <c r="AC264" s="7"/>
      <c r="AD264" s="8">
        <v>1760</v>
      </c>
      <c r="AE264" s="9">
        <f t="shared" si="73"/>
        <v>2883</v>
      </c>
      <c r="AF264" s="9">
        <f t="shared" si="74"/>
        <v>1729.8</v>
      </c>
      <c r="AG264" s="9">
        <f t="shared" si="77"/>
        <v>1016.3458870813405</v>
      </c>
      <c r="AI264" s="24">
        <v>1760</v>
      </c>
      <c r="AJ264" s="11">
        <f t="shared" si="78"/>
        <v>2.8366327218376068</v>
      </c>
      <c r="AK264" s="11">
        <f t="shared" si="79"/>
        <v>1.7019796331025641</v>
      </c>
    </row>
    <row r="265" spans="1:37" x14ac:dyDescent="0.2">
      <c r="A265" s="5">
        <v>1761</v>
      </c>
      <c r="B265" s="4">
        <v>0.40032521530705673</v>
      </c>
      <c r="C265" s="4">
        <f t="shared" si="75"/>
        <v>0.5718931647243668</v>
      </c>
      <c r="D265" s="4">
        <v>0.64073362794922695</v>
      </c>
      <c r="E265" s="4">
        <v>0.54043904066452664</v>
      </c>
      <c r="F265" s="4">
        <v>3.3226</v>
      </c>
      <c r="G265" s="4">
        <v>3.6850000000000001</v>
      </c>
      <c r="H265" s="4">
        <v>2.6511999999999998</v>
      </c>
      <c r="I265" s="4">
        <v>2.7761999999999998</v>
      </c>
      <c r="J265" s="4">
        <v>4.7088999999999999</v>
      </c>
      <c r="K265" s="4">
        <v>3.4188000000000001</v>
      </c>
      <c r="L265" s="4">
        <v>7.36</v>
      </c>
      <c r="M265" s="4"/>
      <c r="N265" s="4">
        <v>11.532</v>
      </c>
      <c r="O265" s="4">
        <v>6.9192</v>
      </c>
      <c r="P265" s="4"/>
      <c r="Q265" s="26">
        <v>1761</v>
      </c>
      <c r="R265" s="6">
        <f t="shared" si="64"/>
        <v>173.63881317424051</v>
      </c>
      <c r="S265" s="6">
        <f t="shared" si="76"/>
        <v>16.065105729342779</v>
      </c>
      <c r="T265" s="6">
        <f t="shared" si="65"/>
        <v>16.613</v>
      </c>
      <c r="U265" s="6">
        <f t="shared" si="66"/>
        <v>11.055</v>
      </c>
      <c r="V265" s="6">
        <f t="shared" si="67"/>
        <v>3.4465599999999998</v>
      </c>
      <c r="W265" s="6">
        <f t="shared" si="68"/>
        <v>8.3285999999999998</v>
      </c>
      <c r="X265" s="6">
        <f t="shared" si="69"/>
        <v>6.1215700000000002</v>
      </c>
      <c r="Y265" s="6">
        <f t="shared" si="70"/>
        <v>4.4444400000000002</v>
      </c>
      <c r="Z265" s="6">
        <f t="shared" si="71"/>
        <v>14.72</v>
      </c>
      <c r="AB265" s="7">
        <f t="shared" si="72"/>
        <v>254.4330889035833</v>
      </c>
      <c r="AC265" s="7"/>
      <c r="AD265" s="8">
        <v>1761</v>
      </c>
      <c r="AE265" s="9">
        <f t="shared" si="73"/>
        <v>2883</v>
      </c>
      <c r="AF265" s="9">
        <f t="shared" si="74"/>
        <v>1729.8</v>
      </c>
      <c r="AG265" s="9">
        <f t="shared" si="77"/>
        <v>1068.6189733950498</v>
      </c>
      <c r="AI265" s="24">
        <v>1761</v>
      </c>
      <c r="AJ265" s="11">
        <f t="shared" si="78"/>
        <v>2.6978746136619502</v>
      </c>
      <c r="AK265" s="11">
        <f t="shared" si="79"/>
        <v>1.6187247681971701</v>
      </c>
    </row>
    <row r="266" spans="1:37" x14ac:dyDescent="0.2">
      <c r="A266" s="5">
        <v>1762</v>
      </c>
      <c r="B266" s="4">
        <v>0.47776562318530424</v>
      </c>
      <c r="C266" s="4">
        <f t="shared" si="75"/>
        <v>0.682522318836149</v>
      </c>
      <c r="D266" s="4">
        <v>0.73566937277532818</v>
      </c>
      <c r="E266" s="4">
        <v>0.64498359130016081</v>
      </c>
      <c r="F266" s="4">
        <v>3.45</v>
      </c>
      <c r="G266" s="4">
        <v>3.8370000000000002</v>
      </c>
      <c r="H266" s="4">
        <v>2.6084000000000001</v>
      </c>
      <c r="I266" s="4">
        <v>2.7761999999999998</v>
      </c>
      <c r="J266" s="4">
        <v>6.1024000000000003</v>
      </c>
      <c r="K266" s="4">
        <v>3.0550999999999999</v>
      </c>
      <c r="L266" s="4">
        <v>7.36</v>
      </c>
      <c r="M266" s="4"/>
      <c r="N266" s="4">
        <v>11.532</v>
      </c>
      <c r="O266" s="4">
        <v>6.9192</v>
      </c>
      <c r="P266" s="4"/>
      <c r="Q266" s="26">
        <v>1762</v>
      </c>
      <c r="R266" s="6">
        <f t="shared" si="64"/>
        <v>199.36640002211394</v>
      </c>
      <c r="S266" s="6">
        <f t="shared" si="76"/>
        <v>19.172799905771903</v>
      </c>
      <c r="T266" s="6">
        <f t="shared" si="65"/>
        <v>17.25</v>
      </c>
      <c r="U266" s="6">
        <f t="shared" si="66"/>
        <v>11.511000000000001</v>
      </c>
      <c r="V266" s="6">
        <f t="shared" si="67"/>
        <v>3.3909200000000004</v>
      </c>
      <c r="W266" s="6">
        <f t="shared" si="68"/>
        <v>8.3285999999999998</v>
      </c>
      <c r="X266" s="6">
        <f t="shared" si="69"/>
        <v>7.9331200000000006</v>
      </c>
      <c r="Y266" s="6">
        <f t="shared" si="70"/>
        <v>3.9716300000000002</v>
      </c>
      <c r="Z266" s="6">
        <f t="shared" si="71"/>
        <v>14.72</v>
      </c>
      <c r="AB266" s="7">
        <f t="shared" si="72"/>
        <v>285.64446992788584</v>
      </c>
      <c r="AC266" s="7"/>
      <c r="AD266" s="8">
        <v>1762</v>
      </c>
      <c r="AE266" s="9">
        <f t="shared" si="73"/>
        <v>2883</v>
      </c>
      <c r="AF266" s="9">
        <f t="shared" si="74"/>
        <v>1729.8</v>
      </c>
      <c r="AG266" s="9">
        <f t="shared" si="77"/>
        <v>1199.7067736971205</v>
      </c>
      <c r="AI266" s="24">
        <v>1762</v>
      </c>
      <c r="AJ266" s="11">
        <f t="shared" si="78"/>
        <v>2.4030872069810001</v>
      </c>
      <c r="AK266" s="11">
        <f t="shared" si="79"/>
        <v>1.4418523241885999</v>
      </c>
    </row>
    <row r="267" spans="1:37" x14ac:dyDescent="0.2">
      <c r="A267" s="5">
        <v>1763</v>
      </c>
      <c r="B267" s="4">
        <v>0.45274956909577335</v>
      </c>
      <c r="C267" s="4">
        <f t="shared" si="75"/>
        <v>0.64678509870824774</v>
      </c>
      <c r="D267" s="4">
        <v>0.70500169174589045</v>
      </c>
      <c r="E267" s="4">
        <v>0.61121191827929411</v>
      </c>
      <c r="F267" s="4">
        <v>3.45</v>
      </c>
      <c r="G267" s="4">
        <v>5.3566000000000003</v>
      </c>
      <c r="H267" s="4">
        <v>2.6726000000000001</v>
      </c>
      <c r="I267" s="4">
        <v>2.7761999999999998</v>
      </c>
      <c r="J267" s="4">
        <v>5.0933000000000002</v>
      </c>
      <c r="K267" s="4">
        <v>2.6185999999999998</v>
      </c>
      <c r="L267" s="4">
        <v>7.36</v>
      </c>
      <c r="M267" s="4"/>
      <c r="N267" s="4">
        <v>11.532</v>
      </c>
      <c r="O267" s="4">
        <v>6.9192</v>
      </c>
      <c r="P267" s="4"/>
      <c r="Q267" s="26">
        <v>1763</v>
      </c>
      <c r="R267" s="6">
        <f t="shared" si="64"/>
        <v>191.05545846313632</v>
      </c>
      <c r="S267" s="6">
        <f t="shared" si="76"/>
        <v>18.168902228302304</v>
      </c>
      <c r="T267" s="6">
        <f t="shared" si="65"/>
        <v>17.25</v>
      </c>
      <c r="U267" s="6">
        <f t="shared" si="66"/>
        <v>16.069800000000001</v>
      </c>
      <c r="V267" s="6">
        <f t="shared" si="67"/>
        <v>3.47438</v>
      </c>
      <c r="W267" s="6">
        <f t="shared" si="68"/>
        <v>8.3285999999999998</v>
      </c>
      <c r="X267" s="6">
        <f t="shared" si="69"/>
        <v>6.6212900000000001</v>
      </c>
      <c r="Y267" s="6">
        <f t="shared" si="70"/>
        <v>3.4041799999999998</v>
      </c>
      <c r="Z267" s="6">
        <f t="shared" si="71"/>
        <v>14.72</v>
      </c>
      <c r="AB267" s="7">
        <f t="shared" si="72"/>
        <v>279.09261069143861</v>
      </c>
      <c r="AC267" s="7"/>
      <c r="AD267" s="8">
        <v>1763</v>
      </c>
      <c r="AE267" s="9">
        <f t="shared" si="73"/>
        <v>2883</v>
      </c>
      <c r="AF267" s="9">
        <f t="shared" si="74"/>
        <v>1729.8</v>
      </c>
      <c r="AG267" s="9">
        <f t="shared" si="77"/>
        <v>1172.1889649040422</v>
      </c>
      <c r="AI267" s="24">
        <v>1763</v>
      </c>
      <c r="AJ267" s="11">
        <f t="shared" si="78"/>
        <v>2.4595010585481907</v>
      </c>
      <c r="AK267" s="11">
        <f t="shared" si="79"/>
        <v>1.4757006351289146</v>
      </c>
    </row>
    <row r="268" spans="1:37" x14ac:dyDescent="0.2">
      <c r="A268" s="5">
        <v>1764</v>
      </c>
      <c r="B268" s="4">
        <v>0.41228644335532977</v>
      </c>
      <c r="C268" s="4">
        <f t="shared" si="75"/>
        <v>0.58898063336475681</v>
      </c>
      <c r="D268" s="4">
        <v>0.65539713663816579</v>
      </c>
      <c r="E268" s="4">
        <v>0.55658669852969522</v>
      </c>
      <c r="F268" s="4">
        <v>3.45</v>
      </c>
      <c r="G268" s="4">
        <v>4.3308999999999997</v>
      </c>
      <c r="H268" s="4">
        <v>2.79</v>
      </c>
      <c r="I268" s="4">
        <v>2.7761999999999998</v>
      </c>
      <c r="J268" s="4">
        <v>4.7569999999999997</v>
      </c>
      <c r="K268" s="4">
        <v>3.4188000000000001</v>
      </c>
      <c r="L268" s="4">
        <v>7.5585000000000004</v>
      </c>
      <c r="M268" s="4"/>
      <c r="N268" s="4">
        <v>11.532</v>
      </c>
      <c r="O268" s="4">
        <v>6.9192</v>
      </c>
      <c r="P268" s="4"/>
      <c r="Q268" s="26">
        <v>1764</v>
      </c>
      <c r="R268" s="6">
        <f t="shared" si="64"/>
        <v>177.61262402894292</v>
      </c>
      <c r="S268" s="6">
        <f t="shared" si="76"/>
        <v>16.545111449444363</v>
      </c>
      <c r="T268" s="6">
        <f t="shared" si="65"/>
        <v>17.25</v>
      </c>
      <c r="U268" s="6">
        <f t="shared" si="66"/>
        <v>12.992699999999999</v>
      </c>
      <c r="V268" s="6">
        <f t="shared" si="67"/>
        <v>3.6270000000000002</v>
      </c>
      <c r="W268" s="6">
        <f t="shared" si="68"/>
        <v>8.3285999999999998</v>
      </c>
      <c r="X268" s="6">
        <f t="shared" si="69"/>
        <v>6.1840999999999999</v>
      </c>
      <c r="Y268" s="6">
        <f t="shared" si="70"/>
        <v>4.4444400000000002</v>
      </c>
      <c r="Z268" s="6">
        <f t="shared" si="71"/>
        <v>15.117000000000001</v>
      </c>
      <c r="AB268" s="7">
        <f t="shared" si="72"/>
        <v>262.1015754783873</v>
      </c>
      <c r="AC268" s="7"/>
      <c r="AD268" s="8">
        <v>1764</v>
      </c>
      <c r="AE268" s="9">
        <f t="shared" si="73"/>
        <v>2883</v>
      </c>
      <c r="AF268" s="9">
        <f t="shared" si="74"/>
        <v>1729.8</v>
      </c>
      <c r="AG268" s="9">
        <f t="shared" si="77"/>
        <v>1100.8266170092268</v>
      </c>
      <c r="AI268" s="24">
        <v>1764</v>
      </c>
      <c r="AJ268" s="11">
        <f t="shared" si="78"/>
        <v>2.6189410352673508</v>
      </c>
      <c r="AK268" s="11">
        <f t="shared" si="79"/>
        <v>1.5713646211604104</v>
      </c>
    </row>
    <row r="269" spans="1:37" x14ac:dyDescent="0.2">
      <c r="A269" s="5">
        <v>1765</v>
      </c>
      <c r="B269" s="4">
        <v>0.43921629393258443</v>
      </c>
      <c r="C269" s="4">
        <f t="shared" si="75"/>
        <v>0.6274518484751207</v>
      </c>
      <c r="D269" s="4">
        <v>0.68841097905783377</v>
      </c>
      <c r="E269" s="4">
        <v>0.59294199680898907</v>
      </c>
      <c r="F269" s="4">
        <v>3.45</v>
      </c>
      <c r="G269" s="4">
        <v>4.0648999999999997</v>
      </c>
      <c r="H269" s="4">
        <v>2.79</v>
      </c>
      <c r="I269" s="4">
        <v>2.7761999999999998</v>
      </c>
      <c r="J269" s="4">
        <v>4.4687000000000001</v>
      </c>
      <c r="K269" s="4">
        <v>3.1642000000000001</v>
      </c>
      <c r="L269" s="4">
        <v>6.9880000000000004</v>
      </c>
      <c r="M269" s="4"/>
      <c r="N269" s="4">
        <v>11.532</v>
      </c>
      <c r="O269" s="4">
        <v>6.9192</v>
      </c>
      <c r="P269" s="4"/>
      <c r="Q269" s="26">
        <v>1765</v>
      </c>
      <c r="R269" s="6">
        <f t="shared" si="64"/>
        <v>186.55937532467294</v>
      </c>
      <c r="S269" s="6">
        <f t="shared" si="76"/>
        <v>17.625810042130222</v>
      </c>
      <c r="T269" s="6">
        <f t="shared" si="65"/>
        <v>17.25</v>
      </c>
      <c r="U269" s="6">
        <f t="shared" si="66"/>
        <v>12.194699999999999</v>
      </c>
      <c r="V269" s="6">
        <f t="shared" si="67"/>
        <v>3.6270000000000002</v>
      </c>
      <c r="W269" s="6">
        <f t="shared" si="68"/>
        <v>8.3285999999999998</v>
      </c>
      <c r="X269" s="6">
        <f t="shared" si="69"/>
        <v>5.80931</v>
      </c>
      <c r="Y269" s="6">
        <f t="shared" si="70"/>
        <v>4.1134599999999999</v>
      </c>
      <c r="Z269" s="6">
        <f t="shared" si="71"/>
        <v>13.976000000000001</v>
      </c>
      <c r="AB269" s="7">
        <f t="shared" si="72"/>
        <v>269.48425536680321</v>
      </c>
      <c r="AC269" s="7"/>
      <c r="AD269" s="8">
        <v>1765</v>
      </c>
      <c r="AE269" s="9">
        <f t="shared" si="73"/>
        <v>2883</v>
      </c>
      <c r="AF269" s="9">
        <f t="shared" si="74"/>
        <v>1729.8</v>
      </c>
      <c r="AG269" s="9">
        <f t="shared" si="77"/>
        <v>1131.8338725405736</v>
      </c>
      <c r="AI269" s="24">
        <v>1765</v>
      </c>
      <c r="AJ269" s="11">
        <f t="shared" si="78"/>
        <v>2.5471936031819471</v>
      </c>
      <c r="AK269" s="11">
        <f t="shared" si="79"/>
        <v>1.5283161619091681</v>
      </c>
    </row>
    <row r="270" spans="1:37" x14ac:dyDescent="0.2">
      <c r="A270" s="5">
        <v>1766</v>
      </c>
      <c r="B270" s="4">
        <v>0.47127238510195602</v>
      </c>
      <c r="C270" s="4">
        <f t="shared" si="75"/>
        <v>0.67324626443136582</v>
      </c>
      <c r="D270" s="4">
        <v>0.7277091823441898</v>
      </c>
      <c r="E270" s="4">
        <v>0.63621771988764064</v>
      </c>
      <c r="F270" s="4">
        <v>3.45</v>
      </c>
      <c r="G270" s="4">
        <v>4.0648999999999997</v>
      </c>
      <c r="H270" s="4">
        <v>2.9077000000000002</v>
      </c>
      <c r="I270" s="4">
        <v>2.7761999999999998</v>
      </c>
      <c r="J270" s="4">
        <v>4.4206000000000003</v>
      </c>
      <c r="K270" s="4">
        <v>2.9823</v>
      </c>
      <c r="L270" s="4">
        <v>6.9880000000000004</v>
      </c>
      <c r="M270" s="4"/>
      <c r="N270" s="4">
        <v>11.532</v>
      </c>
      <c r="O270" s="4">
        <v>6.9192</v>
      </c>
      <c r="P270" s="4"/>
      <c r="Q270" s="26">
        <v>1766</v>
      </c>
      <c r="R270" s="6">
        <f t="shared" si="64"/>
        <v>197.20918841527543</v>
      </c>
      <c r="S270" s="6">
        <f t="shared" si="76"/>
        <v>18.912225372002467</v>
      </c>
      <c r="T270" s="6">
        <f t="shared" si="65"/>
        <v>17.25</v>
      </c>
      <c r="U270" s="6">
        <f t="shared" si="66"/>
        <v>12.194699999999999</v>
      </c>
      <c r="V270" s="6">
        <f t="shared" si="67"/>
        <v>3.7800100000000003</v>
      </c>
      <c r="W270" s="6">
        <f t="shared" si="68"/>
        <v>8.3285999999999998</v>
      </c>
      <c r="X270" s="6">
        <f t="shared" si="69"/>
        <v>5.7467800000000002</v>
      </c>
      <c r="Y270" s="6">
        <f t="shared" si="70"/>
        <v>3.8769900000000002</v>
      </c>
      <c r="Z270" s="6">
        <f t="shared" si="71"/>
        <v>13.976000000000001</v>
      </c>
      <c r="AB270" s="7">
        <f t="shared" si="72"/>
        <v>281.27449378727789</v>
      </c>
      <c r="AC270" s="7"/>
      <c r="AD270" s="8">
        <v>1766</v>
      </c>
      <c r="AE270" s="9">
        <f t="shared" si="73"/>
        <v>2883</v>
      </c>
      <c r="AF270" s="9">
        <f t="shared" si="74"/>
        <v>1729.8</v>
      </c>
      <c r="AG270" s="9">
        <f t="shared" si="77"/>
        <v>1181.3528739065671</v>
      </c>
      <c r="AI270" s="24">
        <v>1766</v>
      </c>
      <c r="AJ270" s="11">
        <f t="shared" si="78"/>
        <v>2.4404223866373864</v>
      </c>
      <c r="AK270" s="11">
        <f t="shared" si="79"/>
        <v>1.4642534319824319</v>
      </c>
    </row>
    <row r="271" spans="1:37" x14ac:dyDescent="0.2">
      <c r="A271" s="5">
        <v>1767</v>
      </c>
      <c r="B271" s="4">
        <v>0.45056237310980335</v>
      </c>
      <c r="C271" s="4">
        <f t="shared" si="75"/>
        <v>0.64366053301400483</v>
      </c>
      <c r="D271" s="4">
        <v>0.70232036444276991</v>
      </c>
      <c r="E271" s="4">
        <v>0.60825920369823461</v>
      </c>
      <c r="F271" s="4">
        <v>3.5781999999999998</v>
      </c>
      <c r="G271" s="4">
        <v>3.8370000000000002</v>
      </c>
      <c r="H271" s="4">
        <v>2.5657000000000001</v>
      </c>
      <c r="I271" s="4">
        <v>2.7761999999999998</v>
      </c>
      <c r="J271" s="4">
        <v>4.4206000000000003</v>
      </c>
      <c r="K271" s="4">
        <v>2.9823</v>
      </c>
      <c r="L271" s="4">
        <v>6.9880000000000004</v>
      </c>
      <c r="M271" s="4"/>
      <c r="N271" s="4">
        <v>11.532</v>
      </c>
      <c r="O271" s="4">
        <v>6.9192</v>
      </c>
      <c r="P271" s="4"/>
      <c r="Q271" s="26">
        <v>1767</v>
      </c>
      <c r="R271" s="6">
        <f t="shared" si="64"/>
        <v>190.32881876399065</v>
      </c>
      <c r="S271" s="6">
        <f t="shared" si="76"/>
        <v>18.081129753769439</v>
      </c>
      <c r="T271" s="6">
        <f t="shared" si="65"/>
        <v>17.890999999999998</v>
      </c>
      <c r="U271" s="6">
        <f t="shared" si="66"/>
        <v>11.511000000000001</v>
      </c>
      <c r="V271" s="6">
        <f t="shared" si="67"/>
        <v>3.3354100000000004</v>
      </c>
      <c r="W271" s="6">
        <f t="shared" si="68"/>
        <v>8.3285999999999998</v>
      </c>
      <c r="X271" s="6">
        <f t="shared" si="69"/>
        <v>5.7467800000000002</v>
      </c>
      <c r="Y271" s="6">
        <f t="shared" si="70"/>
        <v>3.8769900000000002</v>
      </c>
      <c r="Z271" s="6">
        <f t="shared" si="71"/>
        <v>13.976000000000001</v>
      </c>
      <c r="AB271" s="7">
        <f t="shared" si="72"/>
        <v>273.07572851776007</v>
      </c>
      <c r="AC271" s="7"/>
      <c r="AD271" s="8">
        <v>1767</v>
      </c>
      <c r="AE271" s="9">
        <f t="shared" si="73"/>
        <v>2883</v>
      </c>
      <c r="AF271" s="9">
        <f t="shared" si="74"/>
        <v>1729.8</v>
      </c>
      <c r="AG271" s="9">
        <f t="shared" si="77"/>
        <v>1146.9180597745924</v>
      </c>
      <c r="AI271" s="24">
        <v>1767</v>
      </c>
      <c r="AJ271" s="11">
        <f t="shared" si="78"/>
        <v>2.5136930885599669</v>
      </c>
      <c r="AK271" s="11">
        <f t="shared" si="79"/>
        <v>1.5082158531359802</v>
      </c>
    </row>
    <row r="272" spans="1:37" x14ac:dyDescent="0.2">
      <c r="A272" s="5">
        <v>1768</v>
      </c>
      <c r="B272" s="4">
        <v>0.4657360452624697</v>
      </c>
      <c r="C272" s="4">
        <f t="shared" si="75"/>
        <v>0.66533720751781389</v>
      </c>
      <c r="D272" s="4">
        <v>0.72092207260816676</v>
      </c>
      <c r="E272" s="4">
        <v>0.62874366110433411</v>
      </c>
      <c r="F272" s="4">
        <v>3.5781999999999998</v>
      </c>
      <c r="G272" s="4">
        <v>4.5968</v>
      </c>
      <c r="H272" s="4">
        <v>2.7581000000000002</v>
      </c>
      <c r="I272" s="4">
        <v>2.7761999999999998</v>
      </c>
      <c r="J272" s="4">
        <v>4.4687000000000001</v>
      </c>
      <c r="K272" s="4">
        <v>3.8552</v>
      </c>
      <c r="L272" s="4">
        <v>6.7027999999999999</v>
      </c>
      <c r="M272" s="4"/>
      <c r="N272" s="4">
        <v>11.532</v>
      </c>
      <c r="O272" s="4">
        <v>6.9192</v>
      </c>
      <c r="P272" s="4"/>
      <c r="Q272" s="26">
        <v>1768</v>
      </c>
      <c r="R272" s="6">
        <f t="shared" si="64"/>
        <v>195.36988167681318</v>
      </c>
      <c r="S272" s="6">
        <f t="shared" si="76"/>
        <v>18.690051295841165</v>
      </c>
      <c r="T272" s="6">
        <f t="shared" si="65"/>
        <v>17.890999999999998</v>
      </c>
      <c r="U272" s="6">
        <f t="shared" si="66"/>
        <v>13.7904</v>
      </c>
      <c r="V272" s="6">
        <f t="shared" si="67"/>
        <v>3.5855300000000003</v>
      </c>
      <c r="W272" s="6">
        <f t="shared" si="68"/>
        <v>8.3285999999999998</v>
      </c>
      <c r="X272" s="6">
        <f t="shared" si="69"/>
        <v>5.80931</v>
      </c>
      <c r="Y272" s="6">
        <f t="shared" si="70"/>
        <v>5.0117599999999998</v>
      </c>
      <c r="Z272" s="6">
        <f t="shared" si="71"/>
        <v>13.4056</v>
      </c>
      <c r="AB272" s="7">
        <f t="shared" si="72"/>
        <v>281.88213297265429</v>
      </c>
      <c r="AC272" s="7"/>
      <c r="AD272" s="8">
        <v>1768</v>
      </c>
      <c r="AE272" s="9">
        <f t="shared" si="73"/>
        <v>2883</v>
      </c>
      <c r="AF272" s="9">
        <f t="shared" si="74"/>
        <v>1729.8</v>
      </c>
      <c r="AG272" s="9">
        <f t="shared" si="77"/>
        <v>1183.904958485148</v>
      </c>
      <c r="AI272" s="24">
        <v>1768</v>
      </c>
      <c r="AJ272" s="11">
        <f t="shared" si="78"/>
        <v>2.4351616904188909</v>
      </c>
      <c r="AK272" s="11">
        <f t="shared" si="79"/>
        <v>1.4610970142513346</v>
      </c>
    </row>
    <row r="273" spans="1:37" x14ac:dyDescent="0.2">
      <c r="A273" s="5">
        <v>1769</v>
      </c>
      <c r="B273" s="4">
        <v>0.49717698756078726</v>
      </c>
      <c r="C273" s="4">
        <f t="shared" si="75"/>
        <v>0.71025283937255324</v>
      </c>
      <c r="D273" s="4">
        <v>0.7594661525905203</v>
      </c>
      <c r="E273" s="4">
        <v>0.67118893320706285</v>
      </c>
      <c r="F273" s="4">
        <v>3.5781999999999998</v>
      </c>
      <c r="G273" s="4">
        <v>4.3308999999999997</v>
      </c>
      <c r="H273" s="4">
        <v>2.9504999999999999</v>
      </c>
      <c r="I273" s="4">
        <v>2.7761999999999998</v>
      </c>
      <c r="J273" s="4">
        <v>5.0933000000000002</v>
      </c>
      <c r="K273" s="4">
        <v>3.4188000000000001</v>
      </c>
      <c r="L273" s="4">
        <v>7.1</v>
      </c>
      <c r="M273" s="4"/>
      <c r="N273" s="4">
        <v>11.532</v>
      </c>
      <c r="O273" s="4">
        <v>6.9192</v>
      </c>
      <c r="P273" s="4"/>
      <c r="Q273" s="26">
        <v>1769</v>
      </c>
      <c r="R273" s="6">
        <f t="shared" si="64"/>
        <v>205.81532735203101</v>
      </c>
      <c r="S273" s="6">
        <f t="shared" si="76"/>
        <v>19.951780617251046</v>
      </c>
      <c r="T273" s="6">
        <f t="shared" si="65"/>
        <v>17.890999999999998</v>
      </c>
      <c r="U273" s="6">
        <f t="shared" si="66"/>
        <v>12.992699999999999</v>
      </c>
      <c r="V273" s="6">
        <f t="shared" si="67"/>
        <v>3.8356499999999998</v>
      </c>
      <c r="W273" s="6">
        <f t="shared" si="68"/>
        <v>8.3285999999999998</v>
      </c>
      <c r="X273" s="6">
        <f t="shared" si="69"/>
        <v>6.6212900000000001</v>
      </c>
      <c r="Y273" s="6">
        <f t="shared" si="70"/>
        <v>4.4444400000000002</v>
      </c>
      <c r="Z273" s="6">
        <f t="shared" si="71"/>
        <v>14.2</v>
      </c>
      <c r="AB273" s="7">
        <f t="shared" si="72"/>
        <v>294.08078796928197</v>
      </c>
      <c r="AC273" s="7"/>
      <c r="AD273" s="8">
        <v>1769</v>
      </c>
      <c r="AE273" s="9">
        <f t="shared" si="73"/>
        <v>2883</v>
      </c>
      <c r="AF273" s="9">
        <f t="shared" si="74"/>
        <v>1729.8</v>
      </c>
      <c r="AG273" s="9">
        <f t="shared" si="77"/>
        <v>1235.1393094709842</v>
      </c>
      <c r="AI273" s="24">
        <v>1769</v>
      </c>
      <c r="AJ273" s="11">
        <f t="shared" si="78"/>
        <v>2.3341496606037113</v>
      </c>
      <c r="AK273" s="11">
        <f t="shared" si="79"/>
        <v>1.4004897963622267</v>
      </c>
    </row>
    <row r="274" spans="1:37" x14ac:dyDescent="0.2">
      <c r="A274" s="5">
        <v>1770</v>
      </c>
      <c r="B274" s="4">
        <v>0.5059941213792285</v>
      </c>
      <c r="C274" s="4">
        <f t="shared" si="75"/>
        <v>0.7228487448274693</v>
      </c>
      <c r="D274" s="4">
        <v>0.7702752532812237</v>
      </c>
      <c r="E274" s="4">
        <v>0.68309206386195853</v>
      </c>
      <c r="F274" s="4">
        <v>3.5781999999999998</v>
      </c>
      <c r="G274" s="4">
        <v>4.7</v>
      </c>
      <c r="H274" s="4">
        <v>2.5657000000000001</v>
      </c>
      <c r="I274" s="4">
        <v>2.7761999999999998</v>
      </c>
      <c r="J274" s="4">
        <v>6.1504000000000003</v>
      </c>
      <c r="K274" s="4">
        <v>3.4188000000000001</v>
      </c>
      <c r="L274" s="4">
        <v>7.5585000000000004</v>
      </c>
      <c r="M274" s="4"/>
      <c r="N274" s="4">
        <v>11.532</v>
      </c>
      <c r="O274" s="4">
        <v>6.9192</v>
      </c>
      <c r="P274" s="4"/>
      <c r="Q274" s="26">
        <v>1770</v>
      </c>
      <c r="R274" s="6">
        <f t="shared" si="64"/>
        <v>208.74459363921162</v>
      </c>
      <c r="S274" s="6">
        <f t="shared" si="76"/>
        <v>20.305613405211645</v>
      </c>
      <c r="T274" s="6">
        <f t="shared" si="65"/>
        <v>17.890999999999998</v>
      </c>
      <c r="U274" s="6">
        <f t="shared" si="66"/>
        <v>14.100000000000001</v>
      </c>
      <c r="V274" s="6">
        <f t="shared" si="67"/>
        <v>3.3354100000000004</v>
      </c>
      <c r="W274" s="6">
        <f t="shared" si="68"/>
        <v>8.3285999999999998</v>
      </c>
      <c r="X274" s="6">
        <f t="shared" si="69"/>
        <v>7.9955200000000008</v>
      </c>
      <c r="Y274" s="6">
        <f t="shared" si="70"/>
        <v>4.4444400000000002</v>
      </c>
      <c r="Z274" s="6">
        <f t="shared" si="71"/>
        <v>15.117000000000001</v>
      </c>
      <c r="AB274" s="7">
        <f t="shared" si="72"/>
        <v>300.26217704442325</v>
      </c>
      <c r="AC274" s="7"/>
      <c r="AD274" s="8">
        <v>1770</v>
      </c>
      <c r="AE274" s="9">
        <f t="shared" si="73"/>
        <v>2883</v>
      </c>
      <c r="AF274" s="9">
        <f t="shared" si="74"/>
        <v>1729.8</v>
      </c>
      <c r="AG274" s="9">
        <f t="shared" si="77"/>
        <v>1261.1011435865778</v>
      </c>
      <c r="AI274" s="24">
        <v>1770</v>
      </c>
      <c r="AJ274" s="11">
        <f t="shared" si="78"/>
        <v>2.2860973639281097</v>
      </c>
      <c r="AK274" s="11">
        <f t="shared" si="79"/>
        <v>1.3716584183568659</v>
      </c>
    </row>
    <row r="275" spans="1:37" x14ac:dyDescent="0.2">
      <c r="A275" s="5">
        <v>1771</v>
      </c>
      <c r="B275" s="4">
        <v>0.77228523267106619</v>
      </c>
      <c r="C275" s="4">
        <f t="shared" si="75"/>
        <v>1.1032646181015231</v>
      </c>
      <c r="D275" s="4">
        <v>1.0967268524361133</v>
      </c>
      <c r="E275" s="4">
        <v>1.0425850641059393</v>
      </c>
      <c r="F275" s="4">
        <v>3.85</v>
      </c>
      <c r="G275" s="4">
        <v>5.0526999999999997</v>
      </c>
      <c r="H275" s="4">
        <v>2.3732000000000002</v>
      </c>
      <c r="I275" s="4">
        <v>2.7761999999999998</v>
      </c>
      <c r="J275" s="4">
        <v>5.766</v>
      </c>
      <c r="K275" s="4">
        <v>3.2368999999999999</v>
      </c>
      <c r="L275" s="4">
        <v>7.5585000000000004</v>
      </c>
      <c r="M275" s="4"/>
      <c r="N275" s="4">
        <v>11.532</v>
      </c>
      <c r="O275" s="4">
        <v>6.9192</v>
      </c>
      <c r="P275" s="4"/>
      <c r="Q275" s="26">
        <v>1771</v>
      </c>
      <c r="R275" s="6">
        <f t="shared" si="64"/>
        <v>297.21297701018671</v>
      </c>
      <c r="S275" s="6">
        <f t="shared" si="76"/>
        <v>30.991912179587509</v>
      </c>
      <c r="T275" s="6">
        <f t="shared" si="65"/>
        <v>19.25</v>
      </c>
      <c r="U275" s="6">
        <f t="shared" si="66"/>
        <v>15.158099999999999</v>
      </c>
      <c r="V275" s="6">
        <f t="shared" si="67"/>
        <v>3.0851600000000006</v>
      </c>
      <c r="W275" s="6">
        <f t="shared" si="68"/>
        <v>8.3285999999999998</v>
      </c>
      <c r="X275" s="6">
        <f t="shared" si="69"/>
        <v>7.4958</v>
      </c>
      <c r="Y275" s="6">
        <f t="shared" si="70"/>
        <v>4.2079700000000004</v>
      </c>
      <c r="Z275" s="6">
        <f t="shared" si="71"/>
        <v>15.117000000000001</v>
      </c>
      <c r="AB275" s="7">
        <f t="shared" si="72"/>
        <v>400.84751918977418</v>
      </c>
      <c r="AC275" s="7"/>
      <c r="AD275" s="8">
        <v>1771</v>
      </c>
      <c r="AE275" s="9">
        <f t="shared" si="73"/>
        <v>2883</v>
      </c>
      <c r="AF275" s="9">
        <f t="shared" si="74"/>
        <v>1729.8</v>
      </c>
      <c r="AG275" s="9">
        <f t="shared" si="77"/>
        <v>1683.5595805970515</v>
      </c>
      <c r="AI275" s="24">
        <v>1771</v>
      </c>
      <c r="AJ275" s="11">
        <f t="shared" si="78"/>
        <v>1.7124431075837443</v>
      </c>
      <c r="AK275" s="11">
        <f t="shared" si="79"/>
        <v>1.0274658645502466</v>
      </c>
    </row>
    <row r="276" spans="1:37" x14ac:dyDescent="0.2">
      <c r="A276" s="5">
        <v>1772</v>
      </c>
      <c r="B276" s="4">
        <v>0.42240697250932474</v>
      </c>
      <c r="C276" s="4">
        <f t="shared" si="75"/>
        <v>0.60343853215617826</v>
      </c>
      <c r="D276" s="4">
        <v>0.7369631901840491</v>
      </c>
      <c r="E276" s="4">
        <v>0.57024941288758846</v>
      </c>
      <c r="F276" s="4">
        <v>3.85</v>
      </c>
      <c r="G276" s="4">
        <v>5.1287000000000003</v>
      </c>
      <c r="H276" s="4">
        <v>2.8435999999999999</v>
      </c>
      <c r="I276" s="4">
        <v>2.7761999999999998</v>
      </c>
      <c r="J276" s="4">
        <v>5.6219000000000001</v>
      </c>
      <c r="K276" s="4">
        <v>3.6006</v>
      </c>
      <c r="L276" s="4">
        <v>7.2732000000000001</v>
      </c>
      <c r="M276" s="4"/>
      <c r="N276" s="4">
        <v>11.532</v>
      </c>
      <c r="O276" s="4">
        <v>6.9192</v>
      </c>
      <c r="P276" s="4"/>
      <c r="Q276" s="26">
        <v>1772</v>
      </c>
      <c r="R276" s="6">
        <f t="shared" si="64"/>
        <v>199.71702453987731</v>
      </c>
      <c r="S276" s="6">
        <f t="shared" si="76"/>
        <v>16.951249670768039</v>
      </c>
      <c r="T276" s="6">
        <f t="shared" si="65"/>
        <v>19.25</v>
      </c>
      <c r="U276" s="6">
        <f t="shared" si="66"/>
        <v>15.386100000000001</v>
      </c>
      <c r="V276" s="6">
        <f t="shared" si="67"/>
        <v>3.6966800000000002</v>
      </c>
      <c r="W276" s="6">
        <f t="shared" si="68"/>
        <v>8.3285999999999998</v>
      </c>
      <c r="X276" s="6">
        <f t="shared" si="69"/>
        <v>7.3084700000000007</v>
      </c>
      <c r="Y276" s="6">
        <f t="shared" si="70"/>
        <v>4.6807800000000004</v>
      </c>
      <c r="Z276" s="6">
        <f t="shared" si="71"/>
        <v>14.5464</v>
      </c>
      <c r="AB276" s="7">
        <f t="shared" si="72"/>
        <v>289.86530421064538</v>
      </c>
      <c r="AC276" s="7"/>
      <c r="AD276" s="8">
        <v>1772</v>
      </c>
      <c r="AE276" s="9">
        <f t="shared" si="73"/>
        <v>2883</v>
      </c>
      <c r="AF276" s="9">
        <f t="shared" si="74"/>
        <v>1729.8</v>
      </c>
      <c r="AG276" s="9">
        <f t="shared" si="77"/>
        <v>1217.4342776847107</v>
      </c>
      <c r="AI276" s="24">
        <v>1772</v>
      </c>
      <c r="AJ276" s="11">
        <f t="shared" si="78"/>
        <v>2.3680949787965764</v>
      </c>
      <c r="AK276" s="11">
        <f t="shared" si="79"/>
        <v>1.4208569872779457</v>
      </c>
    </row>
    <row r="277" spans="1:37" x14ac:dyDescent="0.2">
      <c r="A277" s="5">
        <v>1773</v>
      </c>
      <c r="B277" s="4">
        <v>0.33189119268589801</v>
      </c>
      <c r="C277" s="4">
        <f t="shared" si="75"/>
        <v>0.47413027526556861</v>
      </c>
      <c r="D277" s="4">
        <v>0.63140604467805517</v>
      </c>
      <c r="E277" s="4">
        <v>0.44805311012596233</v>
      </c>
      <c r="F277" s="4">
        <v>3.85</v>
      </c>
      <c r="G277" s="4">
        <v>4.5968</v>
      </c>
      <c r="H277" s="4">
        <v>2.9077000000000002</v>
      </c>
      <c r="I277" s="4">
        <v>2.7761999999999998</v>
      </c>
      <c r="J277" s="4">
        <v>5.6219000000000001</v>
      </c>
      <c r="K277" s="4">
        <v>3.1642000000000001</v>
      </c>
      <c r="L277" s="4">
        <v>6.4176000000000002</v>
      </c>
      <c r="M277" s="4"/>
      <c r="N277" s="4">
        <v>11.532</v>
      </c>
      <c r="O277" s="4">
        <v>6.9192</v>
      </c>
      <c r="P277" s="4"/>
      <c r="Q277" s="26">
        <v>1773</v>
      </c>
      <c r="R277" s="6">
        <f t="shared" si="64"/>
        <v>171.11103810775296</v>
      </c>
      <c r="S277" s="6">
        <f t="shared" si="76"/>
        <v>13.318839027032029</v>
      </c>
      <c r="T277" s="6">
        <f t="shared" si="65"/>
        <v>19.25</v>
      </c>
      <c r="U277" s="6">
        <f t="shared" si="66"/>
        <v>13.7904</v>
      </c>
      <c r="V277" s="6">
        <f t="shared" si="67"/>
        <v>3.7800100000000003</v>
      </c>
      <c r="W277" s="6">
        <f t="shared" si="68"/>
        <v>8.3285999999999998</v>
      </c>
      <c r="X277" s="6">
        <f t="shared" si="69"/>
        <v>7.3084700000000007</v>
      </c>
      <c r="Y277" s="6">
        <f t="shared" si="70"/>
        <v>4.1134599999999999</v>
      </c>
      <c r="Z277" s="6">
        <f t="shared" si="71"/>
        <v>12.8352</v>
      </c>
      <c r="AB277" s="7">
        <f t="shared" si="72"/>
        <v>253.83601713478498</v>
      </c>
      <c r="AC277" s="7"/>
      <c r="AD277" s="8">
        <v>1773</v>
      </c>
      <c r="AE277" s="9">
        <f t="shared" si="73"/>
        <v>2883</v>
      </c>
      <c r="AF277" s="9">
        <f t="shared" si="74"/>
        <v>1729.8</v>
      </c>
      <c r="AG277" s="9">
        <f t="shared" si="77"/>
        <v>1066.1112719660969</v>
      </c>
      <c r="AI277" s="24">
        <v>1773</v>
      </c>
      <c r="AJ277" s="11">
        <f t="shared" si="78"/>
        <v>2.7042205403974768</v>
      </c>
      <c r="AK277" s="11">
        <f t="shared" si="79"/>
        <v>1.6225323242384861</v>
      </c>
    </row>
    <row r="278" spans="1:37" x14ac:dyDescent="0.2">
      <c r="A278" s="5">
        <v>1774</v>
      </c>
      <c r="B278" s="4">
        <v>0.46464766976025723</v>
      </c>
      <c r="C278" s="4">
        <f t="shared" si="75"/>
        <v>0.66378238537179612</v>
      </c>
      <c r="D278" s="4">
        <v>0.81996587030716728</v>
      </c>
      <c r="E278" s="4">
        <v>0.62727435417634725</v>
      </c>
      <c r="F278" s="4">
        <v>3.85</v>
      </c>
      <c r="G278" s="4">
        <v>4.2168999999999999</v>
      </c>
      <c r="H278" s="4">
        <v>2.7366999999999999</v>
      </c>
      <c r="I278" s="4">
        <v>2.7761999999999998</v>
      </c>
      <c r="J278" s="4">
        <v>6.1504000000000003</v>
      </c>
      <c r="K278" s="4">
        <v>3.0186999999999999</v>
      </c>
      <c r="L278" s="4">
        <v>6.7027999999999999</v>
      </c>
      <c r="M278" s="4"/>
      <c r="N278" s="4">
        <v>11.532</v>
      </c>
      <c r="O278" s="4">
        <v>6.9192</v>
      </c>
      <c r="P278" s="4"/>
      <c r="Q278" s="26">
        <v>1774</v>
      </c>
      <c r="R278" s="6">
        <f t="shared" si="64"/>
        <v>222.21075085324233</v>
      </c>
      <c r="S278" s="6">
        <f t="shared" si="76"/>
        <v>18.646374637844843</v>
      </c>
      <c r="T278" s="6">
        <f t="shared" si="65"/>
        <v>19.25</v>
      </c>
      <c r="U278" s="6">
        <f t="shared" si="66"/>
        <v>12.650700000000001</v>
      </c>
      <c r="V278" s="6">
        <f t="shared" si="67"/>
        <v>3.5577100000000002</v>
      </c>
      <c r="W278" s="6">
        <f t="shared" si="68"/>
        <v>8.3285999999999998</v>
      </c>
      <c r="X278" s="6">
        <f t="shared" si="69"/>
        <v>7.9955200000000008</v>
      </c>
      <c r="Y278" s="6">
        <f t="shared" si="70"/>
        <v>3.9243100000000002</v>
      </c>
      <c r="Z278" s="6">
        <f t="shared" si="71"/>
        <v>13.4056</v>
      </c>
      <c r="AB278" s="7">
        <f t="shared" si="72"/>
        <v>309.96956549108711</v>
      </c>
      <c r="AC278" s="7"/>
      <c r="AD278" s="8">
        <v>1774</v>
      </c>
      <c r="AE278" s="9">
        <f t="shared" si="73"/>
        <v>2883</v>
      </c>
      <c r="AF278" s="9">
        <f t="shared" si="74"/>
        <v>1729.8</v>
      </c>
      <c r="AG278" s="9">
        <f t="shared" si="77"/>
        <v>1301.8721750625659</v>
      </c>
      <c r="AI278" s="24">
        <v>1774</v>
      </c>
      <c r="AJ278" s="11">
        <f t="shared" si="78"/>
        <v>2.2145031249795686</v>
      </c>
      <c r="AK278" s="11">
        <f t="shared" si="79"/>
        <v>1.3287018749877411</v>
      </c>
    </row>
    <row r="279" spans="1:37" x14ac:dyDescent="0.2">
      <c r="A279" s="5">
        <v>1775</v>
      </c>
      <c r="B279" s="4">
        <v>0.39223504590151581</v>
      </c>
      <c r="C279" s="4">
        <f t="shared" si="75"/>
        <v>0.56033577985930838</v>
      </c>
      <c r="D279" s="4">
        <v>0.70351390922401169</v>
      </c>
      <c r="E279" s="4">
        <v>0.52951731196704643</v>
      </c>
      <c r="F279" s="4">
        <v>3.85</v>
      </c>
      <c r="G279" s="4">
        <v>4.4828000000000001</v>
      </c>
      <c r="H279" s="4">
        <v>2.6084000000000001</v>
      </c>
      <c r="I279" s="4">
        <v>2.7761999999999998</v>
      </c>
      <c r="J279" s="4">
        <v>5.6219000000000001</v>
      </c>
      <c r="K279" s="4">
        <v>3.0186999999999999</v>
      </c>
      <c r="L279" s="4">
        <v>8.1765000000000008</v>
      </c>
      <c r="M279" s="4"/>
      <c r="N279" s="4">
        <v>11.532</v>
      </c>
      <c r="O279" s="4">
        <v>6.9192</v>
      </c>
      <c r="P279" s="4"/>
      <c r="Q279" s="26">
        <v>1775</v>
      </c>
      <c r="R279" s="6">
        <f t="shared" si="64"/>
        <v>190.65226939970717</v>
      </c>
      <c r="S279" s="6">
        <f t="shared" si="76"/>
        <v>15.740446122856037</v>
      </c>
      <c r="T279" s="6">
        <f t="shared" si="65"/>
        <v>19.25</v>
      </c>
      <c r="U279" s="6">
        <f t="shared" si="66"/>
        <v>13.448399999999999</v>
      </c>
      <c r="V279" s="6">
        <f t="shared" si="67"/>
        <v>3.3909200000000004</v>
      </c>
      <c r="W279" s="6">
        <f t="shared" si="68"/>
        <v>8.3285999999999998</v>
      </c>
      <c r="X279" s="6">
        <f t="shared" si="69"/>
        <v>7.3084700000000007</v>
      </c>
      <c r="Y279" s="6">
        <f t="shared" si="70"/>
        <v>3.9243100000000002</v>
      </c>
      <c r="Z279" s="6">
        <f t="shared" si="71"/>
        <v>16.353000000000002</v>
      </c>
      <c r="AB279" s="7">
        <f t="shared" si="72"/>
        <v>278.39641552256319</v>
      </c>
      <c r="AC279" s="7"/>
      <c r="AD279" s="8">
        <v>1775</v>
      </c>
      <c r="AE279" s="9">
        <f t="shared" si="73"/>
        <v>2883</v>
      </c>
      <c r="AF279" s="9">
        <f t="shared" si="74"/>
        <v>1729.8</v>
      </c>
      <c r="AG279" s="9">
        <f t="shared" si="77"/>
        <v>1169.2649451947655</v>
      </c>
      <c r="AI279" s="24">
        <v>1775</v>
      </c>
      <c r="AJ279" s="11">
        <f t="shared" si="78"/>
        <v>2.4656516145874674</v>
      </c>
      <c r="AK279" s="11">
        <f t="shared" si="79"/>
        <v>1.4793909687524804</v>
      </c>
    </row>
    <row r="280" spans="1:37" x14ac:dyDescent="0.2">
      <c r="A280" s="5">
        <v>1776</v>
      </c>
      <c r="B280" s="4">
        <v>0.34395996332902157</v>
      </c>
      <c r="C280" s="4">
        <f t="shared" si="75"/>
        <v>0.49137137618431653</v>
      </c>
      <c r="D280" s="4">
        <v>0.64496644295302008</v>
      </c>
      <c r="E280" s="4">
        <v>0.46434595049417915</v>
      </c>
      <c r="F280" s="4">
        <v>3.85</v>
      </c>
      <c r="G280" s="4">
        <v>4.5208000000000004</v>
      </c>
      <c r="H280" s="4">
        <v>2.6084000000000001</v>
      </c>
      <c r="I280" s="4">
        <v>2.7761999999999998</v>
      </c>
      <c r="J280" s="4">
        <v>6.1504000000000003</v>
      </c>
      <c r="K280" s="4">
        <v>3.1642000000000001</v>
      </c>
      <c r="L280" s="4">
        <v>6.8453999999999997</v>
      </c>
      <c r="M280" s="4"/>
      <c r="N280" s="4">
        <v>11.532</v>
      </c>
      <c r="O280" s="4">
        <v>6.9192</v>
      </c>
      <c r="P280" s="4"/>
      <c r="Q280" s="26">
        <v>1776</v>
      </c>
      <c r="R280" s="6">
        <f t="shared" si="64"/>
        <v>174.78590604026843</v>
      </c>
      <c r="S280" s="6">
        <f t="shared" si="76"/>
        <v>13.803160446196832</v>
      </c>
      <c r="T280" s="6">
        <f t="shared" si="65"/>
        <v>19.25</v>
      </c>
      <c r="U280" s="6">
        <f t="shared" si="66"/>
        <v>13.5624</v>
      </c>
      <c r="V280" s="6">
        <f t="shared" si="67"/>
        <v>3.3909200000000004</v>
      </c>
      <c r="W280" s="6">
        <f t="shared" si="68"/>
        <v>8.3285999999999998</v>
      </c>
      <c r="X280" s="6">
        <f t="shared" si="69"/>
        <v>7.9955200000000008</v>
      </c>
      <c r="Y280" s="6">
        <f t="shared" si="70"/>
        <v>4.1134599999999999</v>
      </c>
      <c r="Z280" s="6">
        <f t="shared" si="71"/>
        <v>13.690799999999999</v>
      </c>
      <c r="AB280" s="7">
        <f t="shared" si="72"/>
        <v>258.92076648646525</v>
      </c>
      <c r="AC280" s="7"/>
      <c r="AD280" s="8">
        <v>1776</v>
      </c>
      <c r="AE280" s="9">
        <f t="shared" si="73"/>
        <v>2883</v>
      </c>
      <c r="AF280" s="9">
        <f t="shared" si="74"/>
        <v>1729.8</v>
      </c>
      <c r="AG280" s="9">
        <f t="shared" si="77"/>
        <v>1087.4672192431542</v>
      </c>
      <c r="AI280" s="24">
        <v>1776</v>
      </c>
      <c r="AJ280" s="11">
        <f t="shared" si="78"/>
        <v>2.6511143958955241</v>
      </c>
      <c r="AK280" s="11">
        <f t="shared" si="79"/>
        <v>1.5906686375373142</v>
      </c>
    </row>
    <row r="281" spans="1:37" x14ac:dyDescent="0.2">
      <c r="A281" s="5">
        <v>1777</v>
      </c>
      <c r="B281" s="4">
        <v>0.31378803672121269</v>
      </c>
      <c r="C281" s="4">
        <f t="shared" si="75"/>
        <v>0.44826862388744676</v>
      </c>
      <c r="D281" s="4">
        <v>0.63223684210526321</v>
      </c>
      <c r="E281" s="4">
        <v>0.42361384957363718</v>
      </c>
      <c r="F281" s="4">
        <v>3.85</v>
      </c>
      <c r="G281" s="4">
        <v>4.5968</v>
      </c>
      <c r="H281" s="4">
        <v>2.7153</v>
      </c>
      <c r="I281" s="4">
        <v>2.7761999999999998</v>
      </c>
      <c r="J281" s="4">
        <v>5.6219000000000001</v>
      </c>
      <c r="K281" s="4">
        <v>3.1642000000000001</v>
      </c>
      <c r="L281" s="4">
        <v>6.8453999999999997</v>
      </c>
      <c r="M281" s="4"/>
      <c r="N281" s="4">
        <v>11.532</v>
      </c>
      <c r="O281" s="4">
        <v>6.9192</v>
      </c>
      <c r="P281" s="4"/>
      <c r="Q281" s="26">
        <v>1777</v>
      </c>
      <c r="R281" s="6">
        <f t="shared" si="64"/>
        <v>171.33618421052634</v>
      </c>
      <c r="S281" s="6">
        <f t="shared" si="76"/>
        <v>12.59235689828483</v>
      </c>
      <c r="T281" s="6">
        <f t="shared" si="65"/>
        <v>19.25</v>
      </c>
      <c r="U281" s="6">
        <f t="shared" si="66"/>
        <v>13.7904</v>
      </c>
      <c r="V281" s="6">
        <f t="shared" si="67"/>
        <v>3.52989</v>
      </c>
      <c r="W281" s="6">
        <f t="shared" si="68"/>
        <v>8.3285999999999998</v>
      </c>
      <c r="X281" s="6">
        <f t="shared" si="69"/>
        <v>7.3084700000000007</v>
      </c>
      <c r="Y281" s="6">
        <f t="shared" si="70"/>
        <v>4.1134599999999999</v>
      </c>
      <c r="Z281" s="6">
        <f t="shared" si="71"/>
        <v>13.690799999999999</v>
      </c>
      <c r="AB281" s="7">
        <f t="shared" si="72"/>
        <v>253.94016110881117</v>
      </c>
      <c r="AC281" s="7"/>
      <c r="AD281" s="8">
        <v>1777</v>
      </c>
      <c r="AE281" s="9">
        <f t="shared" si="73"/>
        <v>2883</v>
      </c>
      <c r="AF281" s="9">
        <f t="shared" si="74"/>
        <v>1729.8</v>
      </c>
      <c r="AG281" s="9">
        <f t="shared" si="77"/>
        <v>1066.548676657007</v>
      </c>
      <c r="AI281" s="24">
        <v>1777</v>
      </c>
      <c r="AJ281" s="11">
        <f t="shared" si="78"/>
        <v>2.7031115063932036</v>
      </c>
      <c r="AK281" s="11">
        <f t="shared" si="79"/>
        <v>1.6218669038359221</v>
      </c>
    </row>
    <row r="282" spans="1:37" x14ac:dyDescent="0.2">
      <c r="A282" s="5">
        <v>1778</v>
      </c>
      <c r="B282" s="4">
        <v>0.33792557800745976</v>
      </c>
      <c r="C282" s="4">
        <f t="shared" si="75"/>
        <v>0.48275082572494254</v>
      </c>
      <c r="D282" s="4">
        <v>0.66736111111111107</v>
      </c>
      <c r="E282" s="4">
        <v>0.45619953031007071</v>
      </c>
      <c r="F282" s="4">
        <v>3.85</v>
      </c>
      <c r="G282" s="4">
        <v>5.3566000000000003</v>
      </c>
      <c r="H282" s="4">
        <v>2.8435999999999999</v>
      </c>
      <c r="I282" s="4">
        <v>2.7761999999999998</v>
      </c>
      <c r="J282" s="4">
        <v>5.0933000000000002</v>
      </c>
      <c r="K282" s="4">
        <v>3.1642000000000001</v>
      </c>
      <c r="L282" s="4">
        <v>6.5602</v>
      </c>
      <c r="M282" s="4"/>
      <c r="N282" s="4">
        <v>11.532</v>
      </c>
      <c r="O282" s="4">
        <v>6.9192</v>
      </c>
      <c r="P282" s="4"/>
      <c r="Q282" s="26">
        <v>1778</v>
      </c>
      <c r="R282" s="6">
        <f t="shared" si="64"/>
        <v>180.85486111111109</v>
      </c>
      <c r="S282" s="6">
        <f t="shared" si="76"/>
        <v>13.560999736614431</v>
      </c>
      <c r="T282" s="6">
        <f t="shared" si="65"/>
        <v>19.25</v>
      </c>
      <c r="U282" s="6">
        <f t="shared" si="66"/>
        <v>16.069800000000001</v>
      </c>
      <c r="V282" s="6">
        <f t="shared" si="67"/>
        <v>3.6966800000000002</v>
      </c>
      <c r="W282" s="6">
        <f t="shared" si="68"/>
        <v>8.3285999999999998</v>
      </c>
      <c r="X282" s="6">
        <f t="shared" si="69"/>
        <v>6.6212900000000001</v>
      </c>
      <c r="Y282" s="6">
        <f t="shared" si="70"/>
        <v>4.1134599999999999</v>
      </c>
      <c r="Z282" s="6">
        <f t="shared" si="71"/>
        <v>13.1204</v>
      </c>
      <c r="AB282" s="7">
        <f t="shared" si="72"/>
        <v>265.6160908477255</v>
      </c>
      <c r="AC282" s="7"/>
      <c r="AD282" s="8">
        <v>1778</v>
      </c>
      <c r="AE282" s="9">
        <f t="shared" si="73"/>
        <v>2883</v>
      </c>
      <c r="AF282" s="9">
        <f t="shared" si="74"/>
        <v>1729.8</v>
      </c>
      <c r="AG282" s="9">
        <f t="shared" si="77"/>
        <v>1115.5875815604472</v>
      </c>
      <c r="AI282" s="24">
        <v>1778</v>
      </c>
      <c r="AJ282" s="11">
        <f t="shared" si="78"/>
        <v>2.5842883585772389</v>
      </c>
      <c r="AK282" s="11">
        <f t="shared" si="79"/>
        <v>1.5505730151463435</v>
      </c>
    </row>
    <row r="283" spans="1:37" x14ac:dyDescent="0.2">
      <c r="A283" s="5">
        <v>1779</v>
      </c>
      <c r="B283" s="4">
        <v>0.34395996332902157</v>
      </c>
      <c r="C283" s="4">
        <f t="shared" si="75"/>
        <v>0.49137137618431653</v>
      </c>
      <c r="D283" s="4">
        <v>0.65821917808219177</v>
      </c>
      <c r="E283" s="4">
        <v>0.46434595049417915</v>
      </c>
      <c r="F283" s="4">
        <v>3.85</v>
      </c>
      <c r="G283" s="4">
        <v>4.8247999999999998</v>
      </c>
      <c r="H283" s="4">
        <v>3</v>
      </c>
      <c r="I283" s="4">
        <v>2.7761999999999998</v>
      </c>
      <c r="J283" s="4">
        <v>5.6219000000000001</v>
      </c>
      <c r="K283" s="4">
        <v>4.1097999999999999</v>
      </c>
      <c r="L283" s="4">
        <v>6.5602</v>
      </c>
      <c r="M283" s="4"/>
      <c r="N283" s="4">
        <v>11.532</v>
      </c>
      <c r="O283" s="4">
        <v>6.9192</v>
      </c>
      <c r="P283" s="4"/>
      <c r="Q283" s="26">
        <v>1779</v>
      </c>
      <c r="R283" s="6">
        <f t="shared" si="64"/>
        <v>178.37739726027397</v>
      </c>
      <c r="S283" s="6">
        <f t="shared" si="76"/>
        <v>13.803160446196832</v>
      </c>
      <c r="T283" s="6">
        <f t="shared" si="65"/>
        <v>19.25</v>
      </c>
      <c r="U283" s="6">
        <f t="shared" si="66"/>
        <v>14.474399999999999</v>
      </c>
      <c r="V283" s="6">
        <f t="shared" si="67"/>
        <v>3.9000000000000004</v>
      </c>
      <c r="W283" s="6">
        <f t="shared" si="68"/>
        <v>8.3285999999999998</v>
      </c>
      <c r="X283" s="6">
        <f t="shared" si="69"/>
        <v>7.3084700000000007</v>
      </c>
      <c r="Y283" s="6">
        <f t="shared" si="70"/>
        <v>5.34274</v>
      </c>
      <c r="Z283" s="6">
        <f t="shared" si="71"/>
        <v>13.1204</v>
      </c>
      <c r="AB283" s="7">
        <f t="shared" si="72"/>
        <v>263.90516770647082</v>
      </c>
      <c r="AC283" s="7"/>
      <c r="AD283" s="8">
        <v>1779</v>
      </c>
      <c r="AE283" s="9">
        <f t="shared" si="73"/>
        <v>2883</v>
      </c>
      <c r="AF283" s="9">
        <f t="shared" si="74"/>
        <v>1729.8</v>
      </c>
      <c r="AG283" s="9">
        <f t="shared" si="77"/>
        <v>1108.4017043671774</v>
      </c>
      <c r="AI283" s="24">
        <v>1779</v>
      </c>
      <c r="AJ283" s="11">
        <f t="shared" si="78"/>
        <v>2.6010425540133921</v>
      </c>
      <c r="AK283" s="11">
        <f t="shared" si="79"/>
        <v>1.5606255324080351</v>
      </c>
    </row>
    <row r="284" spans="1:37" x14ac:dyDescent="0.2">
      <c r="A284" s="5">
        <v>1780</v>
      </c>
      <c r="B284" s="4">
        <v>0.49481959636806611</v>
      </c>
      <c r="C284" s="4">
        <f t="shared" si="75"/>
        <v>0.7068851376686659</v>
      </c>
      <c r="D284" s="4">
        <v>0.82844827586206893</v>
      </c>
      <c r="E284" s="4">
        <v>0.66800645509688927</v>
      </c>
      <c r="F284" s="4">
        <v>3.85</v>
      </c>
      <c r="G284" s="4">
        <v>5.1287000000000003</v>
      </c>
      <c r="H284" s="4">
        <v>3</v>
      </c>
      <c r="I284" s="4">
        <v>2.7761999999999998</v>
      </c>
      <c r="J284" s="4">
        <v>5.8620999999999999</v>
      </c>
      <c r="K284" s="4">
        <v>2.9459</v>
      </c>
      <c r="L284" s="4">
        <v>7.7485999999999997</v>
      </c>
      <c r="M284" s="4"/>
      <c r="N284" s="4">
        <v>11.532</v>
      </c>
      <c r="O284" s="4">
        <v>6.9192</v>
      </c>
      <c r="P284" s="4"/>
      <c r="Q284" s="26">
        <v>1780</v>
      </c>
      <c r="R284" s="6">
        <f t="shared" si="64"/>
        <v>224.50948275862069</v>
      </c>
      <c r="S284" s="6">
        <f t="shared" si="76"/>
        <v>19.857178185756844</v>
      </c>
      <c r="T284" s="6">
        <f t="shared" si="65"/>
        <v>19.25</v>
      </c>
      <c r="U284" s="6">
        <f t="shared" si="66"/>
        <v>15.386100000000001</v>
      </c>
      <c r="V284" s="6">
        <f t="shared" si="67"/>
        <v>3.9000000000000004</v>
      </c>
      <c r="W284" s="6">
        <f t="shared" si="68"/>
        <v>8.3285999999999998</v>
      </c>
      <c r="X284" s="6">
        <f t="shared" si="69"/>
        <v>7.62073</v>
      </c>
      <c r="Y284" s="6">
        <f t="shared" si="70"/>
        <v>3.8296700000000001</v>
      </c>
      <c r="Z284" s="6">
        <f t="shared" si="71"/>
        <v>15.497199999999999</v>
      </c>
      <c r="AB284" s="7">
        <f t="shared" si="72"/>
        <v>318.17896094437754</v>
      </c>
      <c r="AC284" s="7"/>
      <c r="AD284" s="8">
        <v>1780</v>
      </c>
      <c r="AE284" s="9">
        <f t="shared" si="73"/>
        <v>2883</v>
      </c>
      <c r="AF284" s="9">
        <f t="shared" si="74"/>
        <v>1729.8</v>
      </c>
      <c r="AG284" s="9">
        <f t="shared" si="77"/>
        <v>1336.3516359663856</v>
      </c>
      <c r="AI284" s="24">
        <v>1780</v>
      </c>
      <c r="AJ284" s="11">
        <f t="shared" si="78"/>
        <v>2.1573663116857356</v>
      </c>
      <c r="AK284" s="11">
        <f t="shared" si="79"/>
        <v>1.2944197870114413</v>
      </c>
    </row>
    <row r="285" spans="1:37" x14ac:dyDescent="0.2">
      <c r="A285" s="5">
        <v>1781</v>
      </c>
      <c r="B285" s="4">
        <v>0.40430381654463943</v>
      </c>
      <c r="C285" s="4">
        <f t="shared" si="75"/>
        <v>0.57757688077805636</v>
      </c>
      <c r="D285" s="4">
        <v>0.71079881656804733</v>
      </c>
      <c r="E285" s="4">
        <v>0.54581015233526331</v>
      </c>
      <c r="F285" s="4">
        <v>3.85</v>
      </c>
      <c r="G285" s="4">
        <v>5.8884999999999996</v>
      </c>
      <c r="H285" s="4">
        <v>3</v>
      </c>
      <c r="I285" s="4">
        <v>2.7761999999999998</v>
      </c>
      <c r="J285" s="4">
        <v>6.1504000000000003</v>
      </c>
      <c r="K285" s="4">
        <v>2.8368000000000002</v>
      </c>
      <c r="L285" s="4">
        <v>7.1306000000000003</v>
      </c>
      <c r="M285" s="4"/>
      <c r="N285" s="4">
        <v>11.532</v>
      </c>
      <c r="O285" s="4">
        <v>6.9192</v>
      </c>
      <c r="P285" s="4"/>
      <c r="Q285" s="26">
        <v>1781</v>
      </c>
      <c r="R285" s="6">
        <f t="shared" si="64"/>
        <v>192.62647928994082</v>
      </c>
      <c r="S285" s="6">
        <f t="shared" si="76"/>
        <v>16.224767542020839</v>
      </c>
      <c r="T285" s="6">
        <f t="shared" si="65"/>
        <v>19.25</v>
      </c>
      <c r="U285" s="6">
        <f t="shared" si="66"/>
        <v>17.665499999999998</v>
      </c>
      <c r="V285" s="6">
        <f t="shared" si="67"/>
        <v>3.9000000000000004</v>
      </c>
      <c r="W285" s="6">
        <f t="shared" si="68"/>
        <v>8.3285999999999998</v>
      </c>
      <c r="X285" s="6">
        <f t="shared" si="69"/>
        <v>7.9955200000000008</v>
      </c>
      <c r="Y285" s="6">
        <f t="shared" si="70"/>
        <v>3.6878400000000005</v>
      </c>
      <c r="Z285" s="6">
        <f t="shared" si="71"/>
        <v>14.261200000000001</v>
      </c>
      <c r="AB285" s="7">
        <f t="shared" si="72"/>
        <v>283.93990683196165</v>
      </c>
      <c r="AC285" s="7"/>
      <c r="AD285" s="8">
        <v>1781</v>
      </c>
      <c r="AE285" s="9">
        <f t="shared" si="73"/>
        <v>2883</v>
      </c>
      <c r="AF285" s="9">
        <f t="shared" si="74"/>
        <v>1729.8</v>
      </c>
      <c r="AG285" s="9">
        <f t="shared" si="77"/>
        <v>1192.547608694239</v>
      </c>
      <c r="AI285" s="24">
        <v>1781</v>
      </c>
      <c r="AJ285" s="11">
        <f t="shared" si="78"/>
        <v>2.4175135474521601</v>
      </c>
      <c r="AK285" s="11">
        <f t="shared" si="79"/>
        <v>1.450508128471296</v>
      </c>
    </row>
    <row r="286" spans="1:37" x14ac:dyDescent="0.2">
      <c r="A286" s="5">
        <v>1782</v>
      </c>
      <c r="B286" s="4">
        <v>0.41637258718776293</v>
      </c>
      <c r="C286" s="4">
        <f t="shared" si="75"/>
        <v>0.59481798169680422</v>
      </c>
      <c r="D286" s="4">
        <v>0.71185185185185185</v>
      </c>
      <c r="E286" s="4">
        <v>0.56210299270347996</v>
      </c>
      <c r="F286" s="4">
        <v>3.85</v>
      </c>
      <c r="G286" s="4">
        <v>5.6224999999999996</v>
      </c>
      <c r="H286" s="4">
        <v>3</v>
      </c>
      <c r="I286" s="4">
        <v>2.7761999999999998</v>
      </c>
      <c r="J286" s="4">
        <v>5.6219000000000001</v>
      </c>
      <c r="K286" s="4">
        <v>2.8368000000000002</v>
      </c>
      <c r="L286" s="4">
        <v>7.7485999999999997</v>
      </c>
      <c r="M286" s="4"/>
      <c r="N286" s="4">
        <v>11.532</v>
      </c>
      <c r="O286" s="4">
        <v>6.9192</v>
      </c>
      <c r="P286" s="4"/>
      <c r="Q286" s="26">
        <v>1782</v>
      </c>
      <c r="R286" s="6">
        <f t="shared" si="64"/>
        <v>192.91185185185185</v>
      </c>
      <c r="S286" s="6">
        <f t="shared" si="76"/>
        <v>16.709088961185639</v>
      </c>
      <c r="T286" s="6">
        <f t="shared" si="65"/>
        <v>19.25</v>
      </c>
      <c r="U286" s="6">
        <f t="shared" si="66"/>
        <v>16.8675</v>
      </c>
      <c r="V286" s="6">
        <f t="shared" si="67"/>
        <v>3.9000000000000004</v>
      </c>
      <c r="W286" s="6">
        <f t="shared" si="68"/>
        <v>8.3285999999999998</v>
      </c>
      <c r="X286" s="6">
        <f t="shared" si="69"/>
        <v>7.3084700000000007</v>
      </c>
      <c r="Y286" s="6">
        <f t="shared" si="70"/>
        <v>3.6878400000000005</v>
      </c>
      <c r="Z286" s="6">
        <f t="shared" si="71"/>
        <v>15.497199999999999</v>
      </c>
      <c r="AB286" s="7">
        <f t="shared" si="72"/>
        <v>284.46055081303751</v>
      </c>
      <c r="AC286" s="7"/>
      <c r="AD286" s="8">
        <v>1782</v>
      </c>
      <c r="AE286" s="9">
        <f t="shared" si="73"/>
        <v>2883</v>
      </c>
      <c r="AF286" s="9">
        <f t="shared" si="74"/>
        <v>1729.8</v>
      </c>
      <c r="AG286" s="9">
        <f t="shared" si="77"/>
        <v>1194.7343134147577</v>
      </c>
      <c r="AI286" s="24">
        <v>1782</v>
      </c>
      <c r="AJ286" s="11">
        <f t="shared" si="78"/>
        <v>2.4130888078035411</v>
      </c>
      <c r="AK286" s="11">
        <f t="shared" si="79"/>
        <v>1.4478532846821246</v>
      </c>
    </row>
    <row r="287" spans="1:37" x14ac:dyDescent="0.2">
      <c r="A287" s="5">
        <v>1783</v>
      </c>
      <c r="B287" s="4">
        <v>0.47068205508181898</v>
      </c>
      <c r="C287" s="4">
        <f t="shared" si="75"/>
        <v>0.67240293583117006</v>
      </c>
      <c r="D287" s="4">
        <v>0.78257328990228014</v>
      </c>
      <c r="E287" s="4">
        <v>0.63542077436045563</v>
      </c>
      <c r="F287" s="4">
        <v>3.85</v>
      </c>
      <c r="G287" s="4">
        <v>5.6224999999999996</v>
      </c>
      <c r="H287" s="4">
        <v>3</v>
      </c>
      <c r="I287" s="4">
        <v>2.7761999999999998</v>
      </c>
      <c r="J287" s="4">
        <v>5.6219000000000001</v>
      </c>
      <c r="K287" s="4">
        <v>3.6732999999999998</v>
      </c>
      <c r="L287" s="4">
        <v>7</v>
      </c>
      <c r="M287" s="4"/>
      <c r="N287" s="4">
        <v>11.532</v>
      </c>
      <c r="O287" s="4">
        <v>6.9192</v>
      </c>
      <c r="P287" s="4"/>
      <c r="Q287" s="26">
        <v>1783</v>
      </c>
      <c r="R287" s="6">
        <f t="shared" si="64"/>
        <v>212.07736156351791</v>
      </c>
      <c r="S287" s="6">
        <f t="shared" si="76"/>
        <v>18.888535347427243</v>
      </c>
      <c r="T287" s="6">
        <f t="shared" si="65"/>
        <v>19.25</v>
      </c>
      <c r="U287" s="6">
        <f t="shared" si="66"/>
        <v>16.8675</v>
      </c>
      <c r="V287" s="6">
        <f t="shared" si="67"/>
        <v>3.9000000000000004</v>
      </c>
      <c r="W287" s="6">
        <f t="shared" si="68"/>
        <v>8.3285999999999998</v>
      </c>
      <c r="X287" s="6">
        <f t="shared" si="69"/>
        <v>7.3084700000000007</v>
      </c>
      <c r="Y287" s="6">
        <f t="shared" si="70"/>
        <v>4.77529</v>
      </c>
      <c r="Z287" s="6">
        <f t="shared" si="71"/>
        <v>14</v>
      </c>
      <c r="AB287" s="7">
        <f t="shared" si="72"/>
        <v>305.39575691094512</v>
      </c>
      <c r="AC287" s="7"/>
      <c r="AD287" s="8">
        <v>1783</v>
      </c>
      <c r="AE287" s="9">
        <f t="shared" si="73"/>
        <v>2883</v>
      </c>
      <c r="AF287" s="9">
        <f t="shared" si="74"/>
        <v>1729.8</v>
      </c>
      <c r="AG287" s="9">
        <f t="shared" si="77"/>
        <v>1282.6621790259696</v>
      </c>
      <c r="AI287" s="24">
        <v>1783</v>
      </c>
      <c r="AJ287" s="11">
        <f t="shared" si="78"/>
        <v>2.2476689865365</v>
      </c>
      <c r="AK287" s="11">
        <f t="shared" si="79"/>
        <v>1.3486013919219</v>
      </c>
    </row>
    <row r="288" spans="1:37" x14ac:dyDescent="0.2">
      <c r="A288" s="5">
        <v>1784</v>
      </c>
      <c r="B288" s="4">
        <v>0.44654451379557192</v>
      </c>
      <c r="C288" s="4">
        <f t="shared" si="75"/>
        <v>0.63792073399367422</v>
      </c>
      <c r="D288" s="4">
        <v>0.6710893854748603</v>
      </c>
      <c r="E288" s="4">
        <v>0.6028350936240221</v>
      </c>
      <c r="F288" s="4">
        <v>3.85</v>
      </c>
      <c r="G288" s="4">
        <v>6.1</v>
      </c>
      <c r="H288" s="4">
        <v>3</v>
      </c>
      <c r="I288" s="4">
        <v>2.7761999999999998</v>
      </c>
      <c r="J288" s="4">
        <v>6.4</v>
      </c>
      <c r="K288" s="4">
        <v>4.5999999999999996</v>
      </c>
      <c r="L288" s="4">
        <v>7</v>
      </c>
      <c r="M288" s="4"/>
      <c r="N288" s="4">
        <v>11.532</v>
      </c>
      <c r="O288" s="4">
        <v>6.9192</v>
      </c>
      <c r="P288" s="4"/>
      <c r="Q288" s="26">
        <v>1784</v>
      </c>
      <c r="R288" s="6">
        <f t="shared" si="64"/>
        <v>181.86522346368713</v>
      </c>
      <c r="S288" s="6">
        <f t="shared" si="76"/>
        <v>17.919892509097643</v>
      </c>
      <c r="T288" s="6">
        <f t="shared" si="65"/>
        <v>19.25</v>
      </c>
      <c r="U288" s="6">
        <f t="shared" si="66"/>
        <v>18.299999999999997</v>
      </c>
      <c r="V288" s="6">
        <f t="shared" si="67"/>
        <v>3.9000000000000004</v>
      </c>
      <c r="W288" s="6">
        <f t="shared" si="68"/>
        <v>8.3285999999999998</v>
      </c>
      <c r="X288" s="6">
        <f t="shared" si="69"/>
        <v>8.32</v>
      </c>
      <c r="Y288" s="6">
        <f t="shared" si="70"/>
        <v>5.9799999999999995</v>
      </c>
      <c r="Z288" s="6">
        <f t="shared" si="71"/>
        <v>14</v>
      </c>
      <c r="AB288" s="7">
        <f t="shared" si="72"/>
        <v>277.8637159727848</v>
      </c>
      <c r="AC288" s="7"/>
      <c r="AD288" s="8">
        <v>1784</v>
      </c>
      <c r="AE288" s="9">
        <f t="shared" si="73"/>
        <v>2883</v>
      </c>
      <c r="AF288" s="9">
        <f t="shared" si="74"/>
        <v>1729.8</v>
      </c>
      <c r="AG288" s="9">
        <f t="shared" si="77"/>
        <v>1167.0276070856962</v>
      </c>
      <c r="AI288" s="24">
        <v>1784</v>
      </c>
      <c r="AJ288" s="11">
        <f t="shared" si="78"/>
        <v>2.4703785775894658</v>
      </c>
      <c r="AK288" s="11">
        <f t="shared" si="79"/>
        <v>1.4822271465536794</v>
      </c>
    </row>
    <row r="289" spans="1:37" x14ac:dyDescent="0.2">
      <c r="A289" s="5">
        <v>1785</v>
      </c>
      <c r="B289" s="4">
        <v>0.42240697250932474</v>
      </c>
      <c r="C289" s="4">
        <f t="shared" si="75"/>
        <v>0.60343853215617826</v>
      </c>
      <c r="D289" s="4">
        <v>0.61840411840411835</v>
      </c>
      <c r="E289" s="4">
        <v>0.57024941288758846</v>
      </c>
      <c r="F289" s="4">
        <v>3.85</v>
      </c>
      <c r="G289" s="4">
        <v>6.1</v>
      </c>
      <c r="H289" s="4">
        <v>3</v>
      </c>
      <c r="I289" s="4">
        <v>2.7761999999999998</v>
      </c>
      <c r="J289" s="4">
        <v>7.1595000000000004</v>
      </c>
      <c r="K289" s="4">
        <v>5.6009000000000002</v>
      </c>
      <c r="L289" s="4">
        <v>6.4176000000000002</v>
      </c>
      <c r="M289" s="4"/>
      <c r="N289" s="4">
        <v>11.532</v>
      </c>
      <c r="O289" s="4">
        <v>6.9192</v>
      </c>
      <c r="P289" s="4"/>
      <c r="Q289" s="26">
        <v>1785</v>
      </c>
      <c r="R289" s="6">
        <f t="shared" si="64"/>
        <v>167.58751608751606</v>
      </c>
      <c r="S289" s="6">
        <f t="shared" si="76"/>
        <v>16.951249670768039</v>
      </c>
      <c r="T289" s="6">
        <f t="shared" si="65"/>
        <v>19.25</v>
      </c>
      <c r="U289" s="6">
        <f t="shared" si="66"/>
        <v>18.299999999999997</v>
      </c>
      <c r="V289" s="6">
        <f t="shared" si="67"/>
        <v>3.9000000000000004</v>
      </c>
      <c r="W289" s="6">
        <f t="shared" si="68"/>
        <v>8.3285999999999998</v>
      </c>
      <c r="X289" s="6">
        <f t="shared" si="69"/>
        <v>9.3073500000000013</v>
      </c>
      <c r="Y289" s="6">
        <f t="shared" si="70"/>
        <v>7.2811700000000004</v>
      </c>
      <c r="Z289" s="6">
        <f t="shared" si="71"/>
        <v>12.8352</v>
      </c>
      <c r="AB289" s="7">
        <f t="shared" si="72"/>
        <v>263.74108575828416</v>
      </c>
      <c r="AC289" s="7"/>
      <c r="AD289" s="8">
        <v>1785</v>
      </c>
      <c r="AE289" s="9">
        <f t="shared" si="73"/>
        <v>2883</v>
      </c>
      <c r="AF289" s="9">
        <f t="shared" si="74"/>
        <v>1729.8</v>
      </c>
      <c r="AG289" s="9">
        <f t="shared" si="77"/>
        <v>1107.7125601847936</v>
      </c>
      <c r="AI289" s="24">
        <v>1785</v>
      </c>
      <c r="AJ289" s="11">
        <f t="shared" si="78"/>
        <v>2.6026607475851362</v>
      </c>
      <c r="AK289" s="11">
        <f t="shared" si="79"/>
        <v>1.5615964485510816</v>
      </c>
    </row>
    <row r="290" spans="1:37" x14ac:dyDescent="0.2">
      <c r="A290" s="5">
        <v>1786</v>
      </c>
      <c r="B290" s="4">
        <v>0.47671644040338079</v>
      </c>
      <c r="C290" s="4">
        <f t="shared" si="75"/>
        <v>0.68102348629054399</v>
      </c>
      <c r="D290" s="4">
        <v>0.68642857142857139</v>
      </c>
      <c r="E290" s="4">
        <v>0.64356719454456413</v>
      </c>
      <c r="F290" s="4">
        <v>3.85</v>
      </c>
      <c r="G290" s="4">
        <v>6.1</v>
      </c>
      <c r="H290" s="4">
        <v>3</v>
      </c>
      <c r="I290" s="4">
        <v>2.7761999999999998</v>
      </c>
      <c r="J290" s="4">
        <v>7.6879999999999997</v>
      </c>
      <c r="K290" s="4">
        <v>6.2919999999999998</v>
      </c>
      <c r="L290" s="4">
        <v>6.5</v>
      </c>
      <c r="M290" s="4"/>
      <c r="N290" s="4">
        <v>11.532</v>
      </c>
      <c r="O290" s="4">
        <v>6.9192</v>
      </c>
      <c r="P290" s="4"/>
      <c r="Q290" s="26">
        <v>1786</v>
      </c>
      <c r="R290" s="6">
        <f t="shared" si="64"/>
        <v>186.02214285714285</v>
      </c>
      <c r="S290" s="6">
        <f t="shared" si="76"/>
        <v>19.130696057009647</v>
      </c>
      <c r="T290" s="6">
        <f t="shared" si="65"/>
        <v>19.25</v>
      </c>
      <c r="U290" s="6">
        <f t="shared" si="66"/>
        <v>18.299999999999997</v>
      </c>
      <c r="V290" s="6">
        <f t="shared" si="67"/>
        <v>3.9000000000000004</v>
      </c>
      <c r="W290" s="6">
        <f t="shared" si="68"/>
        <v>8.3285999999999998</v>
      </c>
      <c r="X290" s="6">
        <f t="shared" si="69"/>
        <v>9.9944000000000006</v>
      </c>
      <c r="Y290" s="6">
        <f t="shared" si="70"/>
        <v>8.1796000000000006</v>
      </c>
      <c r="Z290" s="6">
        <f t="shared" si="71"/>
        <v>13</v>
      </c>
      <c r="AB290" s="7">
        <f t="shared" si="72"/>
        <v>286.1054389141525</v>
      </c>
      <c r="AC290" s="7"/>
      <c r="AD290" s="8">
        <v>1786</v>
      </c>
      <c r="AE290" s="9">
        <f t="shared" si="73"/>
        <v>2883</v>
      </c>
      <c r="AF290" s="9">
        <f t="shared" si="74"/>
        <v>1729.8</v>
      </c>
      <c r="AG290" s="9">
        <f t="shared" si="77"/>
        <v>1201.6428434394406</v>
      </c>
      <c r="AI290" s="24">
        <v>1786</v>
      </c>
      <c r="AJ290" s="11">
        <f t="shared" si="78"/>
        <v>2.3992153872843289</v>
      </c>
      <c r="AK290" s="11">
        <f t="shared" si="79"/>
        <v>1.4395292323705975</v>
      </c>
    </row>
    <row r="291" spans="1:37" x14ac:dyDescent="0.2">
      <c r="A291" s="5">
        <v>1787</v>
      </c>
      <c r="B291" s="4">
        <v>0.43447574315244825</v>
      </c>
      <c r="C291" s="4">
        <f t="shared" si="75"/>
        <v>0.62067963307492613</v>
      </c>
      <c r="D291" s="4">
        <v>0.68642857142857139</v>
      </c>
      <c r="E291" s="4">
        <v>0.58654225325580522</v>
      </c>
      <c r="F291" s="4">
        <v>3.85</v>
      </c>
      <c r="G291" s="4">
        <v>6.6482999999999999</v>
      </c>
      <c r="H291" s="4">
        <v>3</v>
      </c>
      <c r="I291" s="4">
        <v>2.7761999999999998</v>
      </c>
      <c r="J291" s="4">
        <v>7.6879999999999997</v>
      </c>
      <c r="K291" s="4">
        <v>4.1825000000000001</v>
      </c>
      <c r="L291" s="4">
        <v>6.5602</v>
      </c>
      <c r="M291" s="4"/>
      <c r="N291" s="4">
        <v>11.532</v>
      </c>
      <c r="O291" s="4">
        <v>6.9192</v>
      </c>
      <c r="P291" s="4"/>
      <c r="Q291" s="26">
        <v>1787</v>
      </c>
      <c r="R291" s="6">
        <f t="shared" si="64"/>
        <v>186.02214285714285</v>
      </c>
      <c r="S291" s="6">
        <f t="shared" si="76"/>
        <v>17.435571089932839</v>
      </c>
      <c r="T291" s="6">
        <f t="shared" si="65"/>
        <v>19.25</v>
      </c>
      <c r="U291" s="6">
        <f t="shared" si="66"/>
        <v>19.944900000000001</v>
      </c>
      <c r="V291" s="6">
        <f t="shared" si="67"/>
        <v>3.9000000000000004</v>
      </c>
      <c r="W291" s="6">
        <f t="shared" si="68"/>
        <v>8.3285999999999998</v>
      </c>
      <c r="X291" s="6">
        <f t="shared" si="69"/>
        <v>9.9944000000000006</v>
      </c>
      <c r="Y291" s="6">
        <f t="shared" si="70"/>
        <v>5.4372500000000006</v>
      </c>
      <c r="Z291" s="6">
        <f t="shared" si="71"/>
        <v>13.1204</v>
      </c>
      <c r="AB291" s="7">
        <f t="shared" si="72"/>
        <v>283.43326394707572</v>
      </c>
      <c r="AC291" s="7"/>
      <c r="AD291" s="8">
        <v>1787</v>
      </c>
      <c r="AE291" s="9">
        <f t="shared" si="73"/>
        <v>2883</v>
      </c>
      <c r="AF291" s="9">
        <f t="shared" si="74"/>
        <v>1729.8</v>
      </c>
      <c r="AG291" s="9">
        <f t="shared" si="77"/>
        <v>1190.419708577718</v>
      </c>
      <c r="AI291" s="24">
        <v>1787</v>
      </c>
      <c r="AJ291" s="11">
        <f t="shared" si="78"/>
        <v>2.4218349034598328</v>
      </c>
      <c r="AK291" s="11">
        <f t="shared" si="79"/>
        <v>1.4531009420758996</v>
      </c>
    </row>
    <row r="292" spans="1:37" x14ac:dyDescent="0.2">
      <c r="A292" s="5">
        <v>1788</v>
      </c>
      <c r="B292" s="4">
        <v>0.51895713765431328</v>
      </c>
      <c r="C292" s="4">
        <f t="shared" si="75"/>
        <v>0.74136733950616185</v>
      </c>
      <c r="D292" s="4">
        <v>0.77375201288244766</v>
      </c>
      <c r="E292" s="4">
        <v>0.70059213583332303</v>
      </c>
      <c r="F292" s="4">
        <v>3.85</v>
      </c>
      <c r="G292" s="4">
        <v>6.0023999999999997</v>
      </c>
      <c r="H292" s="4">
        <v>3</v>
      </c>
      <c r="I292" s="4">
        <v>2.7761999999999998</v>
      </c>
      <c r="J292" s="4">
        <v>7.6879999999999997</v>
      </c>
      <c r="K292" s="4">
        <v>4.9000000000000004</v>
      </c>
      <c r="L292" s="4">
        <v>6.7503000000000002</v>
      </c>
      <c r="M292" s="4"/>
      <c r="N292" s="4">
        <v>11.532</v>
      </c>
      <c r="O292" s="4">
        <v>6.9192</v>
      </c>
      <c r="P292" s="4"/>
      <c r="Q292" s="26">
        <v>1788</v>
      </c>
      <c r="R292" s="6">
        <f t="shared" si="64"/>
        <v>209.68679549114333</v>
      </c>
      <c r="S292" s="6">
        <f t="shared" si="76"/>
        <v>20.825821024086451</v>
      </c>
      <c r="T292" s="6">
        <f t="shared" si="65"/>
        <v>19.25</v>
      </c>
      <c r="U292" s="6">
        <f t="shared" si="66"/>
        <v>18.007199999999997</v>
      </c>
      <c r="V292" s="6">
        <f t="shared" si="67"/>
        <v>3.9000000000000004</v>
      </c>
      <c r="W292" s="6">
        <f t="shared" si="68"/>
        <v>8.3285999999999998</v>
      </c>
      <c r="X292" s="6">
        <f t="shared" si="69"/>
        <v>9.9944000000000006</v>
      </c>
      <c r="Y292" s="6">
        <f t="shared" si="70"/>
        <v>6.370000000000001</v>
      </c>
      <c r="Z292" s="6">
        <f t="shared" si="71"/>
        <v>13.5006</v>
      </c>
      <c r="AB292" s="7">
        <f t="shared" si="72"/>
        <v>309.86341651522974</v>
      </c>
      <c r="AC292" s="7"/>
      <c r="AD292" s="8">
        <v>1788</v>
      </c>
      <c r="AE292" s="9">
        <f t="shared" si="73"/>
        <v>2883</v>
      </c>
      <c r="AF292" s="9">
        <f t="shared" si="74"/>
        <v>1729.8</v>
      </c>
      <c r="AG292" s="9">
        <f t="shared" si="77"/>
        <v>1301.4263493639651</v>
      </c>
      <c r="AI292" s="24">
        <v>1788</v>
      </c>
      <c r="AJ292" s="11">
        <f t="shared" si="78"/>
        <v>2.2152617406347916</v>
      </c>
      <c r="AK292" s="11">
        <f t="shared" si="79"/>
        <v>1.3291570443808751</v>
      </c>
    </row>
    <row r="293" spans="1:37" x14ac:dyDescent="0.2">
      <c r="A293" s="5">
        <v>1789</v>
      </c>
      <c r="B293" s="4">
        <v>0.49481959636806611</v>
      </c>
      <c r="C293" s="4">
        <f t="shared" si="75"/>
        <v>0.7068851376686659</v>
      </c>
      <c r="D293" s="4">
        <v>0.772508038585209</v>
      </c>
      <c r="E293" s="4">
        <v>0.66800645509688927</v>
      </c>
      <c r="F293" s="4">
        <v>3.85</v>
      </c>
      <c r="G293" s="4">
        <v>6.9142000000000001</v>
      </c>
      <c r="H293" s="4">
        <v>3</v>
      </c>
      <c r="I293" s="4">
        <v>2.7761999999999998</v>
      </c>
      <c r="J293" s="4">
        <v>7.6879999999999997</v>
      </c>
      <c r="K293" s="4">
        <v>4.9000000000000004</v>
      </c>
      <c r="L293" s="4">
        <v>6.9880000000000004</v>
      </c>
      <c r="M293" s="4"/>
      <c r="N293" s="4">
        <v>11.532</v>
      </c>
      <c r="O293" s="4">
        <v>6.9192</v>
      </c>
      <c r="P293" s="4"/>
      <c r="Q293" s="26">
        <v>1789</v>
      </c>
      <c r="R293" s="6">
        <f t="shared" si="64"/>
        <v>209.34967845659165</v>
      </c>
      <c r="S293" s="6">
        <f t="shared" si="76"/>
        <v>19.857178185756844</v>
      </c>
      <c r="T293" s="6">
        <f t="shared" si="65"/>
        <v>19.25</v>
      </c>
      <c r="U293" s="6">
        <f t="shared" si="66"/>
        <v>20.742599999999999</v>
      </c>
      <c r="V293" s="6">
        <f t="shared" si="67"/>
        <v>3.9000000000000004</v>
      </c>
      <c r="W293" s="6">
        <f t="shared" si="68"/>
        <v>8.3285999999999998</v>
      </c>
      <c r="X293" s="6">
        <f t="shared" si="69"/>
        <v>9.9944000000000006</v>
      </c>
      <c r="Y293" s="6">
        <f t="shared" si="70"/>
        <v>6.370000000000001</v>
      </c>
      <c r="Z293" s="6">
        <f t="shared" si="71"/>
        <v>13.976000000000001</v>
      </c>
      <c r="AB293" s="7">
        <f t="shared" si="72"/>
        <v>311.76845664234844</v>
      </c>
      <c r="AC293" s="7"/>
      <c r="AD293" s="8">
        <v>1789</v>
      </c>
      <c r="AE293" s="9">
        <f t="shared" si="73"/>
        <v>2883</v>
      </c>
      <c r="AF293" s="9">
        <f t="shared" si="74"/>
        <v>1729.8</v>
      </c>
      <c r="AG293" s="9">
        <f t="shared" si="77"/>
        <v>1309.4275178978635</v>
      </c>
      <c r="AI293" s="24">
        <v>1789</v>
      </c>
      <c r="AJ293" s="11">
        <f t="shared" si="78"/>
        <v>2.2017255331767638</v>
      </c>
      <c r="AK293" s="11">
        <f t="shared" si="79"/>
        <v>1.3210353199060583</v>
      </c>
    </row>
    <row r="294" spans="1:37" x14ac:dyDescent="0.2">
      <c r="A294" s="5">
        <v>1790</v>
      </c>
      <c r="B294" s="4">
        <v>0.38016627525839225</v>
      </c>
      <c r="C294" s="4">
        <f t="shared" si="75"/>
        <v>0.5430946789405604</v>
      </c>
      <c r="D294" s="4">
        <v>0.65463215258855589</v>
      </c>
      <c r="E294" s="4">
        <v>0.51322447159882956</v>
      </c>
      <c r="F294" s="4">
        <v>3.85</v>
      </c>
      <c r="G294" s="4">
        <v>5.8884999999999996</v>
      </c>
      <c r="H294" s="4">
        <v>3.1429</v>
      </c>
      <c r="I294" s="4">
        <v>2.7761999999999998</v>
      </c>
      <c r="J294" s="4">
        <v>7.6879999999999997</v>
      </c>
      <c r="K294" s="4">
        <v>4.9000000000000004</v>
      </c>
      <c r="L294" s="4">
        <v>6.2750000000000004</v>
      </c>
      <c r="M294" s="4"/>
      <c r="N294" s="4">
        <v>11.532</v>
      </c>
      <c r="O294" s="4">
        <v>6.9192</v>
      </c>
      <c r="P294" s="4"/>
      <c r="Q294" s="26">
        <v>1790</v>
      </c>
      <c r="R294" s="6">
        <f t="shared" si="64"/>
        <v>177.40531335149865</v>
      </c>
      <c r="S294" s="6">
        <f t="shared" si="76"/>
        <v>15.256124703691235</v>
      </c>
      <c r="T294" s="6">
        <f t="shared" si="65"/>
        <v>19.25</v>
      </c>
      <c r="U294" s="6">
        <f t="shared" si="66"/>
        <v>17.665499999999998</v>
      </c>
      <c r="V294" s="6">
        <f t="shared" si="67"/>
        <v>4.0857700000000001</v>
      </c>
      <c r="W294" s="6">
        <f t="shared" si="68"/>
        <v>8.3285999999999998</v>
      </c>
      <c r="X294" s="6">
        <f t="shared" si="69"/>
        <v>9.9944000000000006</v>
      </c>
      <c r="Y294" s="6">
        <f t="shared" si="70"/>
        <v>6.370000000000001</v>
      </c>
      <c r="Z294" s="6">
        <f t="shared" si="71"/>
        <v>12.55</v>
      </c>
      <c r="AB294" s="7">
        <f t="shared" si="72"/>
        <v>270.9057080551899</v>
      </c>
      <c r="AC294" s="7"/>
      <c r="AD294" s="8">
        <v>1790</v>
      </c>
      <c r="AE294" s="9">
        <f t="shared" si="73"/>
        <v>2883</v>
      </c>
      <c r="AF294" s="9">
        <f t="shared" si="74"/>
        <v>1729.8</v>
      </c>
      <c r="AG294" s="9">
        <f t="shared" si="77"/>
        <v>1137.8039738317977</v>
      </c>
      <c r="AI294" s="24">
        <v>1790</v>
      </c>
      <c r="AJ294" s="11">
        <f t="shared" si="78"/>
        <v>2.5338283802005739</v>
      </c>
      <c r="AK294" s="11">
        <f t="shared" si="79"/>
        <v>1.5202970281203441</v>
      </c>
    </row>
    <row r="295" spans="1:37" x14ac:dyDescent="0.2">
      <c r="A295" s="5">
        <v>1791</v>
      </c>
      <c r="B295" s="4">
        <v>0.3741318899368305</v>
      </c>
      <c r="C295" s="4">
        <f t="shared" si="75"/>
        <v>0.53447412848118647</v>
      </c>
      <c r="D295" s="4">
        <v>0.63726790450928383</v>
      </c>
      <c r="E295" s="4">
        <v>0.50507805141472117</v>
      </c>
      <c r="F295" s="4">
        <v>4.0894000000000004</v>
      </c>
      <c r="G295" s="4">
        <v>5.8884999999999996</v>
      </c>
      <c r="H295" s="4">
        <v>2.8</v>
      </c>
      <c r="I295" s="4">
        <v>2.7761999999999998</v>
      </c>
      <c r="J295" s="4">
        <v>7.6879999999999997</v>
      </c>
      <c r="K295" s="4">
        <v>4.9000000000000004</v>
      </c>
      <c r="L295" s="4">
        <v>6.5602</v>
      </c>
      <c r="M295" s="4"/>
      <c r="N295" s="4">
        <v>11.532</v>
      </c>
      <c r="O295" s="4">
        <v>6.9192</v>
      </c>
      <c r="P295" s="4"/>
      <c r="Q295" s="26">
        <v>1791</v>
      </c>
      <c r="R295" s="6">
        <f t="shared" si="64"/>
        <v>172.69960212201593</v>
      </c>
      <c r="S295" s="6">
        <f t="shared" si="76"/>
        <v>15.013963994108833</v>
      </c>
      <c r="T295" s="6">
        <f t="shared" si="65"/>
        <v>20.447000000000003</v>
      </c>
      <c r="U295" s="6">
        <f t="shared" si="66"/>
        <v>17.665499999999998</v>
      </c>
      <c r="V295" s="6">
        <f t="shared" si="67"/>
        <v>3.6399999999999997</v>
      </c>
      <c r="W295" s="6">
        <f t="shared" si="68"/>
        <v>8.3285999999999998</v>
      </c>
      <c r="X295" s="6">
        <f t="shared" si="69"/>
        <v>9.9944000000000006</v>
      </c>
      <c r="Y295" s="6">
        <f t="shared" si="70"/>
        <v>6.370000000000001</v>
      </c>
      <c r="Z295" s="6">
        <f t="shared" si="71"/>
        <v>13.1204</v>
      </c>
      <c r="AB295" s="7">
        <f t="shared" si="72"/>
        <v>267.27946611612475</v>
      </c>
      <c r="AC295" s="7"/>
      <c r="AD295" s="8">
        <v>1791</v>
      </c>
      <c r="AE295" s="9">
        <f t="shared" si="73"/>
        <v>2883</v>
      </c>
      <c r="AF295" s="9">
        <f t="shared" si="74"/>
        <v>1729.8</v>
      </c>
      <c r="AG295" s="9">
        <f t="shared" si="77"/>
        <v>1122.5737576877241</v>
      </c>
      <c r="AI295" s="24">
        <v>1791</v>
      </c>
      <c r="AJ295" s="11">
        <f t="shared" si="78"/>
        <v>2.5682054121222282</v>
      </c>
      <c r="AK295" s="11">
        <f t="shared" si="79"/>
        <v>1.540923247273337</v>
      </c>
    </row>
    <row r="296" spans="1:37" x14ac:dyDescent="0.2">
      <c r="A296" s="5">
        <v>1792</v>
      </c>
      <c r="B296" s="4">
        <v>0.4887852110465043</v>
      </c>
      <c r="C296" s="4">
        <f t="shared" si="75"/>
        <v>0.69826458720929185</v>
      </c>
      <c r="D296" s="4">
        <v>0.7543171114599686</v>
      </c>
      <c r="E296" s="4">
        <v>0.65986003491278089</v>
      </c>
      <c r="F296" s="4">
        <v>3.8338000000000001</v>
      </c>
      <c r="G296" s="4">
        <v>6.6482999999999999</v>
      </c>
      <c r="H296" s="4">
        <v>2.4588000000000001</v>
      </c>
      <c r="I296" s="4">
        <v>2.7761999999999998</v>
      </c>
      <c r="J296" s="4">
        <v>7.6879999999999997</v>
      </c>
      <c r="K296" s="4">
        <v>4.9000000000000004</v>
      </c>
      <c r="L296" s="4">
        <v>7.7011000000000003</v>
      </c>
      <c r="M296" s="4"/>
      <c r="N296" s="4">
        <v>11.532</v>
      </c>
      <c r="O296" s="4">
        <v>6.9192</v>
      </c>
      <c r="P296" s="4"/>
      <c r="Q296" s="26">
        <v>1792</v>
      </c>
      <c r="R296" s="6">
        <f t="shared" si="64"/>
        <v>204.41993720565148</v>
      </c>
      <c r="S296" s="6">
        <f t="shared" si="76"/>
        <v>19.615017476174447</v>
      </c>
      <c r="T296" s="6">
        <f t="shared" si="65"/>
        <v>19.169</v>
      </c>
      <c r="U296" s="6">
        <f t="shared" si="66"/>
        <v>19.944900000000001</v>
      </c>
      <c r="V296" s="6">
        <f t="shared" si="67"/>
        <v>3.1964400000000004</v>
      </c>
      <c r="W296" s="6">
        <f t="shared" si="68"/>
        <v>8.3285999999999998</v>
      </c>
      <c r="X296" s="6">
        <f t="shared" si="69"/>
        <v>9.9944000000000006</v>
      </c>
      <c r="Y296" s="6">
        <f t="shared" si="70"/>
        <v>6.370000000000001</v>
      </c>
      <c r="Z296" s="6">
        <f t="shared" si="71"/>
        <v>15.402200000000001</v>
      </c>
      <c r="AB296" s="7">
        <f t="shared" si="72"/>
        <v>306.4404946818259</v>
      </c>
      <c r="AC296" s="7"/>
      <c r="AD296" s="8">
        <v>1792</v>
      </c>
      <c r="AE296" s="9">
        <f t="shared" si="73"/>
        <v>2883</v>
      </c>
      <c r="AF296" s="9">
        <f t="shared" si="74"/>
        <v>1729.8</v>
      </c>
      <c r="AG296" s="9">
        <f t="shared" si="77"/>
        <v>1287.0500776636688</v>
      </c>
      <c r="AI296" s="24">
        <v>1792</v>
      </c>
      <c r="AJ296" s="11">
        <f t="shared" si="78"/>
        <v>2.24000608059742</v>
      </c>
      <c r="AK296" s="11">
        <f t="shared" si="79"/>
        <v>1.3440036483584521</v>
      </c>
    </row>
    <row r="297" spans="1:37" x14ac:dyDescent="0.2">
      <c r="A297" s="5">
        <v>1793</v>
      </c>
      <c r="B297" s="4">
        <v>0.60947291747773991</v>
      </c>
      <c r="C297" s="4">
        <f t="shared" si="75"/>
        <v>0.87067559639677139</v>
      </c>
      <c r="D297" s="4">
        <v>0.89312267657992561</v>
      </c>
      <c r="E297" s="4">
        <v>0.82278843859494888</v>
      </c>
      <c r="F297" s="4">
        <v>3.8338000000000001</v>
      </c>
      <c r="G297" s="4">
        <v>6.6482999999999999</v>
      </c>
      <c r="H297" s="4">
        <v>3</v>
      </c>
      <c r="I297" s="4">
        <v>2.7761999999999998</v>
      </c>
      <c r="J297" s="4">
        <v>7.6879999999999997</v>
      </c>
      <c r="K297" s="4">
        <v>4.9000000000000004</v>
      </c>
      <c r="L297" s="4">
        <v>7.85</v>
      </c>
      <c r="M297" s="4"/>
      <c r="N297" s="4">
        <v>11.532</v>
      </c>
      <c r="O297" s="4">
        <v>6.9192</v>
      </c>
      <c r="P297" s="4"/>
      <c r="Q297" s="26">
        <v>1793</v>
      </c>
      <c r="R297" s="6">
        <f t="shared" si="64"/>
        <v>242.03624535315984</v>
      </c>
      <c r="S297" s="6">
        <f t="shared" si="76"/>
        <v>24.458231667822457</v>
      </c>
      <c r="T297" s="6">
        <f t="shared" si="65"/>
        <v>19.169</v>
      </c>
      <c r="U297" s="6">
        <f t="shared" si="66"/>
        <v>19.944900000000001</v>
      </c>
      <c r="V297" s="6">
        <f t="shared" si="67"/>
        <v>3.9000000000000004</v>
      </c>
      <c r="W297" s="6">
        <f t="shared" si="68"/>
        <v>8.3285999999999998</v>
      </c>
      <c r="X297" s="6">
        <f t="shared" si="69"/>
        <v>9.9944000000000006</v>
      </c>
      <c r="Y297" s="6">
        <f t="shared" si="70"/>
        <v>6.370000000000001</v>
      </c>
      <c r="Z297" s="6">
        <f t="shared" si="71"/>
        <v>15.7</v>
      </c>
      <c r="AB297" s="7">
        <f t="shared" si="72"/>
        <v>349.90137702098224</v>
      </c>
      <c r="AC297" s="7"/>
      <c r="AD297" s="8">
        <v>1793</v>
      </c>
      <c r="AE297" s="9">
        <f t="shared" si="73"/>
        <v>2883</v>
      </c>
      <c r="AF297" s="9">
        <f t="shared" si="74"/>
        <v>1729.8</v>
      </c>
      <c r="AG297" s="9">
        <f t="shared" si="77"/>
        <v>1469.5857834881256</v>
      </c>
      <c r="AI297" s="24">
        <v>1793</v>
      </c>
      <c r="AJ297" s="11">
        <f t="shared" si="78"/>
        <v>1.9617772792800665</v>
      </c>
      <c r="AK297" s="11">
        <f t="shared" si="79"/>
        <v>1.17706636756804</v>
      </c>
    </row>
    <row r="298" spans="1:37" x14ac:dyDescent="0.2">
      <c r="A298" s="5">
        <v>1794</v>
      </c>
      <c r="B298" s="4">
        <v>0.60947291747773991</v>
      </c>
      <c r="C298" s="4">
        <f t="shared" si="75"/>
        <v>0.87067559639677139</v>
      </c>
      <c r="D298" s="4">
        <v>0.89713197899431074</v>
      </c>
      <c r="E298" s="4">
        <v>0.82278843859494888</v>
      </c>
      <c r="F298" s="4">
        <v>4.2</v>
      </c>
      <c r="G298" s="4">
        <v>7</v>
      </c>
      <c r="H298" s="4">
        <v>3</v>
      </c>
      <c r="I298" s="4">
        <v>2.7761999999999998</v>
      </c>
      <c r="J298" s="4">
        <v>7.6879999999999997</v>
      </c>
      <c r="K298" s="4">
        <v>4.9000000000000004</v>
      </c>
      <c r="L298" s="4">
        <v>7.85</v>
      </c>
      <c r="M298" s="4"/>
      <c r="N298" s="4">
        <v>11.532</v>
      </c>
      <c r="O298" s="4">
        <v>6.9192</v>
      </c>
      <c r="P298" s="4"/>
      <c r="Q298" s="26">
        <v>1794</v>
      </c>
      <c r="R298" s="6">
        <f t="shared" si="64"/>
        <v>243.12276630745822</v>
      </c>
      <c r="S298" s="6">
        <f t="shared" si="76"/>
        <v>24.458231667822457</v>
      </c>
      <c r="T298" s="6">
        <f t="shared" si="65"/>
        <v>21</v>
      </c>
      <c r="U298" s="6">
        <f t="shared" si="66"/>
        <v>21</v>
      </c>
      <c r="V298" s="6">
        <f t="shared" si="67"/>
        <v>3.9000000000000004</v>
      </c>
      <c r="W298" s="6">
        <f t="shared" si="68"/>
        <v>8.3285999999999998</v>
      </c>
      <c r="X298" s="6">
        <f t="shared" si="69"/>
        <v>9.9944000000000006</v>
      </c>
      <c r="Y298" s="6">
        <f t="shared" si="70"/>
        <v>6.370000000000001</v>
      </c>
      <c r="Z298" s="6">
        <f t="shared" si="71"/>
        <v>15.7</v>
      </c>
      <c r="AB298" s="7">
        <f t="shared" si="72"/>
        <v>353.87399797528064</v>
      </c>
      <c r="AC298" s="7"/>
      <c r="AD298" s="8">
        <v>1794</v>
      </c>
      <c r="AE298" s="9">
        <f t="shared" si="73"/>
        <v>2883</v>
      </c>
      <c r="AF298" s="9">
        <f t="shared" si="74"/>
        <v>1729.8</v>
      </c>
      <c r="AG298" s="9">
        <f t="shared" si="77"/>
        <v>1486.2707914961788</v>
      </c>
      <c r="AI298" s="24">
        <v>1794</v>
      </c>
      <c r="AJ298" s="11">
        <f t="shared" si="78"/>
        <v>1.9397541931761848</v>
      </c>
      <c r="AK298" s="11">
        <f t="shared" si="79"/>
        <v>1.1638525159057109</v>
      </c>
    </row>
    <row r="299" spans="1:37" x14ac:dyDescent="0.2">
      <c r="A299" s="5">
        <v>1795</v>
      </c>
      <c r="B299" s="4">
        <v>0.60947291747773991</v>
      </c>
      <c r="C299" s="4">
        <f t="shared" si="75"/>
        <v>0.87067559639677139</v>
      </c>
      <c r="D299" s="4">
        <v>0.89713197899431074</v>
      </c>
      <c r="E299" s="4">
        <v>0.82278843859494888</v>
      </c>
      <c r="F299" s="4">
        <v>4.2</v>
      </c>
      <c r="G299" s="4">
        <v>7.4081000000000001</v>
      </c>
      <c r="H299" s="4">
        <v>3</v>
      </c>
      <c r="I299" s="4">
        <v>2.7761999999999998</v>
      </c>
      <c r="J299" s="4">
        <v>7.6879999999999997</v>
      </c>
      <c r="K299" s="4">
        <v>4.9000000000000004</v>
      </c>
      <c r="L299" s="4">
        <v>7.85</v>
      </c>
      <c r="M299" s="4"/>
      <c r="N299" s="4">
        <v>11.532</v>
      </c>
      <c r="O299" s="4">
        <v>6.9192</v>
      </c>
      <c r="P299" s="4"/>
      <c r="Q299" s="26">
        <v>1795</v>
      </c>
      <c r="R299" s="6">
        <f t="shared" si="64"/>
        <v>243.12276630745822</v>
      </c>
      <c r="S299" s="6">
        <f t="shared" si="76"/>
        <v>24.458231667822457</v>
      </c>
      <c r="T299" s="6">
        <f t="shared" si="65"/>
        <v>21</v>
      </c>
      <c r="U299" s="6">
        <f t="shared" si="66"/>
        <v>22.224299999999999</v>
      </c>
      <c r="V299" s="6">
        <f t="shared" si="67"/>
        <v>3.9000000000000004</v>
      </c>
      <c r="W299" s="6">
        <f t="shared" si="68"/>
        <v>8.3285999999999998</v>
      </c>
      <c r="X299" s="6">
        <f t="shared" si="69"/>
        <v>9.9944000000000006</v>
      </c>
      <c r="Y299" s="6">
        <f t="shared" si="70"/>
        <v>6.370000000000001</v>
      </c>
      <c r="Z299" s="6">
        <f t="shared" si="71"/>
        <v>15.7</v>
      </c>
      <c r="AB299" s="7">
        <f t="shared" si="72"/>
        <v>355.09829797528067</v>
      </c>
      <c r="AC299" s="7"/>
      <c r="AD299" s="8">
        <v>1795</v>
      </c>
      <c r="AE299" s="9">
        <f t="shared" si="73"/>
        <v>2883</v>
      </c>
      <c r="AF299" s="9">
        <f t="shared" si="74"/>
        <v>1729.8</v>
      </c>
      <c r="AG299" s="9">
        <f t="shared" si="77"/>
        <v>1491.412851496179</v>
      </c>
      <c r="AI299" s="24">
        <v>1795</v>
      </c>
      <c r="AJ299" s="11">
        <f t="shared" si="78"/>
        <v>1.933066351887599</v>
      </c>
      <c r="AK299" s="11">
        <f t="shared" si="79"/>
        <v>1.1598398111325594</v>
      </c>
    </row>
    <row r="300" spans="1:37" x14ac:dyDescent="0.2">
      <c r="A300" s="5">
        <v>1796</v>
      </c>
      <c r="B300" s="4">
        <v>0.48275082572494254</v>
      </c>
      <c r="C300" s="4">
        <f t="shared" si="75"/>
        <v>0.68964403674991792</v>
      </c>
      <c r="D300" s="4">
        <v>0.80351170568561869</v>
      </c>
      <c r="E300" s="4">
        <v>0.65171361472867251</v>
      </c>
      <c r="F300" s="4">
        <v>4.6005000000000003</v>
      </c>
      <c r="G300" s="4">
        <v>7.4081000000000001</v>
      </c>
      <c r="H300" s="4">
        <v>3</v>
      </c>
      <c r="I300" s="4">
        <v>2.7761999999999998</v>
      </c>
      <c r="J300" s="4">
        <v>7.6879999999999997</v>
      </c>
      <c r="K300" s="4">
        <v>4.9000000000000004</v>
      </c>
      <c r="L300" s="4">
        <v>7.85</v>
      </c>
      <c r="M300" s="4"/>
      <c r="N300" s="4">
        <v>11.532</v>
      </c>
      <c r="O300" s="4">
        <v>6.9192</v>
      </c>
      <c r="P300" s="4"/>
      <c r="Q300" s="26">
        <v>1796</v>
      </c>
      <c r="R300" s="6">
        <f t="shared" si="64"/>
        <v>217.75167224080266</v>
      </c>
      <c r="S300" s="6">
        <f t="shared" si="76"/>
        <v>19.372856766592044</v>
      </c>
      <c r="T300" s="6">
        <f t="shared" si="65"/>
        <v>23.002500000000001</v>
      </c>
      <c r="U300" s="6">
        <f t="shared" si="66"/>
        <v>22.224299999999999</v>
      </c>
      <c r="V300" s="6">
        <f t="shared" si="67"/>
        <v>3.9000000000000004</v>
      </c>
      <c r="W300" s="6">
        <f t="shared" si="68"/>
        <v>8.3285999999999998</v>
      </c>
      <c r="X300" s="6">
        <f t="shared" si="69"/>
        <v>9.9944000000000006</v>
      </c>
      <c r="Y300" s="6">
        <f t="shared" si="70"/>
        <v>6.370000000000001</v>
      </c>
      <c r="Z300" s="6">
        <f t="shared" si="71"/>
        <v>15.7</v>
      </c>
      <c r="AB300" s="7">
        <f t="shared" si="72"/>
        <v>326.64432900739467</v>
      </c>
      <c r="AC300" s="7"/>
      <c r="AD300" s="8">
        <v>1796</v>
      </c>
      <c r="AE300" s="9">
        <f t="shared" si="73"/>
        <v>2883</v>
      </c>
      <c r="AF300" s="9">
        <f t="shared" si="74"/>
        <v>1729.8</v>
      </c>
      <c r="AG300" s="9">
        <f t="shared" si="77"/>
        <v>1371.9061818310577</v>
      </c>
      <c r="AI300" s="24">
        <v>1796</v>
      </c>
      <c r="AJ300" s="11">
        <f t="shared" si="78"/>
        <v>2.1014556521292977</v>
      </c>
      <c r="AK300" s="11">
        <f t="shared" si="79"/>
        <v>1.2608733912775785</v>
      </c>
    </row>
    <row r="301" spans="1:37" x14ac:dyDescent="0.2">
      <c r="A301" s="5">
        <v>1797</v>
      </c>
      <c r="B301" s="4">
        <v>0.38016627525839225</v>
      </c>
      <c r="C301" s="4">
        <f t="shared" si="75"/>
        <v>0.5430946789405604</v>
      </c>
      <c r="D301" s="4">
        <v>0.61602038016476812</v>
      </c>
      <c r="E301" s="4">
        <v>0.51322447159882956</v>
      </c>
      <c r="F301" s="4">
        <v>5.0999999999999996</v>
      </c>
      <c r="G301" s="4">
        <v>8</v>
      </c>
      <c r="H301" s="4">
        <v>3</v>
      </c>
      <c r="I301" s="4">
        <v>2.7761999999999998</v>
      </c>
      <c r="J301" s="4">
        <v>7.6879999999999997</v>
      </c>
      <c r="K301" s="4">
        <v>4.9000000000000004</v>
      </c>
      <c r="L301" s="4">
        <v>7.85</v>
      </c>
      <c r="M301" s="4"/>
      <c r="N301" s="4">
        <v>11.532</v>
      </c>
      <c r="O301" s="4">
        <v>6.9192</v>
      </c>
      <c r="P301" s="4"/>
      <c r="Q301" s="26">
        <v>1797</v>
      </c>
      <c r="R301" s="6">
        <f t="shared" si="64"/>
        <v>166.94152302465216</v>
      </c>
      <c r="S301" s="6">
        <f t="shared" si="76"/>
        <v>15.256124703691235</v>
      </c>
      <c r="T301" s="6">
        <f t="shared" si="65"/>
        <v>25.5</v>
      </c>
      <c r="U301" s="6">
        <f t="shared" si="66"/>
        <v>24</v>
      </c>
      <c r="V301" s="6">
        <f t="shared" si="67"/>
        <v>3.9000000000000004</v>
      </c>
      <c r="W301" s="6">
        <f t="shared" si="68"/>
        <v>8.3285999999999998</v>
      </c>
      <c r="X301" s="6">
        <f t="shared" si="69"/>
        <v>9.9944000000000006</v>
      </c>
      <c r="Y301" s="6">
        <f t="shared" si="70"/>
        <v>6.370000000000001</v>
      </c>
      <c r="Z301" s="6">
        <f t="shared" si="71"/>
        <v>15.7</v>
      </c>
      <c r="AB301" s="7">
        <f t="shared" si="72"/>
        <v>275.99064772834339</v>
      </c>
      <c r="AC301" s="7"/>
      <c r="AD301" s="8">
        <v>1797</v>
      </c>
      <c r="AE301" s="9">
        <f t="shared" si="73"/>
        <v>2883</v>
      </c>
      <c r="AF301" s="9">
        <f t="shared" si="74"/>
        <v>1729.8</v>
      </c>
      <c r="AG301" s="9">
        <f t="shared" si="77"/>
        <v>1159.1607204590423</v>
      </c>
      <c r="AI301" s="24">
        <v>1797</v>
      </c>
      <c r="AJ301" s="11">
        <f t="shared" si="78"/>
        <v>2.4871443183981388</v>
      </c>
      <c r="AK301" s="11">
        <f t="shared" si="79"/>
        <v>1.4922865910388832</v>
      </c>
    </row>
    <row r="302" spans="1:37" x14ac:dyDescent="0.2">
      <c r="A302" s="5">
        <v>1798</v>
      </c>
      <c r="B302" s="4">
        <v>0.51895713765431328</v>
      </c>
      <c r="C302" s="4">
        <f t="shared" si="75"/>
        <v>0.74136733950616185</v>
      </c>
      <c r="D302" s="4">
        <v>0.78616687419317566</v>
      </c>
      <c r="E302" s="4">
        <v>0.70059213583332303</v>
      </c>
      <c r="F302" s="4">
        <v>5.0999999999999996</v>
      </c>
      <c r="G302" s="4">
        <v>8</v>
      </c>
      <c r="H302" s="4">
        <v>3</v>
      </c>
      <c r="I302" s="4">
        <v>2.7761999999999998</v>
      </c>
      <c r="J302" s="4">
        <v>7.6879999999999997</v>
      </c>
      <c r="K302" s="4">
        <v>4.9000000000000004</v>
      </c>
      <c r="L302" s="4">
        <v>8.0337999999999994</v>
      </c>
      <c r="M302" s="4"/>
      <c r="N302" s="4">
        <v>11.532</v>
      </c>
      <c r="O302" s="4">
        <v>6.9192</v>
      </c>
      <c r="P302" s="4"/>
      <c r="Q302" s="26">
        <v>1798</v>
      </c>
      <c r="R302" s="6">
        <f t="shared" si="64"/>
        <v>213.0512229063506</v>
      </c>
      <c r="S302" s="6">
        <f t="shared" si="76"/>
        <v>20.825821024086451</v>
      </c>
      <c r="T302" s="6">
        <f t="shared" si="65"/>
        <v>25.5</v>
      </c>
      <c r="U302" s="6">
        <f t="shared" si="66"/>
        <v>24</v>
      </c>
      <c r="V302" s="6">
        <f t="shared" si="67"/>
        <v>3.9000000000000004</v>
      </c>
      <c r="W302" s="6">
        <f t="shared" si="68"/>
        <v>8.3285999999999998</v>
      </c>
      <c r="X302" s="6">
        <f t="shared" si="69"/>
        <v>9.9944000000000006</v>
      </c>
      <c r="Y302" s="6">
        <f t="shared" si="70"/>
        <v>6.370000000000001</v>
      </c>
      <c r="Z302" s="6">
        <f t="shared" si="71"/>
        <v>16.067599999999999</v>
      </c>
      <c r="AB302" s="7">
        <f t="shared" si="72"/>
        <v>328.03764393043696</v>
      </c>
      <c r="AC302" s="7"/>
      <c r="AD302" s="8">
        <v>1798</v>
      </c>
      <c r="AE302" s="9">
        <f t="shared" si="73"/>
        <v>2883</v>
      </c>
      <c r="AF302" s="9">
        <f t="shared" si="74"/>
        <v>1729.8</v>
      </c>
      <c r="AG302" s="9">
        <f t="shared" si="77"/>
        <v>1377.7581045078352</v>
      </c>
      <c r="AI302" s="24">
        <v>1798</v>
      </c>
      <c r="AJ302" s="11">
        <f t="shared" si="78"/>
        <v>2.0925298792053701</v>
      </c>
      <c r="AK302" s="11">
        <f t="shared" si="79"/>
        <v>1.255517927523222</v>
      </c>
    </row>
    <row r="303" spans="1:37" x14ac:dyDescent="0.2">
      <c r="A303" s="5">
        <v>1799</v>
      </c>
      <c r="B303" s="4">
        <v>0.51895713765431328</v>
      </c>
      <c r="C303" s="4">
        <f t="shared" si="75"/>
        <v>0.74136733950616185</v>
      </c>
      <c r="D303" s="4">
        <v>0.78616687419317566</v>
      </c>
      <c r="E303" s="4">
        <v>0.70059213583332303</v>
      </c>
      <c r="F303" s="4">
        <v>5.0999999999999996</v>
      </c>
      <c r="G303" s="4">
        <v>8</v>
      </c>
      <c r="H303" s="4">
        <v>3</v>
      </c>
      <c r="I303" s="4">
        <v>2.7761999999999998</v>
      </c>
      <c r="J303" s="4">
        <v>7.6879999999999997</v>
      </c>
      <c r="K303" s="4">
        <v>4.9000000000000004</v>
      </c>
      <c r="L303" s="4">
        <v>8.3000000000000007</v>
      </c>
      <c r="M303" s="4"/>
      <c r="N303" s="4">
        <v>11.532</v>
      </c>
      <c r="O303" s="4">
        <v>6.9192</v>
      </c>
      <c r="P303" s="4"/>
      <c r="Q303" s="26">
        <v>1799</v>
      </c>
      <c r="R303" s="6">
        <f t="shared" si="64"/>
        <v>213.0512229063506</v>
      </c>
      <c r="S303" s="6">
        <f t="shared" si="76"/>
        <v>20.825821024086451</v>
      </c>
      <c r="T303" s="6">
        <f t="shared" si="65"/>
        <v>25.5</v>
      </c>
      <c r="U303" s="6">
        <f t="shared" si="66"/>
        <v>24</v>
      </c>
      <c r="V303" s="6">
        <f t="shared" si="67"/>
        <v>3.9000000000000004</v>
      </c>
      <c r="W303" s="6">
        <f t="shared" si="68"/>
        <v>8.3285999999999998</v>
      </c>
      <c r="X303" s="6">
        <f t="shared" si="69"/>
        <v>9.9944000000000006</v>
      </c>
      <c r="Y303" s="6">
        <f t="shared" si="70"/>
        <v>6.370000000000001</v>
      </c>
      <c r="Z303" s="6">
        <f t="shared" si="71"/>
        <v>16.600000000000001</v>
      </c>
      <c r="AB303" s="7">
        <f t="shared" si="72"/>
        <v>328.57004393043701</v>
      </c>
      <c r="AC303" s="7"/>
      <c r="AD303" s="8">
        <v>1799</v>
      </c>
      <c r="AE303" s="9">
        <f t="shared" si="73"/>
        <v>2883</v>
      </c>
      <c r="AF303" s="9">
        <f t="shared" si="74"/>
        <v>1729.8</v>
      </c>
      <c r="AG303" s="9">
        <f t="shared" si="77"/>
        <v>1379.9941845078356</v>
      </c>
      <c r="AI303" s="24">
        <v>1799</v>
      </c>
      <c r="AJ303" s="11">
        <f t="shared" si="78"/>
        <v>2.0891392386759948</v>
      </c>
      <c r="AK303" s="11">
        <f t="shared" si="79"/>
        <v>1.2534835432055969</v>
      </c>
    </row>
    <row r="304" spans="1:37" x14ac:dyDescent="0.2">
      <c r="A304" s="5">
        <v>1800</v>
      </c>
      <c r="B304" s="4">
        <v>0.54912906426212216</v>
      </c>
      <c r="C304" s="4">
        <f t="shared" si="75"/>
        <v>0.78447009180303173</v>
      </c>
      <c r="D304" s="4">
        <v>0.82315524246022076</v>
      </c>
      <c r="E304" s="4">
        <v>0.74132423675386494</v>
      </c>
      <c r="F304" s="4">
        <v>5.0999999999999996</v>
      </c>
      <c r="G304" s="4">
        <v>8</v>
      </c>
      <c r="H304" s="4">
        <v>3</v>
      </c>
      <c r="I304" s="4">
        <v>2.7761999999999998</v>
      </c>
      <c r="J304" s="4">
        <v>7.6879999999999997</v>
      </c>
      <c r="K304" s="4">
        <v>4.9000000000000004</v>
      </c>
      <c r="L304" s="4">
        <v>8.6043000000000003</v>
      </c>
      <c r="M304" s="4"/>
      <c r="N304" s="4">
        <v>11.532</v>
      </c>
      <c r="O304" s="4">
        <v>6.9192</v>
      </c>
      <c r="P304" s="4"/>
      <c r="Q304" s="26">
        <v>1800</v>
      </c>
      <c r="R304" s="6">
        <f t="shared" si="64"/>
        <v>223.07507070671983</v>
      </c>
      <c r="S304" s="6">
        <f t="shared" si="76"/>
        <v>22.036624571998452</v>
      </c>
      <c r="T304" s="6">
        <f t="shared" si="65"/>
        <v>25.5</v>
      </c>
      <c r="U304" s="6">
        <f t="shared" si="66"/>
        <v>24</v>
      </c>
      <c r="V304" s="6">
        <f t="shared" si="67"/>
        <v>3.9000000000000004</v>
      </c>
      <c r="W304" s="6">
        <f t="shared" si="68"/>
        <v>8.3285999999999998</v>
      </c>
      <c r="X304" s="6">
        <f t="shared" si="69"/>
        <v>9.9944000000000006</v>
      </c>
      <c r="Y304" s="6">
        <f t="shared" si="70"/>
        <v>6.370000000000001</v>
      </c>
      <c r="Z304" s="6">
        <f t="shared" si="71"/>
        <v>17.208600000000001</v>
      </c>
      <c r="AB304" s="7">
        <f t="shared" si="72"/>
        <v>340.41329527871824</v>
      </c>
      <c r="AC304" s="7"/>
      <c r="AD304" s="8">
        <v>1800</v>
      </c>
      <c r="AE304" s="9">
        <f t="shared" si="73"/>
        <v>2883</v>
      </c>
      <c r="AF304" s="9">
        <f t="shared" si="74"/>
        <v>1729.8</v>
      </c>
      <c r="AG304" s="9">
        <f t="shared" si="77"/>
        <v>1429.7358401706167</v>
      </c>
      <c r="AI304" s="24">
        <v>1800</v>
      </c>
      <c r="AJ304" s="11">
        <f t="shared" si="78"/>
        <v>2.0164564103365827</v>
      </c>
      <c r="AK304" s="11">
        <f t="shared" si="79"/>
        <v>1.2098738462019496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Valencia</vt:lpstr>
      <vt:lpstr>Seville </vt:lpstr>
      <vt:lpstr>Madrid</vt:lpstr>
      <vt:lpstr>London</vt:lpstr>
      <vt:lpstr>Amsterdam</vt:lpstr>
      <vt:lpstr>Antwerp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Ernesto López</dc:creator>
  <cp:lastModifiedBy>Ernesto López</cp:lastModifiedBy>
  <dcterms:created xsi:type="dcterms:W3CDTF">2016-10-28T15:11:01Z</dcterms:created>
  <dcterms:modified xsi:type="dcterms:W3CDTF">2020-01-30T14:15:19Z</dcterms:modified>
</cp:coreProperties>
</file>