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20" yWindow="105" windowWidth="15135" windowHeight="8790" activeTab="0"/>
  </bookViews>
  <sheets>
    <sheet name="Registro" sheetId="58689" r:id="rId1"/>
    <sheet name="224-228" sheetId="8" r:id="rId2"/>
    <sheet name="229-230" sheetId="58687" r:id="rId3"/>
    <sheet name="231" sheetId="58688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">'[5]204'!$D$46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'[5]206-208'!$D$134</definedName>
    <definedName name="_Ind207">'[5]206-208'!$D$178</definedName>
    <definedName name="_Ind208">'[5]206-208'!$J$5</definedName>
    <definedName name="_Ind209">'[6]209'!$J$45</definedName>
    <definedName name="_Ind229">'229-230'!$D$16</definedName>
    <definedName name="_Ind230">'229-230'!$J$16</definedName>
    <definedName name="_Ind231">'231'!$P$16</definedName>
    <definedName name="_Ind302">#REF!</definedName>
    <definedName name="_Ind303">'[2]Hoja1'!$AJ$5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'[1]Hoja1'!$D$53</definedName>
    <definedName name="_Ind82">'[4]82-125'!$D$5</definedName>
    <definedName name="_Ind83">'[3]Hoja1'!$J$5</definedName>
    <definedName name="_Ind84">'[3]Hoja1'!$P$5</definedName>
    <definedName name="_Ind85">'[3]Hoja1'!$V$5</definedName>
    <definedName name="_Ind86">'[3]Hoja1'!$AB$5</definedName>
    <definedName name="_Ind87">'[3]Hoja1'!$AH$5</definedName>
    <definedName name="_Ind88">'[3]Hoja1'!$AN$5</definedName>
    <definedName name="_Ind89">'[3]Hoja1'!$AT$5</definedName>
    <definedName name="_Ind90">'[3]Hoja1'!$AZ$5</definedName>
    <definedName name="_Ins303">#REF!</definedName>
  </definedNames>
  <calcPr calcId="125725"/>
</workbook>
</file>

<file path=xl/sharedStrings.xml><?xml version="1.0" encoding="utf-8"?>
<sst xmlns="http://schemas.openxmlformats.org/spreadsheetml/2006/main" count="155" uniqueCount="50">
  <si>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</si>
  <si>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</si>
  <si>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</si>
  <si>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</si>
  <si>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</si>
  <si>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</si>
  <si>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</si>
  <si>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</si>
  <si>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</si>
  <si>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</si>
  <si>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</si>
  <si>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0&lt;I&lt;100</t>
  </si>
  <si>
    <t>0 - 100</t>
  </si>
  <si>
    <t>Lugares o monumentos histórico-artisticos equivalentes (hipótesis A)</t>
  </si>
  <si>
    <t xml:space="preserve">CA=-0,0001*I^2+ 0,02*I </t>
  </si>
  <si>
    <t>Lugares o monumentos histórico-artisticos equivalentes (hipótesis B)</t>
  </si>
  <si>
    <t xml:space="preserve">CA=0 </t>
  </si>
  <si>
    <t>0&lt;I&lt;25</t>
  </si>
  <si>
    <t>CA= -0,000107*I^2+0,0267*I-0,6</t>
  </si>
  <si>
    <t>25&lt;I&lt;100</t>
  </si>
  <si>
    <t>Lugares o monumentos histórico-artisticos equivalentes (hipótesis C)</t>
  </si>
  <si>
    <t>0&lt;I&lt;50</t>
  </si>
  <si>
    <t>CA= -0,0002*I^2+0,05*I-2</t>
  </si>
  <si>
    <t>50&lt;I&lt;100</t>
  </si>
  <si>
    <t xml:space="preserve">CA=0,01I </t>
  </si>
  <si>
    <t>Interés medio de los lugares o monumentos históricos y/o artísticos existentes (hipótesis A)</t>
  </si>
  <si>
    <t>CA= 0,0133*I-0,333</t>
  </si>
  <si>
    <t>CA=0</t>
  </si>
  <si>
    <t>Interés medio de los lugares o monumentos históricos y/o artísticos existentes (hipótesis B)</t>
  </si>
  <si>
    <t>Indice medio de calidad de los yacimientos arqueológicos (yacimentos terrestres)</t>
  </si>
  <si>
    <t>0&lt;x&lt;1</t>
  </si>
  <si>
    <t>CA=(4,69E-02)x^2-(9,38E-0,2)x+2,97E-01</t>
  </si>
  <si>
    <t>1&lt;x&lt;5</t>
  </si>
  <si>
    <t>2 (T=0,25)</t>
  </si>
  <si>
    <t>0 - 5</t>
  </si>
  <si>
    <t>CA=(3E-02)x^2+(2,5E-01)</t>
  </si>
  <si>
    <t>0&lt;x&lt;5</t>
  </si>
  <si>
    <t>Indice medio de calidad de los yacimientos arqueológicos (yacimentos marítimos)</t>
  </si>
  <si>
    <t>CA=(2E-02)x^2+(1E-01)x</t>
  </si>
  <si>
    <t>Grado de conservación de las estructuras y edificaciones tradicionales</t>
  </si>
  <si>
    <t>3 (T=0,50)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</si>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</sst>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72" formatCode="0.000"/>
    <numFmt numFmtId="195" formatCode="0.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thick"/>
      <right style="dotted"/>
      <top/>
      <bottom style="thick"/>
    </border>
    <border>
      <left style="dotted"/>
      <right style="medium"/>
      <top style="thin"/>
      <bottom style="thin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72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1" fontId="2" fillId="2" borderId="23" xfId="0" applyNumberFormat="1" applyFont="1" applyFill="1" applyBorder="1" applyAlignment="1">
      <alignment horizontal="center" vertical="center" wrapText="1"/>
    </xf>
    <xf numFmtId="172" fontId="2" fillId="2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1" fontId="2" fillId="2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1" fontId="2" fillId="2" borderId="29" xfId="0" applyNumberFormat="1" applyFont="1" applyFill="1" applyBorder="1" applyAlignment="1">
      <alignment horizontal="center" vertical="center" wrapText="1"/>
    </xf>
    <xf numFmtId="172" fontId="2" fillId="2" borderId="30" xfId="0" applyNumberFormat="1" applyFont="1" applyFill="1" applyBorder="1" applyAlignment="1">
      <alignment horizontal="center" vertical="center" wrapText="1"/>
    </xf>
    <xf numFmtId="172" fontId="2" fillId="2" borderId="24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6" xfId="0" applyFont="1" applyFill="1" applyBorder="1"/>
    <xf numFmtId="0" fontId="2" fillId="3" borderId="20" xfId="0" applyFont="1" applyFill="1" applyBorder="1"/>
    <xf numFmtId="0" fontId="2" fillId="3" borderId="9" xfId="0" applyFont="1" applyFill="1" applyBorder="1" applyAlignment="1">
      <alignment horizontal="left" vertical="center" wrapText="1"/>
    </xf>
    <xf numFmtId="172" fontId="2" fillId="3" borderId="24" xfId="0" applyNumberFormat="1" applyFont="1" applyFill="1" applyBorder="1" applyAlignment="1">
      <alignment horizontal="center" vertical="center"/>
    </xf>
    <xf numFmtId="1" fontId="2" fillId="3" borderId="26" xfId="0" applyNumberFormat="1" applyFont="1" applyFill="1" applyBorder="1" applyAlignment="1">
      <alignment horizontal="center" vertical="center" wrapText="1"/>
    </xf>
    <xf numFmtId="1" fontId="2" fillId="3" borderId="29" xfId="0" applyNumberFormat="1" applyFont="1" applyFill="1" applyBorder="1" applyAlignment="1">
      <alignment horizontal="center" vertical="center" wrapText="1"/>
    </xf>
    <xf numFmtId="172" fontId="2" fillId="3" borderId="24" xfId="0" applyNumberFormat="1" applyFont="1" applyFill="1" applyBorder="1" applyAlignment="1">
      <alignment horizontal="center" vertical="center" wrapText="1"/>
    </xf>
    <xf numFmtId="172" fontId="2" fillId="3" borderId="30" xfId="0" applyNumberFormat="1" applyFont="1" applyFill="1" applyBorder="1" applyAlignment="1">
      <alignment horizontal="center" vertical="center" wrapText="1"/>
    </xf>
    <xf numFmtId="1" fontId="2" fillId="3" borderId="31" xfId="0" applyNumberFormat="1" applyFont="1" applyFill="1" applyBorder="1" applyAlignment="1">
      <alignment horizontal="center" vertical="center" wrapText="1"/>
    </xf>
    <xf numFmtId="172" fontId="2" fillId="3" borderId="32" xfId="0" applyNumberFormat="1" applyFont="1" applyFill="1" applyBorder="1" applyAlignment="1">
      <alignment horizontal="center" vertical="center" wrapText="1"/>
    </xf>
    <xf numFmtId="172" fontId="2" fillId="3" borderId="30" xfId="0" applyNumberFormat="1" applyFont="1" applyFill="1" applyBorder="1" applyAlignment="1">
      <alignment horizontal="center" vertical="center"/>
    </xf>
    <xf numFmtId="195" fontId="2" fillId="2" borderId="23" xfId="0" applyNumberFormat="1" applyFont="1" applyFill="1" applyBorder="1" applyAlignment="1">
      <alignment horizontal="center" vertical="center" wrapText="1"/>
    </xf>
    <xf numFmtId="195" fontId="2" fillId="2" borderId="26" xfId="0" applyNumberFormat="1" applyFont="1" applyFill="1" applyBorder="1" applyAlignment="1">
      <alignment horizontal="center" vertical="center" wrapText="1"/>
    </xf>
    <xf numFmtId="195" fontId="2" fillId="3" borderId="26" xfId="0" applyNumberFormat="1" applyFont="1" applyFill="1" applyBorder="1" applyAlignment="1">
      <alignment horizontal="center" vertical="center" wrapText="1"/>
    </xf>
    <xf numFmtId="195" fontId="2" fillId="3" borderId="29" xfId="0" applyNumberFormat="1" applyFont="1" applyFill="1" applyBorder="1" applyAlignment="1">
      <alignment horizontal="center" vertical="center" wrapText="1"/>
    </xf>
    <xf numFmtId="195" fontId="2" fillId="2" borderId="29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25" xfId="0" applyBorder="1"/>
    <xf numFmtId="172" fontId="2" fillId="2" borderId="30" xfId="0" applyNumberFormat="1" applyFont="1" applyFill="1" applyBorder="1" applyAlignment="1">
      <alignment horizontal="center" vertical="center"/>
    </xf>
    <xf numFmtId="0" fontId="0" fillId="0" borderId="27" xfId="0" applyBorder="1"/>
    <xf numFmtId="0" fontId="0" fillId="0" borderId="28" xfId="0" applyBorder="1"/>
    <xf numFmtId="0" fontId="2" fillId="2" borderId="3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'224-228'!$A$8:$A$26</c:f>
              <c:numCache/>
            </c:numRef>
          </c:xVal>
          <c:yVal>
            <c:numRef>
              <c:f>'224-228'!$B$8:$B$26</c:f>
              <c:numCache/>
            </c:numRef>
          </c:yVal>
          <c:smooth val="0"/>
        </c:ser>
        <c:axId val="25913473"/>
        <c:axId val="31894666"/>
      </c:scatterChart>
      <c:valAx>
        <c:axId val="2591347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894666"/>
        <c:crosses val="autoZero"/>
        <c:crossBetween val="midCat"/>
        <c:dispUnits/>
      </c:valAx>
      <c:valAx>
        <c:axId val="3189466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913473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'224-228'!$A$36:$A$54</c:f>
              <c:numCache/>
            </c:numRef>
          </c:xVal>
          <c:yVal>
            <c:numRef>
              <c:f>'224-228'!$B$36:$B$54</c:f>
              <c:numCache/>
            </c:numRef>
          </c:yVal>
          <c:smooth val="0"/>
        </c:ser>
        <c:axId val="18616539"/>
        <c:axId val="33331124"/>
      </c:scatterChart>
      <c:valAx>
        <c:axId val="1861653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3331124"/>
        <c:crosses val="autoZero"/>
        <c:crossBetween val="midCat"/>
        <c:dispUnits/>
      </c:valAx>
      <c:valAx>
        <c:axId val="3333112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616539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'224-228'!$A$64:$A$82</c:f>
              <c:numCache/>
            </c:numRef>
          </c:xVal>
          <c:yVal>
            <c:numRef>
              <c:f>'224-228'!$B$64:$B$82</c:f>
              <c:numCache/>
            </c:numRef>
          </c:yVal>
          <c:smooth val="0"/>
        </c:ser>
        <c:axId val="31544661"/>
        <c:axId val="15466494"/>
      </c:scatterChart>
      <c:valAx>
        <c:axId val="3154466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466494"/>
        <c:crosses val="autoZero"/>
        <c:crossBetween val="midCat"/>
        <c:dispUnits/>
      </c:valAx>
      <c:valAx>
        <c:axId val="1546649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544661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'224-228'!$A$92:$A$109</c:f>
              <c:numCache/>
            </c:numRef>
          </c:xVal>
          <c:yVal>
            <c:numRef>
              <c:f>'224-228'!$B$92:$B$109</c:f>
              <c:numCache/>
            </c:numRef>
          </c:yVal>
          <c:smooth val="0"/>
        </c:ser>
        <c:axId val="4980719"/>
        <c:axId val="44826472"/>
      </c:scatterChart>
      <c:valAx>
        <c:axId val="498071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826472"/>
        <c:crosses val="autoZero"/>
        <c:crossBetween val="midCat"/>
        <c:dispUnits/>
      </c:valAx>
      <c:valAx>
        <c:axId val="4482647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80719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'224-228'!$A$119:$A$136</c:f>
              <c:numCache/>
            </c:numRef>
          </c:xVal>
          <c:yVal>
            <c:numRef>
              <c:f>'224-228'!$B$119:$B$136</c:f>
              <c:numCache/>
            </c:numRef>
          </c:yVal>
          <c:smooth val="0"/>
        </c:ser>
        <c:axId val="785065"/>
        <c:axId val="7065586"/>
      </c:scatterChart>
      <c:valAx>
        <c:axId val="78506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065586"/>
        <c:crosses val="autoZero"/>
        <c:crossBetween val="midCat"/>
        <c:dispUnits/>
      </c:valAx>
      <c:valAx>
        <c:axId val="706558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85065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'229-230'!$A$8:$A$33</c:f>
              <c:numCache/>
            </c:numRef>
          </c:xVal>
          <c:yVal>
            <c:numRef>
              <c:f>'229-230'!$B$8:$B$33</c:f>
              <c:numCache/>
            </c:numRef>
          </c:yVal>
          <c:smooth val="0"/>
        </c:ser>
        <c:axId val="63590275"/>
        <c:axId val="35441564"/>
      </c:scatterChart>
      <c:valAx>
        <c:axId val="63590275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441564"/>
        <c:crosses val="autoZero"/>
        <c:crossBetween val="midCat"/>
        <c:dispUnits/>
      </c:valAx>
      <c:valAx>
        <c:axId val="3544156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590275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'229-230'!$A$43:$A$68</c:f>
              <c:numCache/>
            </c:numRef>
          </c:xVal>
          <c:yVal>
            <c:numRef>
              <c:f>'229-230'!$B$43:$B$68</c:f>
              <c:numCache/>
            </c:numRef>
          </c:yVal>
          <c:smooth val="0"/>
        </c:ser>
        <c:axId val="50538621"/>
        <c:axId val="52194406"/>
      </c:scatterChart>
      <c:valAx>
        <c:axId val="50538621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194406"/>
        <c:crosses val="autoZero"/>
        <c:crossBetween val="midCat"/>
        <c:dispUnits/>
      </c:valAx>
      <c:valAx>
        <c:axId val="5219440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538621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'231'!$A$8:$A$28</c:f>
              <c:numCache/>
            </c:numRef>
          </c:xVal>
          <c:yVal>
            <c:numRef>
              <c:f>'231'!$B$8:$B$28</c:f>
              <c:numCache/>
            </c:numRef>
          </c:yVal>
          <c:smooth val="0"/>
        </c:ser>
        <c:axId val="67096471"/>
        <c:axId val="66997328"/>
      </c:scatterChart>
      <c:valAx>
        <c:axId val="67096471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997328"/>
        <c:crosses val="autoZero"/>
        <c:crossBetween val="midCat"/>
        <c:dispUnits/>
      </c:valAx>
      <c:valAx>
        <c:axId val="6699732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7096471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Relationship Id="rId7" Type="http://schemas.openxmlformats.org/officeDocument/2006/relationships/image" Target="../media/image5.emf" /><Relationship Id="rId8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26</xdr:row>
      <xdr:rowOff>0</xdr:rowOff>
    </xdr:to>
    <xdr:sp macro="" fLocksText="0" textlink="">
      <xdr:nvSpPr>
        <xdr:cNvPr id="1026" name="Text Box 2"/>
        <xdr:cNvSpPr txBox="1">
          <a:spLocks noChangeArrowheads="1"/>
        </xdr:cNvSpPr>
      </xdr:nvSpPr>
      <xdr:spPr bwMode="auto">
        <a:xfrm>
          <a:off x="4429125" y="4772025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2.1.4 RECURSOS CIENTÍFICO-CULTURALES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2.1.4.1 LUGARES O MONUMENTOS HISTÓRICOS Y/O ARTÍSTICOS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Elementos naturales o artificiales de interés histórico, artístico, científico o educativo. La ponderación de su interés varía con el nivel territorial.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2571750</xdr:colOff>
      <xdr:row>3</xdr:row>
      <xdr:rowOff>0</xdr:rowOff>
    </xdr:to>
    <xdr:pic>
      <xdr:nvPicPr>
        <xdr:cNvPr id="1030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66900" y="762000"/>
          <a:ext cx="24193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990600</xdr:colOff>
      <xdr:row>23</xdr:row>
      <xdr:rowOff>133350</xdr:rowOff>
    </xdr:from>
    <xdr:to>
      <xdr:col>4</xdr:col>
      <xdr:colOff>952500</xdr:colOff>
      <xdr:row>25</xdr:row>
      <xdr:rowOff>95250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3"/>
        <a:srcRect r="45693" b="33578"/>
        <a:stretch>
          <a:fillRect/>
        </a:stretch>
      </xdr:blipFill>
      <xdr:spPr bwMode="auto">
        <a:xfrm>
          <a:off x="5419725" y="5391150"/>
          <a:ext cx="299085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5</xdr:col>
      <xdr:colOff>0</xdr:colOff>
      <xdr:row>48</xdr:row>
      <xdr:rowOff>0</xdr:rowOff>
    </xdr:to>
    <xdr:graphicFrame macro="">
      <xdr:nvGraphicFramePr>
        <xdr:cNvPr id="1032" name="Chart 8"/>
        <xdr:cNvGraphicFramePr/>
      </xdr:nvGraphicFramePr>
      <xdr:xfrm>
        <a:off x="4429125" y="8734425"/>
        <a:ext cx="45434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48</xdr:row>
      <xdr:rowOff>0</xdr:rowOff>
    </xdr:from>
    <xdr:to>
      <xdr:col>5</xdr:col>
      <xdr:colOff>0</xdr:colOff>
      <xdr:row>54</xdr:row>
      <xdr:rowOff>0</xdr:rowOff>
    </xdr:to>
    <xdr:sp macro="" fLocksText="0" textlink="">
      <xdr:nvSpPr>
        <xdr:cNvPr id="1033" name="Text Box 9"/>
        <xdr:cNvSpPr txBox="1">
          <a:spLocks noChangeArrowheads="1"/>
        </xdr:cNvSpPr>
      </xdr:nvSpPr>
      <xdr:spPr bwMode="auto">
        <a:xfrm>
          <a:off x="4429125" y="10839450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2.1.4 RECURSOS CIENTÍFICO-CULTURALES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2.1.4.1 LUGARES O MONUMENTOS HISTÓRICOS Y/O ARTÍSTICOS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Elementos naturales o artificiales de interés histórico, artístico, científico o educativo. La ponderación de su interés varía con el nivel territorial.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152400</xdr:colOff>
      <xdr:row>30</xdr:row>
      <xdr:rowOff>0</xdr:rowOff>
    </xdr:from>
    <xdr:to>
      <xdr:col>1</xdr:col>
      <xdr:colOff>2571750</xdr:colOff>
      <xdr:row>31</xdr:row>
      <xdr:rowOff>0</xdr:rowOff>
    </xdr:to>
    <xdr:pic>
      <xdr:nvPicPr>
        <xdr:cNvPr id="103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66900" y="6829425"/>
          <a:ext cx="24193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990600</xdr:colOff>
      <xdr:row>51</xdr:row>
      <xdr:rowOff>133350</xdr:rowOff>
    </xdr:from>
    <xdr:to>
      <xdr:col>4</xdr:col>
      <xdr:colOff>952500</xdr:colOff>
      <xdr:row>53</xdr:row>
      <xdr:rowOff>95250</xdr:rowOff>
    </xdr:to>
    <xdr:pic>
      <xdr:nvPicPr>
        <xdr:cNvPr id="1035" name="Picture 11"/>
        <xdr:cNvPicPr preferRelativeResize="1">
          <a:picLocks noChangeAspect="1"/>
        </xdr:cNvPicPr>
      </xdr:nvPicPr>
      <xdr:blipFill>
        <a:blip r:embed="rId3"/>
        <a:srcRect r="45693" b="33578"/>
        <a:stretch>
          <a:fillRect/>
        </a:stretch>
      </xdr:blipFill>
      <xdr:spPr bwMode="auto">
        <a:xfrm>
          <a:off x="5419725" y="11458575"/>
          <a:ext cx="299085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63</xdr:row>
      <xdr:rowOff>0</xdr:rowOff>
    </xdr:from>
    <xdr:to>
      <xdr:col>5</xdr:col>
      <xdr:colOff>0</xdr:colOff>
      <xdr:row>76</xdr:row>
      <xdr:rowOff>0</xdr:rowOff>
    </xdr:to>
    <xdr:graphicFrame macro="">
      <xdr:nvGraphicFramePr>
        <xdr:cNvPr id="1036" name="Chart 12"/>
        <xdr:cNvGraphicFramePr/>
      </xdr:nvGraphicFramePr>
      <xdr:xfrm>
        <a:off x="4429125" y="14801850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5</xdr:col>
      <xdr:colOff>0</xdr:colOff>
      <xdr:row>82</xdr:row>
      <xdr:rowOff>0</xdr:rowOff>
    </xdr:to>
    <xdr:sp macro="" fLocksText="0" textlink="">
      <xdr:nvSpPr>
        <xdr:cNvPr id="1037" name="Text Box 13"/>
        <xdr:cNvSpPr txBox="1">
          <a:spLocks noChangeArrowheads="1"/>
        </xdr:cNvSpPr>
      </xdr:nvSpPr>
      <xdr:spPr bwMode="auto">
        <a:xfrm>
          <a:off x="4429125" y="16906875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2.1.4 RECURSOS CIENTÍFICO-CULTURALES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2.1.4.1 LUGARES O MONUMENTOS HISTÓRICOS Y/O ARTÍSTICOS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Elementos naturales o artificiales de interés histórico, artístico, científico o educativo. La ponderación de su interés varía con el nivel territorial.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152400</xdr:colOff>
      <xdr:row>58</xdr:row>
      <xdr:rowOff>0</xdr:rowOff>
    </xdr:from>
    <xdr:to>
      <xdr:col>1</xdr:col>
      <xdr:colOff>2571750</xdr:colOff>
      <xdr:row>59</xdr:row>
      <xdr:rowOff>0</xdr:rowOff>
    </xdr:to>
    <xdr:pic>
      <xdr:nvPicPr>
        <xdr:cNvPr id="103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66900" y="12896850"/>
          <a:ext cx="24193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990600</xdr:colOff>
      <xdr:row>79</xdr:row>
      <xdr:rowOff>133350</xdr:rowOff>
    </xdr:from>
    <xdr:to>
      <xdr:col>4</xdr:col>
      <xdr:colOff>952500</xdr:colOff>
      <xdr:row>81</xdr:row>
      <xdr:rowOff>95250</xdr:rowOff>
    </xdr:to>
    <xdr:pic>
      <xdr:nvPicPr>
        <xdr:cNvPr id="1039" name="Picture 15"/>
        <xdr:cNvPicPr preferRelativeResize="1">
          <a:picLocks noChangeAspect="1"/>
        </xdr:cNvPicPr>
      </xdr:nvPicPr>
      <xdr:blipFill>
        <a:blip r:embed="rId3"/>
        <a:srcRect r="45693" b="33578"/>
        <a:stretch>
          <a:fillRect/>
        </a:stretch>
      </xdr:blipFill>
      <xdr:spPr bwMode="auto">
        <a:xfrm>
          <a:off x="5419725" y="17526000"/>
          <a:ext cx="299085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91</xdr:row>
      <xdr:rowOff>0</xdr:rowOff>
    </xdr:from>
    <xdr:to>
      <xdr:col>5</xdr:col>
      <xdr:colOff>0</xdr:colOff>
      <xdr:row>104</xdr:row>
      <xdr:rowOff>0</xdr:rowOff>
    </xdr:to>
    <xdr:graphicFrame macro="">
      <xdr:nvGraphicFramePr>
        <xdr:cNvPr id="1040" name="Chart 16"/>
        <xdr:cNvGraphicFramePr/>
      </xdr:nvGraphicFramePr>
      <xdr:xfrm>
        <a:off x="4429125" y="20869275"/>
        <a:ext cx="4543425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104</xdr:row>
      <xdr:rowOff>0</xdr:rowOff>
    </xdr:from>
    <xdr:to>
      <xdr:col>5</xdr:col>
      <xdr:colOff>0</xdr:colOff>
      <xdr:row>109</xdr:row>
      <xdr:rowOff>0</xdr:rowOff>
    </xdr:to>
    <xdr:sp macro="" fLocksText="0" textlink="">
      <xdr:nvSpPr>
        <xdr:cNvPr id="1041" name="Text Box 17"/>
        <xdr:cNvSpPr txBox="1">
          <a:spLocks noChangeArrowheads="1"/>
        </xdr:cNvSpPr>
      </xdr:nvSpPr>
      <xdr:spPr bwMode="auto">
        <a:xfrm>
          <a:off x="4429125" y="22974300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2.1.4 RECURSOS CIENTÍFICO-CULTURALES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2.1.4.1 LUGARES O MONUMENTOS HISTÓRICOS Y/O ARTÍSTICOS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Elementos naturales o artificiales de interés histórico, artístico, científico o educativo.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rango de interés varia de 0 a 100.</a:t>
          </a:r>
        </a:p>
      </xdr:txBody>
    </xdr:sp>
    <xdr:clientData/>
  </xdr:twoCellAnchor>
  <xdr:twoCellAnchor editAs="oneCell">
    <xdr:from>
      <xdr:col>1</xdr:col>
      <xdr:colOff>228600</xdr:colOff>
      <xdr:row>86</xdr:row>
      <xdr:rowOff>0</xdr:rowOff>
    </xdr:from>
    <xdr:to>
      <xdr:col>1</xdr:col>
      <xdr:colOff>2524125</xdr:colOff>
      <xdr:row>86</xdr:row>
      <xdr:rowOff>361950</xdr:rowOff>
    </xdr:to>
    <xdr:pic>
      <xdr:nvPicPr>
        <xdr:cNvPr id="1044" name="Picture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1943100" y="18964275"/>
          <a:ext cx="2295525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118</xdr:row>
      <xdr:rowOff>0</xdr:rowOff>
    </xdr:from>
    <xdr:to>
      <xdr:col>5</xdr:col>
      <xdr:colOff>0</xdr:colOff>
      <xdr:row>131</xdr:row>
      <xdr:rowOff>0</xdr:rowOff>
    </xdr:to>
    <xdr:graphicFrame macro="">
      <xdr:nvGraphicFramePr>
        <xdr:cNvPr id="1045" name="Chart 21"/>
        <xdr:cNvGraphicFramePr/>
      </xdr:nvGraphicFramePr>
      <xdr:xfrm>
        <a:off x="4429125" y="26774775"/>
        <a:ext cx="4543425" cy="2105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131</xdr:row>
      <xdr:rowOff>0</xdr:rowOff>
    </xdr:from>
    <xdr:to>
      <xdr:col>5</xdr:col>
      <xdr:colOff>0</xdr:colOff>
      <xdr:row>136</xdr:row>
      <xdr:rowOff>0</xdr:rowOff>
    </xdr:to>
    <xdr:sp macro="" fLocksText="0" textlink="">
      <xdr:nvSpPr>
        <xdr:cNvPr id="1046" name="Text Box 22"/>
        <xdr:cNvSpPr txBox="1">
          <a:spLocks noChangeArrowheads="1"/>
        </xdr:cNvSpPr>
      </xdr:nvSpPr>
      <xdr:spPr bwMode="auto">
        <a:xfrm>
          <a:off x="4429125" y="28879800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2.1.4 RECURSOS CIENTÍFICO-CULTURALES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2.1.4.1 LUGARES O MONUMENTOS HISTÓRICOS Y/O ARTÍSTICOS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Elementos naturales o artificiales de interés histórico, artístico, científico o educativo.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rango de interés varia de 0 a 100.</a:t>
          </a:r>
        </a:p>
      </xdr:txBody>
    </xdr:sp>
    <xdr:clientData/>
  </xdr:twoCellAnchor>
  <xdr:twoCellAnchor editAs="oneCell">
    <xdr:from>
      <xdr:col>1</xdr:col>
      <xdr:colOff>228600</xdr:colOff>
      <xdr:row>113</xdr:row>
      <xdr:rowOff>0</xdr:rowOff>
    </xdr:from>
    <xdr:to>
      <xdr:col>1</xdr:col>
      <xdr:colOff>2524125</xdr:colOff>
      <xdr:row>113</xdr:row>
      <xdr:rowOff>361950</xdr:rowOff>
    </xdr:to>
    <xdr:pic>
      <xdr:nvPicPr>
        <xdr:cNvPr id="1047" name="Picture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1943100" y="24869775"/>
          <a:ext cx="2295525" cy="361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4097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33</xdr:row>
      <xdr:rowOff>0</xdr:rowOff>
    </xdr:to>
    <xdr:sp macro="" fLocksText="0" textlink="">
      <xdr:nvSpPr>
        <xdr:cNvPr id="4098" name="Text Box 2"/>
        <xdr:cNvSpPr txBox="1">
          <a:spLocks noChangeArrowheads="1"/>
        </xdr:cNvSpPr>
      </xdr:nvSpPr>
      <xdr:spPr bwMode="auto">
        <a:xfrm>
          <a:off x="4429125" y="4772025"/>
          <a:ext cx="4543425" cy="21050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2.1.4 RECURSOS CIENTÍFICO-CULTURALES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2.1.4.2 YACIMIENTOS ARQUEOLÓGICOS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 hay varios se usa un índice medio:</a:t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5</xdr:col>
      <xdr:colOff>0</xdr:colOff>
      <xdr:row>55</xdr:row>
      <xdr:rowOff>0</xdr:rowOff>
    </xdr:to>
    <xdr:graphicFrame macro="">
      <xdr:nvGraphicFramePr>
        <xdr:cNvPr id="4101" name="Chart 5"/>
        <xdr:cNvGraphicFramePr/>
      </xdr:nvGraphicFramePr>
      <xdr:xfrm>
        <a:off x="4429125" y="9867900"/>
        <a:ext cx="45434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238125</xdr:colOff>
      <xdr:row>23</xdr:row>
      <xdr:rowOff>152400</xdr:rowOff>
    </xdr:from>
    <xdr:to>
      <xdr:col>4</xdr:col>
      <xdr:colOff>923925</xdr:colOff>
      <xdr:row>32</xdr:row>
      <xdr:rowOff>38100</xdr:rowOff>
    </xdr:to>
    <xdr:pic>
      <xdr:nvPicPr>
        <xdr:cNvPr id="4116" name="Picture 20"/>
        <xdr:cNvPicPr preferRelativeResize="1">
          <a:picLocks noChangeAspect="1"/>
        </xdr:cNvPicPr>
      </xdr:nvPicPr>
      <xdr:blipFill>
        <a:blip r:embed="rId3"/>
        <a:srcRect r="32638" b="9719"/>
        <a:stretch>
          <a:fillRect/>
        </a:stretch>
      </xdr:blipFill>
      <xdr:spPr bwMode="auto">
        <a:xfrm>
          <a:off x="4667250" y="5410200"/>
          <a:ext cx="3714750" cy="13430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55</xdr:row>
      <xdr:rowOff>0</xdr:rowOff>
    </xdr:from>
    <xdr:to>
      <xdr:col>5</xdr:col>
      <xdr:colOff>0</xdr:colOff>
      <xdr:row>68</xdr:row>
      <xdr:rowOff>0</xdr:rowOff>
    </xdr:to>
    <xdr:sp macro="" fLocksText="0" textlink="">
      <xdr:nvSpPr>
        <xdr:cNvPr id="4117" name="Text Box 21"/>
        <xdr:cNvSpPr txBox="1">
          <a:spLocks noChangeArrowheads="1"/>
        </xdr:cNvSpPr>
      </xdr:nvSpPr>
      <xdr:spPr bwMode="auto">
        <a:xfrm>
          <a:off x="4429125" y="11972925"/>
          <a:ext cx="4543425" cy="21050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2.1.4 RECURSOS CIENTÍFICO-CULTURALES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2.1.4.2 YACIMIENTOS ARQUEOLÓGICOS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 hay varios se usa un índice medio:</a:t>
          </a:r>
        </a:p>
      </xdr:txBody>
    </xdr:sp>
    <xdr:clientData/>
  </xdr:twoCellAnchor>
  <xdr:twoCellAnchor editAs="oneCell">
    <xdr:from>
      <xdr:col>2</xdr:col>
      <xdr:colOff>238125</xdr:colOff>
      <xdr:row>58</xdr:row>
      <xdr:rowOff>152400</xdr:rowOff>
    </xdr:from>
    <xdr:to>
      <xdr:col>4</xdr:col>
      <xdr:colOff>923925</xdr:colOff>
      <xdr:row>67</xdr:row>
      <xdr:rowOff>38100</xdr:rowOff>
    </xdr:to>
    <xdr:pic>
      <xdr:nvPicPr>
        <xdr:cNvPr id="4118" name="Picture 22"/>
        <xdr:cNvPicPr preferRelativeResize="1">
          <a:picLocks noChangeAspect="1"/>
        </xdr:cNvPicPr>
      </xdr:nvPicPr>
      <xdr:blipFill>
        <a:blip r:embed="rId3"/>
        <a:srcRect r="32638" b="9719"/>
        <a:stretch>
          <a:fillRect/>
        </a:stretch>
      </xdr:blipFill>
      <xdr:spPr bwMode="auto">
        <a:xfrm>
          <a:off x="4667250" y="12611100"/>
          <a:ext cx="3714750" cy="1343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5121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28</xdr:row>
      <xdr:rowOff>0</xdr:rowOff>
    </xdr:to>
    <xdr:sp macro="" fLocksText="0" textlink="">
      <xdr:nvSpPr>
        <xdr:cNvPr id="5122" name="Text Box 2"/>
        <xdr:cNvSpPr txBox="1">
          <a:spLocks noChangeArrowheads="1"/>
        </xdr:cNvSpPr>
      </xdr:nvSpPr>
      <xdr:spPr bwMode="auto">
        <a:xfrm>
          <a:off x="4429125" y="4772025"/>
          <a:ext cx="4543425" cy="12954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2.1.4 RECURSOS CIENTÍFICO-CULTURALES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2.1.4.3 ESTRUCTURAS Y EDIFICACIONES TRADICIONALES (VALLAS, ETC.).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Elementos físicos antiguos, relevantes por su valor paisajístico, cultural o científico. Se deberán tener en cuenta: vallas, terrazas....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grado de conservación varía según la siguiente tabla.</a:t>
          </a:r>
        </a:p>
      </xdr:txBody>
    </xdr:sp>
    <xdr:clientData/>
  </xdr:twoCellAnchor>
  <xdr:twoCellAnchor editAs="oneCell">
    <xdr:from>
      <xdr:col>2</xdr:col>
      <xdr:colOff>38100</xdr:colOff>
      <xdr:row>25</xdr:row>
      <xdr:rowOff>104775</xdr:rowOff>
    </xdr:from>
    <xdr:to>
      <xdr:col>4</xdr:col>
      <xdr:colOff>1504950</xdr:colOff>
      <xdr:row>27</xdr:row>
      <xdr:rowOff>66675</xdr:rowOff>
    </xdr:to>
    <xdr:pic>
      <xdr:nvPicPr>
        <xdr:cNvPr id="5127" name="Picture 7"/>
        <xdr:cNvPicPr preferRelativeResize="1">
          <a:picLocks noChangeAspect="1"/>
        </xdr:cNvPicPr>
      </xdr:nvPicPr>
      <xdr:blipFill>
        <a:blip r:embed="rId2"/>
        <a:srcRect r="17231" b="33578"/>
        <a:stretch>
          <a:fillRect/>
        </a:stretch>
      </xdr:blipFill>
      <xdr:spPr bwMode="auto">
        <a:xfrm>
          <a:off x="4467225" y="5686425"/>
          <a:ext cx="4495800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195-202"/>
      <sheetName val="203"/>
      <sheetName val="204"/>
      <sheetName val="205"/>
      <sheetName val="206-208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41</v>
      </c>
      <c r="B1" t="s">
        <v>42</v>
      </c>
    </row>
    <row r="3" spans="1:2" ht="12.75">
      <c r="A3" t="s">
        <v>43</v>
      </c>
      <c r="B3" t="s">
        <v>44</v>
      </c>
    </row>
    <row r="4" ht="12.75">
      <c r="B4" t="s">
        <v>45</v>
      </c>
    </row>
    <row r="5" ht="12.75">
      <c r="B5" t="s">
        <v>46</v>
      </c>
    </row>
    <row r="6" ht="12.75">
      <c r="B6" t="s">
        <v>47</v>
      </c>
    </row>
    <row r="8" spans="1:2" ht="12.75">
      <c r="A8" t="s">
        <v>48</v>
      </c>
      <c r="B8" t="s">
        <v>49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6"/>
  <sheetViews>
    <sheetView zoomScale="75" zoomScaleNormal="75" workbookViewId="0" topLeftCell="A124">
      <selection activeCell="B117" sqref="B117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224</v>
      </c>
      <c r="C1" s="3" t="s">
        <v>1</v>
      </c>
      <c r="D1" s="4" t="s">
        <v>14</v>
      </c>
      <c r="E1" s="5" t="s">
        <v>11</v>
      </c>
    </row>
    <row r="2" spans="1:5" ht="30" customHeight="1">
      <c r="A2" s="6" t="s">
        <v>2</v>
      </c>
      <c r="B2" s="7" t="s">
        <v>13</v>
      </c>
      <c r="C2" s="8"/>
      <c r="D2" s="9"/>
      <c r="E2" s="10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12</v>
      </c>
      <c r="C5" s="14" t="s">
        <v>6</v>
      </c>
      <c r="D5" s="15">
        <v>50</v>
      </c>
      <c r="E5" s="16"/>
    </row>
    <row r="6" spans="1:5" ht="30" customHeight="1" thickBot="1">
      <c r="A6" s="17" t="s">
        <v>7</v>
      </c>
      <c r="B6" s="62" t="s">
        <v>33</v>
      </c>
      <c r="C6" s="18" t="s">
        <v>8</v>
      </c>
      <c r="D6" s="19">
        <f>IF(D5&lt;0,"valor del indicador fuera de rango",IF(D5&lt;=100,-0.0001*(D5^2)+(0.02*D5),"valor del indicador fuera rango"))</f>
        <v>0.75</v>
      </c>
      <c r="E6" s="20"/>
    </row>
    <row r="7" spans="1:5" ht="30" customHeight="1">
      <c r="A7" s="21" t="s">
        <v>9</v>
      </c>
      <c r="B7" s="22" t="s">
        <v>8</v>
      </c>
      <c r="C7" s="63" t="s">
        <v>10</v>
      </c>
      <c r="D7" s="64"/>
      <c r="E7" s="65"/>
    </row>
    <row r="8" spans="1:5" ht="12.95" customHeight="1">
      <c r="A8" s="23">
        <v>0</v>
      </c>
      <c r="B8" s="24">
        <f aca="true" t="shared" si="0" ref="B8:B26">-0.0001*(A8^2)+(0.02*A8)</f>
        <v>0</v>
      </c>
      <c r="C8" s="25"/>
      <c r="D8" s="25"/>
      <c r="E8" s="26"/>
    </row>
    <row r="9" spans="1:5" ht="12.95" customHeight="1">
      <c r="A9" s="27">
        <v>10</v>
      </c>
      <c r="B9" s="24">
        <f t="shared" si="0"/>
        <v>0.19</v>
      </c>
      <c r="C9" s="28"/>
      <c r="D9" s="25"/>
      <c r="E9" s="26"/>
    </row>
    <row r="10" spans="1:5" ht="12.95" customHeight="1">
      <c r="A10" s="27">
        <f aca="true" t="shared" si="1" ref="A10:A25">+A9+5</f>
        <v>15</v>
      </c>
      <c r="B10" s="24">
        <f t="shared" si="0"/>
        <v>0.27749999999999997</v>
      </c>
      <c r="C10" s="28"/>
      <c r="D10" s="25"/>
      <c r="E10" s="26"/>
    </row>
    <row r="11" spans="1:5" ht="12.95" customHeight="1">
      <c r="A11" s="27">
        <f t="shared" si="1"/>
        <v>20</v>
      </c>
      <c r="B11" s="24">
        <f t="shared" si="0"/>
        <v>0.36000000000000004</v>
      </c>
      <c r="C11" s="28"/>
      <c r="D11" s="25"/>
      <c r="E11" s="26"/>
    </row>
    <row r="12" spans="1:5" ht="12.95" customHeight="1">
      <c r="A12" s="27">
        <f t="shared" si="1"/>
        <v>25</v>
      </c>
      <c r="B12" s="24">
        <f t="shared" si="0"/>
        <v>0.4375</v>
      </c>
      <c r="C12" s="28"/>
      <c r="D12" s="25"/>
      <c r="E12" s="26"/>
    </row>
    <row r="13" spans="1:5" ht="12.95" customHeight="1">
      <c r="A13" s="27">
        <f t="shared" si="1"/>
        <v>30</v>
      </c>
      <c r="B13" s="24">
        <f t="shared" si="0"/>
        <v>0.51</v>
      </c>
      <c r="C13" s="28"/>
      <c r="D13" s="25"/>
      <c r="E13" s="26"/>
    </row>
    <row r="14" spans="1:5" ht="12.95" customHeight="1">
      <c r="A14" s="27">
        <f t="shared" si="1"/>
        <v>35</v>
      </c>
      <c r="B14" s="24">
        <f t="shared" si="0"/>
        <v>0.5775</v>
      </c>
      <c r="C14" s="28"/>
      <c r="D14" s="25"/>
      <c r="E14" s="26"/>
    </row>
    <row r="15" spans="1:5" ht="12.95" customHeight="1">
      <c r="A15" s="27">
        <f t="shared" si="1"/>
        <v>40</v>
      </c>
      <c r="B15" s="24">
        <f t="shared" si="0"/>
        <v>0.64</v>
      </c>
      <c r="C15" s="28"/>
      <c r="D15" s="25"/>
      <c r="E15" s="26"/>
    </row>
    <row r="16" spans="1:5" ht="12.95" customHeight="1">
      <c r="A16" s="27">
        <f t="shared" si="1"/>
        <v>45</v>
      </c>
      <c r="B16" s="24">
        <f t="shared" si="0"/>
        <v>0.6975</v>
      </c>
      <c r="C16" s="28"/>
      <c r="D16" s="25"/>
      <c r="E16" s="26"/>
    </row>
    <row r="17" spans="1:5" ht="12.95" customHeight="1">
      <c r="A17" s="27">
        <f t="shared" si="1"/>
        <v>50</v>
      </c>
      <c r="B17" s="24">
        <f t="shared" si="0"/>
        <v>0.75</v>
      </c>
      <c r="C17" s="28"/>
      <c r="D17" s="25"/>
      <c r="E17" s="26"/>
    </row>
    <row r="18" spans="1:5" ht="12.95" customHeight="1">
      <c r="A18" s="27">
        <f t="shared" si="1"/>
        <v>55</v>
      </c>
      <c r="B18" s="24">
        <f t="shared" si="0"/>
        <v>0.7975000000000001</v>
      </c>
      <c r="C18" s="28"/>
      <c r="D18" s="25"/>
      <c r="E18" s="26"/>
    </row>
    <row r="19" spans="1:5" ht="12.95" customHeight="1">
      <c r="A19" s="27">
        <f t="shared" si="1"/>
        <v>60</v>
      </c>
      <c r="B19" s="24">
        <f t="shared" si="0"/>
        <v>0.8399999999999999</v>
      </c>
      <c r="C19" s="28"/>
      <c r="D19" s="25"/>
      <c r="E19" s="26"/>
    </row>
    <row r="20" spans="1:5" ht="12.95" customHeight="1">
      <c r="A20" s="27">
        <f t="shared" si="1"/>
        <v>65</v>
      </c>
      <c r="B20" s="24">
        <f t="shared" si="0"/>
        <v>0.8775</v>
      </c>
      <c r="C20" s="28"/>
      <c r="D20" s="25"/>
      <c r="E20" s="26"/>
    </row>
    <row r="21" spans="1:5" ht="12.95" customHeight="1">
      <c r="A21" s="27">
        <f t="shared" si="1"/>
        <v>70</v>
      </c>
      <c r="B21" s="24">
        <f t="shared" si="0"/>
        <v>0.9100000000000001</v>
      </c>
      <c r="C21" s="28"/>
      <c r="D21" s="25"/>
      <c r="E21" s="26"/>
    </row>
    <row r="22" spans="1:5" ht="12.95" customHeight="1">
      <c r="A22" s="27">
        <f t="shared" si="1"/>
        <v>75</v>
      </c>
      <c r="B22" s="24">
        <f t="shared" si="0"/>
        <v>0.9375</v>
      </c>
      <c r="C22" s="28"/>
      <c r="D22" s="25"/>
      <c r="E22" s="26"/>
    </row>
    <row r="23" spans="1:5" ht="12.95" customHeight="1">
      <c r="A23" s="27">
        <f t="shared" si="1"/>
        <v>80</v>
      </c>
      <c r="B23" s="24">
        <f t="shared" si="0"/>
        <v>0.9600000000000001</v>
      </c>
      <c r="C23" s="28"/>
      <c r="D23" s="25"/>
      <c r="E23" s="26"/>
    </row>
    <row r="24" spans="1:5" ht="12.95" customHeight="1">
      <c r="A24" s="27">
        <f t="shared" si="1"/>
        <v>85</v>
      </c>
      <c r="B24" s="24">
        <f t="shared" si="0"/>
        <v>0.9774999999999999</v>
      </c>
      <c r="C24" s="28"/>
      <c r="D24" s="25"/>
      <c r="E24" s="26"/>
    </row>
    <row r="25" spans="1:5" ht="12.95" customHeight="1">
      <c r="A25" s="27">
        <f t="shared" si="1"/>
        <v>90</v>
      </c>
      <c r="B25" s="24">
        <f t="shared" si="0"/>
        <v>0.99</v>
      </c>
      <c r="C25" s="28"/>
      <c r="D25" s="25"/>
      <c r="E25" s="26"/>
    </row>
    <row r="26" spans="1:5" ht="12.95" customHeight="1" thickBot="1">
      <c r="A26" s="32">
        <v>100</v>
      </c>
      <c r="B26" s="33">
        <f t="shared" si="0"/>
        <v>1</v>
      </c>
      <c r="C26" s="29"/>
      <c r="D26" s="30"/>
      <c r="E26" s="31"/>
    </row>
    <row r="27" ht="12.95" customHeight="1" thickTop="1"/>
    <row r="28" ht="12.95" customHeight="1" thickBot="1"/>
    <row r="29" spans="1:5" ht="30" customHeight="1" thickTop="1">
      <c r="A29" s="1" t="s">
        <v>0</v>
      </c>
      <c r="B29" s="2">
        <v>225</v>
      </c>
      <c r="C29" s="3" t="s">
        <v>1</v>
      </c>
      <c r="D29" s="4" t="s">
        <v>16</v>
      </c>
      <c r="E29" s="5" t="s">
        <v>17</v>
      </c>
    </row>
    <row r="30" spans="1:5" ht="30" customHeight="1">
      <c r="A30" s="6" t="s">
        <v>2</v>
      </c>
      <c r="B30" s="7" t="s">
        <v>15</v>
      </c>
      <c r="C30" s="8"/>
      <c r="D30" s="43" t="s">
        <v>18</v>
      </c>
      <c r="E30" s="13" t="s">
        <v>19</v>
      </c>
    </row>
    <row r="31" spans="1:5" ht="30" customHeight="1">
      <c r="A31" s="6" t="s">
        <v>3</v>
      </c>
      <c r="B31" s="7"/>
      <c r="C31" s="8"/>
      <c r="D31" s="9"/>
      <c r="E31" s="10"/>
    </row>
    <row r="32" spans="1:5" ht="30" customHeight="1" thickBot="1">
      <c r="A32" s="6" t="s">
        <v>4</v>
      </c>
      <c r="B32" s="7"/>
      <c r="C32" s="11"/>
      <c r="D32" s="12"/>
      <c r="E32" s="13"/>
    </row>
    <row r="33" spans="1:5" ht="30" customHeight="1">
      <c r="A33" s="6" t="s">
        <v>5</v>
      </c>
      <c r="B33" s="7" t="s">
        <v>12</v>
      </c>
      <c r="C33" s="14" t="s">
        <v>6</v>
      </c>
      <c r="D33" s="15">
        <v>50</v>
      </c>
      <c r="E33" s="16"/>
    </row>
    <row r="34" spans="1:5" ht="30" customHeight="1" thickBot="1">
      <c r="A34" s="17" t="s">
        <v>7</v>
      </c>
      <c r="B34" s="62" t="s">
        <v>33</v>
      </c>
      <c r="C34" s="18" t="s">
        <v>8</v>
      </c>
      <c r="D34" s="19">
        <f>IF(D33&lt;0,"valor del indicador fuera de rango",IF(D33&lt;=25,0,IF(D33&lt;=100,(-0.000107*(D33^2))+(0.0267*D33)-0.6,"valor del indicador fuera rango")))</f>
        <v>0.4674999999999999</v>
      </c>
      <c r="E34" s="20"/>
    </row>
    <row r="35" spans="1:5" ht="30" customHeight="1">
      <c r="A35" s="21" t="s">
        <v>9</v>
      </c>
      <c r="B35" s="22" t="s">
        <v>8</v>
      </c>
      <c r="C35" s="63" t="s">
        <v>10</v>
      </c>
      <c r="D35" s="64"/>
      <c r="E35" s="65"/>
    </row>
    <row r="36" spans="1:5" ht="12.95" customHeight="1">
      <c r="A36" s="23">
        <v>0</v>
      </c>
      <c r="B36" s="24">
        <v>0</v>
      </c>
      <c r="C36" s="25"/>
      <c r="D36" s="25"/>
      <c r="E36" s="26"/>
    </row>
    <row r="37" spans="1:5" ht="12.95" customHeight="1">
      <c r="A37" s="27">
        <v>10</v>
      </c>
      <c r="B37" s="24">
        <v>0</v>
      </c>
      <c r="C37" s="28"/>
      <c r="D37" s="25"/>
      <c r="E37" s="26"/>
    </row>
    <row r="38" spans="1:5" ht="12.95" customHeight="1">
      <c r="A38" s="27">
        <f aca="true" t="shared" si="2" ref="A38:A53">+A37+5</f>
        <v>15</v>
      </c>
      <c r="B38" s="24">
        <v>0</v>
      </c>
      <c r="C38" s="28"/>
      <c r="D38" s="25"/>
      <c r="E38" s="26"/>
    </row>
    <row r="39" spans="1:5" ht="12.95" customHeight="1">
      <c r="A39" s="27">
        <f t="shared" si="2"/>
        <v>20</v>
      </c>
      <c r="B39" s="24">
        <v>0</v>
      </c>
      <c r="C39" s="28"/>
      <c r="D39" s="25"/>
      <c r="E39" s="26"/>
    </row>
    <row r="40" spans="1:5" ht="12.95" customHeight="1">
      <c r="A40" s="27">
        <f t="shared" si="2"/>
        <v>25</v>
      </c>
      <c r="B40" s="24">
        <v>0</v>
      </c>
      <c r="C40" s="28"/>
      <c r="D40" s="25"/>
      <c r="E40" s="26"/>
    </row>
    <row r="41" spans="1:5" ht="12.95" customHeight="1">
      <c r="A41" s="45">
        <f t="shared" si="2"/>
        <v>30</v>
      </c>
      <c r="B41" s="47">
        <f aca="true" t="shared" si="3" ref="B41:B54">-0.000107*(A41^2)+(0.0267*(A41))-0.6</f>
        <v>0.10470000000000013</v>
      </c>
      <c r="C41" s="28"/>
      <c r="D41" s="25"/>
      <c r="E41" s="26"/>
    </row>
    <row r="42" spans="1:5" ht="12.95" customHeight="1">
      <c r="A42" s="45">
        <f t="shared" si="2"/>
        <v>35</v>
      </c>
      <c r="B42" s="47">
        <f t="shared" si="3"/>
        <v>0.20342500000000008</v>
      </c>
      <c r="C42" s="28"/>
      <c r="D42" s="25"/>
      <c r="E42" s="26"/>
    </row>
    <row r="43" spans="1:5" ht="12.95" customHeight="1">
      <c r="A43" s="45">
        <f t="shared" si="2"/>
        <v>40</v>
      </c>
      <c r="B43" s="47">
        <f t="shared" si="3"/>
        <v>0.29680000000000006</v>
      </c>
      <c r="C43" s="28"/>
      <c r="D43" s="25"/>
      <c r="E43" s="26"/>
    </row>
    <row r="44" spans="1:5" ht="12.95" customHeight="1">
      <c r="A44" s="45">
        <f t="shared" si="2"/>
        <v>45</v>
      </c>
      <c r="B44" s="47">
        <f t="shared" si="3"/>
        <v>0.3848250000000001</v>
      </c>
      <c r="C44" s="28"/>
      <c r="D44" s="25"/>
      <c r="E44" s="26"/>
    </row>
    <row r="45" spans="1:5" ht="12.95" customHeight="1">
      <c r="A45" s="45">
        <f t="shared" si="2"/>
        <v>50</v>
      </c>
      <c r="B45" s="47">
        <f t="shared" si="3"/>
        <v>0.4674999999999999</v>
      </c>
      <c r="C45" s="28"/>
      <c r="D45" s="25"/>
      <c r="E45" s="26"/>
    </row>
    <row r="46" spans="1:5" ht="12.95" customHeight="1">
      <c r="A46" s="45">
        <f t="shared" si="2"/>
        <v>55</v>
      </c>
      <c r="B46" s="47">
        <f t="shared" si="3"/>
        <v>0.5448250000000002</v>
      </c>
      <c r="C46" s="28"/>
      <c r="D46" s="25"/>
      <c r="E46" s="26"/>
    </row>
    <row r="47" spans="1:5" ht="12.95" customHeight="1">
      <c r="A47" s="45">
        <f t="shared" si="2"/>
        <v>60</v>
      </c>
      <c r="B47" s="47">
        <f t="shared" si="3"/>
        <v>0.6168000000000001</v>
      </c>
      <c r="C47" s="28"/>
      <c r="D47" s="25"/>
      <c r="E47" s="26"/>
    </row>
    <row r="48" spans="1:5" ht="12.95" customHeight="1">
      <c r="A48" s="45">
        <f t="shared" si="2"/>
        <v>65</v>
      </c>
      <c r="B48" s="47">
        <f t="shared" si="3"/>
        <v>0.6834250000000001</v>
      </c>
      <c r="C48" s="28"/>
      <c r="D48" s="25"/>
      <c r="E48" s="26"/>
    </row>
    <row r="49" spans="1:5" ht="12.95" customHeight="1">
      <c r="A49" s="45">
        <f t="shared" si="2"/>
        <v>70</v>
      </c>
      <c r="B49" s="47">
        <f t="shared" si="3"/>
        <v>0.7447000000000003</v>
      </c>
      <c r="C49" s="28"/>
      <c r="D49" s="25"/>
      <c r="E49" s="26"/>
    </row>
    <row r="50" spans="1:5" ht="12.95" customHeight="1">
      <c r="A50" s="45">
        <f t="shared" si="2"/>
        <v>75</v>
      </c>
      <c r="B50" s="47">
        <f t="shared" si="3"/>
        <v>0.800625</v>
      </c>
      <c r="C50" s="28"/>
      <c r="D50" s="25"/>
      <c r="E50" s="26"/>
    </row>
    <row r="51" spans="1:5" ht="12.95" customHeight="1">
      <c r="A51" s="45">
        <f t="shared" si="2"/>
        <v>80</v>
      </c>
      <c r="B51" s="47">
        <f t="shared" si="3"/>
        <v>0.8512000000000001</v>
      </c>
      <c r="C51" s="28"/>
      <c r="D51" s="25"/>
      <c r="E51" s="26"/>
    </row>
    <row r="52" spans="1:5" ht="12.95" customHeight="1">
      <c r="A52" s="45">
        <f t="shared" si="2"/>
        <v>85</v>
      </c>
      <c r="B52" s="47">
        <f t="shared" si="3"/>
        <v>0.8964250000000004</v>
      </c>
      <c r="C52" s="28"/>
      <c r="D52" s="25"/>
      <c r="E52" s="26"/>
    </row>
    <row r="53" spans="1:5" ht="12.95" customHeight="1">
      <c r="A53" s="45">
        <f t="shared" si="2"/>
        <v>90</v>
      </c>
      <c r="B53" s="47">
        <f t="shared" si="3"/>
        <v>0.9363</v>
      </c>
      <c r="C53" s="28"/>
      <c r="D53" s="25"/>
      <c r="E53" s="26"/>
    </row>
    <row r="54" spans="1:5" ht="12.95" customHeight="1" thickBot="1">
      <c r="A54" s="46">
        <v>100</v>
      </c>
      <c r="B54" s="48">
        <f t="shared" si="3"/>
        <v>0.9999999999999999</v>
      </c>
      <c r="C54" s="29"/>
      <c r="D54" s="30"/>
      <c r="E54" s="31"/>
    </row>
    <row r="55" ht="12.95" customHeight="1" thickTop="1"/>
    <row r="56" ht="12.95" customHeight="1" thickBot="1"/>
    <row r="57" spans="1:5" ht="30" customHeight="1" thickTop="1">
      <c r="A57" s="1" t="s">
        <v>0</v>
      </c>
      <c r="B57" s="2">
        <v>226</v>
      </c>
      <c r="C57" s="3" t="s">
        <v>1</v>
      </c>
      <c r="D57" s="4" t="s">
        <v>16</v>
      </c>
      <c r="E57" s="5" t="s">
        <v>21</v>
      </c>
    </row>
    <row r="58" spans="1:5" ht="30" customHeight="1">
      <c r="A58" s="6" t="s">
        <v>2</v>
      </c>
      <c r="B58" s="7" t="s">
        <v>20</v>
      </c>
      <c r="C58" s="8"/>
      <c r="D58" s="9" t="s">
        <v>22</v>
      </c>
      <c r="E58" s="10" t="s">
        <v>23</v>
      </c>
    </row>
    <row r="59" spans="1:5" ht="30" customHeight="1">
      <c r="A59" s="6" t="s">
        <v>3</v>
      </c>
      <c r="B59" s="7"/>
      <c r="C59" s="8"/>
      <c r="D59" s="9"/>
      <c r="E59" s="10"/>
    </row>
    <row r="60" spans="1:5" ht="30" customHeight="1" thickBot="1">
      <c r="A60" s="6" t="s">
        <v>4</v>
      </c>
      <c r="B60" s="7"/>
      <c r="C60" s="11"/>
      <c r="D60" s="12"/>
      <c r="E60" s="13"/>
    </row>
    <row r="61" spans="1:5" ht="30" customHeight="1">
      <c r="A61" s="6" t="s">
        <v>5</v>
      </c>
      <c r="B61" s="7" t="s">
        <v>12</v>
      </c>
      <c r="C61" s="14" t="s">
        <v>6</v>
      </c>
      <c r="D61" s="15">
        <v>75</v>
      </c>
      <c r="E61" s="16"/>
    </row>
    <row r="62" spans="1:5" ht="30" customHeight="1" thickBot="1">
      <c r="A62" s="17" t="s">
        <v>7</v>
      </c>
      <c r="B62" s="62" t="s">
        <v>33</v>
      </c>
      <c r="C62" s="18" t="s">
        <v>8</v>
      </c>
      <c r="D62" s="19">
        <f>IF(D61&lt;0,"valor del indicador fuera de rango",IF(D61&lt;=50,0,IF(D61&lt;=100,(-0.0002*(D61^2))+(0.05*D61)-2,"valor del indicador fuera rango")))</f>
        <v>0.625</v>
      </c>
      <c r="E62" s="20"/>
    </row>
    <row r="63" spans="1:5" ht="30" customHeight="1">
      <c r="A63" s="21" t="s">
        <v>9</v>
      </c>
      <c r="B63" s="22" t="s">
        <v>8</v>
      </c>
      <c r="C63" s="63" t="s">
        <v>10</v>
      </c>
      <c r="D63" s="64"/>
      <c r="E63" s="65"/>
    </row>
    <row r="64" spans="1:5" ht="12.95" customHeight="1">
      <c r="A64" s="23">
        <v>0</v>
      </c>
      <c r="B64" s="24">
        <v>0</v>
      </c>
      <c r="C64" s="25"/>
      <c r="D64" s="25"/>
      <c r="E64" s="26"/>
    </row>
    <row r="65" spans="1:5" ht="12.95" customHeight="1">
      <c r="A65" s="27">
        <v>10</v>
      </c>
      <c r="B65" s="24">
        <v>0</v>
      </c>
      <c r="C65" s="28"/>
      <c r="D65" s="25"/>
      <c r="E65" s="26"/>
    </row>
    <row r="66" spans="1:5" ht="12.95" customHeight="1">
      <c r="A66" s="27">
        <f aca="true" t="shared" si="4" ref="A66:A81">+A65+5</f>
        <v>15</v>
      </c>
      <c r="B66" s="24">
        <v>0</v>
      </c>
      <c r="C66" s="28"/>
      <c r="D66" s="25"/>
      <c r="E66" s="26"/>
    </row>
    <row r="67" spans="1:5" ht="12.95" customHeight="1">
      <c r="A67" s="27">
        <f t="shared" si="4"/>
        <v>20</v>
      </c>
      <c r="B67" s="24">
        <v>0</v>
      </c>
      <c r="C67" s="28"/>
      <c r="D67" s="25"/>
      <c r="E67" s="26"/>
    </row>
    <row r="68" spans="1:5" ht="12.95" customHeight="1">
      <c r="A68" s="27">
        <f t="shared" si="4"/>
        <v>25</v>
      </c>
      <c r="B68" s="24">
        <v>0</v>
      </c>
      <c r="C68" s="28"/>
      <c r="D68" s="25"/>
      <c r="E68" s="26"/>
    </row>
    <row r="69" spans="1:5" ht="12.95" customHeight="1">
      <c r="A69" s="27">
        <f t="shared" si="4"/>
        <v>30</v>
      </c>
      <c r="B69" s="24">
        <v>0</v>
      </c>
      <c r="C69" s="28"/>
      <c r="D69" s="25"/>
      <c r="E69" s="26"/>
    </row>
    <row r="70" spans="1:5" ht="12.95" customHeight="1">
      <c r="A70" s="27">
        <f t="shared" si="4"/>
        <v>35</v>
      </c>
      <c r="B70" s="24">
        <v>0</v>
      </c>
      <c r="C70" s="28"/>
      <c r="D70" s="25"/>
      <c r="E70" s="26"/>
    </row>
    <row r="71" spans="1:5" ht="12.95" customHeight="1">
      <c r="A71" s="27">
        <f t="shared" si="4"/>
        <v>40</v>
      </c>
      <c r="B71" s="24">
        <v>0</v>
      </c>
      <c r="C71" s="28"/>
      <c r="D71" s="25"/>
      <c r="E71" s="26"/>
    </row>
    <row r="72" spans="1:5" ht="12.95" customHeight="1">
      <c r="A72" s="27">
        <f t="shared" si="4"/>
        <v>45</v>
      </c>
      <c r="B72" s="24">
        <v>0</v>
      </c>
      <c r="C72" s="28"/>
      <c r="D72" s="25"/>
      <c r="E72" s="26"/>
    </row>
    <row r="73" spans="1:5" ht="12.95" customHeight="1">
      <c r="A73" s="27">
        <f t="shared" si="4"/>
        <v>50</v>
      </c>
      <c r="B73" s="24">
        <v>0</v>
      </c>
      <c r="C73" s="28"/>
      <c r="D73" s="25"/>
      <c r="E73" s="26"/>
    </row>
    <row r="74" spans="1:5" ht="12.95" customHeight="1">
      <c r="A74" s="45">
        <f t="shared" si="4"/>
        <v>55</v>
      </c>
      <c r="B74" s="47">
        <f aca="true" t="shared" si="5" ref="B74:B82">-0.0002*(A74^2)+(0.05*(A74))-2</f>
        <v>0.14500000000000002</v>
      </c>
      <c r="C74" s="28"/>
      <c r="D74" s="25"/>
      <c r="E74" s="26"/>
    </row>
    <row r="75" spans="1:5" ht="12.95" customHeight="1">
      <c r="A75" s="45">
        <f t="shared" si="4"/>
        <v>60</v>
      </c>
      <c r="B75" s="47">
        <f t="shared" si="5"/>
        <v>0.2799999999999998</v>
      </c>
      <c r="C75" s="28"/>
      <c r="D75" s="25"/>
      <c r="E75" s="26"/>
    </row>
    <row r="76" spans="1:5" ht="12.95" customHeight="1">
      <c r="A76" s="45">
        <f t="shared" si="4"/>
        <v>65</v>
      </c>
      <c r="B76" s="47">
        <f t="shared" si="5"/>
        <v>0.4049999999999998</v>
      </c>
      <c r="C76" s="28"/>
      <c r="D76" s="25"/>
      <c r="E76" s="26"/>
    </row>
    <row r="77" spans="1:5" ht="12.95" customHeight="1">
      <c r="A77" s="45">
        <f t="shared" si="4"/>
        <v>70</v>
      </c>
      <c r="B77" s="47">
        <f t="shared" si="5"/>
        <v>0.52</v>
      </c>
      <c r="C77" s="28"/>
      <c r="D77" s="25"/>
      <c r="E77" s="26"/>
    </row>
    <row r="78" spans="1:5" ht="12.95" customHeight="1">
      <c r="A78" s="45">
        <f t="shared" si="4"/>
        <v>75</v>
      </c>
      <c r="B78" s="47">
        <f t="shared" si="5"/>
        <v>0.625</v>
      </c>
      <c r="C78" s="28"/>
      <c r="D78" s="25"/>
      <c r="E78" s="26"/>
    </row>
    <row r="79" spans="1:5" ht="12.95" customHeight="1">
      <c r="A79" s="45">
        <f t="shared" si="4"/>
        <v>80</v>
      </c>
      <c r="B79" s="47">
        <f t="shared" si="5"/>
        <v>0.7199999999999998</v>
      </c>
      <c r="C79" s="28"/>
      <c r="D79" s="25"/>
      <c r="E79" s="26"/>
    </row>
    <row r="80" spans="1:5" ht="12.95" customHeight="1">
      <c r="A80" s="45">
        <f t="shared" si="4"/>
        <v>85</v>
      </c>
      <c r="B80" s="47">
        <f t="shared" si="5"/>
        <v>0.8049999999999997</v>
      </c>
      <c r="C80" s="28"/>
      <c r="D80" s="25"/>
      <c r="E80" s="26"/>
    </row>
    <row r="81" spans="1:5" ht="12.95" customHeight="1" thickBot="1">
      <c r="A81" s="45">
        <f t="shared" si="4"/>
        <v>90</v>
      </c>
      <c r="B81" s="50">
        <f t="shared" si="5"/>
        <v>0.8799999999999999</v>
      </c>
      <c r="C81" s="29"/>
      <c r="D81" s="30"/>
      <c r="E81" s="31"/>
    </row>
    <row r="82" spans="1:5" ht="12.95" customHeight="1" thickBot="1" thickTop="1">
      <c r="A82" s="49">
        <v>100</v>
      </c>
      <c r="B82" s="51">
        <f t="shared" si="5"/>
        <v>1</v>
      </c>
      <c r="C82" s="29"/>
      <c r="D82" s="30"/>
      <c r="E82" s="31"/>
    </row>
    <row r="83" ht="12.95" customHeight="1" thickTop="1"/>
    <row r="84" ht="12.75" customHeight="1" thickBot="1"/>
    <row r="85" spans="1:5" ht="30" customHeight="1" thickTop="1">
      <c r="A85" s="1" t="s">
        <v>0</v>
      </c>
      <c r="B85" s="2">
        <v>227</v>
      </c>
      <c r="C85" s="3" t="s">
        <v>1</v>
      </c>
      <c r="D85" s="4" t="s">
        <v>24</v>
      </c>
      <c r="E85" s="5" t="s">
        <v>11</v>
      </c>
    </row>
    <row r="86" spans="1:5" ht="30" customHeight="1">
      <c r="A86" s="6" t="s">
        <v>2</v>
      </c>
      <c r="B86" s="7" t="s">
        <v>25</v>
      </c>
      <c r="C86" s="8"/>
      <c r="D86" s="43"/>
      <c r="E86" s="10"/>
    </row>
    <row r="87" spans="1:5" ht="30" customHeight="1">
      <c r="A87" s="6" t="s">
        <v>3</v>
      </c>
      <c r="B87" s="7"/>
      <c r="C87" s="8"/>
      <c r="D87" s="9"/>
      <c r="E87" s="10"/>
    </row>
    <row r="88" spans="1:5" ht="30" customHeight="1" thickBot="1">
      <c r="A88" s="6" t="s">
        <v>4</v>
      </c>
      <c r="B88" s="7"/>
      <c r="C88" s="11"/>
      <c r="D88" s="12"/>
      <c r="E88" s="13"/>
    </row>
    <row r="89" spans="1:5" ht="30" customHeight="1">
      <c r="A89" s="6" t="s">
        <v>5</v>
      </c>
      <c r="B89" s="7" t="s">
        <v>12</v>
      </c>
      <c r="C89" s="14" t="s">
        <v>6</v>
      </c>
      <c r="D89" s="15">
        <v>50</v>
      </c>
      <c r="E89" s="16"/>
    </row>
    <row r="90" spans="1:5" ht="30" customHeight="1" thickBot="1">
      <c r="A90" s="17" t="s">
        <v>7</v>
      </c>
      <c r="B90" s="62" t="s">
        <v>33</v>
      </c>
      <c r="C90" s="18" t="s">
        <v>8</v>
      </c>
      <c r="D90" s="19">
        <f>IF(D89&lt;0,"valor del indicador fuera de rango",IF(D89&lt;=100,0.01*(D89),"valor del indicador fuera rango"))</f>
        <v>0.5</v>
      </c>
      <c r="E90" s="20"/>
    </row>
    <row r="91" spans="1:5" ht="30" customHeight="1">
      <c r="A91" s="21" t="s">
        <v>9</v>
      </c>
      <c r="B91" s="22" t="s">
        <v>8</v>
      </c>
      <c r="C91" s="63" t="s">
        <v>10</v>
      </c>
      <c r="D91" s="64"/>
      <c r="E91" s="65"/>
    </row>
    <row r="92" spans="1:5" ht="12.95" customHeight="1">
      <c r="A92" s="23">
        <v>0</v>
      </c>
      <c r="B92" s="24">
        <f aca="true" t="shared" si="6" ref="B92:B109">0.01*A92</f>
        <v>0</v>
      </c>
      <c r="C92" s="25"/>
      <c r="D92" s="25"/>
      <c r="E92" s="26"/>
    </row>
    <row r="93" spans="1:5" ht="12.95" customHeight="1">
      <c r="A93" s="27">
        <v>10</v>
      </c>
      <c r="B93" s="24">
        <f t="shared" si="6"/>
        <v>0.1</v>
      </c>
      <c r="C93" s="28"/>
      <c r="D93" s="25"/>
      <c r="E93" s="26"/>
    </row>
    <row r="94" spans="1:5" ht="12.95" customHeight="1">
      <c r="A94" s="27">
        <v>20</v>
      </c>
      <c r="B94" s="24">
        <f t="shared" si="6"/>
        <v>0.2</v>
      </c>
      <c r="C94" s="28"/>
      <c r="D94" s="25"/>
      <c r="E94" s="26"/>
    </row>
    <row r="95" spans="1:5" ht="12.95" customHeight="1">
      <c r="A95" s="27">
        <v>30</v>
      </c>
      <c r="B95" s="24">
        <f t="shared" si="6"/>
        <v>0.3</v>
      </c>
      <c r="C95" s="28"/>
      <c r="D95" s="25"/>
      <c r="E95" s="26"/>
    </row>
    <row r="96" spans="1:5" ht="12.95" customHeight="1">
      <c r="A96" s="27">
        <f aca="true" t="shared" si="7" ref="A96:A108">+A95+5</f>
        <v>35</v>
      </c>
      <c r="B96" s="24">
        <f t="shared" si="6"/>
        <v>0.35000000000000003</v>
      </c>
      <c r="C96" s="28"/>
      <c r="D96" s="25"/>
      <c r="E96" s="26"/>
    </row>
    <row r="97" spans="1:5" ht="12.95" customHeight="1">
      <c r="A97" s="27">
        <f t="shared" si="7"/>
        <v>40</v>
      </c>
      <c r="B97" s="24">
        <f t="shared" si="6"/>
        <v>0.4</v>
      </c>
      <c r="C97" s="28"/>
      <c r="D97" s="25"/>
      <c r="E97" s="26"/>
    </row>
    <row r="98" spans="1:5" ht="12.95" customHeight="1">
      <c r="A98" s="27">
        <f t="shared" si="7"/>
        <v>45</v>
      </c>
      <c r="B98" s="24">
        <f t="shared" si="6"/>
        <v>0.45</v>
      </c>
      <c r="C98" s="28"/>
      <c r="D98" s="25"/>
      <c r="E98" s="26"/>
    </row>
    <row r="99" spans="1:5" ht="12.95" customHeight="1">
      <c r="A99" s="27">
        <f t="shared" si="7"/>
        <v>50</v>
      </c>
      <c r="B99" s="24">
        <f t="shared" si="6"/>
        <v>0.5</v>
      </c>
      <c r="C99" s="28"/>
      <c r="D99" s="25"/>
      <c r="E99" s="26"/>
    </row>
    <row r="100" spans="1:5" ht="12.95" customHeight="1">
      <c r="A100" s="27">
        <f t="shared" si="7"/>
        <v>55</v>
      </c>
      <c r="B100" s="24">
        <f t="shared" si="6"/>
        <v>0.55</v>
      </c>
      <c r="C100" s="28"/>
      <c r="D100" s="25"/>
      <c r="E100" s="26"/>
    </row>
    <row r="101" spans="1:5" ht="12.95" customHeight="1">
      <c r="A101" s="27">
        <f t="shared" si="7"/>
        <v>60</v>
      </c>
      <c r="B101" s="24">
        <f t="shared" si="6"/>
        <v>0.6</v>
      </c>
      <c r="C101" s="28"/>
      <c r="D101" s="25"/>
      <c r="E101" s="26"/>
    </row>
    <row r="102" spans="1:5" ht="12.95" customHeight="1">
      <c r="A102" s="27">
        <f t="shared" si="7"/>
        <v>65</v>
      </c>
      <c r="B102" s="24">
        <f t="shared" si="6"/>
        <v>0.65</v>
      </c>
      <c r="C102" s="28"/>
      <c r="D102" s="25"/>
      <c r="E102" s="26"/>
    </row>
    <row r="103" spans="1:5" ht="12.95" customHeight="1">
      <c r="A103" s="27">
        <f t="shared" si="7"/>
        <v>70</v>
      </c>
      <c r="B103" s="24">
        <f t="shared" si="6"/>
        <v>0.7000000000000001</v>
      </c>
      <c r="C103" s="28"/>
      <c r="D103" s="25"/>
      <c r="E103" s="26"/>
    </row>
    <row r="104" spans="1:5" ht="12.95" customHeight="1">
      <c r="A104" s="27">
        <f t="shared" si="7"/>
        <v>75</v>
      </c>
      <c r="B104" s="24">
        <f t="shared" si="6"/>
        <v>0.75</v>
      </c>
      <c r="C104" s="28"/>
      <c r="D104" s="25"/>
      <c r="E104" s="26"/>
    </row>
    <row r="105" spans="1:5" ht="12.95" customHeight="1">
      <c r="A105" s="27">
        <f t="shared" si="7"/>
        <v>80</v>
      </c>
      <c r="B105" s="24">
        <f t="shared" si="6"/>
        <v>0.8</v>
      </c>
      <c r="C105" s="28"/>
      <c r="D105" s="25"/>
      <c r="E105" s="26"/>
    </row>
    <row r="106" spans="1:5" ht="12.95" customHeight="1">
      <c r="A106" s="27">
        <f t="shared" si="7"/>
        <v>85</v>
      </c>
      <c r="B106" s="24">
        <f t="shared" si="6"/>
        <v>0.85</v>
      </c>
      <c r="C106" s="28"/>
      <c r="D106" s="25"/>
      <c r="E106" s="26"/>
    </row>
    <row r="107" spans="1:5" ht="12.95" customHeight="1">
      <c r="A107" s="27">
        <f t="shared" si="7"/>
        <v>90</v>
      </c>
      <c r="B107" s="24">
        <f t="shared" si="6"/>
        <v>0.9</v>
      </c>
      <c r="C107" s="28"/>
      <c r="D107" s="25"/>
      <c r="E107" s="26"/>
    </row>
    <row r="108" spans="1:5" ht="12.95" customHeight="1">
      <c r="A108" s="27">
        <f t="shared" si="7"/>
        <v>95</v>
      </c>
      <c r="B108" s="24">
        <f t="shared" si="6"/>
        <v>0.9500000000000001</v>
      </c>
      <c r="C108" s="28"/>
      <c r="D108" s="25"/>
      <c r="E108" s="26"/>
    </row>
    <row r="109" spans="1:5" ht="12.95" customHeight="1" thickBot="1">
      <c r="A109" s="32">
        <f>+A108+5</f>
        <v>100</v>
      </c>
      <c r="B109" s="33">
        <f t="shared" si="6"/>
        <v>1</v>
      </c>
      <c r="C109" s="30"/>
      <c r="D109" s="30"/>
      <c r="E109" s="31"/>
    </row>
    <row r="110" ht="12.95" customHeight="1" thickTop="1"/>
    <row r="111" ht="12.95" customHeight="1" thickBot="1"/>
    <row r="112" spans="1:5" ht="30" customHeight="1" thickTop="1">
      <c r="A112" s="1" t="s">
        <v>0</v>
      </c>
      <c r="B112" s="2">
        <v>228</v>
      </c>
      <c r="C112" s="3" t="s">
        <v>1</v>
      </c>
      <c r="D112" s="4" t="s">
        <v>16</v>
      </c>
      <c r="E112" s="5" t="s">
        <v>17</v>
      </c>
    </row>
    <row r="113" spans="1:5" ht="30" customHeight="1">
      <c r="A113" s="6" t="s">
        <v>2</v>
      </c>
      <c r="B113" s="7" t="s">
        <v>28</v>
      </c>
      <c r="C113" s="35"/>
      <c r="D113" s="43" t="s">
        <v>26</v>
      </c>
      <c r="E113" s="40" t="s">
        <v>19</v>
      </c>
    </row>
    <row r="114" spans="1:5" ht="30" customHeight="1">
      <c r="A114" s="6" t="s">
        <v>3</v>
      </c>
      <c r="B114" s="7"/>
      <c r="C114" s="35"/>
      <c r="D114" s="37" t="s">
        <v>27</v>
      </c>
      <c r="E114" s="10" t="s">
        <v>17</v>
      </c>
    </row>
    <row r="115" spans="1:5" ht="30" customHeight="1" thickBot="1">
      <c r="A115" s="6" t="s">
        <v>4</v>
      </c>
      <c r="B115" s="7"/>
      <c r="C115" s="38"/>
      <c r="D115" s="39"/>
      <c r="E115" s="40"/>
    </row>
    <row r="116" spans="1:5" ht="30" customHeight="1">
      <c r="A116" s="6" t="s">
        <v>5</v>
      </c>
      <c r="B116" s="7" t="s">
        <v>12</v>
      </c>
      <c r="C116" s="14" t="s">
        <v>6</v>
      </c>
      <c r="D116" s="15">
        <v>50</v>
      </c>
      <c r="E116" s="41"/>
    </row>
    <row r="117" spans="1:5" ht="30" customHeight="1" thickBot="1">
      <c r="A117" s="17" t="s">
        <v>7</v>
      </c>
      <c r="B117" s="62" t="s">
        <v>33</v>
      </c>
      <c r="C117" s="18" t="s">
        <v>8</v>
      </c>
      <c r="D117" s="19">
        <f>IF(D116&lt;0,"valor del indicador fuera de rango",IF(D116&lt;=25,0,IF(D116&lt;=100,(0.0133*(D116))-(0.333),"valor del indicador fuera rango")))</f>
        <v>0.3319999999999999</v>
      </c>
      <c r="E117" s="42"/>
    </row>
    <row r="118" spans="1:5" ht="30" customHeight="1">
      <c r="A118" s="21" t="s">
        <v>9</v>
      </c>
      <c r="B118" s="22" t="s">
        <v>8</v>
      </c>
      <c r="C118" s="63" t="s">
        <v>10</v>
      </c>
      <c r="D118" s="64"/>
      <c r="E118" s="65"/>
    </row>
    <row r="119" spans="1:5" ht="12.95" customHeight="1">
      <c r="A119" s="23">
        <v>0</v>
      </c>
      <c r="B119" s="24">
        <v>0</v>
      </c>
      <c r="C119" s="25"/>
      <c r="D119" s="25"/>
      <c r="E119" s="26"/>
    </row>
    <row r="120" spans="1:5" ht="12.95" customHeight="1">
      <c r="A120" s="27">
        <f aca="true" t="shared" si="8" ref="A120:A136">+A119+5</f>
        <v>5</v>
      </c>
      <c r="B120" s="24">
        <v>0</v>
      </c>
      <c r="C120" s="28"/>
      <c r="D120" s="25"/>
      <c r="E120" s="26"/>
    </row>
    <row r="121" spans="1:5" ht="12.95" customHeight="1">
      <c r="A121" s="27">
        <f t="shared" si="8"/>
        <v>10</v>
      </c>
      <c r="B121" s="24">
        <v>0</v>
      </c>
      <c r="C121" s="28"/>
      <c r="D121" s="25"/>
      <c r="E121" s="26"/>
    </row>
    <row r="122" spans="1:5" ht="12.95" customHeight="1">
      <c r="A122" s="27">
        <f t="shared" si="8"/>
        <v>15</v>
      </c>
      <c r="B122" s="24">
        <v>0</v>
      </c>
      <c r="C122" s="28"/>
      <c r="D122" s="25"/>
      <c r="E122" s="26"/>
    </row>
    <row r="123" spans="1:5" ht="12.95" customHeight="1">
      <c r="A123" s="27">
        <f t="shared" si="8"/>
        <v>20</v>
      </c>
      <c r="B123" s="24">
        <v>0</v>
      </c>
      <c r="C123" s="28"/>
      <c r="D123" s="25"/>
      <c r="E123" s="26"/>
    </row>
    <row r="124" spans="1:5" ht="12.95" customHeight="1">
      <c r="A124" s="27">
        <f t="shared" si="8"/>
        <v>25</v>
      </c>
      <c r="B124" s="24">
        <v>0</v>
      </c>
      <c r="C124" s="28"/>
      <c r="D124" s="25"/>
      <c r="E124" s="26"/>
    </row>
    <row r="125" spans="1:5" ht="12.95" customHeight="1">
      <c r="A125" s="45">
        <v>30</v>
      </c>
      <c r="B125" s="44">
        <f aca="true" t="shared" si="9" ref="B125:B136">0.0133*A125-0.333</f>
        <v>0.06599999999999995</v>
      </c>
      <c r="C125" s="28"/>
      <c r="D125" s="25"/>
      <c r="E125" s="26"/>
    </row>
    <row r="126" spans="1:5" ht="12.95" customHeight="1">
      <c r="A126" s="45">
        <v>40</v>
      </c>
      <c r="B126" s="44">
        <f t="shared" si="9"/>
        <v>0.199</v>
      </c>
      <c r="C126" s="28"/>
      <c r="D126" s="25"/>
      <c r="E126" s="26"/>
    </row>
    <row r="127" spans="1:5" ht="12.95" customHeight="1">
      <c r="A127" s="45">
        <v>50</v>
      </c>
      <c r="B127" s="44">
        <f t="shared" si="9"/>
        <v>0.3319999999999999</v>
      </c>
      <c r="C127" s="28"/>
      <c r="D127" s="25"/>
      <c r="E127" s="26"/>
    </row>
    <row r="128" spans="1:5" ht="12.95" customHeight="1">
      <c r="A128" s="45">
        <v>60</v>
      </c>
      <c r="B128" s="44">
        <f t="shared" si="9"/>
        <v>0.4649999999999999</v>
      </c>
      <c r="C128" s="28"/>
      <c r="D128" s="25"/>
      <c r="E128" s="26"/>
    </row>
    <row r="129" spans="1:5" ht="12.95" customHeight="1">
      <c r="A129" s="45">
        <f t="shared" si="8"/>
        <v>65</v>
      </c>
      <c r="B129" s="44">
        <f t="shared" si="9"/>
        <v>0.5314999999999999</v>
      </c>
      <c r="C129" s="28"/>
      <c r="D129" s="25"/>
      <c r="E129" s="26"/>
    </row>
    <row r="130" spans="1:5" ht="12.95" customHeight="1">
      <c r="A130" s="45">
        <f t="shared" si="8"/>
        <v>70</v>
      </c>
      <c r="B130" s="44">
        <f t="shared" si="9"/>
        <v>0.5979999999999999</v>
      </c>
      <c r="C130" s="28"/>
      <c r="D130" s="25"/>
      <c r="E130" s="26"/>
    </row>
    <row r="131" spans="1:5" ht="12.95" customHeight="1">
      <c r="A131" s="45">
        <f t="shared" si="8"/>
        <v>75</v>
      </c>
      <c r="B131" s="44">
        <f t="shared" si="9"/>
        <v>0.6644999999999999</v>
      </c>
      <c r="C131" s="28"/>
      <c r="D131" s="25"/>
      <c r="E131" s="26"/>
    </row>
    <row r="132" spans="1:5" ht="12.95" customHeight="1">
      <c r="A132" s="45">
        <f t="shared" si="8"/>
        <v>80</v>
      </c>
      <c r="B132" s="44">
        <f t="shared" si="9"/>
        <v>0.7310000000000001</v>
      </c>
      <c r="C132" s="28"/>
      <c r="D132" s="25"/>
      <c r="E132" s="26"/>
    </row>
    <row r="133" spans="1:5" ht="12.95" customHeight="1">
      <c r="A133" s="45">
        <f t="shared" si="8"/>
        <v>85</v>
      </c>
      <c r="B133" s="44">
        <f t="shared" si="9"/>
        <v>0.7974999999999999</v>
      </c>
      <c r="C133" s="28"/>
      <c r="D133" s="25"/>
      <c r="E133" s="26"/>
    </row>
    <row r="134" spans="1:5" ht="12.95" customHeight="1">
      <c r="A134" s="45">
        <f t="shared" si="8"/>
        <v>90</v>
      </c>
      <c r="B134" s="44">
        <f t="shared" si="9"/>
        <v>0.8639999999999999</v>
      </c>
      <c r="C134" s="28"/>
      <c r="D134" s="25"/>
      <c r="E134" s="26"/>
    </row>
    <row r="135" spans="1:5" ht="12.95" customHeight="1">
      <c r="A135" s="45">
        <f t="shared" si="8"/>
        <v>95</v>
      </c>
      <c r="B135" s="44">
        <f t="shared" si="9"/>
        <v>0.9304999999999999</v>
      </c>
      <c r="C135" s="28"/>
      <c r="D135" s="25"/>
      <c r="E135" s="26"/>
    </row>
    <row r="136" spans="1:5" ht="12.95" customHeight="1" thickBot="1">
      <c r="A136" s="46">
        <f t="shared" si="8"/>
        <v>100</v>
      </c>
      <c r="B136" s="51">
        <f t="shared" si="9"/>
        <v>0.9969999999999999</v>
      </c>
      <c r="C136" s="30"/>
      <c r="D136" s="30"/>
      <c r="E136" s="31"/>
    </row>
    <row r="137" ht="12.95" customHeight="1" thickTop="1"/>
  </sheetData>
  <mergeCells count="5">
    <mergeCell ref="C118:E118"/>
    <mergeCell ref="C7:E7"/>
    <mergeCell ref="C35:E35"/>
    <mergeCell ref="C63:E63"/>
    <mergeCell ref="C91:E9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8"/>
  <sheetViews>
    <sheetView zoomScale="75" zoomScaleNormal="75" workbookViewId="0" topLeftCell="A40">
      <selection activeCell="B41" sqref="B41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229</v>
      </c>
      <c r="C1" s="3" t="s">
        <v>1</v>
      </c>
      <c r="D1" s="4" t="s">
        <v>27</v>
      </c>
      <c r="E1" s="5" t="s">
        <v>30</v>
      </c>
    </row>
    <row r="2" spans="1:5" ht="30" customHeight="1">
      <c r="A2" s="6" t="s">
        <v>2</v>
      </c>
      <c r="B2" s="7" t="s">
        <v>29</v>
      </c>
      <c r="C2" s="8"/>
      <c r="D2" s="9" t="s">
        <v>31</v>
      </c>
      <c r="E2" s="10" t="s">
        <v>32</v>
      </c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34</v>
      </c>
      <c r="C5" s="14" t="s">
        <v>6</v>
      </c>
      <c r="D5" s="15">
        <v>2</v>
      </c>
      <c r="E5" s="16"/>
    </row>
    <row r="6" spans="1:5" ht="30" customHeight="1" thickBot="1">
      <c r="A6" s="17" t="s">
        <v>7</v>
      </c>
      <c r="B6" s="62" t="s">
        <v>40</v>
      </c>
      <c r="C6" s="18" t="s">
        <v>8</v>
      </c>
      <c r="D6" s="19">
        <f>IF(_Ind229&lt;0,"valor del indicador fuera de rango",IF(_Ind229&lt;=1,0,IF(_Ind229&lt;5,0.0469*(_Ind229^2)-0.0938*(_Ind229)+0.297,"valor del indicador fuera de rango")))</f>
        <v>0</v>
      </c>
      <c r="E6" s="20"/>
    </row>
    <row r="7" spans="1:5" ht="30" customHeight="1">
      <c r="A7" s="21" t="s">
        <v>9</v>
      </c>
      <c r="B7" s="22" t="s">
        <v>8</v>
      </c>
      <c r="C7" s="63" t="s">
        <v>10</v>
      </c>
      <c r="D7" s="64"/>
      <c r="E7" s="65"/>
    </row>
    <row r="8" spans="1:5" ht="12.95" customHeight="1">
      <c r="A8" s="52">
        <v>0</v>
      </c>
      <c r="B8" s="24">
        <v>0</v>
      </c>
      <c r="C8" s="25"/>
      <c r="D8" s="25"/>
      <c r="E8" s="26"/>
    </row>
    <row r="9" spans="1:5" ht="12.95" customHeight="1">
      <c r="A9" s="53">
        <f>+A8+0.2</f>
        <v>0.2</v>
      </c>
      <c r="B9" s="24">
        <v>0</v>
      </c>
      <c r="C9" s="28"/>
      <c r="D9" s="25"/>
      <c r="E9" s="26"/>
    </row>
    <row r="10" spans="1:5" ht="12.95" customHeight="1">
      <c r="A10" s="53">
        <f aca="true" t="shared" si="0" ref="A10:A33">+A9+0.2</f>
        <v>0.4</v>
      </c>
      <c r="B10" s="24">
        <v>0</v>
      </c>
      <c r="C10" s="28"/>
      <c r="D10" s="25"/>
      <c r="E10" s="26"/>
    </row>
    <row r="11" spans="1:5" ht="12.95" customHeight="1">
      <c r="A11" s="53">
        <f t="shared" si="0"/>
        <v>0.6000000000000001</v>
      </c>
      <c r="B11" s="24">
        <v>0</v>
      </c>
      <c r="C11" s="28"/>
      <c r="D11" s="25"/>
      <c r="E11" s="26"/>
    </row>
    <row r="12" spans="1:5" ht="12.95" customHeight="1">
      <c r="A12" s="53">
        <f t="shared" si="0"/>
        <v>0.8</v>
      </c>
      <c r="B12" s="24">
        <v>0</v>
      </c>
      <c r="C12" s="28"/>
      <c r="D12" s="25"/>
      <c r="E12" s="26"/>
    </row>
    <row r="13" spans="1:5" ht="12.95" customHeight="1">
      <c r="A13" s="53">
        <f t="shared" si="0"/>
        <v>1</v>
      </c>
      <c r="B13" s="24">
        <v>0</v>
      </c>
      <c r="C13" s="28"/>
      <c r="D13" s="25"/>
      <c r="E13" s="26"/>
    </row>
    <row r="14" spans="1:5" ht="12.95" customHeight="1">
      <c r="A14" s="54">
        <f t="shared" si="0"/>
        <v>1.2</v>
      </c>
      <c r="B14" s="47">
        <f aca="true" t="shared" si="1" ref="B14:B33">(0.0469)*A14^2-(0.0938)*A14+0.297</f>
        <v>0.251976</v>
      </c>
      <c r="C14" s="28"/>
      <c r="D14" s="25"/>
      <c r="E14" s="26"/>
    </row>
    <row r="15" spans="1:5" ht="12.95" customHeight="1">
      <c r="A15" s="54">
        <f t="shared" si="0"/>
        <v>1.4</v>
      </c>
      <c r="B15" s="47">
        <f t="shared" si="1"/>
        <v>0.25760399999999994</v>
      </c>
      <c r="C15" s="28"/>
      <c r="D15" s="25"/>
      <c r="E15" s="26"/>
    </row>
    <row r="16" spans="1:5" ht="12.95" customHeight="1">
      <c r="A16" s="54">
        <f t="shared" si="0"/>
        <v>1.5999999999999999</v>
      </c>
      <c r="B16" s="47">
        <f t="shared" si="1"/>
        <v>0.266984</v>
      </c>
      <c r="C16" s="28"/>
      <c r="D16" s="25"/>
      <c r="E16" s="26"/>
    </row>
    <row r="17" spans="1:5" ht="12.95" customHeight="1">
      <c r="A17" s="54">
        <f t="shared" si="0"/>
        <v>1.7999999999999998</v>
      </c>
      <c r="B17" s="47">
        <f t="shared" si="1"/>
        <v>0.280116</v>
      </c>
      <c r="C17" s="28"/>
      <c r="D17" s="25"/>
      <c r="E17" s="26"/>
    </row>
    <row r="18" spans="1:5" ht="12.95" customHeight="1">
      <c r="A18" s="54">
        <f t="shared" si="0"/>
        <v>1.9999999999999998</v>
      </c>
      <c r="B18" s="47">
        <f t="shared" si="1"/>
        <v>0.29699999999999993</v>
      </c>
      <c r="C18" s="28"/>
      <c r="D18" s="25"/>
      <c r="E18" s="26"/>
    </row>
    <row r="19" spans="1:5" ht="12.95" customHeight="1">
      <c r="A19" s="54">
        <f t="shared" si="0"/>
        <v>2.1999999999999997</v>
      </c>
      <c r="B19" s="47">
        <f t="shared" si="1"/>
        <v>0.317636</v>
      </c>
      <c r="C19" s="28"/>
      <c r="D19" s="25"/>
      <c r="E19" s="26"/>
    </row>
    <row r="20" spans="1:5" ht="12.95" customHeight="1">
      <c r="A20" s="54">
        <f t="shared" si="0"/>
        <v>2.4</v>
      </c>
      <c r="B20" s="47">
        <f t="shared" si="1"/>
        <v>0.342024</v>
      </c>
      <c r="C20" s="28"/>
      <c r="D20" s="25"/>
      <c r="E20" s="26"/>
    </row>
    <row r="21" spans="1:5" ht="12.95" customHeight="1">
      <c r="A21" s="54">
        <f t="shared" si="0"/>
        <v>2.6</v>
      </c>
      <c r="B21" s="47">
        <f t="shared" si="1"/>
        <v>0.370164</v>
      </c>
      <c r="C21" s="28"/>
      <c r="D21" s="25"/>
      <c r="E21" s="26"/>
    </row>
    <row r="22" spans="1:5" ht="12.95" customHeight="1">
      <c r="A22" s="54">
        <f t="shared" si="0"/>
        <v>2.8000000000000003</v>
      </c>
      <c r="B22" s="47">
        <f t="shared" si="1"/>
        <v>0.4020560000000001</v>
      </c>
      <c r="C22" s="28"/>
      <c r="D22" s="25"/>
      <c r="E22" s="26"/>
    </row>
    <row r="23" spans="1:5" ht="12.95" customHeight="1">
      <c r="A23" s="54">
        <f t="shared" si="0"/>
        <v>3.0000000000000004</v>
      </c>
      <c r="B23" s="47">
        <f t="shared" si="1"/>
        <v>0.4377000000000001</v>
      </c>
      <c r="C23" s="28"/>
      <c r="D23" s="25"/>
      <c r="E23" s="26"/>
    </row>
    <row r="24" spans="1:5" ht="12.95" customHeight="1">
      <c r="A24" s="54">
        <f t="shared" si="0"/>
        <v>3.2000000000000006</v>
      </c>
      <c r="B24" s="47">
        <f t="shared" si="1"/>
        <v>0.4770960000000001</v>
      </c>
      <c r="C24" s="28"/>
      <c r="D24" s="25"/>
      <c r="E24" s="26"/>
    </row>
    <row r="25" spans="1:5" ht="12.95" customHeight="1">
      <c r="A25" s="54">
        <f t="shared" si="0"/>
        <v>3.400000000000001</v>
      </c>
      <c r="B25" s="47">
        <f t="shared" si="1"/>
        <v>0.5202440000000002</v>
      </c>
      <c r="C25" s="28"/>
      <c r="D25" s="25"/>
      <c r="E25" s="26"/>
    </row>
    <row r="26" spans="1:5" ht="12.95" customHeight="1">
      <c r="A26" s="54">
        <f t="shared" si="0"/>
        <v>3.600000000000001</v>
      </c>
      <c r="B26" s="47">
        <f t="shared" si="1"/>
        <v>0.5671440000000001</v>
      </c>
      <c r="C26" s="28"/>
      <c r="D26" s="25"/>
      <c r="E26" s="26"/>
    </row>
    <row r="27" spans="1:5" ht="12.95" customHeight="1">
      <c r="A27" s="54">
        <f t="shared" si="0"/>
        <v>3.800000000000001</v>
      </c>
      <c r="B27" s="47">
        <f t="shared" si="1"/>
        <v>0.6177960000000002</v>
      </c>
      <c r="C27" s="28"/>
      <c r="D27" s="25"/>
      <c r="E27" s="26"/>
    </row>
    <row r="28" spans="1:5" ht="12.95" customHeight="1">
      <c r="A28" s="54">
        <f t="shared" si="0"/>
        <v>4.000000000000001</v>
      </c>
      <c r="B28" s="47">
        <f t="shared" si="1"/>
        <v>0.6722000000000001</v>
      </c>
      <c r="C28" s="28"/>
      <c r="D28" s="25"/>
      <c r="E28" s="26"/>
    </row>
    <row r="29" spans="1:5" ht="12.95" customHeight="1">
      <c r="A29" s="54">
        <f t="shared" si="0"/>
        <v>4.200000000000001</v>
      </c>
      <c r="B29" s="47">
        <f t="shared" si="1"/>
        <v>0.7303560000000002</v>
      </c>
      <c r="C29" s="28"/>
      <c r="D29" s="25"/>
      <c r="E29" s="26"/>
    </row>
    <row r="30" spans="1:5" ht="12.95" customHeight="1">
      <c r="A30" s="54">
        <f t="shared" si="0"/>
        <v>4.400000000000001</v>
      </c>
      <c r="B30" s="47">
        <f t="shared" si="1"/>
        <v>0.7922640000000003</v>
      </c>
      <c r="C30" s="28"/>
      <c r="D30" s="25"/>
      <c r="E30" s="26"/>
    </row>
    <row r="31" spans="1:5" ht="12.95" customHeight="1">
      <c r="A31" s="54">
        <f t="shared" si="0"/>
        <v>4.600000000000001</v>
      </c>
      <c r="B31" s="47">
        <f t="shared" si="1"/>
        <v>0.8579240000000006</v>
      </c>
      <c r="C31" s="28"/>
      <c r="D31" s="25"/>
      <c r="E31" s="26"/>
    </row>
    <row r="32" spans="1:5" ht="12.95" customHeight="1">
      <c r="A32" s="54">
        <f t="shared" si="0"/>
        <v>4.800000000000002</v>
      </c>
      <c r="B32" s="47">
        <f t="shared" si="1"/>
        <v>0.9273360000000004</v>
      </c>
      <c r="C32" s="28"/>
      <c r="D32" s="25"/>
      <c r="E32" s="26"/>
    </row>
    <row r="33" spans="1:5" ht="12.95" customHeight="1" thickBot="1">
      <c r="A33" s="55">
        <f t="shared" si="0"/>
        <v>5.000000000000002</v>
      </c>
      <c r="B33" s="48">
        <f t="shared" si="1"/>
        <v>1.0005000000000006</v>
      </c>
      <c r="C33" s="29"/>
      <c r="D33" s="30"/>
      <c r="E33" s="31"/>
    </row>
    <row r="34" ht="12.95" customHeight="1" thickTop="1"/>
    <row r="35" ht="12.95" customHeight="1" thickBot="1"/>
    <row r="36" spans="1:5" ht="30" customHeight="1" thickTop="1">
      <c r="A36" s="1" t="s">
        <v>0</v>
      </c>
      <c r="B36" s="2">
        <v>230</v>
      </c>
      <c r="C36" s="3" t="s">
        <v>1</v>
      </c>
      <c r="D36" s="4" t="s">
        <v>35</v>
      </c>
      <c r="E36" s="5" t="s">
        <v>36</v>
      </c>
    </row>
    <row r="37" spans="1:5" ht="30" customHeight="1">
      <c r="A37" s="6" t="s">
        <v>2</v>
      </c>
      <c r="B37" s="7" t="s">
        <v>37</v>
      </c>
      <c r="C37" s="35"/>
      <c r="D37" s="9"/>
      <c r="E37" s="36"/>
    </row>
    <row r="38" spans="1:5" ht="30" customHeight="1">
      <c r="A38" s="6" t="s">
        <v>3</v>
      </c>
      <c r="B38" s="7"/>
      <c r="C38" s="35"/>
      <c r="D38" s="37"/>
      <c r="E38" s="36"/>
    </row>
    <row r="39" spans="1:5" ht="30" customHeight="1" thickBot="1">
      <c r="A39" s="6" t="s">
        <v>4</v>
      </c>
      <c r="B39" s="7"/>
      <c r="C39" s="38"/>
      <c r="D39" s="39"/>
      <c r="E39" s="40"/>
    </row>
    <row r="40" spans="1:5" ht="30" customHeight="1">
      <c r="A40" s="6" t="s">
        <v>5</v>
      </c>
      <c r="B40" s="7" t="s">
        <v>34</v>
      </c>
      <c r="C40" s="14" t="s">
        <v>6</v>
      </c>
      <c r="D40" s="15">
        <v>4</v>
      </c>
      <c r="E40" s="41"/>
    </row>
    <row r="41" spans="1:5" ht="30" customHeight="1" thickBot="1">
      <c r="A41" s="17" t="s">
        <v>7</v>
      </c>
      <c r="B41" s="62" t="s">
        <v>40</v>
      </c>
      <c r="C41" s="18" t="s">
        <v>8</v>
      </c>
      <c r="D41" s="19">
        <f>IF(_Ind230&lt;0,"valor del indicador fuera de rango",IF(_Ind230&lt;=5,0.03*(_Ind230^2)+0.25,IF(_Ind230&gt;5,"valor del indicador fuera de rango")))</f>
        <v>0.25</v>
      </c>
      <c r="E41" s="42"/>
    </row>
    <row r="42" spans="1:5" ht="30" customHeight="1">
      <c r="A42" s="21" t="s">
        <v>9</v>
      </c>
      <c r="B42" s="22" t="s">
        <v>8</v>
      </c>
      <c r="C42" s="63" t="s">
        <v>10</v>
      </c>
      <c r="D42" s="64"/>
      <c r="E42" s="65"/>
    </row>
    <row r="43" spans="1:5" ht="12.95" customHeight="1">
      <c r="A43" s="52">
        <v>0</v>
      </c>
      <c r="B43" s="34">
        <f aca="true" t="shared" si="2" ref="B43:B68">0.03*(A43^2)+(0.25)</f>
        <v>0.25</v>
      </c>
      <c r="C43" s="25"/>
      <c r="D43" s="25"/>
      <c r="E43" s="26"/>
    </row>
    <row r="44" spans="1:5" ht="12.95" customHeight="1">
      <c r="A44" s="53">
        <f>+A43+0.2</f>
        <v>0.2</v>
      </c>
      <c r="B44" s="34">
        <f t="shared" si="2"/>
        <v>0.2512</v>
      </c>
      <c r="C44" s="28"/>
      <c r="D44" s="25"/>
      <c r="E44" s="26"/>
    </row>
    <row r="45" spans="1:5" ht="12.95" customHeight="1">
      <c r="A45" s="53">
        <f aca="true" t="shared" si="3" ref="A45:A68">+A44+0.2</f>
        <v>0.4</v>
      </c>
      <c r="B45" s="34">
        <f t="shared" si="2"/>
        <v>0.2548</v>
      </c>
      <c r="C45" s="28"/>
      <c r="D45" s="25"/>
      <c r="E45" s="26"/>
    </row>
    <row r="46" spans="1:5" ht="12.95" customHeight="1">
      <c r="A46" s="53">
        <f t="shared" si="3"/>
        <v>0.6000000000000001</v>
      </c>
      <c r="B46" s="34">
        <f t="shared" si="2"/>
        <v>0.2608</v>
      </c>
      <c r="C46" s="28"/>
      <c r="D46" s="25"/>
      <c r="E46" s="26"/>
    </row>
    <row r="47" spans="1:5" ht="12.95" customHeight="1">
      <c r="A47" s="53">
        <f t="shared" si="3"/>
        <v>0.8</v>
      </c>
      <c r="B47" s="34">
        <f t="shared" si="2"/>
        <v>0.2692</v>
      </c>
      <c r="C47" s="28"/>
      <c r="D47" s="25"/>
      <c r="E47" s="26"/>
    </row>
    <row r="48" spans="1:5" ht="12.95" customHeight="1">
      <c r="A48" s="53">
        <f t="shared" si="3"/>
        <v>1</v>
      </c>
      <c r="B48" s="34">
        <f t="shared" si="2"/>
        <v>0.28</v>
      </c>
      <c r="C48" s="28"/>
      <c r="D48" s="25"/>
      <c r="E48" s="26"/>
    </row>
    <row r="49" spans="1:5" ht="12.95" customHeight="1">
      <c r="A49" s="53">
        <f t="shared" si="3"/>
        <v>1.2</v>
      </c>
      <c r="B49" s="34">
        <f t="shared" si="2"/>
        <v>0.2932</v>
      </c>
      <c r="C49" s="28"/>
      <c r="D49" s="25"/>
      <c r="E49" s="26"/>
    </row>
    <row r="50" spans="1:5" ht="12.95" customHeight="1">
      <c r="A50" s="53">
        <f t="shared" si="3"/>
        <v>1.4</v>
      </c>
      <c r="B50" s="34">
        <f t="shared" si="2"/>
        <v>0.30879999999999996</v>
      </c>
      <c r="C50" s="28"/>
      <c r="D50" s="25"/>
      <c r="E50" s="26"/>
    </row>
    <row r="51" spans="1:5" ht="12.95" customHeight="1">
      <c r="A51" s="53">
        <f t="shared" si="3"/>
        <v>1.5999999999999999</v>
      </c>
      <c r="B51" s="34">
        <f t="shared" si="2"/>
        <v>0.3268</v>
      </c>
      <c r="C51" s="28"/>
      <c r="D51" s="25"/>
      <c r="E51" s="26"/>
    </row>
    <row r="52" spans="1:5" ht="12.95" customHeight="1">
      <c r="A52" s="53">
        <f t="shared" si="3"/>
        <v>1.7999999999999998</v>
      </c>
      <c r="B52" s="34">
        <f t="shared" si="2"/>
        <v>0.34719999999999995</v>
      </c>
      <c r="C52" s="28"/>
      <c r="D52" s="25"/>
      <c r="E52" s="26"/>
    </row>
    <row r="53" spans="1:5" ht="12.95" customHeight="1">
      <c r="A53" s="53">
        <f t="shared" si="3"/>
        <v>1.9999999999999998</v>
      </c>
      <c r="B53" s="34">
        <f t="shared" si="2"/>
        <v>0.37</v>
      </c>
      <c r="C53" s="28"/>
      <c r="D53" s="25"/>
      <c r="E53" s="26"/>
    </row>
    <row r="54" spans="1:5" ht="12.95" customHeight="1">
      <c r="A54" s="53">
        <f t="shared" si="3"/>
        <v>2.1999999999999997</v>
      </c>
      <c r="B54" s="34">
        <f t="shared" si="2"/>
        <v>0.3952</v>
      </c>
      <c r="C54" s="28"/>
      <c r="D54" s="25"/>
      <c r="E54" s="26"/>
    </row>
    <row r="55" spans="1:5" ht="12.95" customHeight="1">
      <c r="A55" s="53">
        <f t="shared" si="3"/>
        <v>2.4</v>
      </c>
      <c r="B55" s="34">
        <f t="shared" si="2"/>
        <v>0.42279999999999995</v>
      </c>
      <c r="C55" s="28"/>
      <c r="D55" s="25"/>
      <c r="E55" s="26"/>
    </row>
    <row r="56" spans="1:5" ht="12.95" customHeight="1">
      <c r="A56" s="53">
        <f t="shared" si="3"/>
        <v>2.6</v>
      </c>
      <c r="B56" s="34">
        <f t="shared" si="2"/>
        <v>0.4528</v>
      </c>
      <c r="C56" s="28"/>
      <c r="D56" s="25"/>
      <c r="E56" s="26"/>
    </row>
    <row r="57" spans="1:5" ht="12.95" customHeight="1">
      <c r="A57" s="53">
        <f t="shared" si="3"/>
        <v>2.8000000000000003</v>
      </c>
      <c r="B57" s="34">
        <f t="shared" si="2"/>
        <v>0.4852000000000001</v>
      </c>
      <c r="C57" s="28"/>
      <c r="D57" s="25"/>
      <c r="E57" s="26"/>
    </row>
    <row r="58" spans="1:5" ht="12.95" customHeight="1">
      <c r="A58" s="53">
        <f t="shared" si="3"/>
        <v>3.0000000000000004</v>
      </c>
      <c r="B58" s="34">
        <f t="shared" si="2"/>
        <v>0.52</v>
      </c>
      <c r="C58" s="28"/>
      <c r="D58" s="25"/>
      <c r="E58" s="26"/>
    </row>
    <row r="59" spans="1:5" ht="12.95" customHeight="1">
      <c r="A59" s="53">
        <f t="shared" si="3"/>
        <v>3.2000000000000006</v>
      </c>
      <c r="B59" s="34">
        <f t="shared" si="2"/>
        <v>0.5572000000000001</v>
      </c>
      <c r="C59" s="28"/>
      <c r="D59" s="25"/>
      <c r="E59" s="26"/>
    </row>
    <row r="60" spans="1:5" ht="12.95" customHeight="1">
      <c r="A60" s="53">
        <f t="shared" si="3"/>
        <v>3.400000000000001</v>
      </c>
      <c r="B60" s="34">
        <f t="shared" si="2"/>
        <v>0.5968000000000002</v>
      </c>
      <c r="C60" s="28"/>
      <c r="D60" s="25"/>
      <c r="E60" s="26"/>
    </row>
    <row r="61" spans="1:5" ht="12.95" customHeight="1" thickBot="1">
      <c r="A61" s="53">
        <f t="shared" si="3"/>
        <v>3.600000000000001</v>
      </c>
      <c r="B61" s="34">
        <f t="shared" si="2"/>
        <v>0.6388000000000001</v>
      </c>
      <c r="C61" s="29"/>
      <c r="D61" s="30"/>
      <c r="E61" s="31"/>
    </row>
    <row r="62" spans="1:5" ht="12.95" customHeight="1" thickTop="1">
      <c r="A62" s="53">
        <f t="shared" si="3"/>
        <v>3.800000000000001</v>
      </c>
      <c r="B62" s="34">
        <f t="shared" si="2"/>
        <v>0.6832000000000003</v>
      </c>
      <c r="C62" s="57"/>
      <c r="D62" s="57"/>
      <c r="E62" s="58"/>
    </row>
    <row r="63" spans="1:5" ht="12.95" customHeight="1">
      <c r="A63" s="53">
        <f t="shared" si="3"/>
        <v>4.000000000000001</v>
      </c>
      <c r="B63" s="34">
        <f t="shared" si="2"/>
        <v>0.7300000000000002</v>
      </c>
      <c r="C63" s="57"/>
      <c r="D63" s="57"/>
      <c r="E63" s="58"/>
    </row>
    <row r="64" spans="1:5" ht="12.95" customHeight="1">
      <c r="A64" s="53">
        <f t="shared" si="3"/>
        <v>4.200000000000001</v>
      </c>
      <c r="B64" s="34">
        <f t="shared" si="2"/>
        <v>0.7792000000000002</v>
      </c>
      <c r="C64" s="57"/>
      <c r="D64" s="57"/>
      <c r="E64" s="58"/>
    </row>
    <row r="65" spans="1:5" ht="12.95" customHeight="1">
      <c r="A65" s="53">
        <f t="shared" si="3"/>
        <v>4.400000000000001</v>
      </c>
      <c r="B65" s="34">
        <f t="shared" si="2"/>
        <v>0.8308000000000003</v>
      </c>
      <c r="C65" s="57"/>
      <c r="D65" s="57"/>
      <c r="E65" s="58"/>
    </row>
    <row r="66" spans="1:5" ht="12.95" customHeight="1">
      <c r="A66" s="53">
        <f t="shared" si="3"/>
        <v>4.600000000000001</v>
      </c>
      <c r="B66" s="34">
        <f t="shared" si="2"/>
        <v>0.8848000000000004</v>
      </c>
      <c r="C66" s="57"/>
      <c r="D66" s="57"/>
      <c r="E66" s="58"/>
    </row>
    <row r="67" spans="1:5" ht="12.95" customHeight="1">
      <c r="A67" s="53">
        <f t="shared" si="3"/>
        <v>4.800000000000002</v>
      </c>
      <c r="B67" s="34">
        <f t="shared" si="2"/>
        <v>0.9412000000000005</v>
      </c>
      <c r="C67" s="57"/>
      <c r="D67" s="57"/>
      <c r="E67" s="58"/>
    </row>
    <row r="68" spans="1:5" ht="12.95" customHeight="1" thickBot="1">
      <c r="A68" s="56">
        <f t="shared" si="3"/>
        <v>5.000000000000002</v>
      </c>
      <c r="B68" s="59">
        <f t="shared" si="2"/>
        <v>1.0000000000000004</v>
      </c>
      <c r="C68" s="60"/>
      <c r="D68" s="60"/>
      <c r="E68" s="61"/>
    </row>
    <row r="69" ht="12.95" customHeight="1" thickTop="1"/>
  </sheetData>
  <mergeCells count="2">
    <mergeCell ref="C7:E7"/>
    <mergeCell ref="C42:E4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231</v>
      </c>
      <c r="C1" s="3" t="s">
        <v>1</v>
      </c>
      <c r="D1" s="4" t="s">
        <v>38</v>
      </c>
      <c r="E1" s="5" t="s">
        <v>36</v>
      </c>
    </row>
    <row r="2" spans="1:5" ht="30" customHeight="1">
      <c r="A2" s="6" t="s">
        <v>2</v>
      </c>
      <c r="B2" s="7" t="s">
        <v>39</v>
      </c>
      <c r="C2" s="8"/>
      <c r="D2" s="9"/>
      <c r="E2" s="10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34</v>
      </c>
      <c r="C5" s="14" t="s">
        <v>6</v>
      </c>
      <c r="D5" s="15">
        <v>1</v>
      </c>
      <c r="E5" s="16"/>
    </row>
    <row r="6" spans="1:5" ht="30" customHeight="1" thickBot="1">
      <c r="A6" s="17" t="s">
        <v>7</v>
      </c>
      <c r="B6" s="62" t="s">
        <v>40</v>
      </c>
      <c r="C6" s="18" t="s">
        <v>8</v>
      </c>
      <c r="D6" s="19">
        <f>IF(_Ind231&lt;0,"valor del indicador fuera de rango",IF(_Ind231&lt;=5,0.02*(_Ind231^2)+0.1*_Ind231,IF(_Ind231&gt;5,"valor del indicador fuera de rango")))</f>
        <v>0</v>
      </c>
      <c r="E6" s="20"/>
    </row>
    <row r="7" spans="1:5" ht="30" customHeight="1">
      <c r="A7" s="21" t="s">
        <v>9</v>
      </c>
      <c r="B7" s="22" t="s">
        <v>8</v>
      </c>
      <c r="C7" s="63" t="s">
        <v>10</v>
      </c>
      <c r="D7" s="64"/>
      <c r="E7" s="65"/>
    </row>
    <row r="8" spans="1:5" ht="12.95" customHeight="1">
      <c r="A8" s="52">
        <v>0</v>
      </c>
      <c r="B8" s="24">
        <f aca="true" t="shared" si="0" ref="B8:B28">0.02*(A8^2)+0.1*A8</f>
        <v>0</v>
      </c>
      <c r="C8" s="25"/>
      <c r="D8" s="25"/>
      <c r="E8" s="26"/>
    </row>
    <row r="9" spans="1:5" ht="12.95" customHeight="1">
      <c r="A9" s="53">
        <v>0.5</v>
      </c>
      <c r="B9" s="24">
        <f t="shared" si="0"/>
        <v>0.055</v>
      </c>
      <c r="C9" s="28"/>
      <c r="D9" s="25"/>
      <c r="E9" s="26"/>
    </row>
    <row r="10" spans="1:5" ht="12.95" customHeight="1">
      <c r="A10" s="53">
        <v>1</v>
      </c>
      <c r="B10" s="24">
        <f t="shared" si="0"/>
        <v>0.12000000000000001</v>
      </c>
      <c r="C10" s="28"/>
      <c r="D10" s="25"/>
      <c r="E10" s="26"/>
    </row>
    <row r="11" spans="1:5" ht="12.95" customHeight="1">
      <c r="A11" s="53">
        <v>1.5</v>
      </c>
      <c r="B11" s="24">
        <f t="shared" si="0"/>
        <v>0.195</v>
      </c>
      <c r="C11" s="28"/>
      <c r="D11" s="25"/>
      <c r="E11" s="26"/>
    </row>
    <row r="12" spans="1:5" ht="12.95" customHeight="1">
      <c r="A12" s="53">
        <v>1.8</v>
      </c>
      <c r="B12" s="24">
        <f t="shared" si="0"/>
        <v>0.24480000000000002</v>
      </c>
      <c r="C12" s="28"/>
      <c r="D12" s="25"/>
      <c r="E12" s="26"/>
    </row>
    <row r="13" spans="1:5" ht="12.95" customHeight="1">
      <c r="A13" s="53">
        <f aca="true" t="shared" si="1" ref="A13:A28">+A12+0.2</f>
        <v>2</v>
      </c>
      <c r="B13" s="24">
        <f t="shared" si="0"/>
        <v>0.28</v>
      </c>
      <c r="C13" s="28"/>
      <c r="D13" s="25"/>
      <c r="E13" s="26"/>
    </row>
    <row r="14" spans="1:5" ht="12.95" customHeight="1">
      <c r="A14" s="53">
        <f t="shared" si="1"/>
        <v>2.2</v>
      </c>
      <c r="B14" s="24">
        <f t="shared" si="0"/>
        <v>0.3168</v>
      </c>
      <c r="C14" s="28"/>
      <c r="D14" s="25"/>
      <c r="E14" s="26"/>
    </row>
    <row r="15" spans="1:5" ht="12.95" customHeight="1">
      <c r="A15" s="53">
        <f t="shared" si="1"/>
        <v>2.4000000000000004</v>
      </c>
      <c r="B15" s="24">
        <f t="shared" si="0"/>
        <v>0.35520000000000007</v>
      </c>
      <c r="C15" s="28"/>
      <c r="D15" s="25"/>
      <c r="E15" s="26"/>
    </row>
    <row r="16" spans="1:5" ht="12.95" customHeight="1">
      <c r="A16" s="53">
        <f t="shared" si="1"/>
        <v>2.6000000000000005</v>
      </c>
      <c r="B16" s="24">
        <f t="shared" si="0"/>
        <v>0.3952000000000001</v>
      </c>
      <c r="C16" s="28"/>
      <c r="D16" s="25"/>
      <c r="E16" s="26"/>
    </row>
    <row r="17" spans="1:5" ht="12.95" customHeight="1">
      <c r="A17" s="53">
        <f t="shared" si="1"/>
        <v>2.8000000000000007</v>
      </c>
      <c r="B17" s="24">
        <f t="shared" si="0"/>
        <v>0.4368000000000002</v>
      </c>
      <c r="C17" s="28"/>
      <c r="D17" s="25"/>
      <c r="E17" s="26"/>
    </row>
    <row r="18" spans="1:5" ht="12.95" customHeight="1">
      <c r="A18" s="53">
        <f t="shared" si="1"/>
        <v>3.000000000000001</v>
      </c>
      <c r="B18" s="24">
        <f t="shared" si="0"/>
        <v>0.4800000000000002</v>
      </c>
      <c r="C18" s="28"/>
      <c r="D18" s="25"/>
      <c r="E18" s="26"/>
    </row>
    <row r="19" spans="1:5" ht="12.95" customHeight="1">
      <c r="A19" s="53">
        <f t="shared" si="1"/>
        <v>3.200000000000001</v>
      </c>
      <c r="B19" s="24">
        <f t="shared" si="0"/>
        <v>0.5248000000000003</v>
      </c>
      <c r="C19" s="28"/>
      <c r="D19" s="25"/>
      <c r="E19" s="26"/>
    </row>
    <row r="20" spans="1:5" ht="12.95" customHeight="1">
      <c r="A20" s="53">
        <f t="shared" si="1"/>
        <v>3.4000000000000012</v>
      </c>
      <c r="B20" s="24">
        <f t="shared" si="0"/>
        <v>0.5712000000000003</v>
      </c>
      <c r="C20" s="28"/>
      <c r="D20" s="25"/>
      <c r="E20" s="26"/>
    </row>
    <row r="21" spans="1:5" ht="12.95" customHeight="1">
      <c r="A21" s="53">
        <f t="shared" si="1"/>
        <v>3.6000000000000014</v>
      </c>
      <c r="B21" s="24">
        <f t="shared" si="0"/>
        <v>0.6192000000000004</v>
      </c>
      <c r="C21" s="28"/>
      <c r="D21" s="25"/>
      <c r="E21" s="26"/>
    </row>
    <row r="22" spans="1:5" ht="12.95" customHeight="1">
      <c r="A22" s="53">
        <f t="shared" si="1"/>
        <v>3.8000000000000016</v>
      </c>
      <c r="B22" s="24">
        <f t="shared" si="0"/>
        <v>0.6688000000000004</v>
      </c>
      <c r="C22" s="28"/>
      <c r="D22" s="25"/>
      <c r="E22" s="26"/>
    </row>
    <row r="23" spans="1:5" ht="12.95" customHeight="1">
      <c r="A23" s="53">
        <f t="shared" si="1"/>
        <v>4.000000000000002</v>
      </c>
      <c r="B23" s="24">
        <f t="shared" si="0"/>
        <v>0.7200000000000004</v>
      </c>
      <c r="C23" s="28"/>
      <c r="D23" s="25"/>
      <c r="E23" s="26"/>
    </row>
    <row r="24" spans="1:5" ht="12.95" customHeight="1">
      <c r="A24" s="53">
        <f t="shared" si="1"/>
        <v>4.200000000000002</v>
      </c>
      <c r="B24" s="24">
        <f t="shared" si="0"/>
        <v>0.7728000000000005</v>
      </c>
      <c r="C24" s="28"/>
      <c r="D24" s="25"/>
      <c r="E24" s="26"/>
    </row>
    <row r="25" spans="1:5" ht="12.95" customHeight="1">
      <c r="A25" s="53">
        <f t="shared" si="1"/>
        <v>4.400000000000002</v>
      </c>
      <c r="B25" s="24">
        <f t="shared" si="0"/>
        <v>0.8272000000000006</v>
      </c>
      <c r="C25" s="28"/>
      <c r="D25" s="25"/>
      <c r="E25" s="26"/>
    </row>
    <row r="26" spans="1:5" ht="12.95" customHeight="1">
      <c r="A26" s="53">
        <f t="shared" si="1"/>
        <v>4.600000000000002</v>
      </c>
      <c r="B26" s="24">
        <f t="shared" si="0"/>
        <v>0.8832000000000007</v>
      </c>
      <c r="C26" s="28"/>
      <c r="D26" s="25"/>
      <c r="E26" s="26"/>
    </row>
    <row r="27" spans="1:5" ht="12.95" customHeight="1">
      <c r="A27" s="53">
        <f t="shared" si="1"/>
        <v>4.8000000000000025</v>
      </c>
      <c r="B27" s="24">
        <f t="shared" si="0"/>
        <v>0.9408000000000007</v>
      </c>
      <c r="C27" s="28"/>
      <c r="D27" s="25"/>
      <c r="E27" s="26"/>
    </row>
    <row r="28" spans="1:5" ht="12.95" customHeight="1" thickBot="1">
      <c r="A28" s="56">
        <f t="shared" si="1"/>
        <v>5.000000000000003</v>
      </c>
      <c r="B28" s="33">
        <f t="shared" si="0"/>
        <v>1.0000000000000009</v>
      </c>
      <c r="C28" s="29"/>
      <c r="D28" s="30"/>
      <c r="E28" s="31"/>
    </row>
    <row r="29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2007-07-16T11:55:43Z</dcterms:created>
  <dcterms:modified xsi:type="dcterms:W3CDTF">2012-12-04T11:14:21Z</dcterms:modified>
  <cp:category/>
  <cp:version/>
  <cp:contentType/>
  <cp:contentStatus/>
</cp:coreProperties>
</file>