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0"/>
  </bookViews>
  <sheets>
    <sheet name="Registro" sheetId="6" r:id="rId1"/>
    <sheet name="250" sheetId="1" r:id="rId2"/>
    <sheet name="251" sheetId="2" r:id="rId3"/>
    <sheet name="252-253" sheetId="3" r:id="rId4"/>
    <sheet name="254" sheetId="4" r:id="rId5"/>
    <sheet name="255" sheetId="5" r:id="rId6"/>
  </sheets>
  <externalReferences>
    <externalReference r:id="rId9"/>
  </externalReferences>
  <definedNames>
    <definedName name="ficha">#REF!</definedName>
    <definedName name="_Ind18">#REF!</definedName>
    <definedName name="_Ind4" localSheetId="2">#REF!</definedName>
    <definedName name="_Ind4" localSheetId="3">#REF!</definedName>
    <definedName name="_Ind4" localSheetId="4">#REF!</definedName>
    <definedName name="_Ind4" localSheetId="5">#REF!</definedName>
    <definedName name="_Ind4">#REF!</definedName>
    <definedName name="OLE_LINK2" localSheetId="1">#REF!</definedName>
    <definedName name="OLE_LINK2" localSheetId="2">#REF!</definedName>
    <definedName name="OLE_LINK2" localSheetId="3">#REF!</definedName>
    <definedName name="OLE_LINK2" localSheetId="4">#REF!</definedName>
    <definedName name="OLE_LINK2" localSheetId="5">#REF!</definedName>
    <definedName name="OLE_LINK5" localSheetId="1">#REF!</definedName>
    <definedName name="OLE_LINK5" localSheetId="2">#REF!</definedName>
    <definedName name="OLE_LINK5" localSheetId="3">#REF!</definedName>
    <definedName name="OLE_LINK5" localSheetId="4">#REF!</definedName>
    <definedName name="OLE_LINK5" localSheetId="5">#REF!</definedName>
    <definedName name="OLE_LINK6" localSheetId="1">#REF!</definedName>
    <definedName name="OLE_LINK6" localSheetId="2">#REF!</definedName>
    <definedName name="OLE_LINK6" localSheetId="3">#REF!</definedName>
    <definedName name="OLE_LINK6" localSheetId="4">#REF!</definedName>
    <definedName name="OLE_LINK6" localSheetId="5">#REF!</definedName>
    <definedName name="OLE_LINK7" localSheetId="1">#REF!</definedName>
    <definedName name="OLE_LINK7" localSheetId="2">#REF!</definedName>
    <definedName name="OLE_LINK7" localSheetId="3">#REF!</definedName>
    <definedName name="OLE_LINK7" localSheetId="4">#REF!</definedName>
    <definedName name="OLE_LINK7" localSheetId="5">#REF!</definedName>
    <definedName name="OLE_LINK8" localSheetId="1">#REF!</definedName>
    <definedName name="OLE_LINK8" localSheetId="2">#REF!</definedName>
    <definedName name="OLE_LINK8" localSheetId="3">#REF!</definedName>
    <definedName name="OLE_LINK8" localSheetId="4">#REF!</definedName>
    <definedName name="OLE_LINK8" localSheetId="5">#REF!</definedName>
  </definedNames>
  <calcPr calcId="125725"/>
</workbook>
</file>

<file path=xl/sharedStrings.xml><?xml version="1.0" encoding="utf-8"?>
<sst xmlns="http://schemas.openxmlformats.org/spreadsheetml/2006/main" count="117" uniqueCount="47">
  <si>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</si>
  <si>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</si>
  <si>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</si>
  <si>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</si>
  <si>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</si>
  <si>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</si>
  <si>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</si>
  <si>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</si>
  <si>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</si>
  <si>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</si>
  <si>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no hay</t>
  </si>
  <si>
    <t>Tipo de indicador</t>
  </si>
  <si>
    <t>0&lt;I&lt;100</t>
  </si>
  <si>
    <t>Número de alegaciones presentadas</t>
  </si>
  <si>
    <t>CA=1E-04I^2 - 2E-02I + 1</t>
  </si>
  <si>
    <t>Indicador semicualitativo de variación de la calidad de vida</t>
  </si>
  <si>
    <t>CA= -2,78E-02*I^2 + 3,33E-01I</t>
  </si>
  <si>
    <t>0&lt;I&lt;6</t>
  </si>
  <si>
    <t>1&lt;I&lt;3,5</t>
  </si>
  <si>
    <t>3,5&lt;I&lt;6</t>
  </si>
  <si>
    <t>CA=-8E-02I^2 + 9,6E - 01I - 1,880</t>
  </si>
  <si>
    <t>% de pobalación en contra del proyecto</t>
  </si>
  <si>
    <t>CA= 1E-04I^2 - 2E- 02I + 1</t>
  </si>
  <si>
    <t>0 &lt; I &lt; 100</t>
  </si>
  <si>
    <t>CA= + 5,71E-02I^2 - 5,71E-02I + 6,94E -18</t>
  </si>
  <si>
    <t>0 - 100</t>
  </si>
  <si>
    <t>0 - 6</t>
  </si>
  <si>
    <t>Indicador semicualitativo de variación de las interacciones sociales</t>
  </si>
  <si>
    <t>CA=-2,5E-03x+1</t>
  </si>
  <si>
    <t>0&lt;x&lt;100</t>
  </si>
  <si>
    <t>CA=-7,5E-03x+1,500</t>
  </si>
  <si>
    <t>100&lt;x&lt;200</t>
  </si>
  <si>
    <t>Variación del riesgo</t>
  </si>
  <si>
    <t>0 - 200</t>
  </si>
  <si>
    <t>Grado de quebrantamientos e interés</t>
  </si>
  <si>
    <t>0 - 5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</si>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</sst>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6" formatCode="0.000"/>
    <numFmt numFmtId="178" formatCode="0.0"/>
  </numFmts>
  <fonts count="8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hair"/>
      <right style="medium"/>
      <top style="thin"/>
      <bottom style="thin"/>
    </border>
    <border>
      <left style="thick"/>
      <right style="dotted"/>
      <top/>
      <bottom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/>
      <bottom style="thick"/>
    </border>
    <border>
      <left style="dotted"/>
      <right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center" vertical="center"/>
    </xf>
    <xf numFmtId="16" fontId="4" fillId="4" borderId="7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178" fontId="4" fillId="4" borderId="27" xfId="0" applyNumberFormat="1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178" fontId="4" fillId="4" borderId="2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178" fontId="4" fillId="4" borderId="30" xfId="0" applyNumberFormat="1" applyFont="1" applyFill="1" applyBorder="1" applyAlignment="1">
      <alignment horizontal="center" vertical="center" wrapText="1"/>
    </xf>
    <xf numFmtId="176" fontId="4" fillId="4" borderId="31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4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4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176" fontId="4" fillId="2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2" fontId="4" fillId="4" borderId="35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176" fontId="4" fillId="2" borderId="3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"/>
          <c:y val="0.06775"/>
          <c:w val="0.86975"/>
          <c:h val="0.70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'250'!$A$8:$A$25</c:f>
              <c:numCache/>
            </c:numRef>
          </c:xVal>
          <c:yVal>
            <c:numRef>
              <c:f>'250'!$B$8:$B$25</c:f>
              <c:numCache/>
            </c:numRef>
          </c:yVal>
          <c:smooth val="0"/>
        </c:ser>
        <c:axId val="10770053"/>
        <c:axId val="29821614"/>
      </c:scatterChart>
      <c:valAx>
        <c:axId val="10770053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821614"/>
        <c:crosses val="autoZero"/>
        <c:crossBetween val="midCat"/>
        <c:dispUnits/>
      </c:valAx>
      <c:valAx>
        <c:axId val="298216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4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77005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"/>
          <c:y val="0.0675"/>
          <c:w val="0.87425"/>
          <c:h val="0.73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'251'!$A$8:$A$25</c:f>
              <c:numCache/>
            </c:numRef>
          </c:xVal>
          <c:yVal>
            <c:numRef>
              <c:f>'251'!$B$8:$B$25</c:f>
              <c:numCache/>
            </c:numRef>
          </c:yVal>
          <c:smooth val="0"/>
        </c:ser>
        <c:axId val="67067935"/>
        <c:axId val="66740504"/>
      </c:scatterChart>
      <c:valAx>
        <c:axId val="67067935"/>
        <c:scaling>
          <c:orientation val="minMax"/>
          <c:max val="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32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740504"/>
        <c:crosses val="autoZero"/>
        <c:crossBetween val="midCat"/>
        <c:dispUnits/>
      </c:valAx>
      <c:valAx>
        <c:axId val="667405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6793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5"/>
          <c:w val="0.84025"/>
          <c:h val="0.68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'252-253'!$A$8:$A$25</c:f>
              <c:numCache/>
            </c:numRef>
          </c:xVal>
          <c:yVal>
            <c:numRef>
              <c:f>'252-253'!$B$8:$B$25</c:f>
              <c:numCache/>
            </c:numRef>
          </c:yVal>
          <c:smooth val="0"/>
        </c:ser>
        <c:axId val="63793625"/>
        <c:axId val="37271714"/>
      </c:scatterChart>
      <c:valAx>
        <c:axId val="6379362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05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271714"/>
        <c:crosses val="autoZero"/>
        <c:crossBetween val="midCat"/>
        <c:dispUnits/>
      </c:valAx>
      <c:valAx>
        <c:axId val="3727171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3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793625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"/>
          <c:y val="0.06725"/>
          <c:w val="0.84075"/>
          <c:h val="0.68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'252-253'!$A$34:$A$53</c:f>
              <c:numCache/>
            </c:numRef>
          </c:xVal>
          <c:yVal>
            <c:numRef>
              <c:f>'252-253'!$B$34:$B$53</c:f>
              <c:numCache/>
            </c:numRef>
          </c:yVal>
          <c:smooth val="0"/>
        </c:ser>
        <c:axId val="67009971"/>
        <c:axId val="66218828"/>
      </c:scatterChart>
      <c:valAx>
        <c:axId val="670099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695"/>
              <c:y val="0.888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218828"/>
        <c:crosses val="autoZero"/>
        <c:crossBetween val="midCat"/>
        <c:dispUnits/>
      </c:valAx>
      <c:valAx>
        <c:axId val="662188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7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700997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"/>
          <c:w val="0.84025"/>
          <c:h val="0.6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'254'!$A$8:$A$28</c:f>
              <c:numCache/>
            </c:numRef>
          </c:xVal>
          <c:yVal>
            <c:numRef>
              <c:f>'254'!$B$8:$B$28</c:f>
              <c:numCache/>
            </c:numRef>
          </c:yVal>
          <c:smooth val="0"/>
        </c:ser>
        <c:axId val="59098541"/>
        <c:axId val="62124822"/>
      </c:scatterChart>
      <c:valAx>
        <c:axId val="5909854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05"/>
              <c:y val="0.88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124822"/>
        <c:crosses val="autoZero"/>
        <c:crossBetween val="midCat"/>
        <c:dispUnits/>
      </c:valAx>
      <c:valAx>
        <c:axId val="6212482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098541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2825"/>
          <c:y val="0.067"/>
          <c:w val="0.853"/>
          <c:h val="0.6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'255'!$A$8:$A$28</c:f>
              <c:numCache/>
            </c:numRef>
          </c:xVal>
          <c:yVal>
            <c:numRef>
              <c:f>'255'!$B$8:$B$28</c:f>
              <c:numCache/>
            </c:numRef>
          </c:yVal>
          <c:smooth val="0"/>
        </c:ser>
        <c:axId val="22252487"/>
        <c:axId val="66054656"/>
      </c:scatterChart>
      <c:valAx>
        <c:axId val="22252487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77"/>
              <c:y val="0.888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054656"/>
        <c:crosses val="autoZero"/>
        <c:crossBetween val="midCat"/>
        <c:dispUnits/>
      </c:valAx>
      <c:valAx>
        <c:axId val="6605465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85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25248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4.emf" /><Relationship Id="rId6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22.emf" /><Relationship Id="rId7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1.emf" /><Relationship Id="rId6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6.xml" /><Relationship Id="rId6" Type="http://schemas.openxmlformats.org/officeDocument/2006/relationships/image" Target="../media/image1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1.w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26.emf" /><Relationship Id="rId12" Type="http://schemas.openxmlformats.org/officeDocument/2006/relationships/image" Target="../media/image13.wmf" /><Relationship Id="rId13" Type="http://schemas.openxmlformats.org/officeDocument/2006/relationships/image" Target="../media/image15.wmf" /><Relationship Id="rId14" Type="http://schemas.openxmlformats.org/officeDocument/2006/relationships/image" Target="../media/image16.wmf" /><Relationship Id="rId15" Type="http://schemas.openxmlformats.org/officeDocument/2006/relationships/image" Target="../media/image17.wmf" /><Relationship Id="rId16" Type="http://schemas.openxmlformats.org/officeDocument/2006/relationships/image" Target="../media/image18.wmf" /><Relationship Id="rId17" Type="http://schemas.openxmlformats.org/officeDocument/2006/relationships/image" Target="../media/image23.wmf" /><Relationship Id="rId18" Type="http://schemas.openxmlformats.org/officeDocument/2006/relationships/image" Target="../media/image20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4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24.emf" /><Relationship Id="rId13" Type="http://schemas.openxmlformats.org/officeDocument/2006/relationships/image" Target="../media/image25.emf" /><Relationship Id="rId14" Type="http://schemas.openxmlformats.org/officeDocument/2006/relationships/image" Target="../media/image13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23.wmf" /><Relationship Id="rId20" Type="http://schemas.openxmlformats.org/officeDocument/2006/relationships/image" Target="../media/image19.wmf" /><Relationship Id="rId21" Type="http://schemas.openxmlformats.org/officeDocument/2006/relationships/image" Target="../media/image20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0.wmf" /><Relationship Id="rId7" Type="http://schemas.openxmlformats.org/officeDocument/2006/relationships/image" Target="../media/image14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4.emf" /><Relationship Id="rId13" Type="http://schemas.openxmlformats.org/officeDocument/2006/relationships/image" Target="../media/image22.emf" /><Relationship Id="rId14" Type="http://schemas.openxmlformats.org/officeDocument/2006/relationships/image" Target="../media/image13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23.wmf" /><Relationship Id="rId20" Type="http://schemas.openxmlformats.org/officeDocument/2006/relationships/image" Target="../media/image19.wmf" /><Relationship Id="rId21" Type="http://schemas.openxmlformats.org/officeDocument/2006/relationships/image" Target="../media/image20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4.wmf" /><Relationship Id="rId7" Type="http://schemas.openxmlformats.org/officeDocument/2006/relationships/image" Target="../media/image11.w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21.emf" /><Relationship Id="rId13" Type="http://schemas.openxmlformats.org/officeDocument/2006/relationships/image" Target="../media/image13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7.wmf" /><Relationship Id="rId4" Type="http://schemas.openxmlformats.org/officeDocument/2006/relationships/image" Target="../media/image8.wmf" /><Relationship Id="rId5" Type="http://schemas.openxmlformats.org/officeDocument/2006/relationships/image" Target="../media/image9.wmf" /><Relationship Id="rId6" Type="http://schemas.openxmlformats.org/officeDocument/2006/relationships/image" Target="../media/image14.wmf" /><Relationship Id="rId7" Type="http://schemas.openxmlformats.org/officeDocument/2006/relationships/image" Target="../media/image11.w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12.emf" /><Relationship Id="rId13" Type="http://schemas.openxmlformats.org/officeDocument/2006/relationships/image" Target="../media/image13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Relationship Id="rId19" Type="http://schemas.openxmlformats.org/officeDocument/2006/relationships/image" Target="../media/image2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9525</xdr:rowOff>
    </xdr:to>
    <xdr:graphicFrame macro="">
      <xdr:nvGraphicFramePr>
        <xdr:cNvPr id="1070" name="Chart 46"/>
        <xdr:cNvGraphicFramePr/>
      </xdr:nvGraphicFramePr>
      <xdr:xfrm>
        <a:off x="4438650" y="2676525"/>
        <a:ext cx="45339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1195" name="Group 171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1042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171" name="Picture 1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1196" name="Group 172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2" name="Picture 14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1197" name="Group 17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1173" name="Text Box 149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4" name="Picture 15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1199" name="Group 175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1175" name="Text Box 151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1176" name="Picture 15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oneCellAnchor>
    <xdr:from>
      <xdr:col>2</xdr:col>
      <xdr:colOff>9525</xdr:colOff>
      <xdr:row>20</xdr:row>
      <xdr:rowOff>9525</xdr:rowOff>
    </xdr:from>
    <xdr:ext cx="4533900" cy="809625"/>
    <xdr:sp macro="" fLocksText="0" textlink="">
      <xdr:nvSpPr>
        <xdr:cNvPr id="1068" name="Text Box 44"/>
        <xdr:cNvSpPr txBox="1">
          <a:spLocks noChangeArrowheads="1"/>
        </xdr:cNvSpPr>
      </xdr:nvSpPr>
      <xdr:spPr bwMode="auto">
        <a:xfrm>
          <a:off x="4438650" y="4781550"/>
          <a:ext cx="4533900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3.2.1.1. ESTILOS DE VIDA.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Calidad de vida.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2</xdr:col>
      <xdr:colOff>114300</xdr:colOff>
      <xdr:row>22</xdr:row>
      <xdr:rowOff>28575</xdr:rowOff>
    </xdr:from>
    <xdr:to>
      <xdr:col>4</xdr:col>
      <xdr:colOff>428625</xdr:colOff>
      <xdr:row>23</xdr:row>
      <xdr:rowOff>152400</xdr:rowOff>
    </xdr:to>
    <xdr:pic>
      <xdr:nvPicPr>
        <xdr:cNvPr id="1201" name="Picture 177"/>
        <xdr:cNvPicPr preferRelativeResize="1">
          <a:picLocks noChangeAspect="1"/>
        </xdr:cNvPicPr>
      </xdr:nvPicPr>
      <xdr:blipFill>
        <a:blip r:embed="rId5"/>
        <a:srcRect r="39283" b="33578"/>
        <a:stretch>
          <a:fillRect/>
        </a:stretch>
      </xdr:blipFill>
      <xdr:spPr bwMode="auto">
        <a:xfrm>
          <a:off x="4543425" y="5124450"/>
          <a:ext cx="334327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9525</xdr:rowOff>
    </xdr:to>
    <xdr:graphicFrame macro="">
      <xdr:nvGraphicFramePr>
        <xdr:cNvPr id="2051" name="Chart 3"/>
        <xdr:cNvGraphicFramePr/>
      </xdr:nvGraphicFramePr>
      <xdr:xfrm>
        <a:off x="4429125" y="2667000"/>
        <a:ext cx="45434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206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2065" name="Group 17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2066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2067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2068" name="Group 20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2069" name="Text Box 21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0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2071" name="Group 2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2072" name="Text Box 24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3" name="Picture 2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2074" name="Group 26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2075" name="Text Box 27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2076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76200</xdr:colOff>
      <xdr:row>0</xdr:row>
      <xdr:rowOff>0</xdr:rowOff>
    </xdr:from>
    <xdr:to>
      <xdr:col>6</xdr:col>
      <xdr:colOff>495300</xdr:colOff>
      <xdr:row>0</xdr:row>
      <xdr:rowOff>0</xdr:rowOff>
    </xdr:to>
    <xdr:pic>
      <xdr:nvPicPr>
        <xdr:cNvPr id="2078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4505325" y="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9525</xdr:rowOff>
    </xdr:from>
    <xdr:to>
      <xdr:col>5</xdr:col>
      <xdr:colOff>0</xdr:colOff>
      <xdr:row>24</xdr:row>
      <xdr:rowOff>152400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4429125" y="4781550"/>
          <a:ext cx="4543425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3.2.1.2. INTERACCIONES SOCIALES.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Flujos de relación social entre agentes y clases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22</xdr:row>
      <xdr:rowOff>19050</xdr:rowOff>
    </xdr:from>
    <xdr:to>
      <xdr:col>4</xdr:col>
      <xdr:colOff>790575</xdr:colOff>
      <xdr:row>23</xdr:row>
      <xdr:rowOff>142875</xdr:rowOff>
    </xdr:to>
    <xdr:pic>
      <xdr:nvPicPr>
        <xdr:cNvPr id="2084" name="Picture 36"/>
        <xdr:cNvPicPr preferRelativeResize="1">
          <a:picLocks noChangeAspect="1"/>
        </xdr:cNvPicPr>
      </xdr:nvPicPr>
      <xdr:blipFill>
        <a:blip r:embed="rId6"/>
        <a:srcRect r="32737" b="33578"/>
        <a:stretch>
          <a:fillRect/>
        </a:stretch>
      </xdr:blipFill>
      <xdr:spPr bwMode="auto">
        <a:xfrm>
          <a:off x="4552950" y="5114925"/>
          <a:ext cx="369570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4429125" y="4781550"/>
          <a:ext cx="4524375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3.2.1.3. ACEPTABILIDAD SOCIAL DEL PROYECTO.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Actitud de la población frente al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impactos negativos, Ind(sin) = 0 y Ind (con) = % población en contra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Para impactos positivos, Ind(sin) = 100 y Ind (con) = 100-% población en contra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9525</xdr:rowOff>
    </xdr:to>
    <xdr:graphicFrame macro="">
      <xdr:nvGraphicFramePr>
        <xdr:cNvPr id="3077" name="Chart 5"/>
        <xdr:cNvGraphicFramePr/>
      </xdr:nvGraphicFramePr>
      <xdr:xfrm>
        <a:off x="4429125" y="2667000"/>
        <a:ext cx="45339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3087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091" name="Picture 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3092" name="Group 20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3093" name="Text Box 21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094" name="Picture 2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3095" name="Group 23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3096" name="Text Box 24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097" name="Picture 2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3098" name="Group 26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3099" name="Text Box 27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3100" name="Picture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3105" name="Picture 3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46</xdr:row>
      <xdr:rowOff>9525</xdr:rowOff>
    </xdr:from>
    <xdr:to>
      <xdr:col>4</xdr:col>
      <xdr:colOff>1495425</xdr:colOff>
      <xdr:row>53</xdr:row>
      <xdr:rowOff>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4429125" y="10639425"/>
          <a:ext cx="4524375" cy="11239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Estilos de vida y pautas de comportamiento.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3.2.1.3. ACEPTABILIDAD SOCIAL DEL PROYECTO.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Actitud de la población frente al proyecto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9525</xdr:colOff>
      <xdr:row>48</xdr:row>
      <xdr:rowOff>152400</xdr:rowOff>
    </xdr:from>
    <xdr:to>
      <xdr:col>5</xdr:col>
      <xdr:colOff>238125</xdr:colOff>
      <xdr:row>50</xdr:row>
      <xdr:rowOff>114300</xdr:rowOff>
    </xdr:to>
    <xdr:pic>
      <xdr:nvPicPr>
        <xdr:cNvPr id="3108" name="Picture 36"/>
        <xdr:cNvPicPr preferRelativeResize="1">
          <a:picLocks noChangeAspect="1"/>
        </xdr:cNvPicPr>
      </xdr:nvPicPr>
      <xdr:blipFill>
        <a:blip r:embed="rId6"/>
        <a:srcRect r="13093" b="33578"/>
        <a:stretch>
          <a:fillRect/>
        </a:stretch>
      </xdr:blipFill>
      <xdr:spPr bwMode="auto">
        <a:xfrm>
          <a:off x="4438650" y="11106150"/>
          <a:ext cx="4772025" cy="285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33</xdr:row>
      <xdr:rowOff>0</xdr:rowOff>
    </xdr:from>
    <xdr:to>
      <xdr:col>5</xdr:col>
      <xdr:colOff>0</xdr:colOff>
      <xdr:row>46</xdr:row>
      <xdr:rowOff>19050</xdr:rowOff>
    </xdr:to>
    <xdr:graphicFrame macro="">
      <xdr:nvGraphicFramePr>
        <xdr:cNvPr id="3109" name="Chart 37"/>
        <xdr:cNvGraphicFramePr/>
      </xdr:nvGraphicFramePr>
      <xdr:xfrm>
        <a:off x="4429125" y="8524875"/>
        <a:ext cx="4543425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27</xdr:row>
      <xdr:rowOff>152400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29125" y="4781550"/>
          <a:ext cx="4524375" cy="12763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3.2.1.4. SALUD Y SEGURIDAD.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Condiciones de salud pública y seguridad ciudadana.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riesgo se refiere a los efectos sobre la salud del proyecto, el riesgo de accidentes y la seguridad ciudadana y se excluye la seguridad viaria (tratada en otro factor) y los riesgos geológicos (tratados también en otro factor).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 = 100</a:t>
          </a: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410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4111" name="Group 15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4112" name="Text Box 16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13" name="Picture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4114" name="Group 18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4115" name="Text Box 19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16" name="Picture 2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4117" name="Group 21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4118" name="Text Box 22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19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4120" name="Group 24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4121" name="Text Box 25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4122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4123" name="Group 27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4124" name="Text Box 28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125" name="Picture 2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1</xdr:col>
      <xdr:colOff>314325</xdr:colOff>
      <xdr:row>2</xdr:row>
      <xdr:rowOff>0</xdr:rowOff>
    </xdr:from>
    <xdr:to>
      <xdr:col>1</xdr:col>
      <xdr:colOff>2390775</xdr:colOff>
      <xdr:row>3</xdr:row>
      <xdr:rowOff>0</xdr:rowOff>
    </xdr:to>
    <xdr:pic>
      <xdr:nvPicPr>
        <xdr:cNvPr id="4128" name="Picture 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028825" y="762000"/>
          <a:ext cx="20764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28575</xdr:rowOff>
    </xdr:to>
    <xdr:graphicFrame macro="">
      <xdr:nvGraphicFramePr>
        <xdr:cNvPr id="4129" name="Chart 33"/>
        <xdr:cNvGraphicFramePr/>
      </xdr:nvGraphicFramePr>
      <xdr:xfrm>
        <a:off x="4429125" y="2667000"/>
        <a:ext cx="45339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1495425</xdr:colOff>
      <xdr:row>27</xdr:row>
      <xdr:rowOff>152400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4429125" y="4781550"/>
          <a:ext cx="4524375" cy="12763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 CARACTERÍSTICAS CULTURALES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Estilos de vida y pautas de comportamiento.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3.2.1.5. TRADICIONES.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513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1495425</xdr:colOff>
      <xdr:row>0</xdr:row>
      <xdr:rowOff>0</xdr:rowOff>
    </xdr:to>
    <xdr:sp macro="" textlink="">
      <xdr:nvSpPr>
        <xdr:cNvPr id="5131" name="Text Box 11"/>
        <xdr:cNvSpPr txBox="1">
          <a:spLocks noChangeArrowheads="1"/>
        </xdr:cNvSpPr>
      </xdr:nvSpPr>
      <xdr:spPr bwMode="auto">
        <a:xfrm>
          <a:off x="4438650" y="0"/>
          <a:ext cx="4514850" cy="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Aptitud: Óptima     Buena        Regular       Mala        Ausencia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Indice:        4              3                 2               1               0</a:t>
          </a: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438150</xdr:colOff>
      <xdr:row>0</xdr:row>
      <xdr:rowOff>0</xdr:rowOff>
    </xdr:to>
    <xdr:grpSp>
      <xdr:nvGrpSpPr>
        <xdr:cNvPr id="5132" name="Group 12"/>
        <xdr:cNvGrpSpPr>
          <a:grpSpLocks/>
        </xdr:cNvGrpSpPr>
      </xdr:nvGrpSpPr>
      <xdr:grpSpPr bwMode="auto">
        <a:xfrm>
          <a:off x="4438650" y="0"/>
          <a:ext cx="5734050" cy="0"/>
          <a:chOff x="466" y="3689"/>
          <a:chExt cx="602" cy="83"/>
        </a:xfrm>
      </xdr:grpSpPr>
      <xdr:sp macro="" textlink="">
        <xdr:nvSpPr>
          <xdr:cNvPr id="5133" name="Text Box 13"/>
          <xdr:cNvSpPr txBox="1">
            <a:spLocks noChangeArrowheads="1"/>
          </xdr:cNvSpPr>
        </xdr:nvSpPr>
        <xdr:spPr bwMode="auto">
          <a:xfrm>
            <a:off x="466" y="3689"/>
            <a:ext cx="473" cy="81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 CONSERVACIÓN DE LA NATURALEZA.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3.1.3.1 ESPACIOS PROTEGIDOS.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Protegidos con alguna figura establecidas por la legislación</a:t>
            </a: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3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 bwMode="auto">
          <a:xfrm>
            <a:off x="493" y="3727"/>
            <a:ext cx="575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5135" name="Group 15"/>
        <xdr:cNvGrpSpPr>
          <a:grpSpLocks/>
        </xdr:cNvGrpSpPr>
      </xdr:nvGrpSpPr>
      <xdr:grpSpPr bwMode="auto">
        <a:xfrm>
          <a:off x="4438650" y="0"/>
          <a:ext cx="5895975" cy="0"/>
          <a:chOff x="465" y="4306"/>
          <a:chExt cx="619" cy="152"/>
        </a:xfrm>
      </xdr:grpSpPr>
      <xdr:sp macro="" textlink="">
        <xdr:nvSpPr>
          <xdr:cNvPr id="5136" name="Text Box 16"/>
          <xdr:cNvSpPr txBox="1">
            <a:spLocks noChangeArrowheads="1"/>
          </xdr:cNvSpPr>
        </xdr:nvSpPr>
        <xdr:spPr bwMode="auto">
          <a:xfrm>
            <a:off x="465" y="4306"/>
            <a:ext cx="475" cy="152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37" name="Picture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4370"/>
            <a:ext cx="616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pSp>
      <xdr:nvGrpSpPr>
        <xdr:cNvPr id="5138" name="Group 18"/>
        <xdr:cNvGrpSpPr>
          <a:grpSpLocks/>
        </xdr:cNvGrpSpPr>
      </xdr:nvGrpSpPr>
      <xdr:grpSpPr bwMode="auto">
        <a:xfrm>
          <a:off x="4429125" y="0"/>
          <a:ext cx="5905500" cy="0"/>
          <a:chOff x="465" y="5011"/>
          <a:chExt cx="620" cy="170"/>
        </a:xfrm>
      </xdr:grpSpPr>
      <xdr:sp macro="" textlink="">
        <xdr:nvSpPr>
          <xdr:cNvPr id="5139" name="Text Box 19"/>
          <xdr:cNvSpPr txBox="1">
            <a:spLocks noChangeArrowheads="1"/>
          </xdr:cNvSpPr>
        </xdr:nvSpPr>
        <xdr:spPr bwMode="auto">
          <a:xfrm>
            <a:off x="465" y="5011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 y m=nº total de tramos afectados.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40" name="Picture 2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076"/>
            <a:ext cx="617" cy="61"/>
          </a:xfrm>
          <a:prstGeom prst="rect">
            <a:avLst/>
          </a:prstGeom>
          <a:noFill/>
          <a:ln w="19050"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561975</xdr:colOff>
      <xdr:row>0</xdr:row>
      <xdr:rowOff>0</xdr:rowOff>
    </xdr:to>
    <xdr:grpSp>
      <xdr:nvGrpSpPr>
        <xdr:cNvPr id="5141" name="Group 21"/>
        <xdr:cNvGrpSpPr>
          <a:grpSpLocks/>
        </xdr:cNvGrpSpPr>
      </xdr:nvGrpSpPr>
      <xdr:grpSpPr bwMode="auto">
        <a:xfrm>
          <a:off x="4429125" y="0"/>
          <a:ext cx="5867400" cy="0"/>
          <a:chOff x="465" y="5716"/>
          <a:chExt cx="616" cy="170"/>
        </a:xfrm>
      </xdr:grpSpPr>
      <xdr:sp macro="" textlink="">
        <xdr:nvSpPr>
          <xdr:cNvPr id="5142" name="Text Box 22"/>
          <xdr:cNvSpPr txBox="1">
            <a:spLocks noChangeArrowheads="1"/>
          </xdr:cNvSpPr>
        </xdr:nvSpPr>
        <xdr:spPr bwMode="auto">
          <a:xfrm>
            <a:off x="465" y="5716"/>
            <a:ext cx="475" cy="17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 VIARIO RURAL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3.1.4.1. CAMINOS, SENDAS, ATAJOS Y VÍAS PECUARIAS.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Viario tradicional recorrido por el ganado trashumante. Los rangos de vías pecuarias se correlacionan con su anchura. Si se modifica el ancho se elegirá el rango inferior.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n=nº de tramos de vías pecuarias en el entorno.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 ya que son vías antíguas que siempren tienen la longitud idónea.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Ind(sin)=0</a:t>
            </a:r>
          </a:p>
        </xdr:txBody>
      </xdr:sp>
      <xdr:pic>
        <xdr:nvPicPr>
          <xdr:cNvPr id="5143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 bwMode="auto">
          <a:xfrm>
            <a:off x="468" y="5781"/>
            <a:ext cx="613" cy="61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85725</xdr:colOff>
      <xdr:row>0</xdr:row>
      <xdr:rowOff>0</xdr:rowOff>
    </xdr:to>
    <xdr:grpSp>
      <xdr:nvGrpSpPr>
        <xdr:cNvPr id="5144" name="Group 24"/>
        <xdr:cNvGrpSpPr>
          <a:grpSpLocks/>
        </xdr:cNvGrpSpPr>
      </xdr:nvGrpSpPr>
      <xdr:grpSpPr bwMode="auto">
        <a:xfrm>
          <a:off x="4429125" y="0"/>
          <a:ext cx="6153150" cy="0"/>
          <a:chOff x="465" y="7042"/>
          <a:chExt cx="646" cy="87"/>
        </a:xfrm>
      </xdr:grpSpPr>
      <xdr:sp macro="" textlink="">
        <xdr:nvSpPr>
          <xdr:cNvPr id="5145" name="Text Box 25"/>
          <xdr:cNvSpPr txBox="1">
            <a:spLocks noChangeArrowheads="1"/>
          </xdr:cNvSpPr>
        </xdr:nvSpPr>
        <xdr:spPr bwMode="auto">
          <a:xfrm>
            <a:off x="465" y="7042"/>
            <a:ext cx="477" cy="83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 CARACTERÍSTICAS CULTURALES.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Estilos de vida y pautas de comportamiento.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3.2.1.2. INTERACCIONES SOCIALES.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Flujos de relación social entre agentes y clases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5146" name="Picture 2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 bwMode="auto">
          <a:xfrm>
            <a:off x="472" y="7084"/>
            <a:ext cx="639" cy="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7</xdr:row>
      <xdr:rowOff>0</xdr:rowOff>
    </xdr:from>
    <xdr:to>
      <xdr:col>4</xdr:col>
      <xdr:colOff>1504950</xdr:colOff>
      <xdr:row>20</xdr:row>
      <xdr:rowOff>28575</xdr:rowOff>
    </xdr:to>
    <xdr:graphicFrame macro="">
      <xdr:nvGraphicFramePr>
        <xdr:cNvPr id="5148" name="Chart 28"/>
        <xdr:cNvGraphicFramePr/>
      </xdr:nvGraphicFramePr>
      <xdr:xfrm>
        <a:off x="4429125" y="2667000"/>
        <a:ext cx="45339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</xdr:col>
      <xdr:colOff>114300</xdr:colOff>
      <xdr:row>22</xdr:row>
      <xdr:rowOff>57150</xdr:rowOff>
    </xdr:from>
    <xdr:to>
      <xdr:col>4</xdr:col>
      <xdr:colOff>419100</xdr:colOff>
      <xdr:row>27</xdr:row>
      <xdr:rowOff>95250</xdr:rowOff>
    </xdr:to>
    <xdr:pic>
      <xdr:nvPicPr>
        <xdr:cNvPr id="5149" name="Picture 29"/>
        <xdr:cNvPicPr preferRelativeResize="1">
          <a:picLocks noChangeAspect="1"/>
        </xdr:cNvPicPr>
      </xdr:nvPicPr>
      <xdr:blipFill>
        <a:blip r:embed="rId6"/>
        <a:srcRect r="39283" b="11309"/>
        <a:stretch>
          <a:fillRect/>
        </a:stretch>
      </xdr:blipFill>
      <xdr:spPr bwMode="auto">
        <a:xfrm>
          <a:off x="4543425" y="5153025"/>
          <a:ext cx="33337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8.bin" /><Relationship Id="rId2" Type="http://schemas.openxmlformats.org/officeDocument/2006/relationships/oleObject" Target="../embeddings/oleObject9.bin" /><Relationship Id="rId3" Type="http://schemas.openxmlformats.org/officeDocument/2006/relationships/oleObject" Target="../embeddings/oleObject10.bin" /><Relationship Id="rId4" Type="http://schemas.openxmlformats.org/officeDocument/2006/relationships/oleObject" Target="../embeddings/oleObject11.bin" /><Relationship Id="rId5" Type="http://schemas.openxmlformats.org/officeDocument/2006/relationships/oleObject" Target="../embeddings/oleObject12.bin" /><Relationship Id="rId6" Type="http://schemas.openxmlformats.org/officeDocument/2006/relationships/oleObject" Target="../embeddings/oleObject13.bin" /><Relationship Id="rId7" Type="http://schemas.openxmlformats.org/officeDocument/2006/relationships/oleObject" Target="../embeddings/oleObject14.bin" /><Relationship Id="rId8" Type="http://schemas.openxmlformats.org/officeDocument/2006/relationships/oleObject" Target="../embeddings/oleObject15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6.bin" /><Relationship Id="rId2" Type="http://schemas.openxmlformats.org/officeDocument/2006/relationships/oleObject" Target="../embeddings/oleObject17.bin" /><Relationship Id="rId3" Type="http://schemas.openxmlformats.org/officeDocument/2006/relationships/oleObject" Target="../embeddings/oleObject18.bin" /><Relationship Id="rId4" Type="http://schemas.openxmlformats.org/officeDocument/2006/relationships/oleObject" Target="../embeddings/oleObject19.bin" /><Relationship Id="rId5" Type="http://schemas.openxmlformats.org/officeDocument/2006/relationships/oleObject" Target="../embeddings/oleObject20.bin" /><Relationship Id="rId6" Type="http://schemas.openxmlformats.org/officeDocument/2006/relationships/oleObject" Target="../embeddings/oleObject21.bin" /><Relationship Id="rId7" Type="http://schemas.openxmlformats.org/officeDocument/2006/relationships/oleObject" Target="../embeddings/oleObject22.bin" /><Relationship Id="rId8" Type="http://schemas.openxmlformats.org/officeDocument/2006/relationships/oleObject" Target="../embeddings/oleObject23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24.bin" /><Relationship Id="rId2" Type="http://schemas.openxmlformats.org/officeDocument/2006/relationships/oleObject" Target="../embeddings/oleObject25.bin" /><Relationship Id="rId3" Type="http://schemas.openxmlformats.org/officeDocument/2006/relationships/oleObject" Target="../embeddings/oleObject26.bin" /><Relationship Id="rId4" Type="http://schemas.openxmlformats.org/officeDocument/2006/relationships/oleObject" Target="../embeddings/oleObject27.bin" /><Relationship Id="rId5" Type="http://schemas.openxmlformats.org/officeDocument/2006/relationships/oleObject" Target="../embeddings/oleObject28.bin" /><Relationship Id="rId6" Type="http://schemas.openxmlformats.org/officeDocument/2006/relationships/oleObject" Target="../embeddings/oleObject29.bin" /><Relationship Id="rId7" Type="http://schemas.openxmlformats.org/officeDocument/2006/relationships/oleObject" Target="../embeddings/oleObject30.bin" /><Relationship Id="rId8" Type="http://schemas.openxmlformats.org/officeDocument/2006/relationships/vmlDrawing" Target="../drawings/vmlDrawing4.vml" /><Relationship Id="rId9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31.bin" /><Relationship Id="rId2" Type="http://schemas.openxmlformats.org/officeDocument/2006/relationships/oleObject" Target="../embeddings/oleObject32.bin" /><Relationship Id="rId3" Type="http://schemas.openxmlformats.org/officeDocument/2006/relationships/oleObject" Target="../embeddings/oleObject33.bin" /><Relationship Id="rId4" Type="http://schemas.openxmlformats.org/officeDocument/2006/relationships/oleObject" Target="../embeddings/oleObject34.bin" /><Relationship Id="rId5" Type="http://schemas.openxmlformats.org/officeDocument/2006/relationships/oleObject" Target="../embeddings/oleObject35.bin" /><Relationship Id="rId6" Type="http://schemas.openxmlformats.org/officeDocument/2006/relationships/oleObject" Target="../embeddings/oleObject36.bin" /><Relationship Id="rId7" Type="http://schemas.openxmlformats.org/officeDocument/2006/relationships/oleObject" Target="../embeddings/oleObject37.bin" /><Relationship Id="rId8" Type="http://schemas.openxmlformats.org/officeDocument/2006/relationships/vmlDrawing" Target="../drawings/vmlDrawing5.vml" /><Relationship Id="rId9" Type="http://schemas.openxmlformats.org/officeDocument/2006/relationships/drawing" Target="../drawings/drawing5.xm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38</v>
      </c>
      <c r="B1" t="s">
        <v>39</v>
      </c>
    </row>
    <row r="3" spans="1:2" ht="12.75">
      <c r="A3" t="s">
        <v>40</v>
      </c>
      <c r="B3" t="s">
        <v>41</v>
      </c>
    </row>
    <row r="4" ht="12.75">
      <c r="B4" t="s">
        <v>42</v>
      </c>
    </row>
    <row r="5" ht="12.75">
      <c r="B5" t="s">
        <v>43</v>
      </c>
    </row>
    <row r="6" ht="12.75">
      <c r="B6" t="s">
        <v>44</v>
      </c>
    </row>
    <row r="8" spans="1:2" ht="12.75">
      <c r="A8" t="s">
        <v>45</v>
      </c>
      <c r="B8" t="s">
        <v>46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250</v>
      </c>
      <c r="C1" s="27" t="s">
        <v>4</v>
      </c>
      <c r="D1" s="28" t="s">
        <v>16</v>
      </c>
      <c r="E1" s="29" t="s">
        <v>17</v>
      </c>
    </row>
    <row r="2" spans="1:5" ht="30" customHeight="1">
      <c r="A2" s="30" t="s">
        <v>1</v>
      </c>
      <c r="B2" s="7" t="s">
        <v>15</v>
      </c>
      <c r="C2" s="31"/>
      <c r="D2" s="14"/>
      <c r="E2" s="32"/>
    </row>
    <row r="3" spans="1:5" ht="30" customHeight="1">
      <c r="A3" s="30" t="s">
        <v>9</v>
      </c>
      <c r="B3" s="7" t="s">
        <v>10</v>
      </c>
      <c r="C3" s="31"/>
      <c r="D3" s="14"/>
      <c r="E3" s="32"/>
    </row>
    <row r="4" spans="1:5" ht="30" customHeight="1" thickBot="1">
      <c r="A4" s="30" t="s">
        <v>2</v>
      </c>
      <c r="B4" s="7"/>
      <c r="C4" s="33"/>
      <c r="D4" s="34"/>
      <c r="E4" s="35"/>
    </row>
    <row r="5" spans="1:5" ht="30" customHeight="1">
      <c r="A5" s="30" t="s">
        <v>3</v>
      </c>
      <c r="B5" s="7" t="s">
        <v>26</v>
      </c>
      <c r="C5" s="1" t="s">
        <v>5</v>
      </c>
      <c r="D5" s="2">
        <v>3</v>
      </c>
      <c r="E5" s="36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IF(D5&lt;0,"valor del indicador fuera de rango",IF(D5&lt;=6,-0.0278*(D5^2)+(0.333*D5),"valor del indicador fuera rango"))</f>
        <v>0.7488000000000001</v>
      </c>
      <c r="E6" s="3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40">
        <v>0</v>
      </c>
      <c r="B8" s="41">
        <f>-0.0278*A8^2+0.333*A8</f>
        <v>0</v>
      </c>
      <c r="C8" s="42"/>
      <c r="D8" s="42"/>
      <c r="E8" s="43"/>
    </row>
    <row r="9" spans="1:5" ht="12.75" customHeight="1">
      <c r="A9" s="44">
        <v>0.5</v>
      </c>
      <c r="B9" s="41">
        <f aca="true" t="shared" si="0" ref="B9:B18">-0.0278*A9^2+0.333*A9</f>
        <v>0.15955</v>
      </c>
      <c r="C9" s="45"/>
      <c r="D9" s="42"/>
      <c r="E9" s="43"/>
    </row>
    <row r="10" spans="1:5" ht="12.75" customHeight="1">
      <c r="A10" s="40">
        <v>1</v>
      </c>
      <c r="B10" s="41">
        <f t="shared" si="0"/>
        <v>0.3052</v>
      </c>
      <c r="C10" s="45"/>
      <c r="D10" s="42"/>
      <c r="E10" s="43"/>
    </row>
    <row r="11" spans="1:5" ht="12.75" customHeight="1">
      <c r="A11" s="44">
        <v>1.5</v>
      </c>
      <c r="B11" s="41">
        <f t="shared" si="0"/>
        <v>0.43695000000000006</v>
      </c>
      <c r="C11" s="45"/>
      <c r="D11" s="42"/>
      <c r="E11" s="43"/>
    </row>
    <row r="12" spans="1:5" ht="12.75" customHeight="1">
      <c r="A12" s="40">
        <v>2</v>
      </c>
      <c r="B12" s="41">
        <f t="shared" si="0"/>
        <v>0.5548000000000001</v>
      </c>
      <c r="C12" s="45"/>
      <c r="D12" s="42"/>
      <c r="E12" s="43"/>
    </row>
    <row r="13" spans="1:5" ht="12.75" customHeight="1">
      <c r="A13" s="44">
        <v>2.5</v>
      </c>
      <c r="B13" s="41">
        <f t="shared" si="0"/>
        <v>0.6587500000000001</v>
      </c>
      <c r="C13" s="45"/>
      <c r="D13" s="42"/>
      <c r="E13" s="43"/>
    </row>
    <row r="14" spans="1:5" ht="12.75" customHeight="1">
      <c r="A14" s="40">
        <v>3</v>
      </c>
      <c r="B14" s="41">
        <f t="shared" si="0"/>
        <v>0.7488000000000001</v>
      </c>
      <c r="C14" s="45"/>
      <c r="D14" s="42"/>
      <c r="E14" s="43"/>
    </row>
    <row r="15" spans="1:5" ht="12.75" customHeight="1">
      <c r="A15" s="44">
        <v>3.5</v>
      </c>
      <c r="B15" s="41">
        <f t="shared" si="0"/>
        <v>0.8249500000000001</v>
      </c>
      <c r="C15" s="45"/>
      <c r="D15" s="42"/>
      <c r="E15" s="43"/>
    </row>
    <row r="16" spans="1:5" ht="12.75" customHeight="1">
      <c r="A16" s="40">
        <v>4</v>
      </c>
      <c r="B16" s="41">
        <f t="shared" si="0"/>
        <v>0.8872000000000001</v>
      </c>
      <c r="C16" s="45"/>
      <c r="D16" s="42"/>
      <c r="E16" s="43"/>
    </row>
    <row r="17" spans="1:5" ht="12.75" customHeight="1">
      <c r="A17" s="44">
        <v>4.5</v>
      </c>
      <c r="B17" s="41">
        <f t="shared" si="0"/>
        <v>0.9355500000000002</v>
      </c>
      <c r="C17" s="45"/>
      <c r="D17" s="42"/>
      <c r="E17" s="43"/>
    </row>
    <row r="18" spans="1:5" ht="12.75" customHeight="1">
      <c r="A18" s="40">
        <v>4.8</v>
      </c>
      <c r="B18" s="41">
        <f t="shared" si="0"/>
        <v>0.9578880000000001</v>
      </c>
      <c r="C18" s="45"/>
      <c r="D18" s="42"/>
      <c r="E18" s="43"/>
    </row>
    <row r="19" spans="1:5" ht="12.75" customHeight="1">
      <c r="A19" s="44">
        <v>5</v>
      </c>
      <c r="B19" s="41">
        <f>-0.0278*A19^2+0.333*A19</f>
        <v>0.9700000000000001</v>
      </c>
      <c r="C19" s="45"/>
      <c r="D19" s="42"/>
      <c r="E19" s="43"/>
    </row>
    <row r="20" spans="1:5" ht="12.75" customHeight="1">
      <c r="A20" s="44">
        <v>5.5</v>
      </c>
      <c r="B20" s="41">
        <f aca="true" t="shared" si="1" ref="B20:B25">-0.0278*A20^2+0.333*A20</f>
        <v>0.9905500000000002</v>
      </c>
      <c r="C20" s="45"/>
      <c r="D20" s="42"/>
      <c r="E20" s="43"/>
    </row>
    <row r="21" spans="1:5" ht="12.75" customHeight="1">
      <c r="A21" s="44">
        <f>+A20+0.1</f>
        <v>5.6</v>
      </c>
      <c r="B21" s="41">
        <f t="shared" si="1"/>
        <v>0.9929920000000002</v>
      </c>
      <c r="C21" s="46"/>
      <c r="D21" s="47"/>
      <c r="E21" s="48"/>
    </row>
    <row r="22" spans="1:5" ht="12.75" customHeight="1">
      <c r="A22" s="44">
        <f>+A21+0.1</f>
        <v>5.699999999999999</v>
      </c>
      <c r="B22" s="41">
        <f t="shared" si="1"/>
        <v>0.994878</v>
      </c>
      <c r="C22" s="46"/>
      <c r="D22" s="47"/>
      <c r="E22" s="48"/>
    </row>
    <row r="23" spans="1:5" ht="12.75" customHeight="1">
      <c r="A23" s="44">
        <f>+A22+0.1</f>
        <v>5.799999999999999</v>
      </c>
      <c r="B23" s="41">
        <f t="shared" si="1"/>
        <v>0.9962080000000002</v>
      </c>
      <c r="C23" s="46"/>
      <c r="D23" s="47"/>
      <c r="E23" s="48"/>
    </row>
    <row r="24" spans="1:5" ht="12.75" customHeight="1">
      <c r="A24" s="44">
        <f>+A23+0.1</f>
        <v>5.899999999999999</v>
      </c>
      <c r="B24" s="41">
        <f t="shared" si="1"/>
        <v>0.9969820000000003</v>
      </c>
      <c r="C24" s="46"/>
      <c r="D24" s="47"/>
      <c r="E24" s="48"/>
    </row>
    <row r="25" spans="1:5" ht="12.75" customHeight="1" thickBot="1">
      <c r="A25" s="49">
        <v>6</v>
      </c>
      <c r="B25" s="50">
        <f t="shared" si="1"/>
        <v>0.9972000000000003</v>
      </c>
      <c r="C25" s="51"/>
      <c r="D25" s="52"/>
      <c r="E25" s="53"/>
    </row>
    <row r="26" spans="1:5" ht="12.75" customHeight="1" thickTop="1">
      <c r="A26" s="11"/>
      <c r="B26" s="9"/>
      <c r="C26" s="11"/>
      <c r="D26" s="22"/>
      <c r="E26" s="22"/>
    </row>
    <row r="27" ht="12.75" customHeight="1">
      <c r="A27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0"/>
  <drawing r:id="rId9"/>
  <legacyDrawing r:id="rId8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106" r:id="rId6"/>
    <oleObject progId="Equation.DSMT4" shapeId="1081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251</v>
      </c>
      <c r="C1" s="27" t="s">
        <v>4</v>
      </c>
      <c r="D1" s="28" t="s">
        <v>24</v>
      </c>
      <c r="E1" s="29" t="s">
        <v>18</v>
      </c>
    </row>
    <row r="2" spans="1:5" ht="30" customHeight="1">
      <c r="A2" s="30" t="s">
        <v>1</v>
      </c>
      <c r="B2" s="7" t="s">
        <v>27</v>
      </c>
      <c r="C2" s="13"/>
      <c r="D2" s="14" t="s">
        <v>20</v>
      </c>
      <c r="E2" s="54" t="s">
        <v>19</v>
      </c>
    </row>
    <row r="3" spans="1:5" ht="30" customHeight="1">
      <c r="A3" s="30" t="s">
        <v>9</v>
      </c>
      <c r="B3" s="7"/>
      <c r="C3" s="13"/>
      <c r="D3" s="15"/>
      <c r="E3" s="54"/>
    </row>
    <row r="4" spans="1:5" ht="30" customHeight="1" thickBot="1">
      <c r="A4" s="30" t="s">
        <v>2</v>
      </c>
      <c r="B4" s="7"/>
      <c r="C4" s="16"/>
      <c r="D4" s="17"/>
      <c r="E4" s="55"/>
    </row>
    <row r="5" spans="1:5" ht="30" customHeight="1">
      <c r="A5" s="30" t="s">
        <v>3</v>
      </c>
      <c r="B5" s="24">
        <v>39234</v>
      </c>
      <c r="C5" s="1" t="s">
        <v>5</v>
      </c>
      <c r="D5" s="2">
        <v>3</v>
      </c>
      <c r="E5" s="56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IF(D5&lt;1,"valor del indicador fuera de rango",IF(D5&lt;=3.5,0.0571*(D5^2)-(0.0571*D5)+0,IF(D5&lt;=6,(-0.08*(D5^2))+(0.96*D5)-1.88,"valor del indicador fuera rango")))</f>
        <v>0.3426</v>
      </c>
      <c r="E6" s="57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58">
        <v>1</v>
      </c>
      <c r="B8" s="6">
        <f>0.0571*A8^2-0.0571*A8+0.00000000000000000694</f>
        <v>6.94E-18</v>
      </c>
      <c r="C8" s="19"/>
      <c r="D8" s="19"/>
      <c r="E8" s="59"/>
    </row>
    <row r="9" spans="1:5" ht="12.75" customHeight="1">
      <c r="A9" s="60">
        <f aca="true" t="shared" si="0" ref="A9:A24">+A8+0.3</f>
        <v>1.3</v>
      </c>
      <c r="B9" s="6">
        <f aca="true" t="shared" si="1" ref="B9:B16">0.0571*A9^2-0.0571*A9</f>
        <v>0.022268999999999997</v>
      </c>
      <c r="C9" s="18"/>
      <c r="D9" s="19"/>
      <c r="E9" s="59"/>
    </row>
    <row r="10" spans="1:5" ht="12.75" customHeight="1">
      <c r="A10" s="60">
        <f t="shared" si="0"/>
        <v>1.6</v>
      </c>
      <c r="B10" s="6">
        <f t="shared" si="1"/>
        <v>0.05481600000000003</v>
      </c>
      <c r="C10" s="18"/>
      <c r="D10" s="19"/>
      <c r="E10" s="59"/>
    </row>
    <row r="11" spans="1:5" ht="12.75" customHeight="1">
      <c r="A11" s="60">
        <f t="shared" si="0"/>
        <v>1.9000000000000001</v>
      </c>
      <c r="B11" s="6">
        <f t="shared" si="1"/>
        <v>0.097641</v>
      </c>
      <c r="C11" s="18"/>
      <c r="D11" s="19"/>
      <c r="E11" s="59"/>
    </row>
    <row r="12" spans="1:5" ht="12.75" customHeight="1">
      <c r="A12" s="60">
        <f t="shared" si="0"/>
        <v>2.2</v>
      </c>
      <c r="B12" s="6">
        <f t="shared" si="1"/>
        <v>0.15074400000000004</v>
      </c>
      <c r="C12" s="18"/>
      <c r="D12" s="19"/>
      <c r="E12" s="59"/>
    </row>
    <row r="13" spans="1:5" ht="12.75" customHeight="1">
      <c r="A13" s="60">
        <f t="shared" si="0"/>
        <v>2.5</v>
      </c>
      <c r="B13" s="6">
        <f t="shared" si="1"/>
        <v>0.214125</v>
      </c>
      <c r="C13" s="18"/>
      <c r="D13" s="19"/>
      <c r="E13" s="59"/>
    </row>
    <row r="14" spans="1:5" ht="12.75" customHeight="1">
      <c r="A14" s="60">
        <f t="shared" si="0"/>
        <v>2.8</v>
      </c>
      <c r="B14" s="6">
        <f t="shared" si="1"/>
        <v>0.28778399999999993</v>
      </c>
      <c r="C14" s="18"/>
      <c r="D14" s="19"/>
      <c r="E14" s="59"/>
    </row>
    <row r="15" spans="1:5" ht="12.75" customHeight="1">
      <c r="A15" s="60">
        <f t="shared" si="0"/>
        <v>3.0999999999999996</v>
      </c>
      <c r="B15" s="6">
        <f t="shared" si="1"/>
        <v>0.37172099999999986</v>
      </c>
      <c r="C15" s="18"/>
      <c r="D15" s="19"/>
      <c r="E15" s="59"/>
    </row>
    <row r="16" spans="1:5" ht="12.75" customHeight="1">
      <c r="A16" s="60">
        <f t="shared" si="0"/>
        <v>3.3999999999999995</v>
      </c>
      <c r="B16" s="6">
        <f t="shared" si="1"/>
        <v>0.4659359999999998</v>
      </c>
      <c r="C16" s="18"/>
      <c r="D16" s="19"/>
      <c r="E16" s="59"/>
    </row>
    <row r="17" spans="1:5" ht="12.75" customHeight="1">
      <c r="A17" s="61">
        <f t="shared" si="0"/>
        <v>3.6999999999999993</v>
      </c>
      <c r="B17" s="8">
        <f aca="true" t="shared" si="2" ref="B17:B25">-0.08*A17^2+0.96*A17-1.88</f>
        <v>0.5767999999999995</v>
      </c>
      <c r="C17" s="18"/>
      <c r="D17" s="19"/>
      <c r="E17" s="59"/>
    </row>
    <row r="18" spans="1:5" ht="12.75" customHeight="1">
      <c r="A18" s="61">
        <f t="shared" si="0"/>
        <v>3.999999999999999</v>
      </c>
      <c r="B18" s="8">
        <f t="shared" si="2"/>
        <v>0.6799999999999997</v>
      </c>
      <c r="C18" s="18"/>
      <c r="D18" s="19"/>
      <c r="E18" s="59"/>
    </row>
    <row r="19" spans="1:8" ht="12.75" customHeight="1">
      <c r="A19" s="61">
        <f t="shared" si="0"/>
        <v>4.299999999999999</v>
      </c>
      <c r="B19" s="8">
        <f t="shared" si="2"/>
        <v>0.7687999999999997</v>
      </c>
      <c r="C19" s="11"/>
      <c r="D19" s="22"/>
      <c r="E19" s="62"/>
      <c r="F19" s="21"/>
      <c r="G19" s="21"/>
      <c r="H19" s="21"/>
    </row>
    <row r="20" spans="1:8" ht="12.75" customHeight="1">
      <c r="A20" s="61">
        <f t="shared" si="0"/>
        <v>4.599999999999999</v>
      </c>
      <c r="B20" s="8">
        <f t="shared" si="2"/>
        <v>0.8431999999999995</v>
      </c>
      <c r="C20" s="11"/>
      <c r="D20" s="22"/>
      <c r="E20" s="62"/>
      <c r="F20" s="21"/>
      <c r="G20" s="21"/>
      <c r="H20" s="21"/>
    </row>
    <row r="21" spans="1:8" ht="12.75" customHeight="1">
      <c r="A21" s="61">
        <f t="shared" si="0"/>
        <v>4.899999999999999</v>
      </c>
      <c r="B21" s="8">
        <f t="shared" si="2"/>
        <v>0.9032</v>
      </c>
      <c r="C21" s="11"/>
      <c r="D21" s="22"/>
      <c r="E21" s="62"/>
      <c r="F21" s="21"/>
      <c r="G21" s="21"/>
      <c r="H21" s="21"/>
    </row>
    <row r="22" spans="1:8" ht="12.75" customHeight="1">
      <c r="A22" s="61">
        <f t="shared" si="0"/>
        <v>5.199999999999998</v>
      </c>
      <c r="B22" s="8">
        <f t="shared" si="2"/>
        <v>0.9487999999999994</v>
      </c>
      <c r="C22" s="11"/>
      <c r="D22" s="22"/>
      <c r="E22" s="62"/>
      <c r="F22" s="21"/>
      <c r="G22" s="21"/>
      <c r="H22" s="21"/>
    </row>
    <row r="23" spans="1:8" ht="12.75" customHeight="1">
      <c r="A23" s="61">
        <f t="shared" si="0"/>
        <v>5.499999999999998</v>
      </c>
      <c r="B23" s="8">
        <f t="shared" si="2"/>
        <v>0.9800000000000004</v>
      </c>
      <c r="C23" s="11"/>
      <c r="D23" s="22"/>
      <c r="E23" s="62"/>
      <c r="F23" s="21"/>
      <c r="G23" s="21"/>
      <c r="H23" s="21"/>
    </row>
    <row r="24" spans="1:8" ht="12.75" customHeight="1">
      <c r="A24" s="61">
        <f t="shared" si="0"/>
        <v>5.799999999999998</v>
      </c>
      <c r="B24" s="8">
        <f t="shared" si="2"/>
        <v>0.9967999999999995</v>
      </c>
      <c r="C24" s="11"/>
      <c r="D24" s="22"/>
      <c r="E24" s="62"/>
      <c r="F24" s="21"/>
      <c r="G24" s="21"/>
      <c r="H24" s="21"/>
    </row>
    <row r="25" spans="1:8" ht="12.75" customHeight="1" thickBot="1">
      <c r="A25" s="63">
        <v>6</v>
      </c>
      <c r="B25" s="64">
        <f t="shared" si="2"/>
        <v>1</v>
      </c>
      <c r="C25" s="65"/>
      <c r="D25" s="65"/>
      <c r="E25" s="66"/>
      <c r="F25" s="21"/>
      <c r="G25" s="21"/>
      <c r="H25" s="21"/>
    </row>
    <row r="26" spans="1:8" ht="12.75" customHeight="1" thickTop="1">
      <c r="A26" s="21"/>
      <c r="B26" s="21"/>
      <c r="C26" s="21"/>
      <c r="D26" s="21"/>
      <c r="E26" s="22"/>
      <c r="F26" s="21"/>
      <c r="G26" s="21"/>
      <c r="H26" s="21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55" r:id="rId1"/>
    <oleObject progId="Equation.DSMT4" shapeId="2056" r:id="rId2"/>
    <oleObject progId="Equation.DSMT4" shapeId="2057" r:id="rId3"/>
    <oleObject progId="Equation.DSMT4" shapeId="2058" r:id="rId4"/>
    <oleObject progId="Equation.DSMT4" shapeId="2059" r:id="rId5"/>
    <oleObject progId="Equation.DSMT4" shapeId="2060" r:id="rId6"/>
    <oleObject progId="Equation.DSMT4" shapeId="2061" r:id="rId7"/>
    <oleObject progId="Equation.DSMT4" shapeId="2062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34">
      <selection activeCell="B32" sqref="B32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252</v>
      </c>
      <c r="C1" s="27" t="s">
        <v>4</v>
      </c>
      <c r="D1" s="28" t="s">
        <v>22</v>
      </c>
      <c r="E1" s="29" t="s">
        <v>23</v>
      </c>
    </row>
    <row r="2" spans="1:5" ht="30" customHeight="1">
      <c r="A2" s="30" t="s">
        <v>1</v>
      </c>
      <c r="B2" s="7" t="s">
        <v>21</v>
      </c>
      <c r="C2" s="31"/>
      <c r="D2" s="14"/>
      <c r="E2" s="32"/>
    </row>
    <row r="3" spans="1:5" ht="30" customHeight="1">
      <c r="A3" s="30" t="s">
        <v>9</v>
      </c>
      <c r="B3" s="67"/>
      <c r="C3" s="31"/>
      <c r="D3" s="14"/>
      <c r="E3" s="32"/>
    </row>
    <row r="4" spans="1:5" ht="30" customHeight="1" thickBot="1">
      <c r="A4" s="30" t="s">
        <v>2</v>
      </c>
      <c r="B4" s="7"/>
      <c r="C4" s="33"/>
      <c r="D4" s="34"/>
      <c r="E4" s="35"/>
    </row>
    <row r="5" spans="1:5" ht="30" customHeight="1">
      <c r="A5" s="30" t="s">
        <v>3</v>
      </c>
      <c r="B5" s="7" t="s">
        <v>25</v>
      </c>
      <c r="C5" s="1" t="s">
        <v>5</v>
      </c>
      <c r="D5" s="2">
        <v>70</v>
      </c>
      <c r="E5" s="36"/>
    </row>
    <row r="6" spans="1:5" ht="30" customHeight="1" thickBot="1">
      <c r="A6" s="37" t="s">
        <v>11</v>
      </c>
      <c r="B6" s="12" t="s">
        <v>37</v>
      </c>
      <c r="C6" s="3" t="s">
        <v>0</v>
      </c>
      <c r="D6" s="4">
        <f>IF(D5&lt;0,"valor del indicador fuera de rango",IF(D5&lt;=100,0.0001*(D5^2)-(0.02*D5)+1,"valor del indicador fuera rango"))</f>
        <v>0.08999999999999986</v>
      </c>
      <c r="E6" s="3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68">
        <v>0</v>
      </c>
      <c r="B8" s="41">
        <f aca="true" t="shared" si="0" ref="B8:B25">0.0001*A8^2-0.02*A8+1</f>
        <v>1</v>
      </c>
      <c r="C8" s="42"/>
      <c r="D8" s="42"/>
      <c r="E8" s="43"/>
    </row>
    <row r="9" spans="1:5" ht="12.75" customHeight="1">
      <c r="A9" s="69">
        <v>5</v>
      </c>
      <c r="B9" s="41">
        <f t="shared" si="0"/>
        <v>0.9025</v>
      </c>
      <c r="C9" s="45"/>
      <c r="D9" s="42"/>
      <c r="E9" s="43"/>
    </row>
    <row r="10" spans="1:5" ht="12.75" customHeight="1">
      <c r="A10" s="69">
        <v>10</v>
      </c>
      <c r="B10" s="41">
        <f t="shared" si="0"/>
        <v>0.81</v>
      </c>
      <c r="C10" s="45"/>
      <c r="D10" s="42"/>
      <c r="E10" s="43"/>
    </row>
    <row r="11" spans="1:5" ht="12.75" customHeight="1">
      <c r="A11" s="68">
        <v>15</v>
      </c>
      <c r="B11" s="41">
        <f t="shared" si="0"/>
        <v>0.7225</v>
      </c>
      <c r="C11" s="45"/>
      <c r="D11" s="42"/>
      <c r="E11" s="43"/>
    </row>
    <row r="12" spans="1:5" ht="12.75" customHeight="1">
      <c r="A12" s="69">
        <v>20</v>
      </c>
      <c r="B12" s="41">
        <f t="shared" si="0"/>
        <v>0.6399999999999999</v>
      </c>
      <c r="C12" s="45"/>
      <c r="D12" s="42"/>
      <c r="E12" s="43"/>
    </row>
    <row r="13" spans="1:5" ht="12.75" customHeight="1">
      <c r="A13" s="69">
        <v>25</v>
      </c>
      <c r="B13" s="41">
        <f t="shared" si="0"/>
        <v>0.5625</v>
      </c>
      <c r="C13" s="45"/>
      <c r="D13" s="42"/>
      <c r="E13" s="43"/>
    </row>
    <row r="14" spans="1:5" ht="12.75" customHeight="1">
      <c r="A14" s="68">
        <v>30</v>
      </c>
      <c r="B14" s="41">
        <f t="shared" si="0"/>
        <v>0.49</v>
      </c>
      <c r="C14" s="45"/>
      <c r="D14" s="42"/>
      <c r="E14" s="43"/>
    </row>
    <row r="15" spans="1:5" ht="12.75" customHeight="1">
      <c r="A15" s="69">
        <v>35</v>
      </c>
      <c r="B15" s="41">
        <f t="shared" si="0"/>
        <v>0.4225</v>
      </c>
      <c r="C15" s="45"/>
      <c r="D15" s="42"/>
      <c r="E15" s="43"/>
    </row>
    <row r="16" spans="1:5" ht="12.75" customHeight="1">
      <c r="A16" s="69">
        <v>40</v>
      </c>
      <c r="B16" s="41">
        <f t="shared" si="0"/>
        <v>0.36</v>
      </c>
      <c r="C16" s="45"/>
      <c r="D16" s="42"/>
      <c r="E16" s="43"/>
    </row>
    <row r="17" spans="1:5" ht="12.75" customHeight="1">
      <c r="A17" s="68">
        <v>45</v>
      </c>
      <c r="B17" s="41">
        <f t="shared" si="0"/>
        <v>0.3025</v>
      </c>
      <c r="C17" s="45"/>
      <c r="D17" s="42"/>
      <c r="E17" s="43"/>
    </row>
    <row r="18" spans="1:5" ht="12.75" customHeight="1">
      <c r="A18" s="69">
        <v>50</v>
      </c>
      <c r="B18" s="41">
        <f t="shared" si="0"/>
        <v>0.25</v>
      </c>
      <c r="C18" s="45"/>
      <c r="D18" s="42"/>
      <c r="E18" s="43"/>
    </row>
    <row r="19" spans="1:5" ht="12.75" customHeight="1">
      <c r="A19" s="69">
        <v>55</v>
      </c>
      <c r="B19" s="41">
        <f t="shared" si="0"/>
        <v>0.2024999999999999</v>
      </c>
      <c r="C19" s="45"/>
      <c r="D19" s="42"/>
      <c r="E19" s="43"/>
    </row>
    <row r="20" spans="1:5" ht="12.75" customHeight="1">
      <c r="A20" s="68">
        <v>60</v>
      </c>
      <c r="B20" s="41">
        <f t="shared" si="0"/>
        <v>0.16000000000000014</v>
      </c>
      <c r="C20" s="45"/>
      <c r="D20" s="42"/>
      <c r="E20" s="43"/>
    </row>
    <row r="21" spans="1:5" ht="12.75" customHeight="1">
      <c r="A21" s="69">
        <v>65</v>
      </c>
      <c r="B21" s="41">
        <f t="shared" si="0"/>
        <v>0.12250000000000005</v>
      </c>
      <c r="C21" s="45"/>
      <c r="D21" s="42"/>
      <c r="E21" s="43"/>
    </row>
    <row r="22" spans="1:5" ht="12.75" customHeight="1">
      <c r="A22" s="69">
        <v>70</v>
      </c>
      <c r="B22" s="41">
        <f t="shared" si="0"/>
        <v>0.08999999999999986</v>
      </c>
      <c r="C22" s="45"/>
      <c r="D22" s="42"/>
      <c r="E22" s="43"/>
    </row>
    <row r="23" spans="1:5" ht="12.75" customHeight="1">
      <c r="A23" s="69">
        <v>80</v>
      </c>
      <c r="B23" s="41">
        <f t="shared" si="0"/>
        <v>0.039999999999999925</v>
      </c>
      <c r="C23" s="45"/>
      <c r="D23" s="42"/>
      <c r="E23" s="43"/>
    </row>
    <row r="24" spans="1:5" ht="12.75" customHeight="1">
      <c r="A24" s="68">
        <v>90</v>
      </c>
      <c r="B24" s="41">
        <f t="shared" si="0"/>
        <v>0.010000000000000009</v>
      </c>
      <c r="C24" s="45"/>
      <c r="D24" s="42"/>
      <c r="E24" s="43"/>
    </row>
    <row r="25" spans="1:5" ht="12.75" customHeight="1" thickBot="1">
      <c r="A25" s="70">
        <v>100</v>
      </c>
      <c r="B25" s="50">
        <f t="shared" si="0"/>
        <v>0</v>
      </c>
      <c r="C25" s="71"/>
      <c r="D25" s="72"/>
      <c r="E25" s="73"/>
    </row>
    <row r="26" spans="1:6" ht="12.75" customHeight="1" thickBot="1" thickTop="1">
      <c r="A26" s="10"/>
      <c r="B26" s="23"/>
      <c r="C26" s="18"/>
      <c r="D26" s="18"/>
      <c r="E26" s="18"/>
      <c r="F26" s="19"/>
    </row>
    <row r="27" spans="1:5" ht="30" customHeight="1" thickTop="1">
      <c r="A27" s="25" t="s">
        <v>6</v>
      </c>
      <c r="B27" s="26">
        <v>253</v>
      </c>
      <c r="C27" s="27" t="s">
        <v>4</v>
      </c>
      <c r="D27" s="28" t="s">
        <v>14</v>
      </c>
      <c r="E27" s="29" t="s">
        <v>12</v>
      </c>
    </row>
    <row r="28" spans="1:5" ht="30" customHeight="1">
      <c r="A28" s="30" t="s">
        <v>1</v>
      </c>
      <c r="B28" s="7" t="s">
        <v>13</v>
      </c>
      <c r="C28" s="31"/>
      <c r="D28" s="14"/>
      <c r="E28" s="32"/>
    </row>
    <row r="29" spans="1:5" ht="39" customHeight="1">
      <c r="A29" s="30" t="s">
        <v>9</v>
      </c>
      <c r="B29" s="67"/>
      <c r="C29" s="31"/>
      <c r="D29" s="14"/>
      <c r="E29" s="32"/>
    </row>
    <row r="30" spans="1:5" ht="30" customHeight="1" thickBot="1">
      <c r="A30" s="30" t="s">
        <v>2</v>
      </c>
      <c r="B30" s="7"/>
      <c r="C30" s="33"/>
      <c r="D30" s="34"/>
      <c r="E30" s="35"/>
    </row>
    <row r="31" spans="1:5" ht="30" customHeight="1">
      <c r="A31" s="30" t="s">
        <v>3</v>
      </c>
      <c r="B31" s="7" t="s">
        <v>25</v>
      </c>
      <c r="C31" s="1" t="s">
        <v>5</v>
      </c>
      <c r="D31" s="2">
        <v>10</v>
      </c>
      <c r="E31" s="36"/>
    </row>
    <row r="32" spans="1:5" ht="30" customHeight="1" thickBot="1">
      <c r="A32" s="37" t="s">
        <v>11</v>
      </c>
      <c r="B32" s="12" t="s">
        <v>37</v>
      </c>
      <c r="C32" s="3" t="s">
        <v>0</v>
      </c>
      <c r="D32" s="4">
        <f>IF(D31&lt;0,"valor del indicador fuera de rango",IF(D31&lt;=100,0.0001*(D31^2)-(0.02*D31)+1,"valor del indicador fuera rango"))</f>
        <v>0.81</v>
      </c>
      <c r="E32" s="38"/>
    </row>
    <row r="33" spans="1:5" ht="30" customHeight="1">
      <c r="A33" s="39" t="s">
        <v>8</v>
      </c>
      <c r="B33" s="5" t="s">
        <v>0</v>
      </c>
      <c r="C33" s="92" t="s">
        <v>7</v>
      </c>
      <c r="D33" s="93"/>
      <c r="E33" s="94"/>
    </row>
    <row r="34" spans="1:5" ht="12.75" customHeight="1">
      <c r="A34" s="68">
        <v>0</v>
      </c>
      <c r="B34" s="74">
        <f aca="true" t="shared" si="1" ref="B34:B53">0.0001*A34^2-0.02*A34+1</f>
        <v>1</v>
      </c>
      <c r="C34" s="42"/>
      <c r="D34" s="42"/>
      <c r="E34" s="43"/>
    </row>
    <row r="35" spans="1:5" ht="12.75" customHeight="1">
      <c r="A35" s="69">
        <v>5</v>
      </c>
      <c r="B35" s="74">
        <f t="shared" si="1"/>
        <v>0.9025</v>
      </c>
      <c r="C35" s="45"/>
      <c r="D35" s="42"/>
      <c r="E35" s="43"/>
    </row>
    <row r="36" spans="1:5" ht="12.75" customHeight="1">
      <c r="A36" s="68">
        <v>10</v>
      </c>
      <c r="B36" s="74">
        <f t="shared" si="1"/>
        <v>0.81</v>
      </c>
      <c r="C36" s="45"/>
      <c r="D36" s="42"/>
      <c r="E36" s="43"/>
    </row>
    <row r="37" spans="1:5" ht="12.75" customHeight="1">
      <c r="A37" s="69">
        <v>15</v>
      </c>
      <c r="B37" s="74">
        <f t="shared" si="1"/>
        <v>0.7225</v>
      </c>
      <c r="C37" s="45"/>
      <c r="D37" s="42"/>
      <c r="E37" s="43"/>
    </row>
    <row r="38" spans="1:5" ht="12.75" customHeight="1">
      <c r="A38" s="68">
        <v>20</v>
      </c>
      <c r="B38" s="74">
        <f t="shared" si="1"/>
        <v>0.6399999999999999</v>
      </c>
      <c r="C38" s="45"/>
      <c r="D38" s="42"/>
      <c r="E38" s="43"/>
    </row>
    <row r="39" spans="1:5" ht="12.75" customHeight="1">
      <c r="A39" s="69">
        <v>25</v>
      </c>
      <c r="B39" s="74">
        <f t="shared" si="1"/>
        <v>0.5625</v>
      </c>
      <c r="C39" s="45"/>
      <c r="D39" s="42"/>
      <c r="E39" s="43"/>
    </row>
    <row r="40" spans="1:5" ht="12.75" customHeight="1">
      <c r="A40" s="68">
        <v>30</v>
      </c>
      <c r="B40" s="74">
        <f t="shared" si="1"/>
        <v>0.49</v>
      </c>
      <c r="C40" s="45"/>
      <c r="D40" s="42"/>
      <c r="E40" s="43"/>
    </row>
    <row r="41" spans="1:5" ht="12.75" customHeight="1">
      <c r="A41" s="69">
        <v>35</v>
      </c>
      <c r="B41" s="74">
        <f t="shared" si="1"/>
        <v>0.4225</v>
      </c>
      <c r="C41" s="45"/>
      <c r="D41" s="42"/>
      <c r="E41" s="43"/>
    </row>
    <row r="42" spans="1:5" ht="12.75" customHeight="1">
      <c r="A42" s="68">
        <v>40</v>
      </c>
      <c r="B42" s="74">
        <f t="shared" si="1"/>
        <v>0.36</v>
      </c>
      <c r="C42" s="45"/>
      <c r="D42" s="42"/>
      <c r="E42" s="43"/>
    </row>
    <row r="43" spans="1:5" ht="12.75" customHeight="1">
      <c r="A43" s="69">
        <v>45</v>
      </c>
      <c r="B43" s="74">
        <f t="shared" si="1"/>
        <v>0.3025</v>
      </c>
      <c r="C43" s="45"/>
      <c r="D43" s="42"/>
      <c r="E43" s="43"/>
    </row>
    <row r="44" spans="1:5" ht="12.75" customHeight="1">
      <c r="A44" s="68">
        <v>50</v>
      </c>
      <c r="B44" s="74">
        <f t="shared" si="1"/>
        <v>0.25</v>
      </c>
      <c r="C44" s="45"/>
      <c r="D44" s="42"/>
      <c r="E44" s="43"/>
    </row>
    <row r="45" spans="1:5" ht="12.75" customHeight="1">
      <c r="A45" s="69">
        <v>55</v>
      </c>
      <c r="B45" s="74">
        <f t="shared" si="1"/>
        <v>0.2024999999999999</v>
      </c>
      <c r="C45" s="45"/>
      <c r="D45" s="42"/>
      <c r="E45" s="43"/>
    </row>
    <row r="46" spans="1:5" ht="12.75" customHeight="1">
      <c r="A46" s="68">
        <v>60</v>
      </c>
      <c r="B46" s="74">
        <f t="shared" si="1"/>
        <v>0.16000000000000014</v>
      </c>
      <c r="C46" s="45"/>
      <c r="D46" s="42"/>
      <c r="E46" s="43"/>
    </row>
    <row r="47" spans="1:5" ht="12.75" customHeight="1">
      <c r="A47" s="69">
        <v>65</v>
      </c>
      <c r="B47" s="74">
        <f t="shared" si="1"/>
        <v>0.12250000000000005</v>
      </c>
      <c r="C47" s="46"/>
      <c r="D47" s="47"/>
      <c r="E47" s="48"/>
    </row>
    <row r="48" spans="1:5" ht="12.75" customHeight="1">
      <c r="A48" s="68">
        <v>70</v>
      </c>
      <c r="B48" s="74">
        <f t="shared" si="1"/>
        <v>0.08999999999999986</v>
      </c>
      <c r="C48" s="46"/>
      <c r="D48" s="47"/>
      <c r="E48" s="48"/>
    </row>
    <row r="49" spans="1:5" ht="12.75" customHeight="1">
      <c r="A49" s="69">
        <v>75</v>
      </c>
      <c r="B49" s="74">
        <f t="shared" si="1"/>
        <v>0.0625</v>
      </c>
      <c r="C49" s="46"/>
      <c r="D49" s="47"/>
      <c r="E49" s="48"/>
    </row>
    <row r="50" spans="1:5" ht="12.75" customHeight="1">
      <c r="A50" s="68">
        <v>78</v>
      </c>
      <c r="B50" s="74">
        <f t="shared" si="1"/>
        <v>0.0484</v>
      </c>
      <c r="C50" s="46"/>
      <c r="D50" s="47"/>
      <c r="E50" s="48"/>
    </row>
    <row r="51" spans="1:5" ht="12.75" customHeight="1">
      <c r="A51" s="68">
        <v>80</v>
      </c>
      <c r="B51" s="74">
        <f t="shared" si="1"/>
        <v>0.039999999999999925</v>
      </c>
      <c r="C51" s="46"/>
      <c r="D51" s="47"/>
      <c r="E51" s="48"/>
    </row>
    <row r="52" spans="1:5" ht="12.75" customHeight="1">
      <c r="A52" s="69">
        <v>85</v>
      </c>
      <c r="B52" s="74">
        <f t="shared" si="1"/>
        <v>0.022500000000000075</v>
      </c>
      <c r="C52" s="46"/>
      <c r="D52" s="47"/>
      <c r="E52" s="48"/>
    </row>
    <row r="53" spans="1:5" ht="12.75" customHeight="1" thickBot="1">
      <c r="A53" s="75">
        <v>100</v>
      </c>
      <c r="B53" s="76">
        <f t="shared" si="1"/>
        <v>0</v>
      </c>
      <c r="C53" s="51"/>
      <c r="D53" s="52"/>
      <c r="E53" s="53"/>
    </row>
    <row r="54" spans="3:5" ht="12.75" customHeight="1" thickTop="1">
      <c r="C54" s="21"/>
      <c r="D54" s="21"/>
      <c r="E54" s="21"/>
    </row>
  </sheetData>
  <mergeCells count="2">
    <mergeCell ref="C7:E7"/>
    <mergeCell ref="C33:E33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3079" r:id="rId1"/>
    <oleObject progId="Equation.DSMT4" shapeId="3080" r:id="rId2"/>
    <oleObject progId="Equation.DSMT4" shapeId="3081" r:id="rId3"/>
    <oleObject progId="Equation.DSMT4" shapeId="3082" r:id="rId4"/>
    <oleObject progId="Equation.DSMT4" shapeId="3083" r:id="rId5"/>
    <oleObject progId="Equation.DSMT4" shapeId="3084" r:id="rId6"/>
    <oleObject progId="Equation.DSMT4" shapeId="3085" r:id="rId7"/>
    <oleObject progId="Equation.DSMT4" shapeId="3086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B25" sqref="A25:B30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254</v>
      </c>
      <c r="C1" s="27" t="s">
        <v>4</v>
      </c>
      <c r="D1" s="77" t="s">
        <v>28</v>
      </c>
      <c r="E1" s="78" t="s">
        <v>29</v>
      </c>
    </row>
    <row r="2" spans="1:5" ht="30" customHeight="1">
      <c r="A2" s="30" t="s">
        <v>1</v>
      </c>
      <c r="B2" s="80" t="s">
        <v>32</v>
      </c>
      <c r="C2" s="82"/>
      <c r="D2" s="79" t="s">
        <v>30</v>
      </c>
      <c r="E2" s="83" t="s">
        <v>31</v>
      </c>
    </row>
    <row r="3" spans="1:5" ht="30" customHeight="1">
      <c r="A3" s="30" t="s">
        <v>9</v>
      </c>
      <c r="B3" s="67"/>
      <c r="C3" s="82"/>
      <c r="D3" s="79"/>
      <c r="E3" s="83"/>
    </row>
    <row r="4" spans="1:5" ht="30" customHeight="1" thickBot="1">
      <c r="A4" s="30" t="s">
        <v>2</v>
      </c>
      <c r="B4" s="7"/>
      <c r="C4" s="84"/>
      <c r="D4" s="85"/>
      <c r="E4" s="86"/>
    </row>
    <row r="5" spans="1:5" ht="30" customHeight="1">
      <c r="A5" s="30" t="s">
        <v>3</v>
      </c>
      <c r="B5" s="7" t="s">
        <v>33</v>
      </c>
      <c r="C5" s="1" t="s">
        <v>5</v>
      </c>
      <c r="D5" s="2">
        <v>150</v>
      </c>
      <c r="E5" s="87"/>
    </row>
    <row r="6" spans="1:5" ht="30" customHeight="1" thickBot="1">
      <c r="A6" s="37" t="s">
        <v>11</v>
      </c>
      <c r="B6" s="12" t="s">
        <v>37</v>
      </c>
      <c r="C6" s="3" t="s">
        <v>0</v>
      </c>
      <c r="D6" s="4">
        <f>IF(D5&lt;0,"valor del indicador fuera de rango",IF(D5&lt;=100,-0.0025*D5+1,IF(D5&lt;200,-0.0075*D5+1.5,IF(D5&gt;200,"valor del indicador fuera rango"))))</f>
        <v>0.375</v>
      </c>
      <c r="E6" s="8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68">
        <v>0</v>
      </c>
      <c r="B8" s="41">
        <f aca="true" t="shared" si="0" ref="B8:B18">-0.0025*A8+1</f>
        <v>1</v>
      </c>
      <c r="C8" s="42"/>
      <c r="D8" s="42"/>
      <c r="E8" s="43"/>
    </row>
    <row r="9" spans="1:5" ht="12.75" customHeight="1">
      <c r="A9" s="69">
        <f aca="true" t="shared" si="1" ref="A9:A28">+A8+10</f>
        <v>10</v>
      </c>
      <c r="B9" s="41">
        <f t="shared" si="0"/>
        <v>0.975</v>
      </c>
      <c r="C9" s="45"/>
      <c r="D9" s="42"/>
      <c r="E9" s="43"/>
    </row>
    <row r="10" spans="1:5" ht="12.75" customHeight="1">
      <c r="A10" s="69">
        <f t="shared" si="1"/>
        <v>20</v>
      </c>
      <c r="B10" s="41">
        <f t="shared" si="0"/>
        <v>0.95</v>
      </c>
      <c r="C10" s="45"/>
      <c r="D10" s="42"/>
      <c r="E10" s="43"/>
    </row>
    <row r="11" spans="1:5" ht="12.75" customHeight="1">
      <c r="A11" s="69">
        <f t="shared" si="1"/>
        <v>30</v>
      </c>
      <c r="B11" s="41">
        <f t="shared" si="0"/>
        <v>0.925</v>
      </c>
      <c r="C11" s="45"/>
      <c r="D11" s="42"/>
      <c r="E11" s="43"/>
    </row>
    <row r="12" spans="1:5" ht="12.75" customHeight="1">
      <c r="A12" s="69">
        <f t="shared" si="1"/>
        <v>40</v>
      </c>
      <c r="B12" s="41">
        <f t="shared" si="0"/>
        <v>0.9</v>
      </c>
      <c r="C12" s="45"/>
      <c r="D12" s="42"/>
      <c r="E12" s="43"/>
    </row>
    <row r="13" spans="1:5" ht="12.75" customHeight="1">
      <c r="A13" s="69">
        <f t="shared" si="1"/>
        <v>50</v>
      </c>
      <c r="B13" s="41">
        <f t="shared" si="0"/>
        <v>0.875</v>
      </c>
      <c r="C13" s="45"/>
      <c r="D13" s="42"/>
      <c r="E13" s="43"/>
    </row>
    <row r="14" spans="1:5" ht="12.75" customHeight="1">
      <c r="A14" s="69">
        <f t="shared" si="1"/>
        <v>60</v>
      </c>
      <c r="B14" s="41">
        <f t="shared" si="0"/>
        <v>0.85</v>
      </c>
      <c r="C14" s="45"/>
      <c r="D14" s="42"/>
      <c r="E14" s="43"/>
    </row>
    <row r="15" spans="1:5" ht="12.75" customHeight="1">
      <c r="A15" s="69">
        <f t="shared" si="1"/>
        <v>70</v>
      </c>
      <c r="B15" s="41">
        <f t="shared" si="0"/>
        <v>0.825</v>
      </c>
      <c r="C15" s="45"/>
      <c r="D15" s="42"/>
      <c r="E15" s="43"/>
    </row>
    <row r="16" spans="1:5" ht="12.75" customHeight="1">
      <c r="A16" s="69">
        <f t="shared" si="1"/>
        <v>80</v>
      </c>
      <c r="B16" s="41">
        <f t="shared" si="0"/>
        <v>0.8</v>
      </c>
      <c r="C16" s="45"/>
      <c r="D16" s="42"/>
      <c r="E16" s="43"/>
    </row>
    <row r="17" spans="1:5" ht="12.75" customHeight="1">
      <c r="A17" s="69">
        <f t="shared" si="1"/>
        <v>90</v>
      </c>
      <c r="B17" s="41">
        <f t="shared" si="0"/>
        <v>0.775</v>
      </c>
      <c r="C17" s="45"/>
      <c r="D17" s="42"/>
      <c r="E17" s="43"/>
    </row>
    <row r="18" spans="1:5" ht="12.75" customHeight="1">
      <c r="A18" s="69">
        <f t="shared" si="1"/>
        <v>100</v>
      </c>
      <c r="B18" s="41">
        <f t="shared" si="0"/>
        <v>0.75</v>
      </c>
      <c r="C18" s="45"/>
      <c r="D18" s="42"/>
      <c r="E18" s="43"/>
    </row>
    <row r="19" spans="1:5" ht="12.75" customHeight="1">
      <c r="A19" s="81">
        <f t="shared" si="1"/>
        <v>110</v>
      </c>
      <c r="B19" s="89">
        <f aca="true" t="shared" si="2" ref="B19:B28">-0.0075*A19+1.5</f>
        <v>0.675</v>
      </c>
      <c r="C19" s="45"/>
      <c r="D19" s="42"/>
      <c r="E19" s="43"/>
    </row>
    <row r="20" spans="1:5" ht="12.75" customHeight="1">
      <c r="A20" s="81">
        <f t="shared" si="1"/>
        <v>120</v>
      </c>
      <c r="B20" s="89">
        <f t="shared" si="2"/>
        <v>0.6000000000000001</v>
      </c>
      <c r="C20" s="45"/>
      <c r="D20" s="42"/>
      <c r="E20" s="43"/>
    </row>
    <row r="21" spans="1:5" ht="12.75" customHeight="1">
      <c r="A21" s="81">
        <f t="shared" si="1"/>
        <v>130</v>
      </c>
      <c r="B21" s="89">
        <f t="shared" si="2"/>
        <v>0.525</v>
      </c>
      <c r="C21" s="45"/>
      <c r="D21" s="42"/>
      <c r="E21" s="43"/>
    </row>
    <row r="22" spans="1:5" ht="12.75" customHeight="1">
      <c r="A22" s="81">
        <f t="shared" si="1"/>
        <v>140</v>
      </c>
      <c r="B22" s="89">
        <f t="shared" si="2"/>
        <v>0.44999999999999996</v>
      </c>
      <c r="C22" s="45"/>
      <c r="D22" s="42"/>
      <c r="E22" s="43"/>
    </row>
    <row r="23" spans="1:5" ht="12.75" customHeight="1">
      <c r="A23" s="81">
        <f t="shared" si="1"/>
        <v>150</v>
      </c>
      <c r="B23" s="89">
        <f t="shared" si="2"/>
        <v>0.375</v>
      </c>
      <c r="C23" s="45"/>
      <c r="D23" s="42"/>
      <c r="E23" s="43"/>
    </row>
    <row r="24" spans="1:5" ht="12.75" customHeight="1">
      <c r="A24" s="81">
        <f t="shared" si="1"/>
        <v>160</v>
      </c>
      <c r="B24" s="89">
        <f t="shared" si="2"/>
        <v>0.30000000000000004</v>
      </c>
      <c r="C24" s="45"/>
      <c r="D24" s="42"/>
      <c r="E24" s="43"/>
    </row>
    <row r="25" spans="1:5" ht="12.75" customHeight="1">
      <c r="A25" s="81">
        <f t="shared" si="1"/>
        <v>170</v>
      </c>
      <c r="B25" s="89">
        <f t="shared" si="2"/>
        <v>0.2250000000000001</v>
      </c>
      <c r="C25" s="45"/>
      <c r="D25" s="42"/>
      <c r="E25" s="43"/>
    </row>
    <row r="26" spans="1:5" ht="12.75" customHeight="1">
      <c r="A26" s="81">
        <f t="shared" si="1"/>
        <v>180</v>
      </c>
      <c r="B26" s="89">
        <f t="shared" si="2"/>
        <v>0.15000000000000013</v>
      </c>
      <c r="C26" s="45"/>
      <c r="D26" s="42"/>
      <c r="E26" s="43"/>
    </row>
    <row r="27" spans="1:5" ht="12.75" customHeight="1">
      <c r="A27" s="81">
        <f t="shared" si="1"/>
        <v>190</v>
      </c>
      <c r="B27" s="89">
        <f t="shared" si="2"/>
        <v>0.07499999999999996</v>
      </c>
      <c r="C27" s="45"/>
      <c r="D27" s="42"/>
      <c r="E27" s="43"/>
    </row>
    <row r="28" spans="1:5" ht="12.75" customHeight="1" thickBot="1">
      <c r="A28" s="90">
        <f t="shared" si="1"/>
        <v>200</v>
      </c>
      <c r="B28" s="91">
        <f t="shared" si="2"/>
        <v>0</v>
      </c>
      <c r="C28" s="71"/>
      <c r="D28" s="72"/>
      <c r="E28" s="73"/>
    </row>
    <row r="29" spans="1:6" ht="12.75" customHeight="1" thickTop="1">
      <c r="A29" s="10"/>
      <c r="B29" s="23"/>
      <c r="C29" s="18"/>
      <c r="D29" s="18"/>
      <c r="E29" s="18"/>
      <c r="F29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0"/>
  <drawing r:id="rId9"/>
  <legacyDrawing r:id="rId8"/>
  <oleObjects>
    <oleObject progId="Equation.DSMT4" shapeId="4101" r:id="rId1"/>
    <oleObject progId="Equation.DSMT4" shapeId="4102" r:id="rId2"/>
    <oleObject progId="Equation.DSMT4" shapeId="4103" r:id="rId3"/>
    <oleObject progId="Equation.DSMT4" shapeId="4104" r:id="rId4"/>
    <oleObject progId="Equation.DSMT4" shapeId="4105" r:id="rId5"/>
    <oleObject progId="Equation.DSMT4" shapeId="4107" r:id="rId6"/>
    <oleObject progId="Equation.DSMT4" shapeId="4108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4">
      <selection activeCell="A30" sqref="A30"/>
    </sheetView>
  </sheetViews>
  <sheetFormatPr defaultColWidth="11.421875" defaultRowHeight="12.75" customHeight="1"/>
  <cols>
    <col min="1" max="1" width="25.7109375" style="20" customWidth="1"/>
    <col min="2" max="2" width="40.7109375" style="20" customWidth="1"/>
    <col min="3" max="5" width="22.7109375" style="20" customWidth="1"/>
    <col min="6" max="16384" width="11.421875" style="20" customWidth="1"/>
  </cols>
  <sheetData>
    <row r="1" spans="1:5" ht="30" customHeight="1" thickTop="1">
      <c r="A1" s="25" t="s">
        <v>6</v>
      </c>
      <c r="B1" s="26">
        <v>255</v>
      </c>
      <c r="C1" s="27" t="s">
        <v>4</v>
      </c>
      <c r="D1" s="77" t="s">
        <v>28</v>
      </c>
      <c r="E1" s="78" t="s">
        <v>29</v>
      </c>
    </row>
    <row r="2" spans="1:5" ht="30" customHeight="1">
      <c r="A2" s="30" t="s">
        <v>1</v>
      </c>
      <c r="B2" s="80" t="s">
        <v>34</v>
      </c>
      <c r="C2" s="82"/>
      <c r="D2" s="79" t="s">
        <v>30</v>
      </c>
      <c r="E2" s="83" t="s">
        <v>31</v>
      </c>
    </row>
    <row r="3" spans="1:5" ht="30" customHeight="1">
      <c r="A3" s="30" t="s">
        <v>9</v>
      </c>
      <c r="B3" s="67"/>
      <c r="C3" s="82"/>
      <c r="D3" s="79"/>
      <c r="E3" s="83"/>
    </row>
    <row r="4" spans="1:5" ht="30" customHeight="1" thickBot="1">
      <c r="A4" s="30" t="s">
        <v>2</v>
      </c>
      <c r="B4" s="7"/>
      <c r="C4" s="84"/>
      <c r="D4" s="85"/>
      <c r="E4" s="86"/>
    </row>
    <row r="5" spans="1:5" ht="30" customHeight="1">
      <c r="A5" s="30" t="s">
        <v>3</v>
      </c>
      <c r="B5" s="7" t="s">
        <v>35</v>
      </c>
      <c r="C5" s="1" t="s">
        <v>5</v>
      </c>
      <c r="D5" s="2">
        <v>150</v>
      </c>
      <c r="E5" s="87"/>
    </row>
    <row r="6" spans="1:5" ht="30" customHeight="1" thickBot="1">
      <c r="A6" s="37" t="s">
        <v>11</v>
      </c>
      <c r="B6" s="12" t="s">
        <v>36</v>
      </c>
      <c r="C6" s="3" t="s">
        <v>0</v>
      </c>
      <c r="D6" s="4">
        <f>IF(D5&lt;0,"valor del indicador fuera de rango",IF(D5&lt;=100,-0.0025*D5+1,IF(D5&lt;200,-0.0075*D5+1.5,IF(D5&gt;200,"valor del indicador fuera rango"))))</f>
        <v>0.375</v>
      </c>
      <c r="E6" s="88"/>
    </row>
    <row r="7" spans="1:5" ht="30" customHeight="1">
      <c r="A7" s="39" t="s">
        <v>8</v>
      </c>
      <c r="B7" s="5" t="s">
        <v>0</v>
      </c>
      <c r="C7" s="92" t="s">
        <v>7</v>
      </c>
      <c r="D7" s="93"/>
      <c r="E7" s="94"/>
    </row>
    <row r="8" spans="1:5" ht="12.75" customHeight="1">
      <c r="A8" s="40">
        <v>0</v>
      </c>
      <c r="B8" s="41">
        <f aca="true" t="shared" si="0" ref="B8:B28">0.2*A8</f>
        <v>0</v>
      </c>
      <c r="C8" s="42"/>
      <c r="D8" s="42"/>
      <c r="E8" s="43"/>
    </row>
    <row r="9" spans="1:5" ht="12.75" customHeight="1">
      <c r="A9" s="44">
        <v>0.4</v>
      </c>
      <c r="B9" s="41">
        <f t="shared" si="0"/>
        <v>0.08000000000000002</v>
      </c>
      <c r="C9" s="45"/>
      <c r="D9" s="42"/>
      <c r="E9" s="43"/>
    </row>
    <row r="10" spans="1:5" ht="12.75" customHeight="1">
      <c r="A10" s="44">
        <v>0.6</v>
      </c>
      <c r="B10" s="41">
        <f t="shared" si="0"/>
        <v>0.12</v>
      </c>
      <c r="C10" s="45"/>
      <c r="D10" s="42"/>
      <c r="E10" s="43"/>
    </row>
    <row r="11" spans="1:5" ht="12.75" customHeight="1">
      <c r="A11" s="44">
        <f aca="true" t="shared" si="1" ref="A11:A28">+A10+0.2</f>
        <v>0.8</v>
      </c>
      <c r="B11" s="41">
        <f t="shared" si="0"/>
        <v>0.16000000000000003</v>
      </c>
      <c r="C11" s="45"/>
      <c r="D11" s="42"/>
      <c r="E11" s="43"/>
    </row>
    <row r="12" spans="1:5" ht="12.75" customHeight="1">
      <c r="A12" s="44">
        <f t="shared" si="1"/>
        <v>1</v>
      </c>
      <c r="B12" s="41">
        <f t="shared" si="0"/>
        <v>0.2</v>
      </c>
      <c r="C12" s="45"/>
      <c r="D12" s="42"/>
      <c r="E12" s="43"/>
    </row>
    <row r="13" spans="1:5" ht="12.75" customHeight="1">
      <c r="A13" s="44">
        <v>1.4</v>
      </c>
      <c r="B13" s="41">
        <f t="shared" si="0"/>
        <v>0.27999999999999997</v>
      </c>
      <c r="C13" s="45"/>
      <c r="D13" s="42"/>
      <c r="E13" s="43"/>
    </row>
    <row r="14" spans="1:5" ht="12.75" customHeight="1">
      <c r="A14" s="44">
        <f t="shared" si="1"/>
        <v>1.5999999999999999</v>
      </c>
      <c r="B14" s="41">
        <f t="shared" si="0"/>
        <v>0.32</v>
      </c>
      <c r="C14" s="45"/>
      <c r="D14" s="42"/>
      <c r="E14" s="43"/>
    </row>
    <row r="15" spans="1:5" ht="12.75" customHeight="1">
      <c r="A15" s="44">
        <f t="shared" si="1"/>
        <v>1.7999999999999998</v>
      </c>
      <c r="B15" s="41">
        <f t="shared" si="0"/>
        <v>0.36</v>
      </c>
      <c r="C15" s="45"/>
      <c r="D15" s="42"/>
      <c r="E15" s="43"/>
    </row>
    <row r="16" spans="1:5" ht="12.75" customHeight="1">
      <c r="A16" s="44">
        <f t="shared" si="1"/>
        <v>1.9999999999999998</v>
      </c>
      <c r="B16" s="41">
        <f t="shared" si="0"/>
        <v>0.39999999999999997</v>
      </c>
      <c r="C16" s="45"/>
      <c r="D16" s="42"/>
      <c r="E16" s="43"/>
    </row>
    <row r="17" spans="1:5" ht="12.75" customHeight="1">
      <c r="A17" s="44">
        <v>2.4</v>
      </c>
      <c r="B17" s="41">
        <f t="shared" si="0"/>
        <v>0.48</v>
      </c>
      <c r="C17" s="45"/>
      <c r="D17" s="42"/>
      <c r="E17" s="43"/>
    </row>
    <row r="18" spans="1:5" ht="12.75" customHeight="1">
      <c r="A18" s="44">
        <f t="shared" si="1"/>
        <v>2.6</v>
      </c>
      <c r="B18" s="41">
        <f t="shared" si="0"/>
        <v>0.52</v>
      </c>
      <c r="C18" s="45"/>
      <c r="D18" s="42"/>
      <c r="E18" s="43"/>
    </row>
    <row r="19" spans="1:5" ht="12.75" customHeight="1">
      <c r="A19" s="44">
        <f t="shared" si="1"/>
        <v>2.8000000000000003</v>
      </c>
      <c r="B19" s="41">
        <f t="shared" si="0"/>
        <v>0.56</v>
      </c>
      <c r="C19" s="45"/>
      <c r="D19" s="42"/>
      <c r="E19" s="43"/>
    </row>
    <row r="20" spans="1:5" ht="12.75" customHeight="1">
      <c r="A20" s="44">
        <f t="shared" si="1"/>
        <v>3.0000000000000004</v>
      </c>
      <c r="B20" s="41">
        <f t="shared" si="0"/>
        <v>0.6000000000000001</v>
      </c>
      <c r="C20" s="45"/>
      <c r="D20" s="42"/>
      <c r="E20" s="43"/>
    </row>
    <row r="21" spans="1:5" ht="12.75" customHeight="1">
      <c r="A21" s="44">
        <v>3.4</v>
      </c>
      <c r="B21" s="41">
        <f t="shared" si="0"/>
        <v>0.68</v>
      </c>
      <c r="C21" s="45"/>
      <c r="D21" s="42"/>
      <c r="E21" s="43"/>
    </row>
    <row r="22" spans="1:5" ht="12.75" customHeight="1">
      <c r="A22" s="44">
        <f t="shared" si="1"/>
        <v>3.6</v>
      </c>
      <c r="B22" s="41">
        <f t="shared" si="0"/>
        <v>0.7200000000000001</v>
      </c>
      <c r="C22" s="45"/>
      <c r="D22" s="42"/>
      <c r="E22" s="43"/>
    </row>
    <row r="23" spans="1:5" ht="12.75" customHeight="1">
      <c r="A23" s="44">
        <f t="shared" si="1"/>
        <v>3.8000000000000003</v>
      </c>
      <c r="B23" s="41">
        <f t="shared" si="0"/>
        <v>0.7600000000000001</v>
      </c>
      <c r="C23" s="45"/>
      <c r="D23" s="42"/>
      <c r="E23" s="43"/>
    </row>
    <row r="24" spans="1:5" ht="12.75" customHeight="1">
      <c r="A24" s="44">
        <f t="shared" si="1"/>
        <v>4</v>
      </c>
      <c r="B24" s="41">
        <f t="shared" si="0"/>
        <v>0.8</v>
      </c>
      <c r="C24" s="45"/>
      <c r="D24" s="42"/>
      <c r="E24" s="43"/>
    </row>
    <row r="25" spans="1:5" ht="12.75" customHeight="1">
      <c r="A25" s="44">
        <v>4.4</v>
      </c>
      <c r="B25" s="41">
        <f t="shared" si="0"/>
        <v>0.8800000000000001</v>
      </c>
      <c r="C25" s="45"/>
      <c r="D25" s="42"/>
      <c r="E25" s="43"/>
    </row>
    <row r="26" spans="1:5" ht="12.75" customHeight="1">
      <c r="A26" s="44">
        <f t="shared" si="1"/>
        <v>4.6000000000000005</v>
      </c>
      <c r="B26" s="41">
        <f t="shared" si="0"/>
        <v>0.9200000000000002</v>
      </c>
      <c r="C26" s="45"/>
      <c r="D26" s="42"/>
      <c r="E26" s="43"/>
    </row>
    <row r="27" spans="1:5" ht="12.75" customHeight="1">
      <c r="A27" s="44">
        <f t="shared" si="1"/>
        <v>4.800000000000001</v>
      </c>
      <c r="B27" s="41">
        <f t="shared" si="0"/>
        <v>0.9600000000000002</v>
      </c>
      <c r="C27" s="45"/>
      <c r="D27" s="42"/>
      <c r="E27" s="43"/>
    </row>
    <row r="28" spans="1:5" ht="12.75" customHeight="1" thickBot="1">
      <c r="A28" s="49">
        <f t="shared" si="1"/>
        <v>5.000000000000001</v>
      </c>
      <c r="B28" s="50">
        <f t="shared" si="0"/>
        <v>1.0000000000000002</v>
      </c>
      <c r="C28" s="71"/>
      <c r="D28" s="72"/>
      <c r="E28" s="73"/>
    </row>
    <row r="29" spans="1:6" ht="12.75" customHeight="1" thickTop="1">
      <c r="A29" s="10"/>
      <c r="B29" s="23"/>
      <c r="C29" s="18"/>
      <c r="D29" s="18"/>
      <c r="E29" s="18"/>
      <c r="F29" s="19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0"/>
  <drawing r:id="rId9"/>
  <legacyDrawing r:id="rId8"/>
  <oleObjects>
    <oleObject progId="Equation.DSMT4" shapeId="5123" r:id="rId1"/>
    <oleObject progId="Equation.DSMT4" shapeId="5124" r:id="rId2"/>
    <oleObject progId="Equation.DSMT4" shapeId="5125" r:id="rId3"/>
    <oleObject progId="Equation.DSMT4" shapeId="5126" r:id="rId4"/>
    <oleObject progId="Equation.DSMT4" shapeId="5127" r:id="rId5"/>
    <oleObject progId="Equation.DSMT4" shapeId="5128" r:id="rId6"/>
    <oleObject progId="Equation.DSMT4" shapeId="5129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iapenmal</cp:lastModifiedBy>
  <cp:lastPrinted>2007-06-22T11:14:04Z</cp:lastPrinted>
  <dcterms:created xsi:type="dcterms:W3CDTF">2007-03-01T15:57:05Z</dcterms:created>
  <dcterms:modified xsi:type="dcterms:W3CDTF">2012-12-04T11:13:44Z</dcterms:modified>
  <cp:category/>
  <cp:version/>
  <cp:contentType/>
  <cp:contentStatus/>
</cp:coreProperties>
</file>