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2"/>
  </bookViews>
  <sheets>
    <sheet name="Registro" sheetId="10" r:id="rId1"/>
    <sheet name="195-202" sheetId="1" r:id="rId2"/>
    <sheet name="203" sheetId="2" r:id="rId3"/>
    <sheet name="204" sheetId="3" r:id="rId4"/>
    <sheet name="205" sheetId="8" r:id="rId5"/>
    <sheet name="206-208" sheetId="9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'206-208'!$D$134</definedName>
    <definedName name="_Ind207">'206-208'!$D$178</definedName>
    <definedName name="_Ind208">'206-208'!$J$5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a">'204'!$D$46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<sst xmlns="http://schemas.openxmlformats.org/spreadsheetml/2006/main" count="267" uniqueCount="63">
  <si>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</si>
  <si>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</si>
  <si>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</si>
  <si>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</si>
  <si>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</si>
  <si>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</si>
  <si>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</si>
  <si>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</si>
  <si>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</si>
  <si>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</si>
  <si>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</si>
  <si>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</si>
  <si>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</si>
  <si>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</si>
  <si>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</si>
  <si>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</si>
  <si>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(-100&lt;x&lt;0)</t>
  </si>
  <si>
    <t>Nº de especies protegidas en relación a las condiciones naturales</t>
  </si>
  <si>
    <t xml:space="preserve">  -100 - 100</t>
  </si>
  <si>
    <t>(-50&lt;x&lt;0)</t>
  </si>
  <si>
    <t>0&lt;x&lt;50</t>
  </si>
  <si>
    <t>Nº de especies protegidas en relación a las condiciones anteriores a la actuación</t>
  </si>
  <si>
    <t xml:space="preserve">  -50 - 50</t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</si>
  <si>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</si>
  <si>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</si>
  <si>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</si>
  <si>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</si>
  <si>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0&lt;I&lt;100</t>
  </si>
  <si>
    <t>CA=1</t>
  </si>
  <si>
    <t>(-100)&lt;I&lt;0</t>
  </si>
  <si>
    <t>CA=0,0001*(I^2)-0,02I+1</t>
  </si>
  <si>
    <t>CA=0,0001I^2-0,02I+1</t>
  </si>
  <si>
    <t>CA=-4E-04x2+1</t>
  </si>
  <si>
    <t>CA=1E-04x2-2E-02x+1</t>
  </si>
  <si>
    <t>Nº de especies protegidas en relación a las condiciones naturales y ponderadas según la importancia de la categoria de proteccion, densidad y status.</t>
  </si>
  <si>
    <t>Nº de especies protegidas en relación a las condiciones anteriores a la actuación, ponderado según la importancia de la categoría de protección, densidad y status</t>
  </si>
  <si>
    <t xml:space="preserve"> -50&lt;I&lt;0</t>
  </si>
  <si>
    <t>CA=-0,0004*(I^2)+1</t>
  </si>
  <si>
    <t>0&lt;I&lt;50</t>
  </si>
  <si>
    <t>CA=1E-01I</t>
  </si>
  <si>
    <t>0&lt;I&lt;10</t>
  </si>
  <si>
    <t>0 - 10</t>
  </si>
  <si>
    <t>% de corredores afectados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</si>
  <si>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</si>
  <si>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% de puntos de paso o rutas migratorias</t>
  </si>
  <si>
    <t>Media ponderada del valor de conservación de los habitats faunísticos según su superficie</t>
  </si>
  <si>
    <r>
      <t>CA=4E-04I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-5E-02I+2</t>
    </r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</si>
  <si>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</si>
  <si>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Valor relativo de conservación, ponderado según lasuperficie de los diferentes hábitats faunísticos</t>
  </si>
  <si>
    <t xml:space="preserve">% de variación del valor deconservación de las diferentes unidades faunísticas </t>
  </si>
  <si>
    <t>(-50)&lt;I&lt;0</t>
  </si>
  <si>
    <r>
      <t>CA=(-4E-04I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+1)</t>
    </r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</si>
  <si>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</si>
  <si>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</si>
  <si>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</si>
  <si>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</si>
  <si>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</si>
  <si>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</si>
  <si>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</si>
  <si>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</si>
  <si>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</si>
  <si>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</si>
  <si>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Nº de especies por cada 100 individuos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</si>
</sst>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0" fillId="0" borderId="27" xfId="0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5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'195-202'!$A$8:$A$22</c:f>
              <c:numCache/>
            </c:numRef>
          </c:xVal>
          <c:yVal>
            <c:numRef>
              <c:f>'195-202'!$B$8:$B$22</c:f>
              <c:numCache/>
            </c:numRef>
          </c:yVal>
          <c:smooth val="0"/>
        </c:ser>
        <c:axId val="45865624"/>
        <c:axId val="10137433"/>
      </c:scatterChart>
      <c:valAx>
        <c:axId val="4586562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137433"/>
        <c:crosses val="autoZero"/>
        <c:crossBetween val="midCat"/>
        <c:dispUnits/>
      </c:valAx>
      <c:valAx>
        <c:axId val="101374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6562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'204'!$A$8:$A$24</c:f>
              <c:numCache/>
            </c:numRef>
          </c:xVal>
          <c:yVal>
            <c:numRef>
              <c:f>'204'!$B$8:$B$24</c:f>
              <c:numCache/>
            </c:numRef>
          </c:yVal>
          <c:smooth val="0"/>
        </c:ser>
        <c:axId val="66666226"/>
        <c:axId val="63125123"/>
      </c:scatterChart>
      <c:valAx>
        <c:axId val="666662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25123"/>
        <c:crosses val="autoZero"/>
        <c:crossBetween val="midCat"/>
        <c:dispUnits/>
      </c:valAx>
      <c:valAx>
        <c:axId val="631251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6622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'205'!$A$8:$A$25</c:f>
              <c:numCache/>
            </c:numRef>
          </c:xVal>
          <c:yVal>
            <c:numRef>
              <c:f>'205'!$B$8:$B$25</c:f>
              <c:numCache/>
            </c:numRef>
          </c:yVal>
          <c:smooth val="0"/>
        </c:ser>
        <c:axId val="31255196"/>
        <c:axId val="12861309"/>
      </c:scatterChart>
      <c:valAx>
        <c:axId val="312551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61309"/>
        <c:crosses val="autoZero"/>
        <c:crossBetween val="midCat"/>
        <c:dispUnits/>
      </c:valAx>
      <c:valAx>
        <c:axId val="128613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5519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'206-208'!$A$8:$A$26</c:f>
              <c:numCache/>
            </c:numRef>
          </c:xVal>
          <c:yVal>
            <c:numRef>
              <c:f>'206-208'!$B$8:$B$26</c:f>
              <c:numCache/>
            </c:numRef>
          </c:yVal>
          <c:smooth val="0"/>
        </c:ser>
        <c:axId val="48642918"/>
        <c:axId val="35133079"/>
      </c:scatterChart>
      <c:valAx>
        <c:axId val="486429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133079"/>
        <c:crosses val="autoZero"/>
        <c:crossBetween val="midCat"/>
        <c:dispUnits/>
      </c:valAx>
      <c:valAx>
        <c:axId val="351330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4291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'206-208'!$A$36:$A$55</c:f>
              <c:numCache/>
            </c:numRef>
          </c:xVal>
          <c:yVal>
            <c:numRef>
              <c:f>'206-208'!$B$36:$B$55</c:f>
              <c:numCache/>
            </c:numRef>
          </c:yVal>
          <c:smooth val="0"/>
        </c:ser>
        <c:axId val="47762256"/>
        <c:axId val="27207121"/>
      </c:scatterChart>
      <c:valAx>
        <c:axId val="477622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207121"/>
        <c:crosses val="autoZero"/>
        <c:crossBetween val="midCat"/>
        <c:dispUnits/>
      </c:valAx>
      <c:valAx>
        <c:axId val="272071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6225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'206-208'!$A$65:$A$84</c:f>
              <c:numCache/>
            </c:numRef>
          </c:xVal>
          <c:yVal>
            <c:numRef>
              <c:f>'206-208'!$B$65:$B$84</c:f>
              <c:numCache/>
            </c:numRef>
          </c:yVal>
          <c:smooth val="0"/>
        </c:ser>
        <c:axId val="43537498"/>
        <c:axId val="56293163"/>
      </c:scatterChart>
      <c:valAx>
        <c:axId val="43537498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93163"/>
        <c:crosses val="autoZero"/>
        <c:crossBetween val="midCat"/>
        <c:dispUnits/>
      </c:valAx>
      <c:valAx>
        <c:axId val="562931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53749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'195-202'!$A$32:$A$48</c:f>
              <c:numCache/>
            </c:numRef>
          </c:xVal>
          <c:yVal>
            <c:numRef>
              <c:f>'195-202'!$B$32:$B$48</c:f>
              <c:numCache/>
            </c:numRef>
          </c:yVal>
          <c:smooth val="0"/>
        </c:ser>
        <c:axId val="24128034"/>
        <c:axId val="15825715"/>
      </c:scatterChart>
      <c:valAx>
        <c:axId val="24128034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825715"/>
        <c:crosses val="autoZero"/>
        <c:crossBetween val="midCat"/>
        <c:dispUnits/>
      </c:valAx>
      <c:valAx>
        <c:axId val="158257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2803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'195-202'!$A$58:$A$84</c:f>
              <c:numCache/>
            </c:numRef>
          </c:xVal>
          <c:yVal>
            <c:numRef>
              <c:f>'195-202'!$B$58:$B$84</c:f>
              <c:numCache/>
            </c:numRef>
          </c:yVal>
          <c:smooth val="0"/>
        </c:ser>
        <c:axId val="8213708"/>
        <c:axId val="6814509"/>
      </c:scatterChart>
      <c:valAx>
        <c:axId val="821370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14509"/>
        <c:crosses val="autoZero"/>
        <c:crossBetween val="midCat"/>
        <c:dispUnits/>
      </c:valAx>
      <c:valAx>
        <c:axId val="68145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1370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'195-202'!$A$94:$A$121</c:f>
              <c:numCache/>
            </c:numRef>
          </c:xVal>
          <c:yVal>
            <c:numRef>
              <c:f>'195-202'!$B$94:$B$121</c:f>
              <c:numCache/>
            </c:numRef>
          </c:yVal>
          <c:smooth val="0"/>
        </c:ser>
        <c:axId val="61330582"/>
        <c:axId val="15104327"/>
      </c:scatterChart>
      <c:valAx>
        <c:axId val="61330582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104327"/>
        <c:crosses val="autoZero"/>
        <c:crossBetween val="midCat"/>
        <c:dispUnits/>
      </c:valAx>
      <c:valAx>
        <c:axId val="151043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3058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'195-202'!$A$131:$A$157</c:f>
              <c:numCache/>
            </c:numRef>
          </c:xVal>
          <c:yVal>
            <c:numRef>
              <c:f>'195-202'!$B$131:$B$157</c:f>
              <c:numCache/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90945"/>
        <c:crosses val="autoZero"/>
        <c:crossBetween val="midCat"/>
        <c:dispUnits/>
      </c:valAx>
      <c:valAx>
        <c:axId val="154909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2121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'195-202'!$A$167:$A$194</c:f>
              <c:numCache/>
            </c:numRef>
          </c:xVal>
          <c:yVal>
            <c:numRef>
              <c:f>'195-202'!$B$167:$B$194</c:f>
              <c:numCache/>
            </c:numRef>
          </c:yVal>
          <c:smooth val="0"/>
        </c:ser>
        <c:axId val="5200778"/>
        <c:axId val="46807003"/>
      </c:scatterChart>
      <c:valAx>
        <c:axId val="5200778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807003"/>
        <c:crosses val="autoZero"/>
        <c:crossBetween val="midCat"/>
        <c:dispUnits/>
      </c:valAx>
      <c:valAx>
        <c:axId val="468070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077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'195-202'!$A$204:$A$236</c:f>
              <c:numCache/>
            </c:numRef>
          </c:xVal>
          <c:yVal>
            <c:numRef>
              <c:f>'195-202'!$B$204:$B$236</c:f>
              <c:numCache/>
            </c:numRef>
          </c:yVal>
          <c:smooth val="0"/>
        </c:ser>
        <c:axId val="18609844"/>
        <c:axId val="33270869"/>
      </c:scatterChart>
      <c:valAx>
        <c:axId val="1860984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70869"/>
        <c:crosses val="autoZero"/>
        <c:crossBetween val="midCat"/>
        <c:dispUnits/>
      </c:valAx>
      <c:valAx>
        <c:axId val="332708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0984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'195-202'!$A$246:$A$280</c:f>
              <c:numCache/>
            </c:numRef>
          </c:xVal>
          <c:yVal>
            <c:numRef>
              <c:f>'195-202'!$B$246:$B$280</c:f>
              <c:numCache/>
            </c:numRef>
          </c:yVal>
          <c:smooth val="0"/>
        </c:ser>
        <c:axId val="31002366"/>
        <c:axId val="10585839"/>
      </c:scatterChart>
      <c:valAx>
        <c:axId val="31002366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85839"/>
        <c:crosses val="autoZero"/>
        <c:crossBetween val="midCat"/>
        <c:dispUnits/>
      </c:valAx>
      <c:valAx>
        <c:axId val="105858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00236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'203'!$A$8:$A$25</c:f>
              <c:numCache/>
            </c:numRef>
          </c:xVal>
          <c:yVal>
            <c:numRef>
              <c:f>'203'!$B$8:$B$25</c:f>
              <c:numCache/>
            </c:numRef>
          </c:yVal>
          <c:smooth val="0"/>
        </c:ser>
        <c:axId val="28163688"/>
        <c:axId val="52146601"/>
      </c:scatterChart>
      <c:valAx>
        <c:axId val="2816368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146601"/>
        <c:crosses val="autoZero"/>
        <c:crossBetween val="midCat"/>
        <c:dispUnits/>
      </c:valAx>
      <c:valAx>
        <c:axId val="521466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6368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7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chart" Target="/xl/charts/chart7.xml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chart" Target="/xl/charts/chart8.xml" /><Relationship Id="rId18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Relationship Id="rId3" Type="http://schemas.openxmlformats.org/officeDocument/2006/relationships/chart" Target="/xl/charts/chart13.xml" /><Relationship Id="rId4" Type="http://schemas.openxmlformats.org/officeDocument/2006/relationships/image" Target="../media/image2.emf" /><Relationship Id="rId5" Type="http://schemas.openxmlformats.org/officeDocument/2006/relationships/chart" Target="/xl/charts/chart14.xml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323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2705100</xdr:colOff>
      <xdr:row>2</xdr:row>
      <xdr:rowOff>371475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90575"/>
          <a:ext cx="27051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1029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1030" name="Text Box 6"/>
        <xdr:cNvSpPr txBox="1">
          <a:spLocks noChangeArrowheads="1"/>
        </xdr:cNvSpPr>
      </xdr:nvSpPr>
      <xdr:spPr bwMode="auto">
        <a:xfrm>
          <a:off x="4429125" y="10191750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26</xdr:row>
      <xdr:rowOff>0</xdr:rowOff>
    </xdr:from>
    <xdr:to>
      <xdr:col>1</xdr:col>
      <xdr:colOff>2619375</xdr:colOff>
      <xdr:row>27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18172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5</xdr:col>
      <xdr:colOff>0</xdr:colOff>
      <xdr:row>70</xdr:row>
      <xdr:rowOff>0</xdr:rowOff>
    </xdr:to>
    <xdr:graphicFrame macro="">
      <xdr:nvGraphicFramePr>
        <xdr:cNvPr id="1032" name="Chart 8"/>
        <xdr:cNvGraphicFramePr/>
      </xdr:nvGraphicFramePr>
      <xdr:xfrm>
        <a:off x="4429125" y="138303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93</xdr:row>
      <xdr:rowOff>0</xdr:rowOff>
    </xdr:from>
    <xdr:to>
      <xdr:col>5</xdr:col>
      <xdr:colOff>0</xdr:colOff>
      <xdr:row>106</xdr:row>
      <xdr:rowOff>0</xdr:rowOff>
    </xdr:to>
    <xdr:graphicFrame macro="">
      <xdr:nvGraphicFramePr>
        <xdr:cNvPr id="1034" name="Chart 10"/>
        <xdr:cNvGraphicFramePr/>
      </xdr:nvGraphicFramePr>
      <xdr:xfrm>
        <a:off x="4429125" y="2119312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52</xdr:row>
      <xdr:rowOff>0</xdr:rowOff>
    </xdr:from>
    <xdr:to>
      <xdr:col>1</xdr:col>
      <xdr:colOff>2362200</xdr:colOff>
      <xdr:row>53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19253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5</xdr:col>
      <xdr:colOff>504825</xdr:colOff>
      <xdr:row>84</xdr:row>
      <xdr:rowOff>0</xdr:rowOff>
    </xdr:to>
    <xdr:grpSp>
      <xdr:nvGrpSpPr>
        <xdr:cNvPr id="34" name="33 Grupo"/>
        <xdr:cNvGrpSpPr/>
      </xdr:nvGrpSpPr>
      <xdr:grpSpPr>
        <a:xfrm>
          <a:off x="4429125" y="15935325"/>
          <a:ext cx="5048250" cy="2266950"/>
          <a:chOff x="4429125" y="16168688"/>
          <a:chExt cx="5041106" cy="2333625"/>
        </a:xfrm>
      </xdr:grpSpPr>
      <xdr:sp macro="" fLocksText="0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429125" y="16168688"/>
            <a:ext cx="4535735" cy="2333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Incluye el conjunto de especies animales y su organización en comunidades</a:t>
            </a: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6" name="Picture 12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4906" y="16802267"/>
            <a:ext cx="4945325" cy="13861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504825</xdr:colOff>
      <xdr:row>121</xdr:row>
      <xdr:rowOff>0</xdr:rowOff>
    </xdr:to>
    <xdr:grpSp>
      <xdr:nvGrpSpPr>
        <xdr:cNvPr id="35" name="34 Grupo"/>
        <xdr:cNvGrpSpPr/>
      </xdr:nvGrpSpPr>
      <xdr:grpSpPr>
        <a:xfrm>
          <a:off x="4429125" y="23298150"/>
          <a:ext cx="5048250" cy="2428875"/>
          <a:chOff x="4429125" y="23669625"/>
          <a:chExt cx="5041106" cy="2500313"/>
        </a:xfrm>
      </xdr:grpSpPr>
      <xdr:sp macro="" fLocksText="0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429125" y="23669625"/>
            <a:ext cx="4535735" cy="250031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038" name="Picture 14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4906" y="24302829"/>
            <a:ext cx="4945325" cy="13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495300</xdr:colOff>
      <xdr:row>88</xdr:row>
      <xdr:rowOff>0</xdr:rowOff>
    </xdr:from>
    <xdr:to>
      <xdr:col>1</xdr:col>
      <xdr:colOff>2124075</xdr:colOff>
      <xdr:row>89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19288125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130</xdr:row>
      <xdr:rowOff>0</xdr:rowOff>
    </xdr:from>
    <xdr:to>
      <xdr:col>5</xdr:col>
      <xdr:colOff>0</xdr:colOff>
      <xdr:row>143</xdr:row>
      <xdr:rowOff>0</xdr:rowOff>
    </xdr:to>
    <xdr:graphicFrame macro="">
      <xdr:nvGraphicFramePr>
        <xdr:cNvPr id="1040" name="Chart 16"/>
        <xdr:cNvGraphicFramePr/>
      </xdr:nvGraphicFramePr>
      <xdr:xfrm>
        <a:off x="4429125" y="2871787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166</xdr:row>
      <xdr:rowOff>0</xdr:rowOff>
    </xdr:from>
    <xdr:to>
      <xdr:col>5</xdr:col>
      <xdr:colOff>0</xdr:colOff>
      <xdr:row>179</xdr:row>
      <xdr:rowOff>0</xdr:rowOff>
    </xdr:to>
    <xdr:graphicFrame macro="">
      <xdr:nvGraphicFramePr>
        <xdr:cNvPr id="1042" name="Chart 18"/>
        <xdr:cNvGraphicFramePr/>
      </xdr:nvGraphicFramePr>
      <xdr:xfrm>
        <a:off x="4429125" y="36080700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143</xdr:row>
      <xdr:rowOff>0</xdr:rowOff>
    </xdr:from>
    <xdr:to>
      <xdr:col>5</xdr:col>
      <xdr:colOff>476250</xdr:colOff>
      <xdr:row>157</xdr:row>
      <xdr:rowOff>0</xdr:rowOff>
    </xdr:to>
    <xdr:grpSp>
      <xdr:nvGrpSpPr>
        <xdr:cNvPr id="36" name="35 Grupo"/>
        <xdr:cNvGrpSpPr/>
      </xdr:nvGrpSpPr>
      <xdr:grpSpPr>
        <a:xfrm>
          <a:off x="4429125" y="30822900"/>
          <a:ext cx="5019675" cy="2266950"/>
          <a:chOff x="4429125" y="31337250"/>
          <a:chExt cx="5012531" cy="2333625"/>
        </a:xfrm>
      </xdr:grpSpPr>
      <xdr:sp macro="" fLocksText="0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4429125" y="31337250"/>
            <a:ext cx="4536341" cy="2333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pic>
        <xdr:nvPicPr>
          <xdr:cNvPr id="1043" name="Picture 19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495541" y="31960911"/>
            <a:ext cx="4946115" cy="13861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179</xdr:row>
      <xdr:rowOff>0</xdr:rowOff>
    </xdr:from>
    <xdr:to>
      <xdr:col>5</xdr:col>
      <xdr:colOff>504825</xdr:colOff>
      <xdr:row>194</xdr:row>
      <xdr:rowOff>0</xdr:rowOff>
    </xdr:to>
    <xdr:grpSp>
      <xdr:nvGrpSpPr>
        <xdr:cNvPr id="37" name="36 Grupo"/>
        <xdr:cNvGrpSpPr/>
      </xdr:nvGrpSpPr>
      <xdr:grpSpPr>
        <a:xfrm>
          <a:off x="4429125" y="38185725"/>
          <a:ext cx="5048250" cy="2428875"/>
          <a:chOff x="4429125" y="38838188"/>
          <a:chExt cx="5041106" cy="2500312"/>
        </a:xfrm>
      </xdr:grpSpPr>
      <xdr:sp macro="" fLocksText="0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4429125" y="38838188"/>
            <a:ext cx="4535735" cy="250031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045" name="Picture 21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4906" y="39462016"/>
            <a:ext cx="4945325" cy="13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19050</xdr:colOff>
      <xdr:row>125</xdr:row>
      <xdr:rowOff>0</xdr:rowOff>
    </xdr:from>
    <xdr:to>
      <xdr:col>1</xdr:col>
      <xdr:colOff>2676525</xdr:colOff>
      <xdr:row>126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681287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161</xdr:row>
      <xdr:rowOff>0</xdr:rowOff>
    </xdr:from>
    <xdr:to>
      <xdr:col>1</xdr:col>
      <xdr:colOff>2333625</xdr:colOff>
      <xdr:row>162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4175700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203</xdr:row>
      <xdr:rowOff>0</xdr:rowOff>
    </xdr:from>
    <xdr:to>
      <xdr:col>5</xdr:col>
      <xdr:colOff>0</xdr:colOff>
      <xdr:row>216</xdr:row>
      <xdr:rowOff>0</xdr:rowOff>
    </xdr:to>
    <xdr:graphicFrame macro="">
      <xdr:nvGraphicFramePr>
        <xdr:cNvPr id="1048" name="Chart 24"/>
        <xdr:cNvGraphicFramePr/>
      </xdr:nvGraphicFramePr>
      <xdr:xfrm>
        <a:off x="4429125" y="43605450"/>
        <a:ext cx="45434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198</xdr:row>
      <xdr:rowOff>333375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1714500" y="41700450"/>
          <a:ext cx="27146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216</xdr:row>
      <xdr:rowOff>0</xdr:rowOff>
    </xdr:from>
    <xdr:to>
      <xdr:col>5</xdr:col>
      <xdr:colOff>476250</xdr:colOff>
      <xdr:row>236</xdr:row>
      <xdr:rowOff>0</xdr:rowOff>
    </xdr:to>
    <xdr:grpSp>
      <xdr:nvGrpSpPr>
        <xdr:cNvPr id="38" name="37 Grupo"/>
        <xdr:cNvGrpSpPr/>
      </xdr:nvGrpSpPr>
      <xdr:grpSpPr>
        <a:xfrm>
          <a:off x="4429125" y="45710475"/>
          <a:ext cx="5019675" cy="3238500"/>
          <a:chOff x="4429125" y="46505813"/>
          <a:chExt cx="5012531" cy="3333750"/>
        </a:xfrm>
      </xdr:grpSpPr>
      <xdr:sp macro="" fLocksText="0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4429125" y="46505813"/>
            <a:ext cx="4536341" cy="33337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status varía según el entorno.</a:t>
            </a:r>
          </a:p>
        </xdr:txBody>
      </xdr:sp>
      <xdr:pic>
        <xdr:nvPicPr>
          <xdr:cNvPr id="1050" name="Picture 26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495541" y="47130058"/>
            <a:ext cx="4946115" cy="138600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4" name="Picture 30"/>
          <xdr:cNvPicPr preferRelativeResize="1">
            <a:picLocks noChangeAspect="1"/>
          </xdr:cNvPicPr>
        </xdr:nvPicPr>
        <xdr:blipFill>
          <a:blip r:embed="rId16"/>
          <a:srcRect r="19642" b="16059"/>
          <a:stretch>
            <a:fillRect/>
          </a:stretch>
        </xdr:blipFill>
        <xdr:spPr bwMode="auto">
          <a:xfrm>
            <a:off x="4524363" y="49034462"/>
            <a:ext cx="4414787" cy="77176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245</xdr:row>
      <xdr:rowOff>0</xdr:rowOff>
    </xdr:from>
    <xdr:to>
      <xdr:col>5</xdr:col>
      <xdr:colOff>0</xdr:colOff>
      <xdr:row>258</xdr:row>
      <xdr:rowOff>0</xdr:rowOff>
    </xdr:to>
    <xdr:graphicFrame macro="">
      <xdr:nvGraphicFramePr>
        <xdr:cNvPr id="1055" name="Chart 31"/>
        <xdr:cNvGraphicFramePr/>
      </xdr:nvGraphicFramePr>
      <xdr:xfrm>
        <a:off x="4429125" y="51939825"/>
        <a:ext cx="45434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258</xdr:row>
      <xdr:rowOff>0</xdr:rowOff>
    </xdr:from>
    <xdr:to>
      <xdr:col>5</xdr:col>
      <xdr:colOff>476250</xdr:colOff>
      <xdr:row>280</xdr:row>
      <xdr:rowOff>0</xdr:rowOff>
    </xdr:to>
    <xdr:grpSp>
      <xdr:nvGrpSpPr>
        <xdr:cNvPr id="39" name="38 Grupo"/>
        <xdr:cNvGrpSpPr/>
      </xdr:nvGrpSpPr>
      <xdr:grpSpPr>
        <a:xfrm>
          <a:off x="4429125" y="54044850"/>
          <a:ext cx="5019675" cy="3562350"/>
          <a:chOff x="4429125" y="54044850"/>
          <a:chExt cx="5019675" cy="3562350"/>
        </a:xfrm>
      </xdr:grpSpPr>
      <xdr:sp macro="" fLocksText="0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4429125" y="54044850"/>
            <a:ext cx="4542806" cy="35623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status varía según el entorno.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057" name="Picture 33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495636" y="54654012"/>
            <a:ext cx="4953164" cy="13430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9" name="Picture 35"/>
          <xdr:cNvPicPr preferRelativeResize="1">
            <a:picLocks noChangeAspect="1"/>
          </xdr:cNvPicPr>
        </xdr:nvPicPr>
        <xdr:blipFill>
          <a:blip r:embed="rId16"/>
          <a:srcRect r="19642" b="16059"/>
          <a:stretch>
            <a:fillRect/>
          </a:stretch>
        </xdr:blipFill>
        <xdr:spPr bwMode="auto">
          <a:xfrm>
            <a:off x="4524499" y="56501981"/>
            <a:ext cx="4419824" cy="7525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2609850</xdr:colOff>
      <xdr:row>241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1714500" y="50034825"/>
          <a:ext cx="260985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1.2.2.2 ESPECIES Y POBLACIONES EN GENERAL.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no incluidas en alguna normativa de protección.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calcula para vertebrados o para invertebrados si existen datos fiables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1.2.2.3 CORREDORES.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Zonas de paso de movimientos no migratorios de la fauna.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485775</xdr:colOff>
      <xdr:row>2</xdr:row>
      <xdr:rowOff>0</xdr:rowOff>
    </xdr:from>
    <xdr:to>
      <xdr:col>1</xdr:col>
      <xdr:colOff>2171700</xdr:colOff>
      <xdr:row>2</xdr:row>
      <xdr:rowOff>352425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0275" y="762000"/>
          <a:ext cx="16859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1.2.2.4 PUNTOS DE PASO O RUTAS MIGRATORIAS.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de paso, descanso o destino de gran nº de especies migratorias de la fauna, generalmente aves.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2695575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955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4" name="Chart 4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2047875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05050" y="762000"/>
          <a:ext cx="14573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5128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30</xdr:row>
      <xdr:rowOff>0</xdr:rowOff>
    </xdr:from>
    <xdr:to>
      <xdr:col>1</xdr:col>
      <xdr:colOff>2419350</xdr:colOff>
      <xdr:row>31</xdr:row>
      <xdr:rowOff>9525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24050" y="682942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77</xdr:row>
      <xdr:rowOff>0</xdr:rowOff>
    </xdr:to>
    <xdr:graphicFrame macro="">
      <xdr:nvGraphicFramePr>
        <xdr:cNvPr id="5132" name="Chart 12"/>
        <xdr:cNvGraphicFramePr/>
      </xdr:nvGraphicFramePr>
      <xdr:xfrm>
        <a:off x="4429125" y="1496377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5</xdr:col>
      <xdr:colOff>0</xdr:colOff>
      <xdr:row>84</xdr:row>
      <xdr:rowOff>0</xdr:rowOff>
    </xdr:to>
    <xdr:sp macro="" fLocksText="0" textlink="">
      <xdr:nvSpPr>
        <xdr:cNvPr id="5133" name="Text Box 13"/>
        <xdr:cNvSpPr txBox="1">
          <a:spLocks noChangeArrowheads="1"/>
        </xdr:cNvSpPr>
      </xdr:nvSpPr>
      <xdr:spPr bwMode="auto">
        <a:xfrm>
          <a:off x="4429125" y="1706880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59</xdr:row>
      <xdr:rowOff>0</xdr:rowOff>
    </xdr:from>
    <xdr:to>
      <xdr:col>1</xdr:col>
      <xdr:colOff>2562225</xdr:colOff>
      <xdr:row>60</xdr:row>
      <xdr:rowOff>9525</xdr:rowOff>
    </xdr:to>
    <xdr:pic>
      <xdr:nvPicPr>
        <xdr:cNvPr id="513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28800" y="13058775"/>
          <a:ext cx="2447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8" sqref="B28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53</v>
      </c>
      <c r="B1" t="s">
        <v>54</v>
      </c>
    </row>
    <row r="3" spans="1:2" ht="12.75">
      <c r="A3" t="s">
        <v>55</v>
      </c>
      <c r="B3" t="s">
        <v>56</v>
      </c>
    </row>
    <row r="4" ht="12.75">
      <c r="B4" t="s">
        <v>57</v>
      </c>
    </row>
    <row r="5" ht="12.75">
      <c r="B5" t="s">
        <v>58</v>
      </c>
    </row>
    <row r="6" ht="12.75">
      <c r="B6" t="s">
        <v>59</v>
      </c>
    </row>
    <row r="8" spans="1:2" ht="12.75">
      <c r="A8" t="s">
        <v>60</v>
      </c>
      <c r="B8" t="s">
        <v>61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workbookViewId="0" topLeftCell="A166">
      <selection activeCell="D165" sqref="D16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195</v>
      </c>
      <c r="C1" s="3" t="s">
        <v>1</v>
      </c>
      <c r="D1" s="4" t="s">
        <v>28</v>
      </c>
      <c r="E1" s="5" t="s">
        <v>29</v>
      </c>
    </row>
    <row r="2" spans="1:5" ht="30" customHeight="1">
      <c r="A2" s="6" t="s">
        <v>2</v>
      </c>
      <c r="B2" s="7" t="s">
        <v>17</v>
      </c>
      <c r="C2" s="8"/>
      <c r="D2" s="9" t="s">
        <v>30</v>
      </c>
      <c r="E2" s="10" t="s">
        <v>27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IF(D5&lt;-100,"valor del indicador fuera de rango",IF(D5&lt;=0,1,IF(D5&lt;=100,0.0001*D5^2-0.02*D5+1,"valor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-85</v>
      </c>
      <c r="B9" s="24">
        <v>1</v>
      </c>
      <c r="C9" s="28"/>
      <c r="D9" s="25"/>
      <c r="E9" s="26"/>
    </row>
    <row r="10" spans="1:5" ht="12.95" customHeight="1">
      <c r="A10" s="27">
        <v>-70</v>
      </c>
      <c r="B10" s="24">
        <v>1</v>
      </c>
      <c r="C10" s="28"/>
      <c r="D10" s="25"/>
      <c r="E10" s="26"/>
    </row>
    <row r="11" spans="1:5" ht="12.95" customHeight="1">
      <c r="A11" s="27">
        <v>-55</v>
      </c>
      <c r="B11" s="24">
        <v>1</v>
      </c>
      <c r="C11" s="28"/>
      <c r="D11" s="25"/>
      <c r="E11" s="26"/>
    </row>
    <row r="12" spans="1:5" ht="12.95" customHeight="1">
      <c r="A12" s="27">
        <v>-40</v>
      </c>
      <c r="B12" s="24">
        <v>1</v>
      </c>
      <c r="C12" s="28"/>
      <c r="D12" s="25"/>
      <c r="E12" s="26"/>
    </row>
    <row r="13" spans="1:5" ht="12.95" customHeight="1">
      <c r="A13" s="27">
        <v>-25</v>
      </c>
      <c r="B13" s="24">
        <v>1</v>
      </c>
      <c r="C13" s="28"/>
      <c r="D13" s="25"/>
      <c r="E13" s="26"/>
    </row>
    <row r="14" spans="1:5" ht="12.95" customHeight="1">
      <c r="A14" s="27">
        <v>0</v>
      </c>
      <c r="B14" s="24">
        <v>1</v>
      </c>
      <c r="C14" s="28"/>
      <c r="D14" s="25"/>
      <c r="E14" s="26"/>
    </row>
    <row r="15" spans="1:5" ht="12.95" customHeight="1">
      <c r="A15" s="29">
        <v>5</v>
      </c>
      <c r="B15" s="30">
        <f aca="true" t="shared" si="0" ref="B15:B22">0.0001*A15^2-0.02*A15+1</f>
        <v>0.9025</v>
      </c>
      <c r="C15" s="28"/>
      <c r="D15" s="25"/>
      <c r="E15" s="26"/>
    </row>
    <row r="16" spans="1:5" ht="12.95" customHeight="1">
      <c r="A16" s="29">
        <v>20</v>
      </c>
      <c r="B16" s="30">
        <f t="shared" si="0"/>
        <v>0.6399999999999999</v>
      </c>
      <c r="C16" s="28"/>
      <c r="D16" s="25"/>
      <c r="E16" s="26"/>
    </row>
    <row r="17" spans="1:5" ht="12.95" customHeight="1">
      <c r="A17" s="29">
        <v>35</v>
      </c>
      <c r="B17" s="30">
        <f t="shared" si="0"/>
        <v>0.4225</v>
      </c>
      <c r="C17" s="28"/>
      <c r="D17" s="25"/>
      <c r="E17" s="26"/>
    </row>
    <row r="18" spans="1:5" ht="12.95" customHeight="1">
      <c r="A18" s="29">
        <v>50</v>
      </c>
      <c r="B18" s="30">
        <f t="shared" si="0"/>
        <v>0.25</v>
      </c>
      <c r="C18" s="28"/>
      <c r="D18" s="25"/>
      <c r="E18" s="26"/>
    </row>
    <row r="19" spans="1:5" ht="12.95" customHeight="1">
      <c r="A19" s="29">
        <v>65</v>
      </c>
      <c r="B19" s="30">
        <f t="shared" si="0"/>
        <v>0.12250000000000005</v>
      </c>
      <c r="C19" s="28"/>
      <c r="D19" s="25"/>
      <c r="E19" s="26"/>
    </row>
    <row r="20" spans="1:5" ht="12.95" customHeight="1">
      <c r="A20" s="29">
        <v>80</v>
      </c>
      <c r="B20" s="30">
        <f t="shared" si="0"/>
        <v>0.039999999999999925</v>
      </c>
      <c r="C20" s="28"/>
      <c r="D20" s="25"/>
      <c r="E20" s="26"/>
    </row>
    <row r="21" spans="1:5" ht="12.95" customHeight="1">
      <c r="A21" s="29">
        <v>95</v>
      </c>
      <c r="B21" s="30">
        <f t="shared" si="0"/>
        <v>0.0024999999999999467</v>
      </c>
      <c r="C21" s="28"/>
      <c r="D21" s="25"/>
      <c r="E21" s="26"/>
    </row>
    <row r="22" spans="1:5" ht="12.95" customHeight="1" thickBot="1">
      <c r="A22" s="33">
        <v>100</v>
      </c>
      <c r="B22" s="34">
        <f t="shared" si="0"/>
        <v>0</v>
      </c>
      <c r="C22" s="43"/>
      <c r="D22" s="31"/>
      <c r="E22" s="32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196</v>
      </c>
      <c r="C25" s="3" t="s">
        <v>1</v>
      </c>
      <c r="D25" s="4" t="s">
        <v>28</v>
      </c>
      <c r="E25" s="5" t="s">
        <v>19</v>
      </c>
    </row>
    <row r="26" spans="1:5" ht="30" customHeight="1">
      <c r="A26" s="6" t="s">
        <v>2</v>
      </c>
      <c r="B26" s="7" t="s">
        <v>21</v>
      </c>
      <c r="C26" s="8"/>
      <c r="D26" s="9" t="s">
        <v>32</v>
      </c>
      <c r="E26" s="10" t="s">
        <v>20</v>
      </c>
    </row>
    <row r="27" spans="1:5" ht="30" customHeight="1">
      <c r="A27" s="6" t="s">
        <v>3</v>
      </c>
      <c r="B27" s="7"/>
      <c r="C27" s="8"/>
      <c r="D27" s="9"/>
      <c r="E27" s="10"/>
    </row>
    <row r="28" spans="1:5" ht="30" customHeight="1" thickBot="1">
      <c r="A28" s="6" t="s">
        <v>4</v>
      </c>
      <c r="B28" s="7"/>
      <c r="C28" s="11"/>
      <c r="D28" s="12"/>
      <c r="E28" s="13"/>
    </row>
    <row r="29" spans="1:5" ht="30" customHeight="1">
      <c r="A29" s="6" t="s">
        <v>5</v>
      </c>
      <c r="B29" s="7" t="s">
        <v>22</v>
      </c>
      <c r="C29" s="14" t="s">
        <v>6</v>
      </c>
      <c r="D29" s="15">
        <v>20</v>
      </c>
      <c r="E29" s="16"/>
    </row>
    <row r="30" spans="1:5" ht="30" customHeight="1" thickBot="1">
      <c r="A30" s="17" t="s">
        <v>7</v>
      </c>
      <c r="B30" s="56" t="s">
        <v>52</v>
      </c>
      <c r="C30" s="18" t="s">
        <v>8</v>
      </c>
      <c r="D30" s="19">
        <f>IF(D29&lt;-50,"valor del indicador fuera de rango",IF(D29&lt;=0,1,IF(D29&lt;=50,-0.0004*D29^2+1,"valor del indicador fuera rango")))</f>
        <v>0.84</v>
      </c>
      <c r="E30" s="20"/>
    </row>
    <row r="31" spans="1:5" ht="30" customHeight="1">
      <c r="A31" s="21" t="s">
        <v>9</v>
      </c>
      <c r="B31" s="22" t="s">
        <v>8</v>
      </c>
      <c r="C31" s="57" t="s">
        <v>10</v>
      </c>
      <c r="D31" s="58"/>
      <c r="E31" s="59"/>
    </row>
    <row r="32" spans="1:5" ht="12.95" customHeight="1">
      <c r="A32" s="23">
        <v>-50</v>
      </c>
      <c r="B32" s="24">
        <v>1</v>
      </c>
      <c r="C32" s="25"/>
      <c r="D32" s="25"/>
      <c r="E32" s="26"/>
    </row>
    <row r="33" spans="1:5" ht="12.95" customHeight="1">
      <c r="A33" s="27">
        <v>-40</v>
      </c>
      <c r="B33" s="24">
        <v>1</v>
      </c>
      <c r="C33" s="28"/>
      <c r="D33" s="25"/>
      <c r="E33" s="26"/>
    </row>
    <row r="34" spans="1:5" ht="12.95" customHeight="1">
      <c r="A34" s="27">
        <f>+A33+10</f>
        <v>-30</v>
      </c>
      <c r="B34" s="24">
        <v>1</v>
      </c>
      <c r="C34" s="28"/>
      <c r="D34" s="25"/>
      <c r="E34" s="26"/>
    </row>
    <row r="35" spans="1:5" ht="12.95" customHeight="1">
      <c r="A35" s="27">
        <v>-25</v>
      </c>
      <c r="B35" s="24">
        <v>1</v>
      </c>
      <c r="C35" s="28"/>
      <c r="D35" s="25"/>
      <c r="E35" s="26"/>
    </row>
    <row r="36" spans="1:5" ht="12.95" customHeight="1">
      <c r="A36" s="27">
        <v>-20</v>
      </c>
      <c r="B36" s="24">
        <v>1</v>
      </c>
      <c r="C36" s="28"/>
      <c r="D36" s="25"/>
      <c r="E36" s="26"/>
    </row>
    <row r="37" spans="1:5" ht="12.95" customHeight="1">
      <c r="A37" s="27">
        <v>-15</v>
      </c>
      <c r="B37" s="24">
        <v>1</v>
      </c>
      <c r="C37" s="28"/>
      <c r="D37" s="25"/>
      <c r="E37" s="26"/>
    </row>
    <row r="38" spans="1:5" ht="12.95" customHeight="1">
      <c r="A38" s="27">
        <v>-10</v>
      </c>
      <c r="B38" s="24">
        <v>1</v>
      </c>
      <c r="C38" s="28"/>
      <c r="D38" s="25"/>
      <c r="E38" s="26"/>
    </row>
    <row r="39" spans="1:5" ht="12.95" customHeight="1">
      <c r="A39" s="27">
        <v>-5</v>
      </c>
      <c r="B39" s="24">
        <v>1</v>
      </c>
      <c r="C39" s="28"/>
      <c r="D39" s="25"/>
      <c r="E39" s="26"/>
    </row>
    <row r="40" spans="1:5" ht="12.95" customHeight="1">
      <c r="A40" s="29">
        <v>0</v>
      </c>
      <c r="B40" s="30">
        <f aca="true" t="shared" si="1" ref="B40:B48">-0.0004*A40^2+1</f>
        <v>1</v>
      </c>
      <c r="C40" s="28"/>
      <c r="D40" s="25"/>
      <c r="E40" s="26"/>
    </row>
    <row r="41" spans="1:5" ht="12.95" customHeight="1">
      <c r="A41" s="29">
        <v>5</v>
      </c>
      <c r="B41" s="30">
        <f t="shared" si="1"/>
        <v>0.99</v>
      </c>
      <c r="C41" s="28"/>
      <c r="D41" s="25"/>
      <c r="E41" s="26"/>
    </row>
    <row r="42" spans="1:5" ht="12.95" customHeight="1">
      <c r="A42" s="29">
        <v>10</v>
      </c>
      <c r="B42" s="30">
        <f t="shared" si="1"/>
        <v>0.96</v>
      </c>
      <c r="C42" s="28"/>
      <c r="D42" s="25"/>
      <c r="E42" s="26"/>
    </row>
    <row r="43" spans="1:5" ht="12.95" customHeight="1">
      <c r="A43" s="29">
        <v>15</v>
      </c>
      <c r="B43" s="30">
        <f t="shared" si="1"/>
        <v>0.91</v>
      </c>
      <c r="C43" s="28"/>
      <c r="D43" s="25"/>
      <c r="E43" s="26"/>
    </row>
    <row r="44" spans="1:5" ht="12.95" customHeight="1">
      <c r="A44" s="29">
        <v>20</v>
      </c>
      <c r="B44" s="30">
        <f t="shared" si="1"/>
        <v>0.84</v>
      </c>
      <c r="C44" s="28"/>
      <c r="D44" s="25"/>
      <c r="E44" s="26"/>
    </row>
    <row r="45" spans="1:5" ht="12.95" customHeight="1">
      <c r="A45" s="29">
        <v>25</v>
      </c>
      <c r="B45" s="30">
        <f t="shared" si="1"/>
        <v>0.75</v>
      </c>
      <c r="C45" s="28"/>
      <c r="D45" s="25"/>
      <c r="E45" s="26"/>
    </row>
    <row r="46" spans="1:5" ht="12.95" customHeight="1">
      <c r="A46" s="29">
        <v>30</v>
      </c>
      <c r="B46" s="30">
        <f t="shared" si="1"/>
        <v>0.6399999999999999</v>
      </c>
      <c r="C46" s="28"/>
      <c r="D46" s="25"/>
      <c r="E46" s="26"/>
    </row>
    <row r="47" spans="1:5" ht="12.95" customHeight="1">
      <c r="A47" s="29">
        <v>40</v>
      </c>
      <c r="B47" s="30">
        <f t="shared" si="1"/>
        <v>0.36</v>
      </c>
      <c r="C47" s="28"/>
      <c r="D47" s="25"/>
      <c r="E47" s="26"/>
    </row>
    <row r="48" spans="1:5" ht="12.95" customHeight="1" thickBot="1">
      <c r="A48" s="33">
        <v>50</v>
      </c>
      <c r="B48" s="34">
        <f t="shared" si="1"/>
        <v>0</v>
      </c>
      <c r="C48" s="31"/>
      <c r="D48" s="31"/>
      <c r="E48" s="32"/>
    </row>
    <row r="49" ht="12.95" customHeight="1" thickTop="1"/>
    <row r="50" ht="12.95" customHeight="1" thickBot="1"/>
    <row r="51" spans="1:5" ht="30" customHeight="1" thickTop="1">
      <c r="A51" s="1" t="s">
        <v>0</v>
      </c>
      <c r="B51" s="2">
        <v>197</v>
      </c>
      <c r="C51" s="3" t="s">
        <v>1</v>
      </c>
      <c r="D51" s="4" t="s">
        <v>28</v>
      </c>
      <c r="E51" s="5" t="s">
        <v>16</v>
      </c>
    </row>
    <row r="52" spans="1:5" ht="30" customHeight="1">
      <c r="A52" s="6" t="s">
        <v>2</v>
      </c>
      <c r="B52" s="7" t="s">
        <v>23</v>
      </c>
      <c r="C52" s="8"/>
      <c r="D52" s="9" t="s">
        <v>33</v>
      </c>
      <c r="E52" s="10" t="s">
        <v>15</v>
      </c>
    </row>
    <row r="53" spans="1:5" ht="30" customHeight="1">
      <c r="A53" s="6" t="s">
        <v>3</v>
      </c>
      <c r="B53" s="7"/>
      <c r="C53" s="8"/>
      <c r="D53" s="9"/>
      <c r="E53" s="10"/>
    </row>
    <row r="54" spans="1:5" ht="30" customHeight="1" thickBot="1">
      <c r="A54" s="6" t="s">
        <v>4</v>
      </c>
      <c r="B54" s="7"/>
      <c r="C54" s="11"/>
      <c r="D54" s="12"/>
      <c r="E54" s="13"/>
    </row>
    <row r="55" spans="1:5" ht="30" customHeight="1">
      <c r="A55" s="6" t="s">
        <v>5</v>
      </c>
      <c r="B55" s="7" t="s">
        <v>18</v>
      </c>
      <c r="C55" s="14" t="s">
        <v>6</v>
      </c>
      <c r="D55" s="15">
        <v>4</v>
      </c>
      <c r="E55" s="16"/>
    </row>
    <row r="56" spans="1:5" ht="30" customHeight="1" thickBot="1">
      <c r="A56" s="17" t="s">
        <v>7</v>
      </c>
      <c r="B56" s="56" t="s">
        <v>52</v>
      </c>
      <c r="C56" s="18" t="s">
        <v>8</v>
      </c>
      <c r="D56" s="19">
        <f>IF(D55&lt;-100,"valor del indicador fuera de rango",IF(D55&lt;=0,1,IF(D55&lt;=100,0.0001*D55^2-0.02*D55+1,"valor del indicador fuera rango")))</f>
        <v>0.9216</v>
      </c>
      <c r="E56" s="20"/>
    </row>
    <row r="57" spans="1:5" ht="30" customHeight="1">
      <c r="A57" s="21" t="s">
        <v>9</v>
      </c>
      <c r="B57" s="22" t="s">
        <v>8</v>
      </c>
      <c r="C57" s="57" t="s">
        <v>10</v>
      </c>
      <c r="D57" s="58"/>
      <c r="E57" s="59"/>
    </row>
    <row r="58" spans="1:5" ht="12.95" customHeight="1">
      <c r="A58" s="23">
        <v>-100</v>
      </c>
      <c r="B58" s="24">
        <v>1</v>
      </c>
      <c r="C58" s="25"/>
      <c r="D58" s="25"/>
      <c r="E58" s="26"/>
    </row>
    <row r="59" spans="1:5" ht="12.95" customHeight="1">
      <c r="A59" s="27">
        <f>+A58+8</f>
        <v>-92</v>
      </c>
      <c r="B59" s="24">
        <v>1</v>
      </c>
      <c r="C59" s="28"/>
      <c r="D59" s="25"/>
      <c r="E59" s="26"/>
    </row>
    <row r="60" spans="1:5" ht="12.95" customHeight="1">
      <c r="A60" s="27">
        <f aca="true" t="shared" si="2" ref="A60:A82">+A59+8</f>
        <v>-84</v>
      </c>
      <c r="B60" s="24">
        <v>1</v>
      </c>
      <c r="C60" s="28"/>
      <c r="D60" s="25"/>
      <c r="E60" s="26"/>
    </row>
    <row r="61" spans="1:5" ht="12.95" customHeight="1">
      <c r="A61" s="27">
        <f t="shared" si="2"/>
        <v>-76</v>
      </c>
      <c r="B61" s="24">
        <v>1</v>
      </c>
      <c r="C61" s="28"/>
      <c r="D61" s="25"/>
      <c r="E61" s="26"/>
    </row>
    <row r="62" spans="1:5" ht="12.95" customHeight="1">
      <c r="A62" s="27">
        <f t="shared" si="2"/>
        <v>-68</v>
      </c>
      <c r="B62" s="24">
        <v>1</v>
      </c>
      <c r="C62" s="28"/>
      <c r="D62" s="25"/>
      <c r="E62" s="26"/>
    </row>
    <row r="63" spans="1:5" ht="12.95" customHeight="1">
      <c r="A63" s="27">
        <f t="shared" si="2"/>
        <v>-60</v>
      </c>
      <c r="B63" s="24">
        <v>1</v>
      </c>
      <c r="C63" s="28"/>
      <c r="D63" s="25"/>
      <c r="E63" s="26"/>
    </row>
    <row r="64" spans="1:5" ht="12.95" customHeight="1">
      <c r="A64" s="27">
        <f t="shared" si="2"/>
        <v>-52</v>
      </c>
      <c r="B64" s="24">
        <v>1</v>
      </c>
      <c r="C64" s="28"/>
      <c r="D64" s="25"/>
      <c r="E64" s="26"/>
    </row>
    <row r="65" spans="1:5" ht="12.95" customHeight="1">
      <c r="A65" s="27">
        <f t="shared" si="2"/>
        <v>-44</v>
      </c>
      <c r="B65" s="24">
        <v>1</v>
      </c>
      <c r="C65" s="28"/>
      <c r="D65" s="25"/>
      <c r="E65" s="26"/>
    </row>
    <row r="66" spans="1:5" ht="12.95" customHeight="1">
      <c r="A66" s="27">
        <f t="shared" si="2"/>
        <v>-36</v>
      </c>
      <c r="B66" s="24">
        <v>1</v>
      </c>
      <c r="C66" s="28"/>
      <c r="D66" s="25"/>
      <c r="E66" s="26"/>
    </row>
    <row r="67" spans="1:5" ht="12.95" customHeight="1">
      <c r="A67" s="27">
        <f t="shared" si="2"/>
        <v>-28</v>
      </c>
      <c r="B67" s="24">
        <v>1</v>
      </c>
      <c r="C67" s="28"/>
      <c r="D67" s="25"/>
      <c r="E67" s="26"/>
    </row>
    <row r="68" spans="1:5" ht="12.95" customHeight="1">
      <c r="A68" s="27">
        <f t="shared" si="2"/>
        <v>-20</v>
      </c>
      <c r="B68" s="24">
        <v>1</v>
      </c>
      <c r="C68" s="28"/>
      <c r="D68" s="25"/>
      <c r="E68" s="26"/>
    </row>
    <row r="69" spans="1:5" ht="12.95" customHeight="1">
      <c r="A69" s="27">
        <f t="shared" si="2"/>
        <v>-12</v>
      </c>
      <c r="B69" s="24">
        <v>1</v>
      </c>
      <c r="C69" s="28"/>
      <c r="D69" s="25"/>
      <c r="E69" s="26"/>
    </row>
    <row r="70" spans="1:5" ht="12.95" customHeight="1">
      <c r="A70" s="27">
        <f t="shared" si="2"/>
        <v>-4</v>
      </c>
      <c r="B70" s="24">
        <v>1</v>
      </c>
      <c r="C70" s="28"/>
      <c r="D70" s="25"/>
      <c r="E70" s="26"/>
    </row>
    <row r="71" spans="1:5" ht="12.95" customHeight="1">
      <c r="A71" s="27">
        <v>0</v>
      </c>
      <c r="B71" s="24">
        <v>1</v>
      </c>
      <c r="C71" s="28"/>
      <c r="D71" s="25"/>
      <c r="E71" s="26"/>
    </row>
    <row r="72" spans="1:5" ht="12.95" customHeight="1">
      <c r="A72" s="29">
        <v>4</v>
      </c>
      <c r="B72" s="30">
        <f aca="true" t="shared" si="3" ref="B72:B84">0.0001*A72^2-0.02*A72+1</f>
        <v>0.9216</v>
      </c>
      <c r="C72" s="28"/>
      <c r="D72" s="25"/>
      <c r="E72" s="26"/>
    </row>
    <row r="73" spans="1:5" ht="12.95" customHeight="1" thickBot="1">
      <c r="A73" s="29">
        <f t="shared" si="2"/>
        <v>12</v>
      </c>
      <c r="B73" s="30">
        <f t="shared" si="3"/>
        <v>0.7744</v>
      </c>
      <c r="C73" s="31"/>
      <c r="D73" s="31"/>
      <c r="E73" s="32"/>
    </row>
    <row r="74" spans="1:5" ht="12.95" customHeight="1" thickBot="1" thickTop="1">
      <c r="A74" s="29">
        <f t="shared" si="2"/>
        <v>20</v>
      </c>
      <c r="B74" s="30">
        <f t="shared" si="3"/>
        <v>0.6399999999999999</v>
      </c>
      <c r="C74" s="31"/>
      <c r="D74" s="31"/>
      <c r="E74" s="32"/>
    </row>
    <row r="75" spans="1:5" ht="12.95" customHeight="1" thickBot="1" thickTop="1">
      <c r="A75" s="29">
        <f t="shared" si="2"/>
        <v>28</v>
      </c>
      <c r="B75" s="30">
        <f t="shared" si="3"/>
        <v>0.5184</v>
      </c>
      <c r="C75" s="31"/>
      <c r="D75" s="31"/>
      <c r="E75" s="32"/>
    </row>
    <row r="76" spans="1:5" ht="12.95" customHeight="1" thickBot="1" thickTop="1">
      <c r="A76" s="29">
        <f t="shared" si="2"/>
        <v>36</v>
      </c>
      <c r="B76" s="30">
        <f t="shared" si="3"/>
        <v>0.40959999999999996</v>
      </c>
      <c r="C76" s="31"/>
      <c r="D76" s="31"/>
      <c r="E76" s="32"/>
    </row>
    <row r="77" spans="1:5" ht="12.95" customHeight="1" thickBot="1" thickTop="1">
      <c r="A77" s="29">
        <f t="shared" si="2"/>
        <v>44</v>
      </c>
      <c r="B77" s="30">
        <f t="shared" si="3"/>
        <v>0.3136</v>
      </c>
      <c r="C77" s="31"/>
      <c r="D77" s="31"/>
      <c r="E77" s="32"/>
    </row>
    <row r="78" spans="1:5" ht="12.95" customHeight="1" thickBot="1" thickTop="1">
      <c r="A78" s="29">
        <f t="shared" si="2"/>
        <v>52</v>
      </c>
      <c r="B78" s="30">
        <f t="shared" si="3"/>
        <v>0.23039999999999994</v>
      </c>
      <c r="C78" s="31"/>
      <c r="D78" s="31"/>
      <c r="E78" s="32"/>
    </row>
    <row r="79" spans="1:5" ht="12.95" customHeight="1" thickBot="1" thickTop="1">
      <c r="A79" s="29">
        <f t="shared" si="2"/>
        <v>60</v>
      </c>
      <c r="B79" s="30">
        <f t="shared" si="3"/>
        <v>0.16000000000000014</v>
      </c>
      <c r="C79" s="31"/>
      <c r="D79" s="31"/>
      <c r="E79" s="32"/>
    </row>
    <row r="80" spans="1:5" ht="12.95" customHeight="1" thickBot="1" thickTop="1">
      <c r="A80" s="29">
        <f t="shared" si="2"/>
        <v>68</v>
      </c>
      <c r="B80" s="30">
        <f t="shared" si="3"/>
        <v>0.10239999999999994</v>
      </c>
      <c r="C80" s="31"/>
      <c r="D80" s="31"/>
      <c r="E80" s="32"/>
    </row>
    <row r="81" spans="1:5" ht="12.95" customHeight="1" thickBot="1" thickTop="1">
      <c r="A81" s="29">
        <f t="shared" si="2"/>
        <v>76</v>
      </c>
      <c r="B81" s="30">
        <f t="shared" si="3"/>
        <v>0.057599999999999985</v>
      </c>
      <c r="C81" s="31"/>
      <c r="D81" s="31"/>
      <c r="E81" s="32"/>
    </row>
    <row r="82" spans="1:5" ht="12.95" customHeight="1" thickBot="1" thickTop="1">
      <c r="A82" s="29">
        <f t="shared" si="2"/>
        <v>84</v>
      </c>
      <c r="B82" s="30">
        <f t="shared" si="3"/>
        <v>0.025600000000000067</v>
      </c>
      <c r="C82" s="31"/>
      <c r="D82" s="31"/>
      <c r="E82" s="32"/>
    </row>
    <row r="83" spans="1:5" ht="12.95" customHeight="1" thickBot="1" thickTop="1">
      <c r="A83" s="44">
        <v>95</v>
      </c>
      <c r="B83" s="30">
        <f t="shared" si="3"/>
        <v>0.0024999999999999467</v>
      </c>
      <c r="C83" s="31"/>
      <c r="D83" s="31"/>
      <c r="E83" s="32"/>
    </row>
    <row r="84" spans="1:5" ht="12.95" customHeight="1" thickBot="1" thickTop="1">
      <c r="A84" s="33">
        <v>100</v>
      </c>
      <c r="B84" s="34">
        <f t="shared" si="3"/>
        <v>0</v>
      </c>
      <c r="C84" s="31"/>
      <c r="D84" s="31"/>
      <c r="E84" s="32"/>
    </row>
    <row r="85" ht="12.95" customHeight="1" thickTop="1"/>
    <row r="86" ht="12.95" customHeight="1" thickBot="1"/>
    <row r="87" spans="1:5" ht="30" customHeight="1" thickTop="1">
      <c r="A87" s="1" t="s">
        <v>0</v>
      </c>
      <c r="B87" s="2">
        <v>198</v>
      </c>
      <c r="C87" s="3" t="s">
        <v>1</v>
      </c>
      <c r="D87" s="4" t="s">
        <v>28</v>
      </c>
      <c r="E87" s="5" t="s">
        <v>19</v>
      </c>
    </row>
    <row r="88" spans="1:5" ht="30" customHeight="1">
      <c r="A88" s="6" t="s">
        <v>2</v>
      </c>
      <c r="B88" s="7" t="s">
        <v>24</v>
      </c>
      <c r="C88" s="8"/>
      <c r="D88" s="9" t="s">
        <v>32</v>
      </c>
      <c r="E88" s="10" t="s">
        <v>20</v>
      </c>
    </row>
    <row r="89" spans="1:5" ht="30" customHeight="1">
      <c r="A89" s="6" t="s">
        <v>3</v>
      </c>
      <c r="B89" s="7"/>
      <c r="C89" s="8"/>
      <c r="D89" s="9"/>
      <c r="E89" s="10"/>
    </row>
    <row r="90" spans="1:5" ht="30" customHeight="1" thickBot="1">
      <c r="A90" s="6" t="s">
        <v>4</v>
      </c>
      <c r="B90" s="7"/>
      <c r="C90" s="11"/>
      <c r="D90" s="12"/>
      <c r="E90" s="13"/>
    </row>
    <row r="91" spans="1:5" ht="30" customHeight="1">
      <c r="A91" s="6" t="s">
        <v>5</v>
      </c>
      <c r="B91" s="7" t="s">
        <v>22</v>
      </c>
      <c r="C91" s="14" t="s">
        <v>6</v>
      </c>
      <c r="D91" s="15">
        <v>30</v>
      </c>
      <c r="E91" s="16"/>
    </row>
    <row r="92" spans="1:5" ht="30" customHeight="1" thickBot="1">
      <c r="A92" s="17" t="s">
        <v>7</v>
      </c>
      <c r="B92" s="56" t="s">
        <v>52</v>
      </c>
      <c r="C92" s="18" t="s">
        <v>8</v>
      </c>
      <c r="D92" s="19">
        <f>IF(D91&lt;-50,"valor del indicador fuera de rango",IF(D91&lt;=0,1,IF(D91&lt;=50,-0.0004*D91^2+1,"valor del indicador fuera rango")))</f>
        <v>0.6399999999999999</v>
      </c>
      <c r="E92" s="20"/>
    </row>
    <row r="93" spans="1:5" ht="30" customHeight="1">
      <c r="A93" s="21" t="s">
        <v>9</v>
      </c>
      <c r="B93" s="22" t="s">
        <v>8</v>
      </c>
      <c r="C93" s="57" t="s">
        <v>10</v>
      </c>
      <c r="D93" s="58"/>
      <c r="E93" s="59"/>
    </row>
    <row r="94" spans="1:5" ht="12.95" customHeight="1">
      <c r="A94" s="23">
        <v>-50</v>
      </c>
      <c r="B94" s="24">
        <v>1</v>
      </c>
      <c r="C94" s="25"/>
      <c r="D94" s="25"/>
      <c r="E94" s="26"/>
    </row>
    <row r="95" spans="1:5" ht="12.95" customHeight="1">
      <c r="A95" s="27">
        <f>+A94+4</f>
        <v>-46</v>
      </c>
      <c r="B95" s="24">
        <v>1</v>
      </c>
      <c r="C95" s="28"/>
      <c r="D95" s="25"/>
      <c r="E95" s="26"/>
    </row>
    <row r="96" spans="1:5" ht="12.95" customHeight="1">
      <c r="A96" s="27">
        <f aca="true" t="shared" si="4" ref="A96:A106">+A95+4</f>
        <v>-42</v>
      </c>
      <c r="B96" s="24">
        <v>1</v>
      </c>
      <c r="C96" s="28"/>
      <c r="D96" s="25"/>
      <c r="E96" s="26"/>
    </row>
    <row r="97" spans="1:5" ht="12.95" customHeight="1">
      <c r="A97" s="27">
        <f t="shared" si="4"/>
        <v>-38</v>
      </c>
      <c r="B97" s="24">
        <v>1</v>
      </c>
      <c r="C97" s="28"/>
      <c r="D97" s="25"/>
      <c r="E97" s="26"/>
    </row>
    <row r="98" spans="1:5" ht="12.95" customHeight="1">
      <c r="A98" s="27">
        <f t="shared" si="4"/>
        <v>-34</v>
      </c>
      <c r="B98" s="24">
        <v>1</v>
      </c>
      <c r="C98" s="28"/>
      <c r="D98" s="25"/>
      <c r="E98" s="26"/>
    </row>
    <row r="99" spans="1:5" ht="12.95" customHeight="1">
      <c r="A99" s="27">
        <f t="shared" si="4"/>
        <v>-30</v>
      </c>
      <c r="B99" s="24">
        <v>1</v>
      </c>
      <c r="C99" s="28"/>
      <c r="D99" s="25"/>
      <c r="E99" s="26"/>
    </row>
    <row r="100" spans="1:5" ht="12.95" customHeight="1">
      <c r="A100" s="27">
        <f t="shared" si="4"/>
        <v>-26</v>
      </c>
      <c r="B100" s="24">
        <v>1</v>
      </c>
      <c r="C100" s="28"/>
      <c r="D100" s="25"/>
      <c r="E100" s="26"/>
    </row>
    <row r="101" spans="1:5" ht="12.95" customHeight="1">
      <c r="A101" s="27">
        <f t="shared" si="4"/>
        <v>-22</v>
      </c>
      <c r="B101" s="24">
        <v>1</v>
      </c>
      <c r="C101" s="28"/>
      <c r="D101" s="25"/>
      <c r="E101" s="26"/>
    </row>
    <row r="102" spans="1:5" ht="12.95" customHeight="1">
      <c r="A102" s="27">
        <f t="shared" si="4"/>
        <v>-18</v>
      </c>
      <c r="B102" s="24">
        <v>1</v>
      </c>
      <c r="C102" s="28"/>
      <c r="D102" s="25"/>
      <c r="E102" s="26"/>
    </row>
    <row r="103" spans="1:5" ht="12.95" customHeight="1">
      <c r="A103" s="27">
        <f t="shared" si="4"/>
        <v>-14</v>
      </c>
      <c r="B103" s="24">
        <v>1</v>
      </c>
      <c r="C103" s="28"/>
      <c r="D103" s="25"/>
      <c r="E103" s="26"/>
    </row>
    <row r="104" spans="1:5" ht="12.95" customHeight="1">
      <c r="A104" s="27">
        <f t="shared" si="4"/>
        <v>-10</v>
      </c>
      <c r="B104" s="24">
        <v>1</v>
      </c>
      <c r="C104" s="28"/>
      <c r="D104" s="25"/>
      <c r="E104" s="26"/>
    </row>
    <row r="105" spans="1:5" ht="12.95" customHeight="1">
      <c r="A105" s="27">
        <f t="shared" si="4"/>
        <v>-6</v>
      </c>
      <c r="B105" s="24">
        <v>1</v>
      </c>
      <c r="C105" s="28"/>
      <c r="D105" s="25"/>
      <c r="E105" s="26"/>
    </row>
    <row r="106" spans="1:5" ht="12.95" customHeight="1">
      <c r="A106" s="27">
        <f t="shared" si="4"/>
        <v>-2</v>
      </c>
      <c r="B106" s="24">
        <v>1</v>
      </c>
      <c r="C106" s="28"/>
      <c r="D106" s="25"/>
      <c r="E106" s="26"/>
    </row>
    <row r="107" spans="1:5" ht="12.95" customHeight="1">
      <c r="A107" s="27">
        <v>0</v>
      </c>
      <c r="B107" s="24">
        <v>1</v>
      </c>
      <c r="C107" s="28"/>
      <c r="D107" s="25"/>
      <c r="E107" s="26"/>
    </row>
    <row r="108" spans="1:5" ht="12.95" customHeight="1">
      <c r="A108" s="29">
        <v>2</v>
      </c>
      <c r="B108" s="30">
        <f aca="true" t="shared" si="5" ref="B108:B121">-0.0004*A108^2+1</f>
        <v>0.9984</v>
      </c>
      <c r="C108" s="28"/>
      <c r="D108" s="25"/>
      <c r="E108" s="26"/>
    </row>
    <row r="109" spans="1:5" ht="12.95" customHeight="1" thickBot="1">
      <c r="A109" s="29">
        <v>4</v>
      </c>
      <c r="B109" s="30">
        <f t="shared" si="5"/>
        <v>0.9936</v>
      </c>
      <c r="C109" s="31"/>
      <c r="D109" s="31"/>
      <c r="E109" s="32"/>
    </row>
    <row r="110" spans="1:5" ht="12.95" customHeight="1" thickBot="1" thickTop="1">
      <c r="A110" s="29">
        <v>6</v>
      </c>
      <c r="B110" s="30">
        <f t="shared" si="5"/>
        <v>0.9856</v>
      </c>
      <c r="C110" s="31"/>
      <c r="D110" s="31"/>
      <c r="E110" s="32"/>
    </row>
    <row r="111" spans="1:5" ht="12.95" customHeight="1" thickTop="1">
      <c r="A111" s="29">
        <v>8</v>
      </c>
      <c r="B111" s="30">
        <f t="shared" si="5"/>
        <v>0.9744</v>
      </c>
      <c r="C111" s="25"/>
      <c r="D111" s="25"/>
      <c r="E111" s="26"/>
    </row>
    <row r="112" spans="1:5" ht="12.95" customHeight="1">
      <c r="A112" s="29">
        <v>10</v>
      </c>
      <c r="B112" s="30">
        <f t="shared" si="5"/>
        <v>0.96</v>
      </c>
      <c r="C112" s="25"/>
      <c r="D112" s="25"/>
      <c r="E112" s="26"/>
    </row>
    <row r="113" spans="1:5" ht="12.95" customHeight="1">
      <c r="A113" s="29">
        <v>14</v>
      </c>
      <c r="B113" s="30">
        <f t="shared" si="5"/>
        <v>0.9216</v>
      </c>
      <c r="C113" s="25"/>
      <c r="D113" s="25"/>
      <c r="E113" s="26"/>
    </row>
    <row r="114" spans="1:5" ht="12.95" customHeight="1">
      <c r="A114" s="29">
        <v>18</v>
      </c>
      <c r="B114" s="30">
        <f t="shared" si="5"/>
        <v>0.8704000000000001</v>
      </c>
      <c r="C114" s="25"/>
      <c r="D114" s="25"/>
      <c r="E114" s="26"/>
    </row>
    <row r="115" spans="1:5" ht="12.95" customHeight="1">
      <c r="A115" s="29">
        <v>22</v>
      </c>
      <c r="B115" s="30">
        <f t="shared" si="5"/>
        <v>0.8064</v>
      </c>
      <c r="C115" s="25"/>
      <c r="D115" s="25"/>
      <c r="E115" s="26"/>
    </row>
    <row r="116" spans="1:5" ht="12.95" customHeight="1">
      <c r="A116" s="29">
        <v>26</v>
      </c>
      <c r="B116" s="30">
        <f t="shared" si="5"/>
        <v>0.7296</v>
      </c>
      <c r="C116" s="25"/>
      <c r="D116" s="25"/>
      <c r="E116" s="26"/>
    </row>
    <row r="117" spans="1:5" ht="12.95" customHeight="1">
      <c r="A117" s="29">
        <v>30</v>
      </c>
      <c r="B117" s="30">
        <f t="shared" si="5"/>
        <v>0.6399999999999999</v>
      </c>
      <c r="C117" s="25"/>
      <c r="D117" s="25"/>
      <c r="E117" s="26"/>
    </row>
    <row r="118" spans="1:5" ht="12.95" customHeight="1">
      <c r="A118" s="29">
        <v>34</v>
      </c>
      <c r="B118" s="30">
        <f t="shared" si="5"/>
        <v>0.5376</v>
      </c>
      <c r="C118" s="25"/>
      <c r="D118" s="25"/>
      <c r="E118" s="26"/>
    </row>
    <row r="119" spans="1:5" ht="12.95" customHeight="1">
      <c r="A119" s="29">
        <v>38</v>
      </c>
      <c r="B119" s="30">
        <f t="shared" si="5"/>
        <v>0.4224</v>
      </c>
      <c r="C119" s="25"/>
      <c r="D119" s="25"/>
      <c r="E119" s="26"/>
    </row>
    <row r="120" spans="1:5" ht="12.95" customHeight="1">
      <c r="A120" s="29">
        <v>46</v>
      </c>
      <c r="B120" s="30">
        <f t="shared" si="5"/>
        <v>0.15359999999999996</v>
      </c>
      <c r="C120" s="25"/>
      <c r="D120" s="25"/>
      <c r="E120" s="26"/>
    </row>
    <row r="121" spans="1:5" ht="12.95" customHeight="1" thickBot="1">
      <c r="A121" s="33">
        <v>50</v>
      </c>
      <c r="B121" s="34">
        <f t="shared" si="5"/>
        <v>0</v>
      </c>
      <c r="C121" s="31"/>
      <c r="D121" s="31"/>
      <c r="E121" s="32"/>
    </row>
    <row r="122" ht="12.95" customHeight="1" thickTop="1"/>
    <row r="123" ht="12.95" customHeight="1" thickBot="1"/>
    <row r="124" spans="1:5" ht="30" customHeight="1" thickTop="1">
      <c r="A124" s="1" t="s">
        <v>0</v>
      </c>
      <c r="B124" s="2">
        <v>199</v>
      </c>
      <c r="C124" s="3" t="s">
        <v>1</v>
      </c>
      <c r="D124" s="4" t="s">
        <v>28</v>
      </c>
      <c r="E124" s="5" t="s">
        <v>16</v>
      </c>
    </row>
    <row r="125" spans="1:5" ht="30" customHeight="1">
      <c r="A125" s="6" t="s">
        <v>2</v>
      </c>
      <c r="B125" s="7" t="s">
        <v>25</v>
      </c>
      <c r="C125" s="8"/>
      <c r="D125" s="9" t="s">
        <v>33</v>
      </c>
      <c r="E125" s="10" t="s">
        <v>15</v>
      </c>
    </row>
    <row r="126" spans="1:5" ht="30" customHeight="1">
      <c r="A126" s="6" t="s">
        <v>3</v>
      </c>
      <c r="B126" s="7"/>
      <c r="C126" s="8"/>
      <c r="D126" s="9"/>
      <c r="E126" s="10"/>
    </row>
    <row r="127" spans="1:5" ht="30" customHeight="1" thickBot="1">
      <c r="A127" s="6" t="s">
        <v>4</v>
      </c>
      <c r="B127" s="7"/>
      <c r="C127" s="11"/>
      <c r="D127" s="12"/>
      <c r="E127" s="13"/>
    </row>
    <row r="128" spans="1:5" ht="30" customHeight="1">
      <c r="A128" s="6" t="s">
        <v>5</v>
      </c>
      <c r="B128" s="7" t="s">
        <v>18</v>
      </c>
      <c r="C128" s="14" t="s">
        <v>6</v>
      </c>
      <c r="D128" s="15">
        <v>20</v>
      </c>
      <c r="E128" s="16"/>
    </row>
    <row r="129" spans="1:5" ht="30" customHeight="1" thickBot="1">
      <c r="A129" s="17" t="s">
        <v>7</v>
      </c>
      <c r="B129" s="56" t="s">
        <v>52</v>
      </c>
      <c r="C129" s="18" t="s">
        <v>8</v>
      </c>
      <c r="D129" s="19">
        <f>IF(D128&lt;-100,"valor del indicador fuera de rango",IF(D128&lt;=0,1,IF(D128&lt;=100,0.0001*D128^2-0.02*D128+1,"valor del indicador fuera rango")))</f>
        <v>0.6399999999999999</v>
      </c>
      <c r="E129" s="20"/>
    </row>
    <row r="130" spans="1:5" ht="30" customHeight="1">
      <c r="A130" s="21" t="s">
        <v>9</v>
      </c>
      <c r="B130" s="22" t="s">
        <v>8</v>
      </c>
      <c r="C130" s="57" t="s">
        <v>10</v>
      </c>
      <c r="D130" s="58"/>
      <c r="E130" s="59"/>
    </row>
    <row r="131" spans="1:5" ht="12.95" customHeight="1">
      <c r="A131" s="23">
        <v>-100</v>
      </c>
      <c r="B131" s="24">
        <v>1</v>
      </c>
      <c r="C131" s="25"/>
      <c r="D131" s="25"/>
      <c r="E131" s="26"/>
    </row>
    <row r="132" spans="1:5" ht="12.95" customHeight="1">
      <c r="A132" s="27">
        <f>+A131+8</f>
        <v>-92</v>
      </c>
      <c r="B132" s="24">
        <v>1</v>
      </c>
      <c r="C132" s="28"/>
      <c r="D132" s="25"/>
      <c r="E132" s="26"/>
    </row>
    <row r="133" spans="1:5" ht="12.95" customHeight="1">
      <c r="A133" s="27">
        <f aca="true" t="shared" si="6" ref="A133:A143">+A132+8</f>
        <v>-84</v>
      </c>
      <c r="B133" s="24">
        <v>1</v>
      </c>
      <c r="C133" s="28"/>
      <c r="D133" s="25"/>
      <c r="E133" s="26"/>
    </row>
    <row r="134" spans="1:5" ht="12.95" customHeight="1">
      <c r="A134" s="27">
        <f t="shared" si="6"/>
        <v>-76</v>
      </c>
      <c r="B134" s="24">
        <v>1</v>
      </c>
      <c r="C134" s="28"/>
      <c r="D134" s="25"/>
      <c r="E134" s="26"/>
    </row>
    <row r="135" spans="1:5" ht="12.95" customHeight="1">
      <c r="A135" s="27">
        <f t="shared" si="6"/>
        <v>-68</v>
      </c>
      <c r="B135" s="24">
        <v>1</v>
      </c>
      <c r="C135" s="28"/>
      <c r="D135" s="25"/>
      <c r="E135" s="26"/>
    </row>
    <row r="136" spans="1:5" ht="12.95" customHeight="1">
      <c r="A136" s="27">
        <f t="shared" si="6"/>
        <v>-60</v>
      </c>
      <c r="B136" s="24">
        <v>1</v>
      </c>
      <c r="C136" s="28"/>
      <c r="D136" s="25"/>
      <c r="E136" s="26"/>
    </row>
    <row r="137" spans="1:5" ht="12.95" customHeight="1">
      <c r="A137" s="27">
        <f t="shared" si="6"/>
        <v>-52</v>
      </c>
      <c r="B137" s="24">
        <v>1</v>
      </c>
      <c r="C137" s="28"/>
      <c r="D137" s="25"/>
      <c r="E137" s="26"/>
    </row>
    <row r="138" spans="1:5" ht="12.95" customHeight="1">
      <c r="A138" s="27">
        <f t="shared" si="6"/>
        <v>-44</v>
      </c>
      <c r="B138" s="24">
        <v>1</v>
      </c>
      <c r="C138" s="28"/>
      <c r="D138" s="25"/>
      <c r="E138" s="26"/>
    </row>
    <row r="139" spans="1:5" ht="12.95" customHeight="1">
      <c r="A139" s="27">
        <f t="shared" si="6"/>
        <v>-36</v>
      </c>
      <c r="B139" s="24">
        <v>1</v>
      </c>
      <c r="C139" s="28"/>
      <c r="D139" s="25"/>
      <c r="E139" s="26"/>
    </row>
    <row r="140" spans="1:5" ht="12.95" customHeight="1">
      <c r="A140" s="27">
        <f t="shared" si="6"/>
        <v>-28</v>
      </c>
      <c r="B140" s="24">
        <v>1</v>
      </c>
      <c r="C140" s="28"/>
      <c r="D140" s="25"/>
      <c r="E140" s="26"/>
    </row>
    <row r="141" spans="1:5" ht="12.95" customHeight="1">
      <c r="A141" s="27">
        <f t="shared" si="6"/>
        <v>-20</v>
      </c>
      <c r="B141" s="24">
        <v>1</v>
      </c>
      <c r="C141" s="28"/>
      <c r="D141" s="25"/>
      <c r="E141" s="26"/>
    </row>
    <row r="142" spans="1:5" ht="12.95" customHeight="1">
      <c r="A142" s="27">
        <f t="shared" si="6"/>
        <v>-12</v>
      </c>
      <c r="B142" s="24">
        <v>1</v>
      </c>
      <c r="C142" s="28"/>
      <c r="D142" s="25"/>
      <c r="E142" s="26"/>
    </row>
    <row r="143" spans="1:5" ht="12.95" customHeight="1">
      <c r="A143" s="27">
        <f t="shared" si="6"/>
        <v>-4</v>
      </c>
      <c r="B143" s="24">
        <v>1</v>
      </c>
      <c r="C143" s="28"/>
      <c r="D143" s="25"/>
      <c r="E143" s="26"/>
    </row>
    <row r="144" spans="1:5" ht="12.95" customHeight="1">
      <c r="A144" s="27">
        <v>0</v>
      </c>
      <c r="B144" s="24">
        <v>1</v>
      </c>
      <c r="C144" s="28"/>
      <c r="D144" s="25"/>
      <c r="E144" s="26"/>
    </row>
    <row r="145" spans="1:5" ht="12.95" customHeight="1">
      <c r="A145" s="29">
        <v>4</v>
      </c>
      <c r="B145" s="30">
        <f aca="true" t="shared" si="7" ref="B145:B157">0.0001*A145^2-0.02*A145+1</f>
        <v>0.9216</v>
      </c>
      <c r="C145" s="28"/>
      <c r="D145" s="25"/>
      <c r="E145" s="26"/>
    </row>
    <row r="146" spans="1:5" ht="12.95" customHeight="1" thickBot="1">
      <c r="A146" s="29">
        <f>+A145+8</f>
        <v>12</v>
      </c>
      <c r="B146" s="30">
        <f t="shared" si="7"/>
        <v>0.7744</v>
      </c>
      <c r="C146" s="31"/>
      <c r="D146" s="31"/>
      <c r="E146" s="32"/>
    </row>
    <row r="147" spans="1:5" ht="12.95" customHeight="1" thickBot="1" thickTop="1">
      <c r="A147" s="29">
        <f>+A146+8</f>
        <v>20</v>
      </c>
      <c r="B147" s="30">
        <f t="shared" si="7"/>
        <v>0.6399999999999999</v>
      </c>
      <c r="C147" s="31"/>
      <c r="D147" s="31"/>
      <c r="E147" s="32"/>
    </row>
    <row r="148" spans="1:5" ht="12.95" customHeight="1" thickBot="1" thickTop="1">
      <c r="A148" s="29">
        <f>+A147+8</f>
        <v>28</v>
      </c>
      <c r="B148" s="30">
        <f t="shared" si="7"/>
        <v>0.5184</v>
      </c>
      <c r="C148" s="31"/>
      <c r="D148" s="31"/>
      <c r="E148" s="32"/>
    </row>
    <row r="149" spans="1:5" ht="12.95" customHeight="1" thickBot="1" thickTop="1">
      <c r="A149" s="29">
        <f>+A148+8</f>
        <v>36</v>
      </c>
      <c r="B149" s="30">
        <f t="shared" si="7"/>
        <v>0.40959999999999996</v>
      </c>
      <c r="C149" s="31"/>
      <c r="D149" s="31"/>
      <c r="E149" s="32"/>
    </row>
    <row r="150" spans="1:5" ht="12.95" customHeight="1" thickBot="1" thickTop="1">
      <c r="A150" s="29">
        <v>44</v>
      </c>
      <c r="B150" s="30">
        <f t="shared" si="7"/>
        <v>0.3136</v>
      </c>
      <c r="C150" s="31"/>
      <c r="D150" s="31"/>
      <c r="E150" s="32"/>
    </row>
    <row r="151" spans="1:5" ht="12.95" customHeight="1" thickBot="1" thickTop="1">
      <c r="A151" s="29">
        <v>52</v>
      </c>
      <c r="B151" s="30">
        <f t="shared" si="7"/>
        <v>0.23039999999999994</v>
      </c>
      <c r="C151" s="31"/>
      <c r="D151" s="31"/>
      <c r="E151" s="32"/>
    </row>
    <row r="152" spans="1:5" ht="12.95" customHeight="1" thickBot="1" thickTop="1">
      <c r="A152" s="29">
        <v>60</v>
      </c>
      <c r="B152" s="30">
        <f t="shared" si="7"/>
        <v>0.16000000000000014</v>
      </c>
      <c r="C152" s="31"/>
      <c r="D152" s="31"/>
      <c r="E152" s="32"/>
    </row>
    <row r="153" spans="1:5" ht="12.95" customHeight="1" thickBot="1" thickTop="1">
      <c r="A153" s="29">
        <v>68</v>
      </c>
      <c r="B153" s="30">
        <f t="shared" si="7"/>
        <v>0.10239999999999994</v>
      </c>
      <c r="C153" s="31"/>
      <c r="D153" s="31"/>
      <c r="E153" s="32"/>
    </row>
    <row r="154" spans="1:5" ht="12.95" customHeight="1" thickBot="1" thickTop="1">
      <c r="A154" s="29">
        <v>76</v>
      </c>
      <c r="B154" s="30">
        <f t="shared" si="7"/>
        <v>0.057599999999999985</v>
      </c>
      <c r="C154" s="31"/>
      <c r="D154" s="31"/>
      <c r="E154" s="32"/>
    </row>
    <row r="155" spans="1:5" ht="12.95" customHeight="1" thickBot="1" thickTop="1">
      <c r="A155" s="29">
        <v>84</v>
      </c>
      <c r="B155" s="30">
        <f t="shared" si="7"/>
        <v>0.025600000000000067</v>
      </c>
      <c r="C155" s="31"/>
      <c r="D155" s="31"/>
      <c r="E155" s="32"/>
    </row>
    <row r="156" spans="1:5" ht="12.95" customHeight="1" thickBot="1" thickTop="1">
      <c r="A156" s="44">
        <v>95</v>
      </c>
      <c r="B156" s="30">
        <f t="shared" si="7"/>
        <v>0.0024999999999999467</v>
      </c>
      <c r="C156" s="31"/>
      <c r="D156" s="31"/>
      <c r="E156" s="32"/>
    </row>
    <row r="157" spans="1:5" ht="12.95" customHeight="1" thickBot="1" thickTop="1">
      <c r="A157" s="33">
        <v>100</v>
      </c>
      <c r="B157" s="45">
        <f t="shared" si="7"/>
        <v>0</v>
      </c>
      <c r="C157" s="31"/>
      <c r="D157" s="31"/>
      <c r="E157" s="32"/>
    </row>
    <row r="158" ht="12.95" customHeight="1" thickTop="1"/>
    <row r="159" ht="12.95" customHeight="1" thickBot="1"/>
    <row r="160" spans="1:5" ht="30" customHeight="1" thickTop="1">
      <c r="A160" s="1" t="s">
        <v>0</v>
      </c>
      <c r="B160" s="2">
        <v>200</v>
      </c>
      <c r="C160" s="3" t="s">
        <v>1</v>
      </c>
      <c r="D160" s="4" t="s">
        <v>28</v>
      </c>
      <c r="E160" s="5" t="s">
        <v>19</v>
      </c>
    </row>
    <row r="161" spans="1:5" ht="30" customHeight="1">
      <c r="A161" s="6" t="s">
        <v>2</v>
      </c>
      <c r="B161" s="7" t="s">
        <v>26</v>
      </c>
      <c r="C161" s="8"/>
      <c r="D161" s="9" t="s">
        <v>32</v>
      </c>
      <c r="E161" s="10" t="s">
        <v>20</v>
      </c>
    </row>
    <row r="162" spans="1:5" ht="30" customHeight="1">
      <c r="A162" s="6" t="s">
        <v>3</v>
      </c>
      <c r="B162" s="7"/>
      <c r="C162" s="8"/>
      <c r="D162" s="9"/>
      <c r="E162" s="10"/>
    </row>
    <row r="163" spans="1:5" ht="30" customHeight="1" thickBot="1">
      <c r="A163" s="6" t="s">
        <v>4</v>
      </c>
      <c r="B163" s="7"/>
      <c r="C163" s="11"/>
      <c r="D163" s="12"/>
      <c r="E163" s="13"/>
    </row>
    <row r="164" spans="1:5" ht="30" customHeight="1">
      <c r="A164" s="6" t="s">
        <v>5</v>
      </c>
      <c r="B164" s="7" t="s">
        <v>22</v>
      </c>
      <c r="C164" s="14" t="s">
        <v>6</v>
      </c>
      <c r="D164" s="15">
        <v>30</v>
      </c>
      <c r="E164" s="16"/>
    </row>
    <row r="165" spans="1:5" ht="30" customHeight="1" thickBot="1">
      <c r="A165" s="17" t="s">
        <v>7</v>
      </c>
      <c r="B165" s="56" t="s">
        <v>52</v>
      </c>
      <c r="C165" s="18" t="s">
        <v>8</v>
      </c>
      <c r="D165" s="19">
        <f>IF(D164&lt;-50,"valor del indicador fuera de rango",IF(D164&lt;=0,1,IF(D164&lt;=50,-0.0004*D164^2+1,"valor del indicador fuera rango")))</f>
        <v>0.6399999999999999</v>
      </c>
      <c r="E165" s="20"/>
    </row>
    <row r="166" spans="1:5" ht="30" customHeight="1">
      <c r="A166" s="21" t="s">
        <v>9</v>
      </c>
      <c r="B166" s="22" t="s">
        <v>8</v>
      </c>
      <c r="C166" s="57" t="s">
        <v>10</v>
      </c>
      <c r="D166" s="58"/>
      <c r="E166" s="59"/>
    </row>
    <row r="167" spans="1:5" ht="12.95" customHeight="1">
      <c r="A167" s="23">
        <v>-50</v>
      </c>
      <c r="B167" s="24">
        <v>1</v>
      </c>
      <c r="C167" s="25"/>
      <c r="D167" s="25"/>
      <c r="E167" s="26"/>
    </row>
    <row r="168" spans="1:5" ht="12.95" customHeight="1">
      <c r="A168" s="27">
        <f>+A167+4</f>
        <v>-46</v>
      </c>
      <c r="B168" s="24">
        <v>1</v>
      </c>
      <c r="C168" s="28"/>
      <c r="D168" s="25"/>
      <c r="E168" s="26"/>
    </row>
    <row r="169" spans="1:5" ht="12.95" customHeight="1">
      <c r="A169" s="27">
        <f aca="true" t="shared" si="8" ref="A169:A179">+A168+4</f>
        <v>-42</v>
      </c>
      <c r="B169" s="24">
        <v>1</v>
      </c>
      <c r="C169" s="28"/>
      <c r="D169" s="25"/>
      <c r="E169" s="26"/>
    </row>
    <row r="170" spans="1:5" ht="12.95" customHeight="1">
      <c r="A170" s="27">
        <f t="shared" si="8"/>
        <v>-38</v>
      </c>
      <c r="B170" s="24">
        <v>1</v>
      </c>
      <c r="C170" s="28"/>
      <c r="D170" s="25"/>
      <c r="E170" s="26"/>
    </row>
    <row r="171" spans="1:5" ht="12.95" customHeight="1">
      <c r="A171" s="27">
        <f t="shared" si="8"/>
        <v>-34</v>
      </c>
      <c r="B171" s="24">
        <v>1</v>
      </c>
      <c r="C171" s="28"/>
      <c r="D171" s="25"/>
      <c r="E171" s="26"/>
    </row>
    <row r="172" spans="1:5" ht="12.95" customHeight="1">
      <c r="A172" s="27">
        <f t="shared" si="8"/>
        <v>-30</v>
      </c>
      <c r="B172" s="24">
        <v>1</v>
      </c>
      <c r="C172" s="28"/>
      <c r="D172" s="25"/>
      <c r="E172" s="26"/>
    </row>
    <row r="173" spans="1:5" ht="12.95" customHeight="1">
      <c r="A173" s="27">
        <f t="shared" si="8"/>
        <v>-26</v>
      </c>
      <c r="B173" s="24">
        <v>1</v>
      </c>
      <c r="C173" s="28"/>
      <c r="D173" s="25"/>
      <c r="E173" s="26"/>
    </row>
    <row r="174" spans="1:5" ht="12.95" customHeight="1">
      <c r="A174" s="27">
        <f t="shared" si="8"/>
        <v>-22</v>
      </c>
      <c r="B174" s="24">
        <v>1</v>
      </c>
      <c r="C174" s="28"/>
      <c r="D174" s="25"/>
      <c r="E174" s="26"/>
    </row>
    <row r="175" spans="1:5" ht="12.95" customHeight="1">
      <c r="A175" s="27">
        <f t="shared" si="8"/>
        <v>-18</v>
      </c>
      <c r="B175" s="24">
        <v>1</v>
      </c>
      <c r="C175" s="28"/>
      <c r="D175" s="25"/>
      <c r="E175" s="26"/>
    </row>
    <row r="176" spans="1:5" ht="12.95" customHeight="1">
      <c r="A176" s="27">
        <f t="shared" si="8"/>
        <v>-14</v>
      </c>
      <c r="B176" s="24">
        <v>1</v>
      </c>
      <c r="C176" s="28"/>
      <c r="D176" s="25"/>
      <c r="E176" s="26"/>
    </row>
    <row r="177" spans="1:5" ht="12.95" customHeight="1">
      <c r="A177" s="27">
        <f t="shared" si="8"/>
        <v>-10</v>
      </c>
      <c r="B177" s="24">
        <v>1</v>
      </c>
      <c r="C177" s="28"/>
      <c r="D177" s="25"/>
      <c r="E177" s="26"/>
    </row>
    <row r="178" spans="1:5" ht="12.95" customHeight="1">
      <c r="A178" s="27">
        <f t="shared" si="8"/>
        <v>-6</v>
      </c>
      <c r="B178" s="24">
        <v>1</v>
      </c>
      <c r="C178" s="28"/>
      <c r="D178" s="25"/>
      <c r="E178" s="26"/>
    </row>
    <row r="179" spans="1:5" ht="12.95" customHeight="1">
      <c r="A179" s="27">
        <f t="shared" si="8"/>
        <v>-2</v>
      </c>
      <c r="B179" s="24">
        <v>1</v>
      </c>
      <c r="C179" s="28"/>
      <c r="D179" s="25"/>
      <c r="E179" s="26"/>
    </row>
    <row r="180" spans="1:5" ht="12.95" customHeight="1">
      <c r="A180" s="27">
        <v>0</v>
      </c>
      <c r="B180" s="24">
        <v>1</v>
      </c>
      <c r="C180" s="28"/>
      <c r="D180" s="25"/>
      <c r="E180" s="26"/>
    </row>
    <row r="181" spans="1:5" ht="12.95" customHeight="1">
      <c r="A181" s="29">
        <v>2</v>
      </c>
      <c r="B181" s="30">
        <f aca="true" t="shared" si="9" ref="B181:B194">-0.0004*A181^2+1</f>
        <v>0.9984</v>
      </c>
      <c r="C181" s="28"/>
      <c r="D181" s="25"/>
      <c r="E181" s="26"/>
    </row>
    <row r="182" spans="1:5" ht="12.95" customHeight="1" thickBot="1">
      <c r="A182" s="29">
        <v>4</v>
      </c>
      <c r="B182" s="30">
        <f t="shared" si="9"/>
        <v>0.9936</v>
      </c>
      <c r="C182" s="31"/>
      <c r="D182" s="31"/>
      <c r="E182" s="32"/>
    </row>
    <row r="183" spans="1:5" ht="12.95" customHeight="1" thickBot="1" thickTop="1">
      <c r="A183" s="29">
        <v>6</v>
      </c>
      <c r="B183" s="30">
        <f t="shared" si="9"/>
        <v>0.9856</v>
      </c>
      <c r="C183" s="31"/>
      <c r="D183" s="31"/>
      <c r="E183" s="32"/>
    </row>
    <row r="184" spans="1:5" ht="12.95" customHeight="1" thickTop="1">
      <c r="A184" s="29">
        <v>8</v>
      </c>
      <c r="B184" s="30">
        <f t="shared" si="9"/>
        <v>0.9744</v>
      </c>
      <c r="C184" s="25"/>
      <c r="D184" s="25"/>
      <c r="E184" s="26"/>
    </row>
    <row r="185" spans="1:5" ht="12.95" customHeight="1">
      <c r="A185" s="29">
        <v>10</v>
      </c>
      <c r="B185" s="30">
        <f t="shared" si="9"/>
        <v>0.96</v>
      </c>
      <c r="C185" s="25"/>
      <c r="D185" s="25"/>
      <c r="E185" s="26"/>
    </row>
    <row r="186" spans="1:5" ht="12.95" customHeight="1">
      <c r="A186" s="29">
        <v>14</v>
      </c>
      <c r="B186" s="30">
        <f t="shared" si="9"/>
        <v>0.9216</v>
      </c>
      <c r="C186" s="25"/>
      <c r="D186" s="25"/>
      <c r="E186" s="26"/>
    </row>
    <row r="187" spans="1:5" ht="12.95" customHeight="1">
      <c r="A187" s="29">
        <v>18</v>
      </c>
      <c r="B187" s="30">
        <f t="shared" si="9"/>
        <v>0.8704000000000001</v>
      </c>
      <c r="C187" s="25"/>
      <c r="D187" s="25"/>
      <c r="E187" s="26"/>
    </row>
    <row r="188" spans="1:5" ht="12.95" customHeight="1">
      <c r="A188" s="29">
        <v>22</v>
      </c>
      <c r="B188" s="30">
        <f t="shared" si="9"/>
        <v>0.8064</v>
      </c>
      <c r="C188" s="25"/>
      <c r="D188" s="25"/>
      <c r="E188" s="26"/>
    </row>
    <row r="189" spans="1:5" ht="12.95" customHeight="1">
      <c r="A189" s="29">
        <v>26</v>
      </c>
      <c r="B189" s="30">
        <f t="shared" si="9"/>
        <v>0.7296</v>
      </c>
      <c r="C189" s="25"/>
      <c r="D189" s="25"/>
      <c r="E189" s="26"/>
    </row>
    <row r="190" spans="1:5" ht="12.95" customHeight="1">
      <c r="A190" s="29">
        <v>30</v>
      </c>
      <c r="B190" s="30">
        <f t="shared" si="9"/>
        <v>0.6399999999999999</v>
      </c>
      <c r="C190" s="25"/>
      <c r="D190" s="25"/>
      <c r="E190" s="26"/>
    </row>
    <row r="191" spans="1:5" ht="12.95" customHeight="1">
      <c r="A191" s="29">
        <v>34</v>
      </c>
      <c r="B191" s="30">
        <f t="shared" si="9"/>
        <v>0.5376</v>
      </c>
      <c r="C191" s="25"/>
      <c r="D191" s="25"/>
      <c r="E191" s="26"/>
    </row>
    <row r="192" spans="1:5" ht="12.95" customHeight="1">
      <c r="A192" s="29">
        <v>38</v>
      </c>
      <c r="B192" s="30">
        <f t="shared" si="9"/>
        <v>0.4224</v>
      </c>
      <c r="C192" s="25"/>
      <c r="D192" s="25"/>
      <c r="E192" s="26"/>
    </row>
    <row r="193" spans="1:5" ht="12.95" customHeight="1">
      <c r="A193" s="29">
        <v>46</v>
      </c>
      <c r="B193" s="30">
        <f t="shared" si="9"/>
        <v>0.15359999999999996</v>
      </c>
      <c r="C193" s="25"/>
      <c r="D193" s="25"/>
      <c r="E193" s="26"/>
    </row>
    <row r="194" spans="1:5" ht="12.95" customHeight="1" thickBot="1">
      <c r="A194" s="33">
        <v>50</v>
      </c>
      <c r="B194" s="34">
        <f t="shared" si="9"/>
        <v>0</v>
      </c>
      <c r="C194" s="31"/>
      <c r="D194" s="31"/>
      <c r="E194" s="32"/>
    </row>
    <row r="195" ht="12.95" customHeight="1" thickTop="1"/>
    <row r="196" ht="12.95" customHeight="1" thickBot="1"/>
    <row r="197" spans="1:5" ht="30" customHeight="1" thickTop="1">
      <c r="A197" s="1" t="s">
        <v>0</v>
      </c>
      <c r="B197" s="2">
        <v>201</v>
      </c>
      <c r="C197" s="3" t="s">
        <v>1</v>
      </c>
      <c r="D197" s="4" t="s">
        <v>28</v>
      </c>
      <c r="E197" s="5" t="s">
        <v>29</v>
      </c>
    </row>
    <row r="198" spans="1:5" ht="30" customHeight="1">
      <c r="A198" s="6" t="s">
        <v>2</v>
      </c>
      <c r="B198" s="7" t="s">
        <v>34</v>
      </c>
      <c r="C198" s="8"/>
      <c r="D198" s="9" t="s">
        <v>31</v>
      </c>
      <c r="E198" s="10" t="s">
        <v>27</v>
      </c>
    </row>
    <row r="199" spans="1:5" ht="30" customHeight="1">
      <c r="A199" s="6" t="s">
        <v>3</v>
      </c>
      <c r="B199" s="7"/>
      <c r="C199" s="8"/>
      <c r="D199" s="9"/>
      <c r="E199" s="10"/>
    </row>
    <row r="200" spans="1:5" ht="30" customHeight="1" thickBot="1">
      <c r="A200" s="6" t="s">
        <v>4</v>
      </c>
      <c r="B200" s="7"/>
      <c r="C200" s="11"/>
      <c r="D200" s="12"/>
      <c r="E200" s="13"/>
    </row>
    <row r="201" spans="1:5" ht="30" customHeight="1">
      <c r="A201" s="6" t="s">
        <v>5</v>
      </c>
      <c r="B201" s="7" t="s">
        <v>18</v>
      </c>
      <c r="C201" s="14" t="s">
        <v>6</v>
      </c>
      <c r="D201" s="15">
        <v>10</v>
      </c>
      <c r="E201" s="16"/>
    </row>
    <row r="202" spans="1:5" ht="30" customHeight="1" thickBot="1">
      <c r="A202" s="17" t="s">
        <v>7</v>
      </c>
      <c r="B202" s="56" t="s">
        <v>52</v>
      </c>
      <c r="C202" s="18" t="s">
        <v>8</v>
      </c>
      <c r="D202" s="19">
        <f>IF(D201&lt;-100,"valor del indicador fuera de rango",IF(D201&lt;=0,1,IF(D201&lt;=100,0.0001*D201^2-0.02*D201+1)))</f>
        <v>0.81</v>
      </c>
      <c r="E202" s="20"/>
    </row>
    <row r="203" spans="1:5" ht="30" customHeight="1">
      <c r="A203" s="21" t="s">
        <v>9</v>
      </c>
      <c r="B203" s="22" t="s">
        <v>8</v>
      </c>
      <c r="C203" s="57" t="s">
        <v>10</v>
      </c>
      <c r="D203" s="58"/>
      <c r="E203" s="59"/>
    </row>
    <row r="204" spans="1:5" ht="12.95" customHeight="1">
      <c r="A204" s="23">
        <v>-100</v>
      </c>
      <c r="B204" s="24">
        <v>1</v>
      </c>
      <c r="C204" s="25"/>
      <c r="D204" s="25"/>
      <c r="E204" s="26"/>
    </row>
    <row r="205" spans="1:5" ht="12.95" customHeight="1">
      <c r="A205" s="27">
        <f>+A204+6</f>
        <v>-94</v>
      </c>
      <c r="B205" s="24">
        <v>1</v>
      </c>
      <c r="C205" s="28"/>
      <c r="D205" s="25"/>
      <c r="E205" s="26"/>
    </row>
    <row r="206" spans="1:5" ht="12.95" customHeight="1">
      <c r="A206" s="27">
        <f aca="true" t="shared" si="10" ref="A206:A235">+A205+6</f>
        <v>-88</v>
      </c>
      <c r="B206" s="24">
        <v>1</v>
      </c>
      <c r="C206" s="28"/>
      <c r="D206" s="25"/>
      <c r="E206" s="26"/>
    </row>
    <row r="207" spans="1:5" ht="12.95" customHeight="1">
      <c r="A207" s="27">
        <f t="shared" si="10"/>
        <v>-82</v>
      </c>
      <c r="B207" s="24">
        <v>1</v>
      </c>
      <c r="C207" s="28"/>
      <c r="D207" s="25"/>
      <c r="E207" s="26"/>
    </row>
    <row r="208" spans="1:5" ht="12.95" customHeight="1">
      <c r="A208" s="27">
        <f t="shared" si="10"/>
        <v>-76</v>
      </c>
      <c r="B208" s="24">
        <v>1</v>
      </c>
      <c r="C208" s="28"/>
      <c r="D208" s="25"/>
      <c r="E208" s="26"/>
    </row>
    <row r="209" spans="1:5" ht="12.95" customHeight="1">
      <c r="A209" s="27">
        <f t="shared" si="10"/>
        <v>-70</v>
      </c>
      <c r="B209" s="24">
        <v>1</v>
      </c>
      <c r="C209" s="28"/>
      <c r="D209" s="25"/>
      <c r="E209" s="26"/>
    </row>
    <row r="210" spans="1:5" ht="12.95" customHeight="1">
      <c r="A210" s="27">
        <f t="shared" si="10"/>
        <v>-64</v>
      </c>
      <c r="B210" s="24">
        <v>1</v>
      </c>
      <c r="C210" s="28"/>
      <c r="D210" s="25"/>
      <c r="E210" s="26"/>
    </row>
    <row r="211" spans="1:5" ht="12.95" customHeight="1">
      <c r="A211" s="27">
        <f t="shared" si="10"/>
        <v>-58</v>
      </c>
      <c r="B211" s="24">
        <v>1</v>
      </c>
      <c r="C211" s="28"/>
      <c r="D211" s="25"/>
      <c r="E211" s="26"/>
    </row>
    <row r="212" spans="1:5" ht="12.95" customHeight="1">
      <c r="A212" s="27">
        <f t="shared" si="10"/>
        <v>-52</v>
      </c>
      <c r="B212" s="24">
        <v>1</v>
      </c>
      <c r="C212" s="28"/>
      <c r="D212" s="25"/>
      <c r="E212" s="26"/>
    </row>
    <row r="213" spans="1:5" ht="12.95" customHeight="1">
      <c r="A213" s="27">
        <f t="shared" si="10"/>
        <v>-46</v>
      </c>
      <c r="B213" s="24">
        <v>1</v>
      </c>
      <c r="C213" s="28"/>
      <c r="D213" s="25"/>
      <c r="E213" s="26"/>
    </row>
    <row r="214" spans="1:5" ht="12.95" customHeight="1">
      <c r="A214" s="27">
        <f t="shared" si="10"/>
        <v>-40</v>
      </c>
      <c r="B214" s="24">
        <v>1</v>
      </c>
      <c r="C214" s="28"/>
      <c r="D214" s="25"/>
      <c r="E214" s="26"/>
    </row>
    <row r="215" spans="1:5" ht="12.95" customHeight="1">
      <c r="A215" s="27">
        <f t="shared" si="10"/>
        <v>-34</v>
      </c>
      <c r="B215" s="24">
        <v>1</v>
      </c>
      <c r="C215" s="28"/>
      <c r="D215" s="25"/>
      <c r="E215" s="26"/>
    </row>
    <row r="216" spans="1:5" ht="12.95" customHeight="1">
      <c r="A216" s="27">
        <f t="shared" si="10"/>
        <v>-28</v>
      </c>
      <c r="B216" s="24">
        <v>1</v>
      </c>
      <c r="C216" s="28"/>
      <c r="D216" s="25"/>
      <c r="E216" s="26"/>
    </row>
    <row r="217" spans="1:5" ht="12.95" customHeight="1">
      <c r="A217" s="27">
        <f t="shared" si="10"/>
        <v>-22</v>
      </c>
      <c r="B217" s="24">
        <v>1</v>
      </c>
      <c r="C217" s="28"/>
      <c r="D217" s="25"/>
      <c r="E217" s="26"/>
    </row>
    <row r="218" spans="1:5" ht="12.95" customHeight="1">
      <c r="A218" s="29">
        <f t="shared" si="10"/>
        <v>-16</v>
      </c>
      <c r="B218" s="30">
        <f aca="true" t="shared" si="11" ref="B218:B236">0.0001*(A218)^2-0.02*(A218)+1</f>
        <v>1.3456000000000001</v>
      </c>
      <c r="C218" s="28"/>
      <c r="D218" s="25"/>
      <c r="E218" s="26"/>
    </row>
    <row r="219" spans="1:5" ht="12.95" customHeight="1" thickBot="1">
      <c r="A219" s="29">
        <f t="shared" si="10"/>
        <v>-10</v>
      </c>
      <c r="B219" s="30">
        <f t="shared" si="11"/>
        <v>1.21</v>
      </c>
      <c r="C219" s="31"/>
      <c r="D219" s="31"/>
      <c r="E219" s="32"/>
    </row>
    <row r="220" spans="1:5" ht="12.95" customHeight="1" thickBot="1" thickTop="1">
      <c r="A220" s="29">
        <v>0</v>
      </c>
      <c r="B220" s="30">
        <f t="shared" si="11"/>
        <v>1</v>
      </c>
      <c r="C220" s="31"/>
      <c r="D220" s="31"/>
      <c r="E220" s="32"/>
    </row>
    <row r="221" spans="1:5" ht="12.95" customHeight="1" thickBot="1" thickTop="1">
      <c r="A221" s="29">
        <v>8</v>
      </c>
      <c r="B221" s="30">
        <f t="shared" si="11"/>
        <v>0.8464</v>
      </c>
      <c r="C221" s="31"/>
      <c r="D221" s="31"/>
      <c r="E221" s="32"/>
    </row>
    <row r="222" spans="1:5" ht="12.95" customHeight="1" thickBot="1" thickTop="1">
      <c r="A222" s="29">
        <v>15</v>
      </c>
      <c r="B222" s="30">
        <f t="shared" si="11"/>
        <v>0.7225</v>
      </c>
      <c r="C222" s="31"/>
      <c r="D222" s="31"/>
      <c r="E222" s="32"/>
    </row>
    <row r="223" spans="1:5" ht="12.95" customHeight="1" thickBot="1" thickTop="1">
      <c r="A223" s="29">
        <f t="shared" si="10"/>
        <v>21</v>
      </c>
      <c r="B223" s="30">
        <f t="shared" si="11"/>
        <v>0.6241</v>
      </c>
      <c r="C223" s="31"/>
      <c r="D223" s="31"/>
      <c r="E223" s="32"/>
    </row>
    <row r="224" spans="1:5" ht="12.95" customHeight="1" thickBot="1" thickTop="1">
      <c r="A224" s="29">
        <f t="shared" si="10"/>
        <v>27</v>
      </c>
      <c r="B224" s="30">
        <f t="shared" si="11"/>
        <v>0.5328999999999999</v>
      </c>
      <c r="C224" s="31"/>
      <c r="D224" s="31"/>
      <c r="E224" s="32"/>
    </row>
    <row r="225" spans="1:5" ht="12.95" customHeight="1" thickBot="1" thickTop="1">
      <c r="A225" s="29">
        <v>35</v>
      </c>
      <c r="B225" s="30">
        <f t="shared" si="11"/>
        <v>0.4225</v>
      </c>
      <c r="C225" s="31"/>
      <c r="D225" s="31"/>
      <c r="E225" s="32"/>
    </row>
    <row r="226" spans="1:5" ht="12.95" customHeight="1" thickBot="1" thickTop="1">
      <c r="A226" s="29">
        <f t="shared" si="10"/>
        <v>41</v>
      </c>
      <c r="B226" s="30">
        <f t="shared" si="11"/>
        <v>0.34809999999999997</v>
      </c>
      <c r="C226" s="31"/>
      <c r="D226" s="31"/>
      <c r="E226" s="32"/>
    </row>
    <row r="227" spans="1:5" ht="12.95" customHeight="1" thickBot="1" thickTop="1">
      <c r="A227" s="29">
        <f t="shared" si="10"/>
        <v>47</v>
      </c>
      <c r="B227" s="30">
        <f t="shared" si="11"/>
        <v>0.2808999999999999</v>
      </c>
      <c r="C227" s="31"/>
      <c r="D227" s="31"/>
      <c r="E227" s="32"/>
    </row>
    <row r="228" spans="1:5" ht="12.95" customHeight="1" thickBot="1" thickTop="1">
      <c r="A228" s="29">
        <f t="shared" si="10"/>
        <v>53</v>
      </c>
      <c r="B228" s="30">
        <f t="shared" si="11"/>
        <v>0.22089999999999999</v>
      </c>
      <c r="C228" s="31"/>
      <c r="D228" s="31"/>
      <c r="E228" s="32"/>
    </row>
    <row r="229" spans="1:5" ht="12.95" customHeight="1" thickBot="1" thickTop="1">
      <c r="A229" s="29">
        <f t="shared" si="10"/>
        <v>59</v>
      </c>
      <c r="B229" s="30">
        <f t="shared" si="11"/>
        <v>0.16810000000000014</v>
      </c>
      <c r="C229" s="31"/>
      <c r="D229" s="31"/>
      <c r="E229" s="32"/>
    </row>
    <row r="230" spans="1:5" ht="12.95" customHeight="1" thickBot="1" thickTop="1">
      <c r="A230" s="29">
        <f t="shared" si="10"/>
        <v>65</v>
      </c>
      <c r="B230" s="30">
        <f t="shared" si="11"/>
        <v>0.12250000000000005</v>
      </c>
      <c r="C230" s="31"/>
      <c r="D230" s="31"/>
      <c r="E230" s="32"/>
    </row>
    <row r="231" spans="1:5" ht="12.95" customHeight="1" thickBot="1" thickTop="1">
      <c r="A231" s="29">
        <f t="shared" si="10"/>
        <v>71</v>
      </c>
      <c r="B231" s="30">
        <f t="shared" si="11"/>
        <v>0.08410000000000006</v>
      </c>
      <c r="C231" s="31"/>
      <c r="D231" s="31"/>
      <c r="E231" s="32"/>
    </row>
    <row r="232" spans="1:5" ht="12.95" customHeight="1" thickBot="1" thickTop="1">
      <c r="A232" s="29">
        <f t="shared" si="10"/>
        <v>77</v>
      </c>
      <c r="B232" s="30">
        <f t="shared" si="11"/>
        <v>0.05289999999999995</v>
      </c>
      <c r="C232" s="31"/>
      <c r="D232" s="31"/>
      <c r="E232" s="32"/>
    </row>
    <row r="233" spans="1:5" ht="12.95" customHeight="1" thickBot="1" thickTop="1">
      <c r="A233" s="29">
        <f t="shared" si="10"/>
        <v>83</v>
      </c>
      <c r="B233" s="30">
        <f t="shared" si="11"/>
        <v>0.028899999999999926</v>
      </c>
      <c r="C233" s="31"/>
      <c r="D233" s="31"/>
      <c r="E233" s="32"/>
    </row>
    <row r="234" spans="1:5" ht="12.95" customHeight="1" thickBot="1" thickTop="1">
      <c r="A234" s="29">
        <f t="shared" si="10"/>
        <v>89</v>
      </c>
      <c r="B234" s="30">
        <f t="shared" si="11"/>
        <v>0.0121</v>
      </c>
      <c r="C234" s="31"/>
      <c r="D234" s="31"/>
      <c r="E234" s="32"/>
    </row>
    <row r="235" spans="1:5" ht="12.95" customHeight="1" thickBot="1" thickTop="1">
      <c r="A235" s="29">
        <f t="shared" si="10"/>
        <v>95</v>
      </c>
      <c r="B235" s="30">
        <f t="shared" si="11"/>
        <v>0.0024999999999999467</v>
      </c>
      <c r="C235" s="31"/>
      <c r="D235" s="31"/>
      <c r="E235" s="32"/>
    </row>
    <row r="236" spans="1:5" ht="12.95" customHeight="1" thickBot="1" thickTop="1">
      <c r="A236" s="33">
        <v>100</v>
      </c>
      <c r="B236" s="34">
        <f t="shared" si="11"/>
        <v>0</v>
      </c>
      <c r="C236" s="31"/>
      <c r="D236" s="31"/>
      <c r="E236" s="32"/>
    </row>
    <row r="237" ht="12.95" customHeight="1" thickTop="1"/>
    <row r="238" ht="12.95" customHeight="1" thickBot="1"/>
    <row r="239" spans="1:5" ht="30" customHeight="1" thickTop="1">
      <c r="A239" s="1" t="s">
        <v>0</v>
      </c>
      <c r="B239" s="2">
        <v>202</v>
      </c>
      <c r="C239" s="3" t="s">
        <v>1</v>
      </c>
      <c r="D239" s="4" t="s">
        <v>28</v>
      </c>
      <c r="E239" s="5" t="s">
        <v>36</v>
      </c>
    </row>
    <row r="240" spans="1:5" ht="30" customHeight="1">
      <c r="A240" s="6" t="s">
        <v>2</v>
      </c>
      <c r="B240" s="7" t="s">
        <v>35</v>
      </c>
      <c r="C240" s="35"/>
      <c r="D240" s="9" t="s">
        <v>37</v>
      </c>
      <c r="E240" s="36" t="s">
        <v>38</v>
      </c>
    </row>
    <row r="241" spans="1:5" ht="30" customHeight="1">
      <c r="A241" s="6" t="s">
        <v>3</v>
      </c>
      <c r="B241" s="7"/>
      <c r="C241" s="35"/>
      <c r="D241" s="37"/>
      <c r="E241" s="36"/>
    </row>
    <row r="242" spans="1:5" ht="30" customHeight="1" thickBot="1">
      <c r="A242" s="6" t="s">
        <v>4</v>
      </c>
      <c r="B242" s="7"/>
      <c r="C242" s="38"/>
      <c r="D242" s="39"/>
      <c r="E242" s="40"/>
    </row>
    <row r="243" spans="1:5" ht="30" customHeight="1">
      <c r="A243" s="6" t="s">
        <v>5</v>
      </c>
      <c r="B243" s="7" t="s">
        <v>18</v>
      </c>
      <c r="C243" s="14" t="s">
        <v>6</v>
      </c>
      <c r="D243" s="15">
        <v>10</v>
      </c>
      <c r="E243" s="41"/>
    </row>
    <row r="244" spans="1:5" ht="30" customHeight="1" thickBot="1">
      <c r="A244" s="17" t="s">
        <v>7</v>
      </c>
      <c r="B244" s="56" t="s">
        <v>52</v>
      </c>
      <c r="C244" s="18" t="s">
        <v>8</v>
      </c>
      <c r="D244" s="19">
        <f>IF(D243&lt;-50,"valor del indicador fuera de rango",IF(D243&lt;=0,1,IF(D243&lt;=50,(-0.0004*(D243^2))+1)))</f>
        <v>0.96</v>
      </c>
      <c r="E244" s="42"/>
    </row>
    <row r="245" spans="1:5" ht="30" customHeight="1">
      <c r="A245" s="21" t="s">
        <v>9</v>
      </c>
      <c r="B245" s="22" t="s">
        <v>8</v>
      </c>
      <c r="C245" s="57" t="s">
        <v>10</v>
      </c>
      <c r="D245" s="58"/>
      <c r="E245" s="59"/>
    </row>
    <row r="246" spans="1:5" ht="12.95" customHeight="1">
      <c r="A246" s="23">
        <v>-50</v>
      </c>
      <c r="B246" s="24">
        <v>1</v>
      </c>
      <c r="C246" s="25"/>
      <c r="D246" s="25"/>
      <c r="E246" s="26"/>
    </row>
    <row r="247" spans="1:5" ht="12.95" customHeight="1">
      <c r="A247" s="27">
        <f>+A246+3</f>
        <v>-47</v>
      </c>
      <c r="B247" s="24">
        <v>1</v>
      </c>
      <c r="C247" s="28"/>
      <c r="D247" s="25"/>
      <c r="E247" s="26"/>
    </row>
    <row r="248" spans="1:5" ht="12.95" customHeight="1">
      <c r="A248" s="27">
        <f aca="true" t="shared" si="12" ref="A248:A280">+A247+3</f>
        <v>-44</v>
      </c>
      <c r="B248" s="24">
        <v>1</v>
      </c>
      <c r="C248" s="28"/>
      <c r="D248" s="25"/>
      <c r="E248" s="26"/>
    </row>
    <row r="249" spans="1:5" ht="12.95" customHeight="1">
      <c r="A249" s="27">
        <f t="shared" si="12"/>
        <v>-41</v>
      </c>
      <c r="B249" s="24">
        <v>1</v>
      </c>
      <c r="C249" s="28"/>
      <c r="D249" s="25"/>
      <c r="E249" s="26"/>
    </row>
    <row r="250" spans="1:5" ht="12.95" customHeight="1">
      <c r="A250" s="27">
        <f t="shared" si="12"/>
        <v>-38</v>
      </c>
      <c r="B250" s="24">
        <v>1</v>
      </c>
      <c r="C250" s="28"/>
      <c r="D250" s="25"/>
      <c r="E250" s="26"/>
    </row>
    <row r="251" spans="1:5" ht="12.95" customHeight="1">
      <c r="A251" s="27">
        <f t="shared" si="12"/>
        <v>-35</v>
      </c>
      <c r="B251" s="24">
        <v>1</v>
      </c>
      <c r="C251" s="28"/>
      <c r="D251" s="25"/>
      <c r="E251" s="26"/>
    </row>
    <row r="252" spans="1:5" ht="12.95" customHeight="1">
      <c r="A252" s="27">
        <f t="shared" si="12"/>
        <v>-32</v>
      </c>
      <c r="B252" s="24">
        <v>1</v>
      </c>
      <c r="C252" s="28"/>
      <c r="D252" s="25"/>
      <c r="E252" s="26"/>
    </row>
    <row r="253" spans="1:5" ht="12.95" customHeight="1">
      <c r="A253" s="27">
        <f t="shared" si="12"/>
        <v>-29</v>
      </c>
      <c r="B253" s="24">
        <v>1</v>
      </c>
      <c r="C253" s="28"/>
      <c r="D253" s="25"/>
      <c r="E253" s="26"/>
    </row>
    <row r="254" spans="1:5" ht="12.95" customHeight="1">
      <c r="A254" s="27">
        <f t="shared" si="12"/>
        <v>-26</v>
      </c>
      <c r="B254" s="24">
        <v>1</v>
      </c>
      <c r="C254" s="28"/>
      <c r="D254" s="25"/>
      <c r="E254" s="26"/>
    </row>
    <row r="255" spans="1:5" ht="12.95" customHeight="1">
      <c r="A255" s="27">
        <f t="shared" si="12"/>
        <v>-23</v>
      </c>
      <c r="B255" s="24">
        <v>1</v>
      </c>
      <c r="C255" s="28"/>
      <c r="D255" s="25"/>
      <c r="E255" s="26"/>
    </row>
    <row r="256" spans="1:5" ht="12.95" customHeight="1">
      <c r="A256" s="27">
        <f t="shared" si="12"/>
        <v>-20</v>
      </c>
      <c r="B256" s="24">
        <v>1</v>
      </c>
      <c r="C256" s="28"/>
      <c r="D256" s="25"/>
      <c r="E256" s="26"/>
    </row>
    <row r="257" spans="1:5" ht="12.95" customHeight="1">
      <c r="A257" s="27">
        <f t="shared" si="12"/>
        <v>-17</v>
      </c>
      <c r="B257" s="24">
        <v>1</v>
      </c>
      <c r="C257" s="28"/>
      <c r="D257" s="25"/>
      <c r="E257" s="26"/>
    </row>
    <row r="258" spans="1:5" ht="12.95" customHeight="1">
      <c r="A258" s="27">
        <f t="shared" si="12"/>
        <v>-14</v>
      </c>
      <c r="B258" s="24">
        <v>1</v>
      </c>
      <c r="C258" s="28"/>
      <c r="D258" s="25"/>
      <c r="E258" s="26"/>
    </row>
    <row r="259" spans="1:5" ht="12.95" customHeight="1">
      <c r="A259" s="27">
        <f t="shared" si="12"/>
        <v>-11</v>
      </c>
      <c r="B259" s="24">
        <v>1</v>
      </c>
      <c r="C259" s="28"/>
      <c r="D259" s="25"/>
      <c r="E259" s="26"/>
    </row>
    <row r="260" spans="1:5" ht="12.95" customHeight="1">
      <c r="A260" s="27">
        <f t="shared" si="12"/>
        <v>-8</v>
      </c>
      <c r="B260" s="24">
        <v>1</v>
      </c>
      <c r="C260" s="28"/>
      <c r="D260" s="25"/>
      <c r="E260" s="26"/>
    </row>
    <row r="261" spans="1:5" ht="12.95" customHeight="1" thickBot="1">
      <c r="A261" s="27">
        <f t="shared" si="12"/>
        <v>-5</v>
      </c>
      <c r="B261" s="24">
        <v>1</v>
      </c>
      <c r="C261" s="31"/>
      <c r="D261" s="31"/>
      <c r="E261" s="32"/>
    </row>
    <row r="262" spans="1:5" ht="12.95" customHeight="1" thickBot="1" thickTop="1">
      <c r="A262" s="29">
        <v>0</v>
      </c>
      <c r="B262" s="30">
        <f aca="true" t="shared" si="13" ref="B262:B280">-0.0004*A262^2+1</f>
        <v>1</v>
      </c>
      <c r="C262" s="31"/>
      <c r="D262" s="31"/>
      <c r="E262" s="32"/>
    </row>
    <row r="263" spans="1:5" ht="12.95" customHeight="1" thickBot="1" thickTop="1">
      <c r="A263" s="29">
        <v>1</v>
      </c>
      <c r="B263" s="30">
        <f t="shared" si="13"/>
        <v>0.9996</v>
      </c>
      <c r="C263" s="31"/>
      <c r="D263" s="31"/>
      <c r="E263" s="32"/>
    </row>
    <row r="264" spans="1:5" ht="12.95" customHeight="1" thickBot="1" thickTop="1">
      <c r="A264" s="29">
        <v>2</v>
      </c>
      <c r="B264" s="30">
        <f t="shared" si="13"/>
        <v>0.9984</v>
      </c>
      <c r="C264" s="31"/>
      <c r="D264" s="31"/>
      <c r="E264" s="32"/>
    </row>
    <row r="265" spans="1:5" ht="12.95" customHeight="1" thickBot="1" thickTop="1">
      <c r="A265" s="29">
        <f t="shared" si="12"/>
        <v>5</v>
      </c>
      <c r="B265" s="30">
        <f t="shared" si="13"/>
        <v>0.99</v>
      </c>
      <c r="C265" s="31"/>
      <c r="D265" s="31"/>
      <c r="E265" s="32"/>
    </row>
    <row r="266" spans="1:5" ht="12.95" customHeight="1" thickBot="1" thickTop="1">
      <c r="A266" s="29">
        <f t="shared" si="12"/>
        <v>8</v>
      </c>
      <c r="B266" s="30">
        <f t="shared" si="13"/>
        <v>0.9744</v>
      </c>
      <c r="C266" s="31"/>
      <c r="D266" s="31"/>
      <c r="E266" s="32"/>
    </row>
    <row r="267" spans="1:5" ht="12.95" customHeight="1" thickBot="1" thickTop="1">
      <c r="A267" s="29">
        <f t="shared" si="12"/>
        <v>11</v>
      </c>
      <c r="B267" s="30">
        <f t="shared" si="13"/>
        <v>0.9516</v>
      </c>
      <c r="C267" s="31"/>
      <c r="D267" s="31"/>
      <c r="E267" s="32"/>
    </row>
    <row r="268" spans="1:5" ht="12.95" customHeight="1" thickBot="1" thickTop="1">
      <c r="A268" s="29">
        <f t="shared" si="12"/>
        <v>14</v>
      </c>
      <c r="B268" s="30">
        <f t="shared" si="13"/>
        <v>0.9216</v>
      </c>
      <c r="C268" s="31"/>
      <c r="D268" s="31"/>
      <c r="E268" s="32"/>
    </row>
    <row r="269" spans="1:5" ht="12.95" customHeight="1" thickBot="1" thickTop="1">
      <c r="A269" s="29">
        <f t="shared" si="12"/>
        <v>17</v>
      </c>
      <c r="B269" s="30">
        <f t="shared" si="13"/>
        <v>0.8844</v>
      </c>
      <c r="C269" s="31"/>
      <c r="D269" s="31"/>
      <c r="E269" s="32"/>
    </row>
    <row r="270" spans="1:5" ht="12.95" customHeight="1" thickBot="1" thickTop="1">
      <c r="A270" s="29">
        <f t="shared" si="12"/>
        <v>20</v>
      </c>
      <c r="B270" s="30">
        <f t="shared" si="13"/>
        <v>0.84</v>
      </c>
      <c r="C270" s="31"/>
      <c r="D270" s="31"/>
      <c r="E270" s="32"/>
    </row>
    <row r="271" spans="1:5" ht="12.95" customHeight="1" thickBot="1" thickTop="1">
      <c r="A271" s="29">
        <f t="shared" si="12"/>
        <v>23</v>
      </c>
      <c r="B271" s="30">
        <f t="shared" si="13"/>
        <v>0.7884</v>
      </c>
      <c r="C271" s="31"/>
      <c r="D271" s="31"/>
      <c r="E271" s="32"/>
    </row>
    <row r="272" spans="1:5" ht="12.95" customHeight="1" thickBot="1" thickTop="1">
      <c r="A272" s="29">
        <f t="shared" si="12"/>
        <v>26</v>
      </c>
      <c r="B272" s="30">
        <f t="shared" si="13"/>
        <v>0.7296</v>
      </c>
      <c r="C272" s="31"/>
      <c r="D272" s="31"/>
      <c r="E272" s="32"/>
    </row>
    <row r="273" spans="1:5" ht="12.95" customHeight="1" thickBot="1" thickTop="1">
      <c r="A273" s="29">
        <f t="shared" si="12"/>
        <v>29</v>
      </c>
      <c r="B273" s="30">
        <f t="shared" si="13"/>
        <v>0.6636</v>
      </c>
      <c r="C273" s="31"/>
      <c r="D273" s="31"/>
      <c r="E273" s="32"/>
    </row>
    <row r="274" spans="1:5" ht="12.95" customHeight="1" thickBot="1" thickTop="1">
      <c r="A274" s="29">
        <f t="shared" si="12"/>
        <v>32</v>
      </c>
      <c r="B274" s="30">
        <f t="shared" si="13"/>
        <v>0.5904</v>
      </c>
      <c r="C274" s="31"/>
      <c r="D274" s="31"/>
      <c r="E274" s="32"/>
    </row>
    <row r="275" spans="1:5" ht="12.95" customHeight="1" thickBot="1" thickTop="1">
      <c r="A275" s="29">
        <f t="shared" si="12"/>
        <v>35</v>
      </c>
      <c r="B275" s="30">
        <f t="shared" si="13"/>
        <v>0.51</v>
      </c>
      <c r="C275" s="31"/>
      <c r="D275" s="31"/>
      <c r="E275" s="32"/>
    </row>
    <row r="276" spans="1:5" ht="12.95" customHeight="1" thickBot="1" thickTop="1">
      <c r="A276" s="29">
        <f t="shared" si="12"/>
        <v>38</v>
      </c>
      <c r="B276" s="30">
        <f t="shared" si="13"/>
        <v>0.4224</v>
      </c>
      <c r="C276" s="31"/>
      <c r="D276" s="31"/>
      <c r="E276" s="32"/>
    </row>
    <row r="277" spans="1:5" ht="12.95" customHeight="1" thickBot="1" thickTop="1">
      <c r="A277" s="29">
        <f t="shared" si="12"/>
        <v>41</v>
      </c>
      <c r="B277" s="30">
        <f t="shared" si="13"/>
        <v>0.3276</v>
      </c>
      <c r="C277" s="31"/>
      <c r="D277" s="31"/>
      <c r="E277" s="32"/>
    </row>
    <row r="278" spans="1:5" ht="12.95" customHeight="1" thickBot="1" thickTop="1">
      <c r="A278" s="29">
        <f t="shared" si="12"/>
        <v>44</v>
      </c>
      <c r="B278" s="30">
        <f t="shared" si="13"/>
        <v>0.2255999999999999</v>
      </c>
      <c r="C278" s="31"/>
      <c r="D278" s="31"/>
      <c r="E278" s="32"/>
    </row>
    <row r="279" spans="1:5" ht="12.95" customHeight="1" thickBot="1" thickTop="1">
      <c r="A279" s="29">
        <f t="shared" si="12"/>
        <v>47</v>
      </c>
      <c r="B279" s="30">
        <f t="shared" si="13"/>
        <v>0.11639999999999995</v>
      </c>
      <c r="C279" s="31"/>
      <c r="D279" s="31"/>
      <c r="E279" s="32"/>
    </row>
    <row r="280" spans="1:5" ht="12.95" customHeight="1" thickBot="1" thickTop="1">
      <c r="A280" s="33">
        <f t="shared" si="12"/>
        <v>50</v>
      </c>
      <c r="B280" s="34">
        <f t="shared" si="13"/>
        <v>0</v>
      </c>
      <c r="C280" s="31"/>
      <c r="D280" s="31"/>
      <c r="E280" s="32"/>
    </row>
    <row r="281" ht="12.95" customHeight="1" thickTop="1"/>
  </sheetData>
  <mergeCells count="8">
    <mergeCell ref="C130:E130"/>
    <mergeCell ref="C166:E166"/>
    <mergeCell ref="C203:E203"/>
    <mergeCell ref="C245:E245"/>
    <mergeCell ref="C7:E7"/>
    <mergeCell ref="C31:E31"/>
    <mergeCell ref="C57:E57"/>
    <mergeCell ref="C93:E9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4" sqref="B4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203</v>
      </c>
      <c r="C1" s="3" t="s">
        <v>1</v>
      </c>
      <c r="D1" s="4" t="s">
        <v>39</v>
      </c>
      <c r="E1" s="5" t="s">
        <v>40</v>
      </c>
    </row>
    <row r="2" spans="1:5" ht="30" customHeight="1">
      <c r="A2" s="6" t="s">
        <v>2</v>
      </c>
      <c r="B2" s="7" t="s">
        <v>62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41</v>
      </c>
      <c r="C5" s="14" t="s">
        <v>6</v>
      </c>
      <c r="D5" s="15">
        <v>1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IF(D5&lt;0,"valor del indicador fuera de rango",IF(D5&lt;=10,0.1*D5,"valor del indicador fuera rango"))</f>
        <v>0.1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46">
        <v>0</v>
      </c>
      <c r="B8" s="24">
        <f aca="true" t="shared" si="0" ref="B8:B25">0.1*A8</f>
        <v>0</v>
      </c>
      <c r="C8" s="25"/>
      <c r="D8" s="25"/>
      <c r="E8" s="26"/>
    </row>
    <row r="9" spans="1:5" ht="12.95" customHeight="1">
      <c r="A9" s="47">
        <f>+A8+0.6</f>
        <v>0.6</v>
      </c>
      <c r="B9" s="24">
        <f t="shared" si="0"/>
        <v>0.06</v>
      </c>
      <c r="C9" s="28"/>
      <c r="D9" s="25"/>
      <c r="E9" s="26"/>
    </row>
    <row r="10" spans="1:5" ht="12.95" customHeight="1">
      <c r="A10" s="47">
        <f aca="true" t="shared" si="1" ref="A10:A24">+A9+0.6</f>
        <v>1.2</v>
      </c>
      <c r="B10" s="24">
        <f t="shared" si="0"/>
        <v>0.12</v>
      </c>
      <c r="C10" s="28"/>
      <c r="D10" s="25"/>
      <c r="E10" s="26"/>
    </row>
    <row r="11" spans="1:5" ht="12.95" customHeight="1">
      <c r="A11" s="47">
        <f t="shared" si="1"/>
        <v>1.7999999999999998</v>
      </c>
      <c r="B11" s="24">
        <f t="shared" si="0"/>
        <v>0.18</v>
      </c>
      <c r="C11" s="28"/>
      <c r="D11" s="25"/>
      <c r="E11" s="26"/>
    </row>
    <row r="12" spans="1:5" ht="12.95" customHeight="1">
      <c r="A12" s="47">
        <f t="shared" si="1"/>
        <v>2.4</v>
      </c>
      <c r="B12" s="24">
        <f t="shared" si="0"/>
        <v>0.24</v>
      </c>
      <c r="C12" s="28"/>
      <c r="D12" s="25"/>
      <c r="E12" s="26"/>
    </row>
    <row r="13" spans="1:5" ht="12.95" customHeight="1">
      <c r="A13" s="47">
        <f t="shared" si="1"/>
        <v>3</v>
      </c>
      <c r="B13" s="24">
        <f t="shared" si="0"/>
        <v>0.30000000000000004</v>
      </c>
      <c r="C13" s="28"/>
      <c r="D13" s="25"/>
      <c r="E13" s="26"/>
    </row>
    <row r="14" spans="1:5" ht="12.95" customHeight="1">
      <c r="A14" s="47">
        <f t="shared" si="1"/>
        <v>3.6</v>
      </c>
      <c r="B14" s="24">
        <f t="shared" si="0"/>
        <v>0.36000000000000004</v>
      </c>
      <c r="C14" s="28"/>
      <c r="D14" s="25"/>
      <c r="E14" s="26"/>
    </row>
    <row r="15" spans="1:5" ht="12.95" customHeight="1">
      <c r="A15" s="47">
        <f t="shared" si="1"/>
        <v>4.2</v>
      </c>
      <c r="B15" s="24">
        <f t="shared" si="0"/>
        <v>0.42000000000000004</v>
      </c>
      <c r="C15" s="28"/>
      <c r="D15" s="25"/>
      <c r="E15" s="26"/>
    </row>
    <row r="16" spans="1:5" ht="12.95" customHeight="1">
      <c r="A16" s="47">
        <f t="shared" si="1"/>
        <v>4.8</v>
      </c>
      <c r="B16" s="24">
        <f t="shared" si="0"/>
        <v>0.48</v>
      </c>
      <c r="C16" s="28"/>
      <c r="D16" s="25"/>
      <c r="E16" s="26"/>
    </row>
    <row r="17" spans="1:5" ht="12.95" customHeight="1">
      <c r="A17" s="47">
        <f t="shared" si="1"/>
        <v>5.3999999999999995</v>
      </c>
      <c r="B17" s="24">
        <f t="shared" si="0"/>
        <v>0.5399999999999999</v>
      </c>
      <c r="C17" s="28"/>
      <c r="D17" s="25"/>
      <c r="E17" s="26"/>
    </row>
    <row r="18" spans="1:5" ht="12.95" customHeight="1">
      <c r="A18" s="47">
        <f t="shared" si="1"/>
        <v>5.999999999999999</v>
      </c>
      <c r="B18" s="24">
        <f t="shared" si="0"/>
        <v>0.6</v>
      </c>
      <c r="C18" s="28"/>
      <c r="D18" s="25"/>
      <c r="E18" s="26"/>
    </row>
    <row r="19" spans="1:5" ht="12.95" customHeight="1">
      <c r="A19" s="47">
        <f t="shared" si="1"/>
        <v>6.599999999999999</v>
      </c>
      <c r="B19" s="24">
        <f t="shared" si="0"/>
        <v>0.6599999999999999</v>
      </c>
      <c r="C19" s="28"/>
      <c r="D19" s="25"/>
      <c r="E19" s="26"/>
    </row>
    <row r="20" spans="1:5" ht="12.95" customHeight="1">
      <c r="A20" s="47">
        <f t="shared" si="1"/>
        <v>7.199999999999998</v>
      </c>
      <c r="B20" s="24">
        <f t="shared" si="0"/>
        <v>0.7199999999999999</v>
      </c>
      <c r="C20" s="28"/>
      <c r="D20" s="25"/>
      <c r="E20" s="26"/>
    </row>
    <row r="21" spans="1:5" ht="12.95" customHeight="1">
      <c r="A21" s="47">
        <f t="shared" si="1"/>
        <v>7.799999999999998</v>
      </c>
      <c r="B21" s="24">
        <f t="shared" si="0"/>
        <v>0.7799999999999998</v>
      </c>
      <c r="C21" s="28"/>
      <c r="D21" s="25"/>
      <c r="E21" s="26"/>
    </row>
    <row r="22" spans="1:5" ht="12.95" customHeight="1">
      <c r="A22" s="47">
        <f t="shared" si="1"/>
        <v>8.399999999999999</v>
      </c>
      <c r="B22" s="24">
        <f t="shared" si="0"/>
        <v>0.8399999999999999</v>
      </c>
      <c r="C22" s="28"/>
      <c r="D22" s="25"/>
      <c r="E22" s="26"/>
    </row>
    <row r="23" spans="1:5" ht="12.95" customHeight="1">
      <c r="A23" s="47">
        <f t="shared" si="1"/>
        <v>8.999999999999998</v>
      </c>
      <c r="B23" s="24">
        <f t="shared" si="0"/>
        <v>0.8999999999999999</v>
      </c>
      <c r="C23" s="28"/>
      <c r="D23" s="25"/>
      <c r="E23" s="26"/>
    </row>
    <row r="24" spans="1:5" ht="12.95" customHeight="1">
      <c r="A24" s="47">
        <f t="shared" si="1"/>
        <v>9.599999999999998</v>
      </c>
      <c r="B24" s="24">
        <f t="shared" si="0"/>
        <v>0.9599999999999999</v>
      </c>
      <c r="C24" s="28"/>
      <c r="D24" s="25"/>
      <c r="E24" s="26"/>
    </row>
    <row r="25" spans="1:5" ht="12.95" customHeight="1" thickBot="1">
      <c r="A25" s="48">
        <v>10</v>
      </c>
      <c r="B25" s="49">
        <f t="shared" si="0"/>
        <v>1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204</v>
      </c>
      <c r="C1" s="3" t="s">
        <v>1</v>
      </c>
      <c r="D1" s="4" t="s">
        <v>43</v>
      </c>
      <c r="E1" s="5" t="s">
        <v>27</v>
      </c>
    </row>
    <row r="2" spans="1:5" ht="30" customHeight="1">
      <c r="A2" s="6" t="s">
        <v>2</v>
      </c>
      <c r="B2" s="7" t="s">
        <v>42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4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3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f t="shared" si="1"/>
        <v>97.5</v>
      </c>
      <c r="B23" s="24">
        <f t="shared" si="0"/>
        <v>0.04937499999999995</v>
      </c>
      <c r="C23" s="28"/>
      <c r="D23" s="25"/>
      <c r="E23" s="26"/>
    </row>
    <row r="24" spans="1:5" ht="12.95" customHeight="1" thickBot="1">
      <c r="A24" s="48">
        <v>100</v>
      </c>
      <c r="B24" s="49">
        <f t="shared" si="0"/>
        <v>0</v>
      </c>
      <c r="C24" s="43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205</v>
      </c>
      <c r="C1" s="3" t="s">
        <v>1</v>
      </c>
      <c r="D1" s="4" t="s">
        <v>43</v>
      </c>
      <c r="E1" s="5" t="s">
        <v>27</v>
      </c>
    </row>
    <row r="2" spans="1:5" ht="30" customHeight="1">
      <c r="A2" s="6" t="s">
        <v>2</v>
      </c>
      <c r="B2" s="7" t="s">
        <v>44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2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v>95</v>
      </c>
      <c r="B23" s="24">
        <f t="shared" si="0"/>
        <v>0.09749999999999992</v>
      </c>
      <c r="C23" s="28"/>
      <c r="D23" s="25"/>
      <c r="E23" s="26"/>
    </row>
    <row r="24" spans="1:5" ht="12.95" customHeight="1">
      <c r="A24" s="47">
        <f>+A22+6.5</f>
        <v>97.5</v>
      </c>
      <c r="B24" s="24">
        <f t="shared" si="0"/>
        <v>0.04937499999999995</v>
      </c>
      <c r="C24" s="28"/>
      <c r="D24" s="25"/>
      <c r="E24" s="26"/>
    </row>
    <row r="25" spans="1:5" ht="12.95" customHeight="1" thickBot="1">
      <c r="A25" s="48">
        <v>100</v>
      </c>
      <c r="B25" s="49">
        <f t="shared" si="0"/>
        <v>0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79">
      <selection activeCell="D63" sqref="D6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206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45</v>
      </c>
      <c r="C2" s="8"/>
      <c r="D2" s="9" t="s">
        <v>46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IF(D56&lt;0,"valor del indicador fuera de rango",IF(D5&lt;=75,0.00667*D5,IF(D56&lt;=100,0.0004*(D5^2)-0.05*D5+2,IF(D5&gt;=100,"valor del indicador fuera rango"))))</f>
        <v>0.8600000000000003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47">
        <v>15</v>
      </c>
      <c r="B9" s="24">
        <f t="shared" si="0"/>
        <v>0.10005</v>
      </c>
      <c r="C9" s="28"/>
      <c r="D9" s="25"/>
      <c r="E9" s="26"/>
    </row>
    <row r="10" spans="1:5" ht="12.95" customHeight="1">
      <c r="A10" s="47">
        <f aca="true" t="shared" si="1" ref="A10:A26">+A9+5</f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47">
        <f t="shared" si="1"/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4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4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4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4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4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4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4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4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4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52">
        <f t="shared" si="1"/>
        <v>75</v>
      </c>
      <c r="B21" s="30">
        <f aca="true" t="shared" si="2" ref="B21:B26">0.0004*A21^2-0.05*A21+2</f>
        <v>0.5</v>
      </c>
      <c r="C21" s="28"/>
      <c r="D21" s="25"/>
      <c r="E21" s="26"/>
    </row>
    <row r="22" spans="1:5" ht="12.95" customHeight="1">
      <c r="A22" s="52">
        <f t="shared" si="1"/>
        <v>80</v>
      </c>
      <c r="B22" s="30">
        <f t="shared" si="2"/>
        <v>0.56</v>
      </c>
      <c r="C22" s="28"/>
      <c r="D22" s="25"/>
      <c r="E22" s="26"/>
    </row>
    <row r="23" spans="1:5" ht="12.95" customHeight="1">
      <c r="A23" s="52">
        <f t="shared" si="1"/>
        <v>85</v>
      </c>
      <c r="B23" s="30">
        <f t="shared" si="2"/>
        <v>0.6400000000000001</v>
      </c>
      <c r="C23" s="28"/>
      <c r="D23" s="25"/>
      <c r="E23" s="26"/>
    </row>
    <row r="24" spans="1:5" ht="12.95" customHeight="1">
      <c r="A24" s="52">
        <f t="shared" si="1"/>
        <v>90</v>
      </c>
      <c r="B24" s="30">
        <f t="shared" si="2"/>
        <v>0.7400000000000002</v>
      </c>
      <c r="C24" s="28"/>
      <c r="D24" s="25"/>
      <c r="E24" s="26"/>
    </row>
    <row r="25" spans="1:5" ht="12.95" customHeight="1">
      <c r="A25" s="52">
        <f t="shared" si="1"/>
        <v>95</v>
      </c>
      <c r="B25" s="30">
        <f t="shared" si="2"/>
        <v>0.8600000000000003</v>
      </c>
      <c r="C25" s="28"/>
      <c r="D25" s="25"/>
      <c r="E25" s="26"/>
    </row>
    <row r="26" spans="1:5" ht="12.95" customHeight="1" thickBot="1">
      <c r="A26" s="53">
        <f t="shared" si="1"/>
        <v>100</v>
      </c>
      <c r="B26" s="34">
        <f t="shared" si="2"/>
        <v>1</v>
      </c>
      <c r="C26" s="43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207</v>
      </c>
      <c r="C29" s="3" t="s">
        <v>1</v>
      </c>
      <c r="D29" s="4" t="s">
        <v>47</v>
      </c>
      <c r="E29" s="5" t="s">
        <v>27</v>
      </c>
    </row>
    <row r="30" spans="1:5" ht="30" customHeight="1">
      <c r="A30" s="6" t="s">
        <v>2</v>
      </c>
      <c r="B30" s="7" t="s">
        <v>48</v>
      </c>
      <c r="C30" s="8"/>
      <c r="D30" s="9"/>
      <c r="E30" s="10"/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16"/>
    </row>
    <row r="34" spans="1:5" ht="30" customHeight="1" thickBot="1">
      <c r="A34" s="17" t="s">
        <v>7</v>
      </c>
      <c r="B34" s="56" t="s">
        <v>52</v>
      </c>
      <c r="C34" s="18" t="s">
        <v>8</v>
      </c>
      <c r="D34" s="19">
        <f>IF(D33&lt;0,"valor del indicador fuera de rango",IF(D33&lt;=100,-0.0001*(D33^2)+0.02*D33,"valor del indicador fuera rango"))</f>
        <v>0.9975</v>
      </c>
      <c r="E34" s="20"/>
    </row>
    <row r="35" spans="1:5" ht="30" customHeight="1">
      <c r="A35" s="21" t="s">
        <v>9</v>
      </c>
      <c r="B35" s="22" t="s">
        <v>8</v>
      </c>
      <c r="C35" s="57" t="s">
        <v>10</v>
      </c>
      <c r="D35" s="58"/>
      <c r="E35" s="59"/>
    </row>
    <row r="36" spans="1:5" ht="12.95" customHeight="1">
      <c r="A36" s="51">
        <v>0</v>
      </c>
      <c r="B36" s="24">
        <f aca="true" t="shared" si="3" ref="B36:B55">-0.0001*A36^2+0.02*A36</f>
        <v>0</v>
      </c>
      <c r="C36" s="25"/>
      <c r="D36" s="25"/>
      <c r="E36" s="26"/>
    </row>
    <row r="37" spans="1:5" ht="12.95" customHeight="1">
      <c r="A37" s="47">
        <v>10</v>
      </c>
      <c r="B37" s="24">
        <f t="shared" si="3"/>
        <v>0.19</v>
      </c>
      <c r="C37" s="28"/>
      <c r="D37" s="25"/>
      <c r="E37" s="26"/>
    </row>
    <row r="38" spans="1:5" ht="12.95" customHeight="1">
      <c r="A38" s="47">
        <f aca="true" t="shared" si="4" ref="A38:A55">+A37+5</f>
        <v>15</v>
      </c>
      <c r="B38" s="24">
        <f t="shared" si="3"/>
        <v>0.27749999999999997</v>
      </c>
      <c r="C38" s="28"/>
      <c r="D38" s="25"/>
      <c r="E38" s="26"/>
    </row>
    <row r="39" spans="1:5" ht="12.95" customHeight="1">
      <c r="A39" s="47">
        <f t="shared" si="4"/>
        <v>20</v>
      </c>
      <c r="B39" s="24">
        <f t="shared" si="3"/>
        <v>0.36000000000000004</v>
      </c>
      <c r="C39" s="28"/>
      <c r="D39" s="25"/>
      <c r="E39" s="26"/>
    </row>
    <row r="40" spans="1:5" ht="12.95" customHeight="1">
      <c r="A40" s="47">
        <f t="shared" si="4"/>
        <v>25</v>
      </c>
      <c r="B40" s="24">
        <f t="shared" si="3"/>
        <v>0.4375</v>
      </c>
      <c r="C40" s="28"/>
      <c r="D40" s="25"/>
      <c r="E40" s="26"/>
    </row>
    <row r="41" spans="1:5" ht="12.95" customHeight="1">
      <c r="A41" s="47">
        <f t="shared" si="4"/>
        <v>30</v>
      </c>
      <c r="B41" s="24">
        <f t="shared" si="3"/>
        <v>0.51</v>
      </c>
      <c r="C41" s="28"/>
      <c r="D41" s="25"/>
      <c r="E41" s="26"/>
    </row>
    <row r="42" spans="1:5" ht="12.95" customHeight="1">
      <c r="A42" s="47">
        <f t="shared" si="4"/>
        <v>35</v>
      </c>
      <c r="B42" s="24">
        <f t="shared" si="3"/>
        <v>0.5775</v>
      </c>
      <c r="C42" s="28"/>
      <c r="D42" s="25"/>
      <c r="E42" s="26"/>
    </row>
    <row r="43" spans="1:5" ht="12.95" customHeight="1">
      <c r="A43" s="47">
        <f t="shared" si="4"/>
        <v>40</v>
      </c>
      <c r="B43" s="24">
        <f t="shared" si="3"/>
        <v>0.64</v>
      </c>
      <c r="C43" s="28"/>
      <c r="D43" s="25"/>
      <c r="E43" s="26"/>
    </row>
    <row r="44" spans="1:5" ht="12.95" customHeight="1">
      <c r="A44" s="47">
        <f t="shared" si="4"/>
        <v>45</v>
      </c>
      <c r="B44" s="24">
        <f t="shared" si="3"/>
        <v>0.6975</v>
      </c>
      <c r="C44" s="28"/>
      <c r="D44" s="25"/>
      <c r="E44" s="26"/>
    </row>
    <row r="45" spans="1:5" ht="12.95" customHeight="1">
      <c r="A45" s="47">
        <f t="shared" si="4"/>
        <v>50</v>
      </c>
      <c r="B45" s="24">
        <f t="shared" si="3"/>
        <v>0.75</v>
      </c>
      <c r="C45" s="28"/>
      <c r="D45" s="25"/>
      <c r="E45" s="26"/>
    </row>
    <row r="46" spans="1:5" ht="12.95" customHeight="1">
      <c r="A46" s="47">
        <f t="shared" si="4"/>
        <v>55</v>
      </c>
      <c r="B46" s="24">
        <f t="shared" si="3"/>
        <v>0.7975000000000001</v>
      </c>
      <c r="C46" s="28"/>
      <c r="D46" s="25"/>
      <c r="E46" s="26"/>
    </row>
    <row r="47" spans="1:5" ht="12.95" customHeight="1">
      <c r="A47" s="47">
        <f t="shared" si="4"/>
        <v>60</v>
      </c>
      <c r="B47" s="24">
        <f t="shared" si="3"/>
        <v>0.8399999999999999</v>
      </c>
      <c r="C47" s="28"/>
      <c r="D47" s="25"/>
      <c r="E47" s="26"/>
    </row>
    <row r="48" spans="1:5" ht="12.95" customHeight="1">
      <c r="A48" s="47">
        <f t="shared" si="4"/>
        <v>65</v>
      </c>
      <c r="B48" s="24">
        <f t="shared" si="3"/>
        <v>0.8775</v>
      </c>
      <c r="C48" s="28"/>
      <c r="D48" s="25"/>
      <c r="E48" s="26"/>
    </row>
    <row r="49" spans="1:5" ht="12.95" customHeight="1">
      <c r="A49" s="47">
        <f t="shared" si="4"/>
        <v>70</v>
      </c>
      <c r="B49" s="24">
        <f t="shared" si="3"/>
        <v>0.9100000000000001</v>
      </c>
      <c r="C49" s="28"/>
      <c r="D49" s="25"/>
      <c r="E49" s="26"/>
    </row>
    <row r="50" spans="1:5" ht="12.95" customHeight="1">
      <c r="A50" s="47">
        <f t="shared" si="4"/>
        <v>75</v>
      </c>
      <c r="B50" s="24">
        <f t="shared" si="3"/>
        <v>0.9375</v>
      </c>
      <c r="C50" s="28"/>
      <c r="D50" s="25"/>
      <c r="E50" s="26"/>
    </row>
    <row r="51" spans="1:5" ht="12.95" customHeight="1">
      <c r="A51" s="47">
        <f t="shared" si="4"/>
        <v>80</v>
      </c>
      <c r="B51" s="24">
        <f t="shared" si="3"/>
        <v>0.9600000000000001</v>
      </c>
      <c r="C51" s="28"/>
      <c r="D51" s="25"/>
      <c r="E51" s="26"/>
    </row>
    <row r="52" spans="1:5" ht="12.95" customHeight="1">
      <c r="A52" s="47">
        <f t="shared" si="4"/>
        <v>85</v>
      </c>
      <c r="B52" s="24">
        <f t="shared" si="3"/>
        <v>0.9774999999999999</v>
      </c>
      <c r="C52" s="28"/>
      <c r="D52" s="25"/>
      <c r="E52" s="26"/>
    </row>
    <row r="53" spans="1:5" ht="12.95" customHeight="1">
      <c r="A53" s="47">
        <f t="shared" si="4"/>
        <v>90</v>
      </c>
      <c r="B53" s="24">
        <f t="shared" si="3"/>
        <v>0.99</v>
      </c>
      <c r="C53" s="28"/>
      <c r="D53" s="25"/>
      <c r="E53" s="26"/>
    </row>
    <row r="54" spans="1:5" ht="12.95" customHeight="1">
      <c r="A54" s="47">
        <f t="shared" si="4"/>
        <v>95</v>
      </c>
      <c r="B54" s="24">
        <f t="shared" si="3"/>
        <v>0.9975</v>
      </c>
      <c r="C54" s="28"/>
      <c r="D54" s="25"/>
      <c r="E54" s="26"/>
    </row>
    <row r="55" spans="1:5" ht="12.95" customHeight="1" thickBot="1">
      <c r="A55" s="48">
        <f t="shared" si="4"/>
        <v>100</v>
      </c>
      <c r="B55" s="49">
        <f t="shared" si="3"/>
        <v>1</v>
      </c>
      <c r="C55" s="43"/>
      <c r="D55" s="31"/>
      <c r="E55" s="32"/>
    </row>
    <row r="56" ht="12.95" customHeight="1" thickTop="1"/>
    <row r="57" ht="12.95" customHeight="1" thickBot="1"/>
    <row r="58" spans="1:5" ht="30" customHeight="1" thickTop="1">
      <c r="A58" s="1" t="s">
        <v>0</v>
      </c>
      <c r="B58" s="2">
        <v>208</v>
      </c>
      <c r="C58" s="3" t="s">
        <v>1</v>
      </c>
      <c r="D58" s="4" t="s">
        <v>28</v>
      </c>
      <c r="E58" s="5" t="s">
        <v>50</v>
      </c>
    </row>
    <row r="59" spans="1:5" ht="30" customHeight="1">
      <c r="A59" s="6" t="s">
        <v>2</v>
      </c>
      <c r="B59" s="7" t="s">
        <v>49</v>
      </c>
      <c r="C59" s="8"/>
      <c r="D59" s="9" t="s">
        <v>51</v>
      </c>
      <c r="E59" s="10" t="s">
        <v>38</v>
      </c>
    </row>
    <row r="60" spans="1:5" ht="30" customHeight="1">
      <c r="A60" s="6" t="s">
        <v>3</v>
      </c>
      <c r="B60" s="7"/>
      <c r="C60" s="8"/>
      <c r="D60" s="9"/>
      <c r="E60" s="10"/>
    </row>
    <row r="61" spans="1:5" ht="30" customHeight="1" thickBot="1">
      <c r="A61" s="6" t="s">
        <v>4</v>
      </c>
      <c r="B61" s="7"/>
      <c r="C61" s="11"/>
      <c r="D61" s="12"/>
      <c r="E61" s="13"/>
    </row>
    <row r="62" spans="1:5" ht="30" customHeight="1">
      <c r="A62" s="6" t="s">
        <v>5</v>
      </c>
      <c r="B62" s="7" t="s">
        <v>11</v>
      </c>
      <c r="C62" s="14" t="s">
        <v>6</v>
      </c>
      <c r="D62" s="15">
        <v>-20</v>
      </c>
      <c r="E62" s="16"/>
    </row>
    <row r="63" spans="1:5" ht="30" customHeight="1" thickBot="1">
      <c r="A63" s="17" t="s">
        <v>7</v>
      </c>
      <c r="B63" s="56" t="s">
        <v>52</v>
      </c>
      <c r="C63" s="18" t="s">
        <v>8</v>
      </c>
      <c r="D63" s="19">
        <f>IF(D62&lt;-50,"valor del indicador fuera de rango",IF(D62&lt;=0,1,IF(D62&lt;=50,(-0.0004*(D62^2))+1,"valor del indicador fuera rango")))</f>
        <v>1</v>
      </c>
      <c r="E63" s="20"/>
    </row>
    <row r="64" spans="1:5" ht="30" customHeight="1">
      <c r="A64" s="21" t="s">
        <v>9</v>
      </c>
      <c r="B64" s="22" t="s">
        <v>8</v>
      </c>
      <c r="C64" s="57" t="s">
        <v>10</v>
      </c>
      <c r="D64" s="58"/>
      <c r="E64" s="59"/>
    </row>
    <row r="65" spans="1:5" ht="12.95" customHeight="1">
      <c r="A65" s="51">
        <v>-50</v>
      </c>
      <c r="B65" s="24">
        <f>1</f>
        <v>1</v>
      </c>
      <c r="C65" s="25"/>
      <c r="D65" s="25"/>
      <c r="E65" s="26"/>
    </row>
    <row r="66" spans="1:5" ht="12.95" customHeight="1">
      <c r="A66" s="50">
        <f>+A65+10</f>
        <v>-40</v>
      </c>
      <c r="B66" s="24">
        <f>1</f>
        <v>1</v>
      </c>
      <c r="C66" s="28"/>
      <c r="D66" s="25"/>
      <c r="E66" s="26"/>
    </row>
    <row r="67" spans="1:5" ht="12.95" customHeight="1">
      <c r="A67" s="50">
        <f aca="true" t="shared" si="5" ref="A67:A84">+A66+5</f>
        <v>-35</v>
      </c>
      <c r="B67" s="24">
        <f>1</f>
        <v>1</v>
      </c>
      <c r="C67" s="28"/>
      <c r="D67" s="25"/>
      <c r="E67" s="26"/>
    </row>
    <row r="68" spans="1:5" ht="12.95" customHeight="1">
      <c r="A68" s="50">
        <f t="shared" si="5"/>
        <v>-30</v>
      </c>
      <c r="B68" s="24">
        <f>1</f>
        <v>1</v>
      </c>
      <c r="C68" s="28"/>
      <c r="D68" s="25"/>
      <c r="E68" s="26"/>
    </row>
    <row r="69" spans="1:5" ht="12.95" customHeight="1">
      <c r="A69" s="50">
        <f t="shared" si="5"/>
        <v>-25</v>
      </c>
      <c r="B69" s="24">
        <f>1</f>
        <v>1</v>
      </c>
      <c r="C69" s="28"/>
      <c r="D69" s="25"/>
      <c r="E69" s="26"/>
    </row>
    <row r="70" spans="1:5" ht="12.95" customHeight="1">
      <c r="A70" s="50">
        <f t="shared" si="5"/>
        <v>-20</v>
      </c>
      <c r="B70" s="24">
        <f>1</f>
        <v>1</v>
      </c>
      <c r="C70" s="28"/>
      <c r="D70" s="25"/>
      <c r="E70" s="26"/>
    </row>
    <row r="71" spans="1:5" ht="12.95" customHeight="1">
      <c r="A71" s="50">
        <f t="shared" si="5"/>
        <v>-15</v>
      </c>
      <c r="B71" s="24">
        <f>1</f>
        <v>1</v>
      </c>
      <c r="C71" s="28"/>
      <c r="D71" s="25"/>
      <c r="E71" s="26"/>
    </row>
    <row r="72" spans="1:5" ht="12.95" customHeight="1">
      <c r="A72" s="50">
        <f t="shared" si="5"/>
        <v>-10</v>
      </c>
      <c r="B72" s="24">
        <f>1</f>
        <v>1</v>
      </c>
      <c r="C72" s="28"/>
      <c r="D72" s="25"/>
      <c r="E72" s="26"/>
    </row>
    <row r="73" spans="1:5" ht="12.95" customHeight="1">
      <c r="A73" s="50">
        <f t="shared" si="5"/>
        <v>-5</v>
      </c>
      <c r="B73" s="24">
        <f>1</f>
        <v>1</v>
      </c>
      <c r="C73" s="28"/>
      <c r="D73" s="25"/>
      <c r="E73" s="26"/>
    </row>
    <row r="74" spans="1:5" ht="12.95" customHeight="1">
      <c r="A74" s="50">
        <f t="shared" si="5"/>
        <v>0</v>
      </c>
      <c r="B74" s="24">
        <f>1</f>
        <v>1</v>
      </c>
      <c r="C74" s="28"/>
      <c r="D74" s="25"/>
      <c r="E74" s="26"/>
    </row>
    <row r="75" spans="1:5" ht="12.95" customHeight="1">
      <c r="A75" s="54">
        <f t="shared" si="5"/>
        <v>5</v>
      </c>
      <c r="B75" s="30">
        <f aca="true" t="shared" si="6" ref="B75:B84">-0.0004*(A75^2)+1</f>
        <v>0.99</v>
      </c>
      <c r="C75" s="28"/>
      <c r="D75" s="25"/>
      <c r="E75" s="26"/>
    </row>
    <row r="76" spans="1:5" ht="12.95" customHeight="1">
      <c r="A76" s="54">
        <f t="shared" si="5"/>
        <v>10</v>
      </c>
      <c r="B76" s="30">
        <f t="shared" si="6"/>
        <v>0.96</v>
      </c>
      <c r="C76" s="28"/>
      <c r="D76" s="25"/>
      <c r="E76" s="26"/>
    </row>
    <row r="77" spans="1:5" ht="12.95" customHeight="1">
      <c r="A77" s="54">
        <f t="shared" si="5"/>
        <v>15</v>
      </c>
      <c r="B77" s="30">
        <f t="shared" si="6"/>
        <v>0.91</v>
      </c>
      <c r="C77" s="28"/>
      <c r="D77" s="25"/>
      <c r="E77" s="26"/>
    </row>
    <row r="78" spans="1:5" ht="12.95" customHeight="1">
      <c r="A78" s="54">
        <f t="shared" si="5"/>
        <v>20</v>
      </c>
      <c r="B78" s="30">
        <f t="shared" si="6"/>
        <v>0.84</v>
      </c>
      <c r="C78" s="28"/>
      <c r="D78" s="25"/>
      <c r="E78" s="26"/>
    </row>
    <row r="79" spans="1:5" ht="12.95" customHeight="1">
      <c r="A79" s="54">
        <f t="shared" si="5"/>
        <v>25</v>
      </c>
      <c r="B79" s="30">
        <f t="shared" si="6"/>
        <v>0.75</v>
      </c>
      <c r="C79" s="28"/>
      <c r="D79" s="25"/>
      <c r="E79" s="26"/>
    </row>
    <row r="80" spans="1:5" ht="12.95" customHeight="1">
      <c r="A80" s="54">
        <f t="shared" si="5"/>
        <v>30</v>
      </c>
      <c r="B80" s="30">
        <f t="shared" si="6"/>
        <v>0.6399999999999999</v>
      </c>
      <c r="C80" s="28"/>
      <c r="D80" s="25"/>
      <c r="E80" s="26"/>
    </row>
    <row r="81" spans="1:5" ht="12.95" customHeight="1">
      <c r="A81" s="54">
        <f t="shared" si="5"/>
        <v>35</v>
      </c>
      <c r="B81" s="30">
        <f t="shared" si="6"/>
        <v>0.51</v>
      </c>
      <c r="C81" s="28"/>
      <c r="D81" s="25"/>
      <c r="E81" s="26"/>
    </row>
    <row r="82" spans="1:5" ht="12.95" customHeight="1">
      <c r="A82" s="54">
        <f t="shared" si="5"/>
        <v>40</v>
      </c>
      <c r="B82" s="30">
        <f t="shared" si="6"/>
        <v>0.36</v>
      </c>
      <c r="C82" s="28"/>
      <c r="D82" s="25"/>
      <c r="E82" s="26"/>
    </row>
    <row r="83" spans="1:5" ht="12.95" customHeight="1">
      <c r="A83" s="54">
        <f t="shared" si="5"/>
        <v>45</v>
      </c>
      <c r="B83" s="30">
        <f t="shared" si="6"/>
        <v>0.18999999999999995</v>
      </c>
      <c r="C83" s="28"/>
      <c r="D83" s="25"/>
      <c r="E83" s="26"/>
    </row>
    <row r="84" spans="1:5" ht="12.95" customHeight="1" thickBot="1">
      <c r="A84" s="55">
        <f t="shared" si="5"/>
        <v>50</v>
      </c>
      <c r="B84" s="34">
        <f t="shared" si="6"/>
        <v>0</v>
      </c>
      <c r="C84" s="43"/>
      <c r="D84" s="31"/>
      <c r="E84" s="32"/>
    </row>
    <row r="85" ht="12.95" customHeight="1" thickTop="1"/>
  </sheetData>
  <mergeCells count="3">
    <mergeCell ref="C7:E7"/>
    <mergeCell ref="C35:E35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2007-07-13T10:51:04Z</dcterms:created>
  <dcterms:modified xsi:type="dcterms:W3CDTF">2014-05-15T15:18:09Z</dcterms:modified>
  <cp:category/>
  <cp:version/>
  <cp:contentType/>
  <cp:contentStatus/>
</cp:coreProperties>
</file>